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hoàngLTT\QUẢN LÝ SV\RÈN LUYỆN SV\RL HK1 24-25\RL HK1 24 25\"/>
    </mc:Choice>
  </mc:AlternateContent>
  <xr:revisionPtr revIDLastSave="0" documentId="13_ncr:1_{FEBA8F66-96FC-4D66-9680-30A185BFDCD8}" xr6:coauthVersionLast="47" xr6:coauthVersionMax="47" xr10:uidLastSave="{00000000-0000-0000-0000-000000000000}"/>
  <bookViews>
    <workbookView xWindow="-120" yWindow="-120" windowWidth="20730" windowHeight="11760" tabRatio="846" firstSheet="6" activeTab="9" xr2:uid="{00000000-000D-0000-FFFF-FFFF00000000}"/>
  </bookViews>
  <sheets>
    <sheet name="24C1-CNÔ1" sheetId="16" state="hidden" r:id="rId1"/>
    <sheet name="24C1-CNÔ2" sheetId="17" state="hidden" r:id="rId2"/>
    <sheet name="24C1-CNÔ3" sheetId="18" state="hidden" r:id="rId3"/>
    <sheet name="24C1-CNÔ4" sheetId="19" state="hidden" r:id="rId4"/>
    <sheet name="24C1-CNÔ5" sheetId="20" state="hidden" r:id="rId5"/>
    <sheet name="24C1-CNÔ6" sheetId="21" state="hidden" r:id="rId6"/>
    <sheet name="23T4-CNÔ1" sheetId="22" r:id="rId7"/>
    <sheet name="23T4-CNÔ2" sheetId="23" r:id="rId8"/>
    <sheet name="23T4-CNÔ3" sheetId="24" r:id="rId9"/>
    <sheet name="23T4-CNÔ4" sheetId="25" r:id="rId10"/>
    <sheet name="23T4-CNÔ5" sheetId="26" r:id="rId11"/>
    <sheet name="23T4-CNÔ6" sheetId="27" r:id="rId12"/>
  </sheets>
  <calcPr calcId="181029"/>
</workbook>
</file>

<file path=xl/calcChain.xml><?xml version="1.0" encoding="utf-8"?>
<calcChain xmlns="http://schemas.openxmlformats.org/spreadsheetml/2006/main">
  <c r="G36" i="25" l="1"/>
  <c r="G16" i="25"/>
  <c r="F23" i="23"/>
  <c r="F52" i="24"/>
  <c r="F53" i="24"/>
  <c r="F54" i="24"/>
  <c r="F55" i="24"/>
  <c r="F56" i="24"/>
  <c r="F51" i="24"/>
  <c r="F51" i="27"/>
  <c r="F52" i="27"/>
  <c r="F53" i="27"/>
  <c r="F54" i="27"/>
  <c r="F55" i="27"/>
  <c r="F50" i="27"/>
  <c r="F53" i="26"/>
  <c r="F54" i="26"/>
  <c r="F55" i="26"/>
  <c r="F56" i="26"/>
  <c r="F57" i="26"/>
  <c r="F52" i="26"/>
  <c r="F53" i="25"/>
  <c r="F54" i="25"/>
  <c r="F55" i="25"/>
  <c r="F56" i="25"/>
  <c r="F57" i="25"/>
  <c r="F52" i="25"/>
  <c r="F56" i="22" l="1"/>
  <c r="F57" i="22"/>
  <c r="F58" i="22"/>
  <c r="F59" i="22"/>
  <c r="F60" i="22"/>
  <c r="F55" i="22"/>
  <c r="P46" i="27" l="1"/>
  <c r="O46" i="27"/>
  <c r="N46" i="27"/>
  <c r="M46" i="27"/>
  <c r="F46" i="27"/>
  <c r="P45" i="27"/>
  <c r="O45" i="27"/>
  <c r="N45" i="27"/>
  <c r="M45" i="27"/>
  <c r="F45" i="27"/>
  <c r="P44" i="27"/>
  <c r="O44" i="27"/>
  <c r="N44" i="27"/>
  <c r="M44" i="27"/>
  <c r="F44" i="27"/>
  <c r="P43" i="27"/>
  <c r="O43" i="27"/>
  <c r="N43" i="27"/>
  <c r="M43" i="27"/>
  <c r="F43" i="27"/>
  <c r="P42" i="27"/>
  <c r="O42" i="27"/>
  <c r="N42" i="27"/>
  <c r="M42" i="27"/>
  <c r="F42" i="27"/>
  <c r="P41" i="27"/>
  <c r="O41" i="27"/>
  <c r="N41" i="27"/>
  <c r="M41" i="27"/>
  <c r="F41" i="27"/>
  <c r="P40" i="27"/>
  <c r="O40" i="27"/>
  <c r="N40" i="27"/>
  <c r="M40" i="27"/>
  <c r="F40" i="27"/>
  <c r="P39" i="27"/>
  <c r="O39" i="27"/>
  <c r="N39" i="27"/>
  <c r="M39" i="27"/>
  <c r="F39" i="27"/>
  <c r="P38" i="27"/>
  <c r="O38" i="27"/>
  <c r="N38" i="27"/>
  <c r="M38" i="27"/>
  <c r="G38" i="27" s="1"/>
  <c r="H38" i="27" s="1"/>
  <c r="F38" i="27"/>
  <c r="P37" i="27"/>
  <c r="O37" i="27"/>
  <c r="N37" i="27"/>
  <c r="M37" i="27"/>
  <c r="F37" i="27"/>
  <c r="P36" i="27"/>
  <c r="O36" i="27"/>
  <c r="N36" i="27"/>
  <c r="M36" i="27"/>
  <c r="F36" i="27"/>
  <c r="P35" i="27"/>
  <c r="O35" i="27"/>
  <c r="N35" i="27"/>
  <c r="M35" i="27"/>
  <c r="F35" i="27"/>
  <c r="P34" i="27"/>
  <c r="O34" i="27"/>
  <c r="N34" i="27"/>
  <c r="M34" i="27"/>
  <c r="F34" i="27"/>
  <c r="P33" i="27"/>
  <c r="O33" i="27"/>
  <c r="N33" i="27"/>
  <c r="M33" i="27"/>
  <c r="F33" i="27"/>
  <c r="P32" i="27"/>
  <c r="O32" i="27"/>
  <c r="N32" i="27"/>
  <c r="M32" i="27"/>
  <c r="F32" i="27"/>
  <c r="P31" i="27"/>
  <c r="O31" i="27"/>
  <c r="N31" i="27"/>
  <c r="M31" i="27"/>
  <c r="F31" i="27"/>
  <c r="P30" i="27"/>
  <c r="O30" i="27"/>
  <c r="N30" i="27"/>
  <c r="M30" i="27"/>
  <c r="F30" i="27"/>
  <c r="P29" i="27"/>
  <c r="O29" i="27"/>
  <c r="N29" i="27"/>
  <c r="M29" i="27"/>
  <c r="F29" i="27"/>
  <c r="P28" i="27"/>
  <c r="O28" i="27"/>
  <c r="N28" i="27"/>
  <c r="M28" i="27"/>
  <c r="F28" i="27"/>
  <c r="P27" i="27"/>
  <c r="O27" i="27"/>
  <c r="N27" i="27"/>
  <c r="M27" i="27"/>
  <c r="F27" i="27"/>
  <c r="P26" i="27"/>
  <c r="O26" i="27"/>
  <c r="N26" i="27"/>
  <c r="M26" i="27"/>
  <c r="F26" i="27"/>
  <c r="P25" i="27"/>
  <c r="O25" i="27"/>
  <c r="N25" i="27"/>
  <c r="M25" i="27"/>
  <c r="F25" i="27"/>
  <c r="P24" i="27"/>
  <c r="O24" i="27"/>
  <c r="N24" i="27"/>
  <c r="M24" i="27"/>
  <c r="F24" i="27"/>
  <c r="P23" i="27"/>
  <c r="O23" i="27"/>
  <c r="N23" i="27"/>
  <c r="M23" i="27"/>
  <c r="F23" i="27"/>
  <c r="P22" i="27"/>
  <c r="O22" i="27"/>
  <c r="N22" i="27"/>
  <c r="M22" i="27"/>
  <c r="F22" i="27"/>
  <c r="P21" i="27"/>
  <c r="O21" i="27"/>
  <c r="N21" i="27"/>
  <c r="M21" i="27"/>
  <c r="F21" i="27"/>
  <c r="P20" i="27"/>
  <c r="O20" i="27"/>
  <c r="N20" i="27"/>
  <c r="M20" i="27"/>
  <c r="F20" i="27"/>
  <c r="P19" i="27"/>
  <c r="O19" i="27"/>
  <c r="N19" i="27"/>
  <c r="M19" i="27"/>
  <c r="F19" i="27"/>
  <c r="P18" i="27"/>
  <c r="O18" i="27"/>
  <c r="N18" i="27"/>
  <c r="M18" i="27"/>
  <c r="F18" i="27"/>
  <c r="P17" i="27"/>
  <c r="O17" i="27"/>
  <c r="N17" i="27"/>
  <c r="M17" i="27"/>
  <c r="F17" i="27"/>
  <c r="P16" i="27"/>
  <c r="O16" i="27"/>
  <c r="N16" i="27"/>
  <c r="M16" i="27"/>
  <c r="F16" i="27"/>
  <c r="P15" i="27"/>
  <c r="O15" i="27"/>
  <c r="N15" i="27"/>
  <c r="M15" i="27"/>
  <c r="F15" i="27"/>
  <c r="P14" i="27"/>
  <c r="O14" i="27"/>
  <c r="N14" i="27"/>
  <c r="M14" i="27"/>
  <c r="F14" i="27"/>
  <c r="P13" i="27"/>
  <c r="O13" i="27"/>
  <c r="N13" i="27"/>
  <c r="M13" i="27"/>
  <c r="F13" i="27"/>
  <c r="P12" i="27"/>
  <c r="O12" i="27"/>
  <c r="N12" i="27"/>
  <c r="M12" i="27"/>
  <c r="F12" i="27"/>
  <c r="E52" i="27" s="1"/>
  <c r="O48" i="26"/>
  <c r="N48" i="26"/>
  <c r="M48" i="26"/>
  <c r="F48" i="26"/>
  <c r="O47" i="26"/>
  <c r="N47" i="26"/>
  <c r="M47" i="26"/>
  <c r="F47" i="26"/>
  <c r="O46" i="26"/>
  <c r="N46" i="26"/>
  <c r="M46" i="26"/>
  <c r="F46" i="26"/>
  <c r="O45" i="26"/>
  <c r="N45" i="26"/>
  <c r="M45" i="26"/>
  <c r="F45" i="26"/>
  <c r="O44" i="26"/>
  <c r="N44" i="26"/>
  <c r="M44" i="26"/>
  <c r="F44" i="26"/>
  <c r="O43" i="26"/>
  <c r="N43" i="26"/>
  <c r="M43" i="26"/>
  <c r="F43" i="26"/>
  <c r="O42" i="26"/>
  <c r="N42" i="26"/>
  <c r="M42" i="26"/>
  <c r="F42" i="26"/>
  <c r="O41" i="26"/>
  <c r="N41" i="26"/>
  <c r="M41" i="26"/>
  <c r="F41" i="26"/>
  <c r="O40" i="26"/>
  <c r="N40" i="26"/>
  <c r="M40" i="26"/>
  <c r="F40" i="26"/>
  <c r="O39" i="26"/>
  <c r="N39" i="26"/>
  <c r="M39" i="26"/>
  <c r="F39" i="26"/>
  <c r="O38" i="26"/>
  <c r="N38" i="26"/>
  <c r="M38" i="26"/>
  <c r="F38" i="26"/>
  <c r="O37" i="26"/>
  <c r="N37" i="26"/>
  <c r="M37" i="26"/>
  <c r="F37" i="26"/>
  <c r="O36" i="26"/>
  <c r="N36" i="26"/>
  <c r="M36" i="26"/>
  <c r="F36" i="26"/>
  <c r="O35" i="26"/>
  <c r="N35" i="26"/>
  <c r="M35" i="26"/>
  <c r="F35" i="26"/>
  <c r="O34" i="26"/>
  <c r="N34" i="26"/>
  <c r="M34" i="26"/>
  <c r="F34" i="26"/>
  <c r="O33" i="26"/>
  <c r="N33" i="26"/>
  <c r="M33" i="26"/>
  <c r="F33" i="26"/>
  <c r="O32" i="26"/>
  <c r="N32" i="26"/>
  <c r="M32" i="26"/>
  <c r="F32" i="26"/>
  <c r="O31" i="26"/>
  <c r="N31" i="26"/>
  <c r="M31" i="26"/>
  <c r="F31" i="26"/>
  <c r="O30" i="26"/>
  <c r="N30" i="26"/>
  <c r="M30" i="26"/>
  <c r="F30" i="26"/>
  <c r="O29" i="26"/>
  <c r="N29" i="26"/>
  <c r="M29" i="26"/>
  <c r="F29" i="26"/>
  <c r="O28" i="26"/>
  <c r="N28" i="26"/>
  <c r="M28" i="26"/>
  <c r="F28" i="26"/>
  <c r="O27" i="26"/>
  <c r="N27" i="26"/>
  <c r="M27" i="26"/>
  <c r="F27" i="26"/>
  <c r="O26" i="26"/>
  <c r="N26" i="26"/>
  <c r="M26" i="26"/>
  <c r="F26" i="26"/>
  <c r="O25" i="26"/>
  <c r="N25" i="26"/>
  <c r="M25" i="26"/>
  <c r="F25" i="26"/>
  <c r="O24" i="26"/>
  <c r="N24" i="26"/>
  <c r="M24" i="26"/>
  <c r="F24" i="26"/>
  <c r="O23" i="26"/>
  <c r="N23" i="26"/>
  <c r="M23" i="26"/>
  <c r="F23" i="26"/>
  <c r="O22" i="26"/>
  <c r="N22" i="26"/>
  <c r="M22" i="26"/>
  <c r="F22" i="26"/>
  <c r="O21" i="26"/>
  <c r="N21" i="26"/>
  <c r="M21" i="26"/>
  <c r="F21" i="26"/>
  <c r="O20" i="26"/>
  <c r="N20" i="26"/>
  <c r="M20" i="26"/>
  <c r="F20" i="26"/>
  <c r="O19" i="26"/>
  <c r="N19" i="26"/>
  <c r="M19" i="26"/>
  <c r="F19" i="26"/>
  <c r="O18" i="26"/>
  <c r="N18" i="26"/>
  <c r="M18" i="26"/>
  <c r="F18" i="26"/>
  <c r="O17" i="26"/>
  <c r="N17" i="26"/>
  <c r="M17" i="26"/>
  <c r="F17" i="26"/>
  <c r="O16" i="26"/>
  <c r="N16" i="26"/>
  <c r="M16" i="26"/>
  <c r="F16" i="26"/>
  <c r="O15" i="26"/>
  <c r="N15" i="26"/>
  <c r="M15" i="26"/>
  <c r="F15" i="26"/>
  <c r="O14" i="26"/>
  <c r="N14" i="26"/>
  <c r="M14" i="26"/>
  <c r="F14" i="26"/>
  <c r="O13" i="26"/>
  <c r="N13" i="26"/>
  <c r="M13" i="26"/>
  <c r="F13" i="26"/>
  <c r="O12" i="26"/>
  <c r="N12" i="26"/>
  <c r="M12" i="26"/>
  <c r="F12" i="26"/>
  <c r="O48" i="25"/>
  <c r="N48" i="25"/>
  <c r="M48" i="25"/>
  <c r="F48" i="25"/>
  <c r="O47" i="25"/>
  <c r="N47" i="25"/>
  <c r="M47" i="25"/>
  <c r="F47" i="25"/>
  <c r="O46" i="25"/>
  <c r="N46" i="25"/>
  <c r="M46" i="25"/>
  <c r="F46" i="25"/>
  <c r="O45" i="25"/>
  <c r="N45" i="25"/>
  <c r="M45" i="25"/>
  <c r="F45" i="25"/>
  <c r="O44" i="25"/>
  <c r="N44" i="25"/>
  <c r="M44" i="25"/>
  <c r="F44" i="25"/>
  <c r="O43" i="25"/>
  <c r="N43" i="25"/>
  <c r="M43" i="25"/>
  <c r="F43" i="25"/>
  <c r="O42" i="25"/>
  <c r="N42" i="25"/>
  <c r="M42" i="25"/>
  <c r="F42" i="25"/>
  <c r="O41" i="25"/>
  <c r="N41" i="25"/>
  <c r="M41" i="25"/>
  <c r="F41" i="25"/>
  <c r="O40" i="25"/>
  <c r="N40" i="25"/>
  <c r="M40" i="25"/>
  <c r="F40" i="25"/>
  <c r="O39" i="25"/>
  <c r="N39" i="25"/>
  <c r="M39" i="25"/>
  <c r="F39" i="25"/>
  <c r="O38" i="25"/>
  <c r="N38" i="25"/>
  <c r="M38" i="25"/>
  <c r="F38" i="25"/>
  <c r="O37" i="25"/>
  <c r="N37" i="25"/>
  <c r="M37" i="25"/>
  <c r="F37" i="25"/>
  <c r="O36" i="25"/>
  <c r="N36" i="25"/>
  <c r="M36" i="25"/>
  <c r="F36" i="25"/>
  <c r="O35" i="25"/>
  <c r="N35" i="25"/>
  <c r="M35" i="25"/>
  <c r="F35" i="25"/>
  <c r="O34" i="25"/>
  <c r="N34" i="25"/>
  <c r="M34" i="25"/>
  <c r="F34" i="25"/>
  <c r="O33" i="25"/>
  <c r="N33" i="25"/>
  <c r="M33" i="25"/>
  <c r="F33" i="25"/>
  <c r="O32" i="25"/>
  <c r="N32" i="25"/>
  <c r="M32" i="25"/>
  <c r="F32" i="25"/>
  <c r="O31" i="25"/>
  <c r="N31" i="25"/>
  <c r="M31" i="25"/>
  <c r="F31" i="25"/>
  <c r="O30" i="25"/>
  <c r="N30" i="25"/>
  <c r="M30" i="25"/>
  <c r="F30" i="25"/>
  <c r="O29" i="25"/>
  <c r="N29" i="25"/>
  <c r="M29" i="25"/>
  <c r="F29" i="25"/>
  <c r="O28" i="25"/>
  <c r="N28" i="25"/>
  <c r="M28" i="25"/>
  <c r="F28" i="25"/>
  <c r="O27" i="25"/>
  <c r="N27" i="25"/>
  <c r="M27" i="25"/>
  <c r="F27" i="25"/>
  <c r="O26" i="25"/>
  <c r="N26" i="25"/>
  <c r="M26" i="25"/>
  <c r="F26" i="25"/>
  <c r="O25" i="25"/>
  <c r="N25" i="25"/>
  <c r="M25" i="25"/>
  <c r="F25" i="25"/>
  <c r="O24" i="25"/>
  <c r="N24" i="25"/>
  <c r="M24" i="25"/>
  <c r="F24" i="25"/>
  <c r="O23" i="25"/>
  <c r="N23" i="25"/>
  <c r="M23" i="25"/>
  <c r="F23" i="25"/>
  <c r="O22" i="25"/>
  <c r="N22" i="25"/>
  <c r="M22" i="25"/>
  <c r="F22" i="25"/>
  <c r="O21" i="25"/>
  <c r="N21" i="25"/>
  <c r="M21" i="25"/>
  <c r="F21" i="25"/>
  <c r="O20" i="25"/>
  <c r="N20" i="25"/>
  <c r="M20" i="25"/>
  <c r="F20" i="25"/>
  <c r="O19" i="25"/>
  <c r="N19" i="25"/>
  <c r="M19" i="25"/>
  <c r="F19" i="25"/>
  <c r="O18" i="25"/>
  <c r="N18" i="25"/>
  <c r="M18" i="25"/>
  <c r="F18" i="25"/>
  <c r="O17" i="25"/>
  <c r="N17" i="25"/>
  <c r="M17" i="25"/>
  <c r="F17" i="25"/>
  <c r="O16" i="25"/>
  <c r="N16" i="25"/>
  <c r="M16" i="25"/>
  <c r="F16" i="25"/>
  <c r="O15" i="25"/>
  <c r="N15" i="25"/>
  <c r="M15" i="25"/>
  <c r="F15" i="25"/>
  <c r="O14" i="25"/>
  <c r="N14" i="25"/>
  <c r="M14" i="25"/>
  <c r="F14" i="25"/>
  <c r="O13" i="25"/>
  <c r="N13" i="25"/>
  <c r="M13" i="25"/>
  <c r="F13" i="25"/>
  <c r="O12" i="25"/>
  <c r="N12" i="25"/>
  <c r="M12" i="25"/>
  <c r="F12" i="25"/>
  <c r="P47" i="24"/>
  <c r="O47" i="24"/>
  <c r="N47" i="24"/>
  <c r="M47" i="24"/>
  <c r="F47" i="24"/>
  <c r="P46" i="24"/>
  <c r="O46" i="24"/>
  <c r="N46" i="24"/>
  <c r="M46" i="24"/>
  <c r="F46" i="24"/>
  <c r="P45" i="24"/>
  <c r="O45" i="24"/>
  <c r="N45" i="24"/>
  <c r="M45" i="24"/>
  <c r="F45" i="24"/>
  <c r="P44" i="24"/>
  <c r="O44" i="24"/>
  <c r="N44" i="24"/>
  <c r="M44" i="24"/>
  <c r="F44" i="24"/>
  <c r="P43" i="24"/>
  <c r="O43" i="24"/>
  <c r="N43" i="24"/>
  <c r="M43" i="24"/>
  <c r="F43" i="24"/>
  <c r="P42" i="24"/>
  <c r="O42" i="24"/>
  <c r="N42" i="24"/>
  <c r="M42" i="24"/>
  <c r="F42" i="24"/>
  <c r="P41" i="24"/>
  <c r="O41" i="24"/>
  <c r="N41" i="24"/>
  <c r="M41" i="24"/>
  <c r="F41" i="24"/>
  <c r="P40" i="24"/>
  <c r="O40" i="24"/>
  <c r="N40" i="24"/>
  <c r="M40" i="24"/>
  <c r="F40" i="24"/>
  <c r="P39" i="24"/>
  <c r="O39" i="24"/>
  <c r="N39" i="24"/>
  <c r="M39" i="24"/>
  <c r="F39" i="24"/>
  <c r="P38" i="24"/>
  <c r="O38" i="24"/>
  <c r="N38" i="24"/>
  <c r="M38" i="24"/>
  <c r="F38" i="24"/>
  <c r="P37" i="24"/>
  <c r="O37" i="24"/>
  <c r="N37" i="24"/>
  <c r="M37" i="24"/>
  <c r="F37" i="24"/>
  <c r="P36" i="24"/>
  <c r="O36" i="24"/>
  <c r="N36" i="24"/>
  <c r="M36" i="24"/>
  <c r="F36" i="24"/>
  <c r="P35" i="24"/>
  <c r="O35" i="24"/>
  <c r="N35" i="24"/>
  <c r="M35" i="24"/>
  <c r="F35" i="24"/>
  <c r="P34" i="24"/>
  <c r="O34" i="24"/>
  <c r="N34" i="24"/>
  <c r="M34" i="24"/>
  <c r="F34" i="24"/>
  <c r="P33" i="24"/>
  <c r="O33" i="24"/>
  <c r="N33" i="24"/>
  <c r="M33" i="24"/>
  <c r="F33" i="24"/>
  <c r="P32" i="24"/>
  <c r="O32" i="24"/>
  <c r="N32" i="24"/>
  <c r="M32" i="24"/>
  <c r="F32" i="24"/>
  <c r="P31" i="24"/>
  <c r="O31" i="24"/>
  <c r="N31" i="24"/>
  <c r="M31" i="24"/>
  <c r="F31" i="24"/>
  <c r="P30" i="24"/>
  <c r="O30" i="24"/>
  <c r="N30" i="24"/>
  <c r="M30" i="24"/>
  <c r="F30" i="24"/>
  <c r="P29" i="24"/>
  <c r="O29" i="24"/>
  <c r="N29" i="24"/>
  <c r="M29" i="24"/>
  <c r="F29" i="24"/>
  <c r="P28" i="24"/>
  <c r="O28" i="24"/>
  <c r="N28" i="24"/>
  <c r="M28" i="24"/>
  <c r="F28" i="24"/>
  <c r="P27" i="24"/>
  <c r="O27" i="24"/>
  <c r="N27" i="24"/>
  <c r="M27" i="24"/>
  <c r="F27" i="24"/>
  <c r="P26" i="24"/>
  <c r="O26" i="24"/>
  <c r="N26" i="24"/>
  <c r="M26" i="24"/>
  <c r="F26" i="24"/>
  <c r="P25" i="24"/>
  <c r="O25" i="24"/>
  <c r="N25" i="24"/>
  <c r="M25" i="24"/>
  <c r="F25" i="24"/>
  <c r="P24" i="24"/>
  <c r="O24" i="24"/>
  <c r="N24" i="24"/>
  <c r="M24" i="24"/>
  <c r="F24" i="24"/>
  <c r="P23" i="24"/>
  <c r="O23" i="24"/>
  <c r="N23" i="24"/>
  <c r="M23" i="24"/>
  <c r="F23" i="24"/>
  <c r="P22" i="24"/>
  <c r="O22" i="24"/>
  <c r="N22" i="24"/>
  <c r="M22" i="24"/>
  <c r="F22" i="24"/>
  <c r="P21" i="24"/>
  <c r="O21" i="24"/>
  <c r="N21" i="24"/>
  <c r="M21" i="24"/>
  <c r="F21" i="24"/>
  <c r="P20" i="24"/>
  <c r="O20" i="24"/>
  <c r="N20" i="24"/>
  <c r="M20" i="24"/>
  <c r="F20" i="24"/>
  <c r="P19" i="24"/>
  <c r="O19" i="24"/>
  <c r="N19" i="24"/>
  <c r="M19" i="24"/>
  <c r="F19" i="24"/>
  <c r="P18" i="24"/>
  <c r="O18" i="24"/>
  <c r="N18" i="24"/>
  <c r="M18" i="24"/>
  <c r="F18" i="24"/>
  <c r="P17" i="24"/>
  <c r="O17" i="24"/>
  <c r="N17" i="24"/>
  <c r="M17" i="24"/>
  <c r="F17" i="24"/>
  <c r="P16" i="24"/>
  <c r="O16" i="24"/>
  <c r="N16" i="24"/>
  <c r="M16" i="24"/>
  <c r="F16" i="24"/>
  <c r="P15" i="24"/>
  <c r="O15" i="24"/>
  <c r="N15" i="24"/>
  <c r="M15" i="24"/>
  <c r="F15" i="24"/>
  <c r="P14" i="24"/>
  <c r="O14" i="24"/>
  <c r="N14" i="24"/>
  <c r="M14" i="24"/>
  <c r="F14" i="24"/>
  <c r="P13" i="24"/>
  <c r="O13" i="24"/>
  <c r="N13" i="24"/>
  <c r="M13" i="24"/>
  <c r="F13" i="24"/>
  <c r="E53" i="24" s="1"/>
  <c r="P12" i="24"/>
  <c r="O12" i="24"/>
  <c r="N12" i="24"/>
  <c r="M12" i="24"/>
  <c r="F12" i="24"/>
  <c r="E54" i="24" s="1"/>
  <c r="P44" i="23"/>
  <c r="O44" i="23"/>
  <c r="N44" i="23"/>
  <c r="M44" i="23"/>
  <c r="F44" i="23"/>
  <c r="P43" i="23"/>
  <c r="O43" i="23"/>
  <c r="N43" i="23"/>
  <c r="M43" i="23"/>
  <c r="F43" i="23"/>
  <c r="P42" i="23"/>
  <c r="O42" i="23"/>
  <c r="N42" i="23"/>
  <c r="M42" i="23"/>
  <c r="F42" i="23"/>
  <c r="P41" i="23"/>
  <c r="O41" i="23"/>
  <c r="N41" i="23"/>
  <c r="M41" i="23"/>
  <c r="F41" i="23"/>
  <c r="P40" i="23"/>
  <c r="O40" i="23"/>
  <c r="N40" i="23"/>
  <c r="M40" i="23"/>
  <c r="F40" i="23"/>
  <c r="P39" i="23"/>
  <c r="O39" i="23"/>
  <c r="N39" i="23"/>
  <c r="M39" i="23"/>
  <c r="F39" i="23"/>
  <c r="P38" i="23"/>
  <c r="O38" i="23"/>
  <c r="N38" i="23"/>
  <c r="M38" i="23"/>
  <c r="F38" i="23"/>
  <c r="P37" i="23"/>
  <c r="O37" i="23"/>
  <c r="N37" i="23"/>
  <c r="M37" i="23"/>
  <c r="F37" i="23"/>
  <c r="P36" i="23"/>
  <c r="O36" i="23"/>
  <c r="N36" i="23"/>
  <c r="M36" i="23"/>
  <c r="F36" i="23"/>
  <c r="P35" i="23"/>
  <c r="O35" i="23"/>
  <c r="N35" i="23"/>
  <c r="M35" i="23"/>
  <c r="F35" i="23"/>
  <c r="P34" i="23"/>
  <c r="O34" i="23"/>
  <c r="N34" i="23"/>
  <c r="M34" i="23"/>
  <c r="F34" i="23"/>
  <c r="P33" i="23"/>
  <c r="O33" i="23"/>
  <c r="N33" i="23"/>
  <c r="M33" i="23"/>
  <c r="F33" i="23"/>
  <c r="P32" i="23"/>
  <c r="O32" i="23"/>
  <c r="N32" i="23"/>
  <c r="M32" i="23"/>
  <c r="F32" i="23"/>
  <c r="P31" i="23"/>
  <c r="O31" i="23"/>
  <c r="N31" i="23"/>
  <c r="M31" i="23"/>
  <c r="F31" i="23"/>
  <c r="P30" i="23"/>
  <c r="O30" i="23"/>
  <c r="N30" i="23"/>
  <c r="M30" i="23"/>
  <c r="F30" i="23"/>
  <c r="P29" i="23"/>
  <c r="O29" i="23"/>
  <c r="N29" i="23"/>
  <c r="M29" i="23"/>
  <c r="F29" i="23"/>
  <c r="P28" i="23"/>
  <c r="O28" i="23"/>
  <c r="N28" i="23"/>
  <c r="M28" i="23"/>
  <c r="F28" i="23"/>
  <c r="P27" i="23"/>
  <c r="O27" i="23"/>
  <c r="N27" i="23"/>
  <c r="M27" i="23"/>
  <c r="F27" i="23"/>
  <c r="P26" i="23"/>
  <c r="O26" i="23"/>
  <c r="N26" i="23"/>
  <c r="M26" i="23"/>
  <c r="F26" i="23"/>
  <c r="P25" i="23"/>
  <c r="O25" i="23"/>
  <c r="N25" i="23"/>
  <c r="M25" i="23"/>
  <c r="F25" i="23"/>
  <c r="P24" i="23"/>
  <c r="O24" i="23"/>
  <c r="N24" i="23"/>
  <c r="M24" i="23"/>
  <c r="F24" i="23"/>
  <c r="P23" i="23"/>
  <c r="O23" i="23"/>
  <c r="N23" i="23"/>
  <c r="M23" i="23"/>
  <c r="P22" i="23"/>
  <c r="O22" i="23"/>
  <c r="N22" i="23"/>
  <c r="M22" i="23"/>
  <c r="F22" i="23"/>
  <c r="P21" i="23"/>
  <c r="O21" i="23"/>
  <c r="N21" i="23"/>
  <c r="M21" i="23"/>
  <c r="F21" i="23"/>
  <c r="P20" i="23"/>
  <c r="O20" i="23"/>
  <c r="N20" i="23"/>
  <c r="M20" i="23"/>
  <c r="F20" i="23"/>
  <c r="P19" i="23"/>
  <c r="O19" i="23"/>
  <c r="N19" i="23"/>
  <c r="M19" i="23"/>
  <c r="F19" i="23"/>
  <c r="P18" i="23"/>
  <c r="O18" i="23"/>
  <c r="N18" i="23"/>
  <c r="M18" i="23"/>
  <c r="F18" i="23"/>
  <c r="P17" i="23"/>
  <c r="O17" i="23"/>
  <c r="N17" i="23"/>
  <c r="M17" i="23"/>
  <c r="F17" i="23"/>
  <c r="P16" i="23"/>
  <c r="O16" i="23"/>
  <c r="N16" i="23"/>
  <c r="M16" i="23"/>
  <c r="F16" i="23"/>
  <c r="P15" i="23"/>
  <c r="O15" i="23"/>
  <c r="N15" i="23"/>
  <c r="M15" i="23"/>
  <c r="F15" i="23"/>
  <c r="P14" i="23"/>
  <c r="O14" i="23"/>
  <c r="N14" i="23"/>
  <c r="M14" i="23"/>
  <c r="F14" i="23"/>
  <c r="P13" i="23"/>
  <c r="O13" i="23"/>
  <c r="N13" i="23"/>
  <c r="M13" i="23"/>
  <c r="F13" i="23"/>
  <c r="P12" i="23"/>
  <c r="O12" i="23"/>
  <c r="N12" i="23"/>
  <c r="M12" i="23"/>
  <c r="F12" i="23"/>
  <c r="O51" i="22"/>
  <c r="N51" i="22"/>
  <c r="M51" i="22"/>
  <c r="F51" i="22"/>
  <c r="O50" i="22"/>
  <c r="N50" i="22"/>
  <c r="M50" i="22"/>
  <c r="F50" i="22"/>
  <c r="O49" i="22"/>
  <c r="N49" i="22"/>
  <c r="M49" i="22"/>
  <c r="F49" i="22"/>
  <c r="O48" i="22"/>
  <c r="N48" i="22"/>
  <c r="M48" i="22"/>
  <c r="F48" i="22"/>
  <c r="O47" i="22"/>
  <c r="N47" i="22"/>
  <c r="M47" i="22"/>
  <c r="F47" i="22"/>
  <c r="O46" i="22"/>
  <c r="N46" i="22"/>
  <c r="M46" i="22"/>
  <c r="F46" i="22"/>
  <c r="O45" i="22"/>
  <c r="N45" i="22"/>
  <c r="M45" i="22"/>
  <c r="F45" i="22"/>
  <c r="O44" i="22"/>
  <c r="N44" i="22"/>
  <c r="M44" i="22"/>
  <c r="F44" i="22"/>
  <c r="O43" i="22"/>
  <c r="N43" i="22"/>
  <c r="M43" i="22"/>
  <c r="F43" i="22"/>
  <c r="O42" i="22"/>
  <c r="N42" i="22"/>
  <c r="M42" i="22"/>
  <c r="F42" i="22"/>
  <c r="O41" i="22"/>
  <c r="N41" i="22"/>
  <c r="M41" i="22"/>
  <c r="F41" i="22"/>
  <c r="O40" i="22"/>
  <c r="N40" i="22"/>
  <c r="M40" i="22"/>
  <c r="F40" i="22"/>
  <c r="O39" i="22"/>
  <c r="N39" i="22"/>
  <c r="M39" i="22"/>
  <c r="F39" i="22"/>
  <c r="O38" i="22"/>
  <c r="N38" i="22"/>
  <c r="M38" i="22"/>
  <c r="F38" i="22"/>
  <c r="O37" i="22"/>
  <c r="N37" i="22"/>
  <c r="M37" i="22"/>
  <c r="F37" i="22"/>
  <c r="O36" i="22"/>
  <c r="N36" i="22"/>
  <c r="M36" i="22"/>
  <c r="F36" i="22"/>
  <c r="O35" i="22"/>
  <c r="N35" i="22"/>
  <c r="M35" i="22"/>
  <c r="F35" i="22"/>
  <c r="O34" i="22"/>
  <c r="N34" i="22"/>
  <c r="M34" i="22"/>
  <c r="F34" i="22"/>
  <c r="O33" i="22"/>
  <c r="N33" i="22"/>
  <c r="M33" i="22"/>
  <c r="F33" i="22"/>
  <c r="O32" i="22"/>
  <c r="N32" i="22"/>
  <c r="M32" i="22"/>
  <c r="F32" i="22"/>
  <c r="O31" i="22"/>
  <c r="N31" i="22"/>
  <c r="M31" i="22"/>
  <c r="F31" i="22"/>
  <c r="O30" i="22"/>
  <c r="N30" i="22"/>
  <c r="M30" i="22"/>
  <c r="F30" i="22"/>
  <c r="O29" i="22"/>
  <c r="N29" i="22"/>
  <c r="M29" i="22"/>
  <c r="F29" i="22"/>
  <c r="O28" i="22"/>
  <c r="N28" i="22"/>
  <c r="M28" i="22"/>
  <c r="F28" i="22"/>
  <c r="O27" i="22"/>
  <c r="N27" i="22"/>
  <c r="M27" i="22"/>
  <c r="F27" i="22"/>
  <c r="O26" i="22"/>
  <c r="N26" i="22"/>
  <c r="M26" i="22"/>
  <c r="F26" i="22"/>
  <c r="O25" i="22"/>
  <c r="N25" i="22"/>
  <c r="M25" i="22"/>
  <c r="F25" i="22"/>
  <c r="O24" i="22"/>
  <c r="N24" i="22"/>
  <c r="M24" i="22"/>
  <c r="F24" i="22"/>
  <c r="O23" i="22"/>
  <c r="N23" i="22"/>
  <c r="M23" i="22"/>
  <c r="F23" i="22"/>
  <c r="O22" i="22"/>
  <c r="N22" i="22"/>
  <c r="M22" i="22"/>
  <c r="F22" i="22"/>
  <c r="O21" i="22"/>
  <c r="N21" i="22"/>
  <c r="M21" i="22"/>
  <c r="F21" i="22"/>
  <c r="O20" i="22"/>
  <c r="N20" i="22"/>
  <c r="M20" i="22"/>
  <c r="F20" i="22"/>
  <c r="O19" i="22"/>
  <c r="N19" i="22"/>
  <c r="M19" i="22"/>
  <c r="F19" i="22"/>
  <c r="O18" i="22"/>
  <c r="N18" i="22"/>
  <c r="M18" i="22"/>
  <c r="F18" i="22"/>
  <c r="O17" i="22"/>
  <c r="N17" i="22"/>
  <c r="M17" i="22"/>
  <c r="F17" i="22"/>
  <c r="O16" i="22"/>
  <c r="N16" i="22"/>
  <c r="M16" i="22"/>
  <c r="F16" i="22"/>
  <c r="O15" i="22"/>
  <c r="N15" i="22"/>
  <c r="M15" i="22"/>
  <c r="F15" i="22"/>
  <c r="O14" i="22"/>
  <c r="N14" i="22"/>
  <c r="M14" i="22"/>
  <c r="F14" i="22"/>
  <c r="O13" i="22"/>
  <c r="N13" i="22"/>
  <c r="M13" i="22"/>
  <c r="F13" i="22"/>
  <c r="O12" i="22"/>
  <c r="N12" i="22"/>
  <c r="M12" i="22"/>
  <c r="F12" i="22"/>
  <c r="F69" i="21"/>
  <c r="F70" i="21"/>
  <c r="F71" i="21"/>
  <c r="F72" i="21"/>
  <c r="F73" i="21"/>
  <c r="F68" i="21"/>
  <c r="F70" i="20"/>
  <c r="F71" i="20"/>
  <c r="F72" i="20"/>
  <c r="F73" i="20"/>
  <c r="F74" i="20"/>
  <c r="F69" i="20"/>
  <c r="F72" i="19"/>
  <c r="F73" i="19"/>
  <c r="F74" i="19"/>
  <c r="F75" i="19"/>
  <c r="F76" i="19"/>
  <c r="F71" i="19"/>
  <c r="F73" i="18"/>
  <c r="F74" i="18"/>
  <c r="F75" i="18"/>
  <c r="F76" i="18"/>
  <c r="F77" i="18"/>
  <c r="F72" i="18"/>
  <c r="F68" i="16"/>
  <c r="F69" i="16"/>
  <c r="F70" i="16"/>
  <c r="F71" i="16"/>
  <c r="F72" i="16"/>
  <c r="F67" i="16"/>
  <c r="O64" i="21"/>
  <c r="N64" i="21"/>
  <c r="M64" i="21"/>
  <c r="F64" i="21"/>
  <c r="O63" i="21"/>
  <c r="N63" i="21"/>
  <c r="M63" i="21"/>
  <c r="F63" i="21"/>
  <c r="O62" i="21"/>
  <c r="N62" i="21"/>
  <c r="M62" i="21"/>
  <c r="F62" i="21"/>
  <c r="O61" i="21"/>
  <c r="N61" i="21"/>
  <c r="M61" i="21"/>
  <c r="F61" i="21"/>
  <c r="O60" i="21"/>
  <c r="N60" i="21"/>
  <c r="M60" i="21"/>
  <c r="F60" i="21"/>
  <c r="O59" i="21"/>
  <c r="N59" i="21"/>
  <c r="M59" i="21"/>
  <c r="F59" i="21"/>
  <c r="O58" i="21"/>
  <c r="N58" i="21"/>
  <c r="M58" i="21"/>
  <c r="F58" i="21"/>
  <c r="O57" i="21"/>
  <c r="N57" i="21"/>
  <c r="M57" i="21"/>
  <c r="F57" i="21"/>
  <c r="O56" i="21"/>
  <c r="N56" i="21"/>
  <c r="M56" i="21"/>
  <c r="F56" i="21"/>
  <c r="O55" i="21"/>
  <c r="N55" i="21"/>
  <c r="M55" i="21"/>
  <c r="F55" i="21"/>
  <c r="O54" i="21"/>
  <c r="N54" i="21"/>
  <c r="M54" i="21"/>
  <c r="F54" i="21"/>
  <c r="O53" i="21"/>
  <c r="N53" i="21"/>
  <c r="M53" i="21"/>
  <c r="F53" i="21"/>
  <c r="O52" i="21"/>
  <c r="N52" i="21"/>
  <c r="M52" i="21"/>
  <c r="F52" i="21"/>
  <c r="O51" i="21"/>
  <c r="N51" i="21"/>
  <c r="M51" i="21"/>
  <c r="F51" i="21"/>
  <c r="O50" i="21"/>
  <c r="N50" i="21"/>
  <c r="M50" i="21"/>
  <c r="F50" i="21"/>
  <c r="O49" i="21"/>
  <c r="N49" i="21"/>
  <c r="M49" i="21"/>
  <c r="F49" i="21"/>
  <c r="O48" i="21"/>
  <c r="N48" i="21"/>
  <c r="M48" i="21"/>
  <c r="F48" i="21"/>
  <c r="O47" i="21"/>
  <c r="N47" i="21"/>
  <c r="M47" i="21"/>
  <c r="F47" i="21"/>
  <c r="O46" i="21"/>
  <c r="N46" i="21"/>
  <c r="M46" i="21"/>
  <c r="F46" i="21"/>
  <c r="O45" i="21"/>
  <c r="N45" i="21"/>
  <c r="M45" i="21"/>
  <c r="F45" i="21"/>
  <c r="O44" i="21"/>
  <c r="N44" i="21"/>
  <c r="M44" i="21"/>
  <c r="F44" i="21"/>
  <c r="O43" i="21"/>
  <c r="N43" i="21"/>
  <c r="M43" i="21"/>
  <c r="F43" i="21"/>
  <c r="O42" i="21"/>
  <c r="N42" i="21"/>
  <c r="M42" i="21"/>
  <c r="F42" i="21"/>
  <c r="O41" i="21"/>
  <c r="N41" i="21"/>
  <c r="M41" i="21"/>
  <c r="F41" i="21"/>
  <c r="O40" i="21"/>
  <c r="N40" i="21"/>
  <c r="M40" i="21"/>
  <c r="F40" i="21"/>
  <c r="O39" i="21"/>
  <c r="N39" i="21"/>
  <c r="M39" i="21"/>
  <c r="F39" i="21"/>
  <c r="O38" i="21"/>
  <c r="N38" i="21"/>
  <c r="M38" i="21"/>
  <c r="F38" i="21"/>
  <c r="O37" i="21"/>
  <c r="N37" i="21"/>
  <c r="M37" i="21"/>
  <c r="F37" i="21"/>
  <c r="O36" i="21"/>
  <c r="N36" i="21"/>
  <c r="M36" i="21"/>
  <c r="F36" i="21"/>
  <c r="O35" i="21"/>
  <c r="N35" i="21"/>
  <c r="M35" i="21"/>
  <c r="F35" i="21"/>
  <c r="O34" i="21"/>
  <c r="N34" i="21"/>
  <c r="M34" i="21"/>
  <c r="F34" i="21"/>
  <c r="O33" i="21"/>
  <c r="N33" i="21"/>
  <c r="M33" i="21"/>
  <c r="F33" i="21"/>
  <c r="O32" i="21"/>
  <c r="N32" i="21"/>
  <c r="M32" i="21"/>
  <c r="F32" i="21"/>
  <c r="O31" i="21"/>
  <c r="N31" i="21"/>
  <c r="M31" i="21"/>
  <c r="F31" i="21"/>
  <c r="O30" i="21"/>
  <c r="N30" i="21"/>
  <c r="M30" i="21"/>
  <c r="F30" i="21"/>
  <c r="O29" i="21"/>
  <c r="N29" i="21"/>
  <c r="M29" i="21"/>
  <c r="F29" i="21"/>
  <c r="O28" i="21"/>
  <c r="N28" i="21"/>
  <c r="M28" i="21"/>
  <c r="F28" i="21"/>
  <c r="O27" i="21"/>
  <c r="N27" i="21"/>
  <c r="M27" i="21"/>
  <c r="F27" i="21"/>
  <c r="O26" i="21"/>
  <c r="N26" i="21"/>
  <c r="M26" i="21"/>
  <c r="F26" i="21"/>
  <c r="O25" i="21"/>
  <c r="N25" i="21"/>
  <c r="M25" i="21"/>
  <c r="F25" i="21"/>
  <c r="O24" i="21"/>
  <c r="N24" i="21"/>
  <c r="M24" i="21"/>
  <c r="F24" i="21"/>
  <c r="O23" i="21"/>
  <c r="N23" i="21"/>
  <c r="M23" i="21"/>
  <c r="F23" i="21"/>
  <c r="O22" i="21"/>
  <c r="N22" i="21"/>
  <c r="M22" i="21"/>
  <c r="F22" i="21"/>
  <c r="O21" i="21"/>
  <c r="N21" i="21"/>
  <c r="M21" i="21"/>
  <c r="F21" i="21"/>
  <c r="O20" i="21"/>
  <c r="N20" i="21"/>
  <c r="M20" i="21"/>
  <c r="F20" i="21"/>
  <c r="O19" i="21"/>
  <c r="N19" i="21"/>
  <c r="M19" i="21"/>
  <c r="F19" i="21"/>
  <c r="O18" i="21"/>
  <c r="N18" i="21"/>
  <c r="M18" i="21"/>
  <c r="F18" i="21"/>
  <c r="O17" i="21"/>
  <c r="N17" i="21"/>
  <c r="M17" i="21"/>
  <c r="F17" i="21"/>
  <c r="O16" i="21"/>
  <c r="N16" i="21"/>
  <c r="M16" i="21"/>
  <c r="F16" i="21"/>
  <c r="O15" i="21"/>
  <c r="N15" i="21"/>
  <c r="M15" i="21"/>
  <c r="F15" i="21"/>
  <c r="O14" i="21"/>
  <c r="N14" i="21"/>
  <c r="M14" i="21"/>
  <c r="F14" i="21"/>
  <c r="O13" i="21"/>
  <c r="N13" i="21"/>
  <c r="M13" i="21"/>
  <c r="F13" i="21"/>
  <c r="O12" i="21"/>
  <c r="N12" i="21"/>
  <c r="M12" i="21"/>
  <c r="F12" i="21"/>
  <c r="P65" i="20"/>
  <c r="O65" i="20"/>
  <c r="N65" i="20"/>
  <c r="M65" i="20"/>
  <c r="F65" i="20"/>
  <c r="P64" i="20"/>
  <c r="O64" i="20"/>
  <c r="N64" i="20"/>
  <c r="M64" i="20"/>
  <c r="F64" i="20"/>
  <c r="P63" i="20"/>
  <c r="O63" i="20"/>
  <c r="N63" i="20"/>
  <c r="M63" i="20"/>
  <c r="G63" i="20"/>
  <c r="H63" i="20" s="1"/>
  <c r="F63" i="20"/>
  <c r="P62" i="20"/>
  <c r="O62" i="20"/>
  <c r="N62" i="20"/>
  <c r="G62" i="20" s="1"/>
  <c r="H62" i="20" s="1"/>
  <c r="M62" i="20"/>
  <c r="F62" i="20"/>
  <c r="P61" i="20"/>
  <c r="O61" i="20"/>
  <c r="N61" i="20"/>
  <c r="M61" i="20"/>
  <c r="F61" i="20"/>
  <c r="P60" i="20"/>
  <c r="O60" i="20"/>
  <c r="N60" i="20"/>
  <c r="M60" i="20"/>
  <c r="F60" i="20"/>
  <c r="P59" i="20"/>
  <c r="O59" i="20"/>
  <c r="N59" i="20"/>
  <c r="M59" i="20"/>
  <c r="F59" i="20"/>
  <c r="P58" i="20"/>
  <c r="O58" i="20"/>
  <c r="N58" i="20"/>
  <c r="M58" i="20"/>
  <c r="F58" i="20"/>
  <c r="P57" i="20"/>
  <c r="O57" i="20"/>
  <c r="N57" i="20"/>
  <c r="M57" i="20"/>
  <c r="F57" i="20"/>
  <c r="P56" i="20"/>
  <c r="O56" i="20"/>
  <c r="N56" i="20"/>
  <c r="M56" i="20"/>
  <c r="F56" i="20"/>
  <c r="P55" i="20"/>
  <c r="O55" i="20"/>
  <c r="N55" i="20"/>
  <c r="M55" i="20"/>
  <c r="F55" i="20"/>
  <c r="P54" i="20"/>
  <c r="O54" i="20"/>
  <c r="N54" i="20"/>
  <c r="G54" i="20" s="1"/>
  <c r="H54" i="20" s="1"/>
  <c r="M54" i="20"/>
  <c r="F54" i="20"/>
  <c r="P53" i="20"/>
  <c r="O53" i="20"/>
  <c r="N53" i="20"/>
  <c r="M53" i="20"/>
  <c r="F53" i="20"/>
  <c r="P52" i="20"/>
  <c r="O52" i="20"/>
  <c r="N52" i="20"/>
  <c r="M52" i="20"/>
  <c r="F52" i="20"/>
  <c r="P51" i="20"/>
  <c r="O51" i="20"/>
  <c r="N51" i="20"/>
  <c r="M51" i="20"/>
  <c r="F51" i="20"/>
  <c r="P50" i="20"/>
  <c r="O50" i="20"/>
  <c r="N50" i="20"/>
  <c r="G50" i="20" s="1"/>
  <c r="H50" i="20" s="1"/>
  <c r="M50" i="20"/>
  <c r="F50" i="20"/>
  <c r="P49" i="20"/>
  <c r="O49" i="20"/>
  <c r="N49" i="20"/>
  <c r="M49" i="20"/>
  <c r="F49" i="20"/>
  <c r="P48" i="20"/>
  <c r="O48" i="20"/>
  <c r="N48" i="20"/>
  <c r="M48" i="20"/>
  <c r="F48" i="20"/>
  <c r="P47" i="20"/>
  <c r="O47" i="20"/>
  <c r="N47" i="20"/>
  <c r="M47" i="20"/>
  <c r="F47" i="20"/>
  <c r="P46" i="20"/>
  <c r="O46" i="20"/>
  <c r="N46" i="20"/>
  <c r="G46" i="20" s="1"/>
  <c r="H46" i="20" s="1"/>
  <c r="M46" i="20"/>
  <c r="F46" i="20"/>
  <c r="P45" i="20"/>
  <c r="O45" i="20"/>
  <c r="N45" i="20"/>
  <c r="M45" i="20"/>
  <c r="F45" i="20"/>
  <c r="P44" i="20"/>
  <c r="O44" i="20"/>
  <c r="N44" i="20"/>
  <c r="M44" i="20"/>
  <c r="F44" i="20"/>
  <c r="P43" i="20"/>
  <c r="O43" i="20"/>
  <c r="N43" i="20"/>
  <c r="M43" i="20"/>
  <c r="F43" i="20"/>
  <c r="P42" i="20"/>
  <c r="O42" i="20"/>
  <c r="N42" i="20"/>
  <c r="G42" i="20" s="1"/>
  <c r="H42" i="20" s="1"/>
  <c r="M42" i="20"/>
  <c r="F42" i="20"/>
  <c r="P41" i="20"/>
  <c r="O41" i="20"/>
  <c r="N41" i="20"/>
  <c r="M41" i="20"/>
  <c r="F41" i="20"/>
  <c r="P40" i="20"/>
  <c r="O40" i="20"/>
  <c r="N40" i="20"/>
  <c r="M40" i="20"/>
  <c r="F40" i="20"/>
  <c r="P39" i="20"/>
  <c r="O39" i="20"/>
  <c r="N39" i="20"/>
  <c r="M39" i="20"/>
  <c r="F39" i="20"/>
  <c r="P38" i="20"/>
  <c r="O38" i="20"/>
  <c r="N38" i="20"/>
  <c r="G38" i="20" s="1"/>
  <c r="H38" i="20" s="1"/>
  <c r="M38" i="20"/>
  <c r="F38" i="20"/>
  <c r="P37" i="20"/>
  <c r="O37" i="20"/>
  <c r="N37" i="20"/>
  <c r="M37" i="20"/>
  <c r="F37" i="20"/>
  <c r="P36" i="20"/>
  <c r="O36" i="20"/>
  <c r="N36" i="20"/>
  <c r="M36" i="20"/>
  <c r="F36" i="20"/>
  <c r="P35" i="20"/>
  <c r="O35" i="20"/>
  <c r="N35" i="20"/>
  <c r="M35" i="20"/>
  <c r="F35" i="20"/>
  <c r="P34" i="20"/>
  <c r="O34" i="20"/>
  <c r="N34" i="20"/>
  <c r="G34" i="20" s="1"/>
  <c r="H34" i="20" s="1"/>
  <c r="M34" i="20"/>
  <c r="F34" i="20"/>
  <c r="P33" i="20"/>
  <c r="O33" i="20"/>
  <c r="N33" i="20"/>
  <c r="M33" i="20"/>
  <c r="F33" i="20"/>
  <c r="P32" i="20"/>
  <c r="O32" i="20"/>
  <c r="N32" i="20"/>
  <c r="M32" i="20"/>
  <c r="F32" i="20"/>
  <c r="P31" i="20"/>
  <c r="O31" i="20"/>
  <c r="N31" i="20"/>
  <c r="M31" i="20"/>
  <c r="F31" i="20"/>
  <c r="P30" i="20"/>
  <c r="O30" i="20"/>
  <c r="N30" i="20"/>
  <c r="G30" i="20" s="1"/>
  <c r="H30" i="20" s="1"/>
  <c r="M30" i="20"/>
  <c r="F30" i="20"/>
  <c r="P29" i="20"/>
  <c r="O29" i="20"/>
  <c r="N29" i="20"/>
  <c r="M29" i="20"/>
  <c r="F29" i="20"/>
  <c r="P28" i="20"/>
  <c r="O28" i="20"/>
  <c r="N28" i="20"/>
  <c r="M28" i="20"/>
  <c r="F28" i="20"/>
  <c r="P27" i="20"/>
  <c r="O27" i="20"/>
  <c r="N27" i="20"/>
  <c r="M27" i="20"/>
  <c r="F27" i="20"/>
  <c r="P26" i="20"/>
  <c r="O26" i="20"/>
  <c r="N26" i="20"/>
  <c r="G26" i="20" s="1"/>
  <c r="H26" i="20" s="1"/>
  <c r="M26" i="20"/>
  <c r="F26" i="20"/>
  <c r="P25" i="20"/>
  <c r="O25" i="20"/>
  <c r="N25" i="20"/>
  <c r="M25" i="20"/>
  <c r="F25" i="20"/>
  <c r="P24" i="20"/>
  <c r="O24" i="20"/>
  <c r="N24" i="20"/>
  <c r="M24" i="20"/>
  <c r="F24" i="20"/>
  <c r="P23" i="20"/>
  <c r="O23" i="20"/>
  <c r="N23" i="20"/>
  <c r="M23" i="20"/>
  <c r="F23" i="20"/>
  <c r="P22" i="20"/>
  <c r="O22" i="20"/>
  <c r="N22" i="20"/>
  <c r="G22" i="20" s="1"/>
  <c r="H22" i="20" s="1"/>
  <c r="M22" i="20"/>
  <c r="F22" i="20"/>
  <c r="P21" i="20"/>
  <c r="O21" i="20"/>
  <c r="N21" i="20"/>
  <c r="M21" i="20"/>
  <c r="F21" i="20"/>
  <c r="P20" i="20"/>
  <c r="O20" i="20"/>
  <c r="N20" i="20"/>
  <c r="M20" i="20"/>
  <c r="F20" i="20"/>
  <c r="P19" i="20"/>
  <c r="O19" i="20"/>
  <c r="N19" i="20"/>
  <c r="M19" i="20"/>
  <c r="F19" i="20"/>
  <c r="P18" i="20"/>
  <c r="O18" i="20"/>
  <c r="N18" i="20"/>
  <c r="G18" i="20" s="1"/>
  <c r="H18" i="20" s="1"/>
  <c r="M18" i="20"/>
  <c r="F18" i="20"/>
  <c r="P17" i="20"/>
  <c r="O17" i="20"/>
  <c r="N17" i="20"/>
  <c r="M17" i="20"/>
  <c r="F17" i="20"/>
  <c r="P16" i="20"/>
  <c r="O16" i="20"/>
  <c r="N16" i="20"/>
  <c r="M16" i="20"/>
  <c r="F16" i="20"/>
  <c r="P15" i="20"/>
  <c r="O15" i="20"/>
  <c r="N15" i="20"/>
  <c r="M15" i="20"/>
  <c r="F15" i="20"/>
  <c r="P14" i="20"/>
  <c r="O14" i="20"/>
  <c r="N14" i="20"/>
  <c r="G14" i="20" s="1"/>
  <c r="H14" i="20" s="1"/>
  <c r="M14" i="20"/>
  <c r="F14" i="20"/>
  <c r="P13" i="20"/>
  <c r="O13" i="20"/>
  <c r="N13" i="20"/>
  <c r="M13" i="20"/>
  <c r="F13" i="20"/>
  <c r="P12" i="20"/>
  <c r="O12" i="20"/>
  <c r="N12" i="20"/>
  <c r="M12" i="20"/>
  <c r="F12" i="20"/>
  <c r="P67" i="19"/>
  <c r="O67" i="19"/>
  <c r="N67" i="19"/>
  <c r="M67" i="19"/>
  <c r="F67" i="19"/>
  <c r="P66" i="19"/>
  <c r="O66" i="19"/>
  <c r="N66" i="19"/>
  <c r="M66" i="19"/>
  <c r="F66" i="19"/>
  <c r="P65" i="19"/>
  <c r="O65" i="19"/>
  <c r="N65" i="19"/>
  <c r="M65" i="19"/>
  <c r="F65" i="19"/>
  <c r="P64" i="19"/>
  <c r="O64" i="19"/>
  <c r="N64" i="19"/>
  <c r="M64" i="19"/>
  <c r="F64" i="19"/>
  <c r="P63" i="19"/>
  <c r="O63" i="19"/>
  <c r="N63" i="19"/>
  <c r="M63" i="19"/>
  <c r="F63" i="19"/>
  <c r="P62" i="19"/>
  <c r="O62" i="19"/>
  <c r="N62" i="19"/>
  <c r="M62" i="19"/>
  <c r="F62" i="19"/>
  <c r="P61" i="19"/>
  <c r="O61" i="19"/>
  <c r="N61" i="19"/>
  <c r="M61" i="19"/>
  <c r="F61" i="19"/>
  <c r="P60" i="19"/>
  <c r="O60" i="19"/>
  <c r="N60" i="19"/>
  <c r="M60" i="19"/>
  <c r="F60" i="19"/>
  <c r="P59" i="19"/>
  <c r="O59" i="19"/>
  <c r="N59" i="19"/>
  <c r="M59" i="19"/>
  <c r="F59" i="19"/>
  <c r="P58" i="19"/>
  <c r="O58" i="19"/>
  <c r="N58" i="19"/>
  <c r="M58" i="19"/>
  <c r="F58" i="19"/>
  <c r="P57" i="19"/>
  <c r="O57" i="19"/>
  <c r="N57" i="19"/>
  <c r="M57" i="19"/>
  <c r="F57" i="19"/>
  <c r="P56" i="19"/>
  <c r="O56" i="19"/>
  <c r="N56" i="19"/>
  <c r="M56" i="19"/>
  <c r="F56" i="19"/>
  <c r="P55" i="19"/>
  <c r="O55" i="19"/>
  <c r="N55" i="19"/>
  <c r="M55" i="19"/>
  <c r="F55" i="19"/>
  <c r="P54" i="19"/>
  <c r="O54" i="19"/>
  <c r="N54" i="19"/>
  <c r="M54" i="19"/>
  <c r="F54" i="19"/>
  <c r="P53" i="19"/>
  <c r="O53" i="19"/>
  <c r="N53" i="19"/>
  <c r="M53" i="19"/>
  <c r="F53" i="19"/>
  <c r="P52" i="19"/>
  <c r="O52" i="19"/>
  <c r="N52" i="19"/>
  <c r="M52" i="19"/>
  <c r="F52" i="19"/>
  <c r="P51" i="19"/>
  <c r="O51" i="19"/>
  <c r="N51" i="19"/>
  <c r="M51" i="19"/>
  <c r="F51" i="19"/>
  <c r="P50" i="19"/>
  <c r="O50" i="19"/>
  <c r="N50" i="19"/>
  <c r="M50" i="19"/>
  <c r="F50" i="19"/>
  <c r="P49" i="19"/>
  <c r="O49" i="19"/>
  <c r="N49" i="19"/>
  <c r="M49" i="19"/>
  <c r="F49" i="19"/>
  <c r="P48" i="19"/>
  <c r="O48" i="19"/>
  <c r="N48" i="19"/>
  <c r="M48" i="19"/>
  <c r="F48" i="19"/>
  <c r="P47" i="19"/>
  <c r="O47" i="19"/>
  <c r="N47" i="19"/>
  <c r="M47" i="19"/>
  <c r="F47" i="19"/>
  <c r="P46" i="19"/>
  <c r="O46" i="19"/>
  <c r="N46" i="19"/>
  <c r="M46" i="19"/>
  <c r="F46" i="19"/>
  <c r="P45" i="19"/>
  <c r="O45" i="19"/>
  <c r="N45" i="19"/>
  <c r="M45" i="19"/>
  <c r="F45" i="19"/>
  <c r="P44" i="19"/>
  <c r="O44" i="19"/>
  <c r="N44" i="19"/>
  <c r="M44" i="19"/>
  <c r="F44" i="19"/>
  <c r="P43" i="19"/>
  <c r="O43" i="19"/>
  <c r="N43" i="19"/>
  <c r="M43" i="19"/>
  <c r="F43" i="19"/>
  <c r="P42" i="19"/>
  <c r="O42" i="19"/>
  <c r="N42" i="19"/>
  <c r="M42" i="19"/>
  <c r="F42" i="19"/>
  <c r="P41" i="19"/>
  <c r="O41" i="19"/>
  <c r="N41" i="19"/>
  <c r="M41" i="19"/>
  <c r="F41" i="19"/>
  <c r="P40" i="19"/>
  <c r="O40" i="19"/>
  <c r="N40" i="19"/>
  <c r="M40" i="19"/>
  <c r="F40" i="19"/>
  <c r="P39" i="19"/>
  <c r="O39" i="19"/>
  <c r="N39" i="19"/>
  <c r="M39" i="19"/>
  <c r="F39" i="19"/>
  <c r="P38" i="19"/>
  <c r="O38" i="19"/>
  <c r="N38" i="19"/>
  <c r="M38" i="19"/>
  <c r="F38" i="19"/>
  <c r="P37" i="19"/>
  <c r="O37" i="19"/>
  <c r="N37" i="19"/>
  <c r="M37" i="19"/>
  <c r="F37" i="19"/>
  <c r="P36" i="19"/>
  <c r="O36" i="19"/>
  <c r="N36" i="19"/>
  <c r="M36" i="19"/>
  <c r="F36" i="19"/>
  <c r="P35" i="19"/>
  <c r="O35" i="19"/>
  <c r="N35" i="19"/>
  <c r="M35" i="19"/>
  <c r="F35" i="19"/>
  <c r="P34" i="19"/>
  <c r="O34" i="19"/>
  <c r="N34" i="19"/>
  <c r="M34" i="19"/>
  <c r="F34" i="19"/>
  <c r="P33" i="19"/>
  <c r="O33" i="19"/>
  <c r="N33" i="19"/>
  <c r="M33" i="19"/>
  <c r="F33" i="19"/>
  <c r="P32" i="19"/>
  <c r="O32" i="19"/>
  <c r="N32" i="19"/>
  <c r="M32" i="19"/>
  <c r="F32" i="19"/>
  <c r="P31" i="19"/>
  <c r="O31" i="19"/>
  <c r="N31" i="19"/>
  <c r="M31" i="19"/>
  <c r="F31" i="19"/>
  <c r="P30" i="19"/>
  <c r="O30" i="19"/>
  <c r="N30" i="19"/>
  <c r="M30" i="19"/>
  <c r="G30" i="19" s="1"/>
  <c r="H30" i="19" s="1"/>
  <c r="F30" i="19"/>
  <c r="P29" i="19"/>
  <c r="O29" i="19"/>
  <c r="N29" i="19"/>
  <c r="M29" i="19"/>
  <c r="F29" i="19"/>
  <c r="P28" i="19"/>
  <c r="O28" i="19"/>
  <c r="N28" i="19"/>
  <c r="M28" i="19"/>
  <c r="F28" i="19"/>
  <c r="P27" i="19"/>
  <c r="O27" i="19"/>
  <c r="N27" i="19"/>
  <c r="M27" i="19"/>
  <c r="F27" i="19"/>
  <c r="P26" i="19"/>
  <c r="O26" i="19"/>
  <c r="N26" i="19"/>
  <c r="M26" i="19"/>
  <c r="F26" i="19"/>
  <c r="P25" i="19"/>
  <c r="O25" i="19"/>
  <c r="N25" i="19"/>
  <c r="M25" i="19"/>
  <c r="F25" i="19"/>
  <c r="P24" i="19"/>
  <c r="O24" i="19"/>
  <c r="N24" i="19"/>
  <c r="M24" i="19"/>
  <c r="F24" i="19"/>
  <c r="P23" i="19"/>
  <c r="O23" i="19"/>
  <c r="N23" i="19"/>
  <c r="M23" i="19"/>
  <c r="F23" i="19"/>
  <c r="P22" i="19"/>
  <c r="O22" i="19"/>
  <c r="N22" i="19"/>
  <c r="M22" i="19"/>
  <c r="F22" i="19"/>
  <c r="P21" i="19"/>
  <c r="O21" i="19"/>
  <c r="N21" i="19"/>
  <c r="M21" i="19"/>
  <c r="F21" i="19"/>
  <c r="P20" i="19"/>
  <c r="O20" i="19"/>
  <c r="N20" i="19"/>
  <c r="M20" i="19"/>
  <c r="F20" i="19"/>
  <c r="P19" i="19"/>
  <c r="O19" i="19"/>
  <c r="N19" i="19"/>
  <c r="M19" i="19"/>
  <c r="F19" i="19"/>
  <c r="P18" i="19"/>
  <c r="O18" i="19"/>
  <c r="N18" i="19"/>
  <c r="M18" i="19"/>
  <c r="F18" i="19"/>
  <c r="P17" i="19"/>
  <c r="O17" i="19"/>
  <c r="N17" i="19"/>
  <c r="M17" i="19"/>
  <c r="F17" i="19"/>
  <c r="P16" i="19"/>
  <c r="O16" i="19"/>
  <c r="N16" i="19"/>
  <c r="M16" i="19"/>
  <c r="F16" i="19"/>
  <c r="P15" i="19"/>
  <c r="O15" i="19"/>
  <c r="N15" i="19"/>
  <c r="M15" i="19"/>
  <c r="F15" i="19"/>
  <c r="P14" i="19"/>
  <c r="O14" i="19"/>
  <c r="N14" i="19"/>
  <c r="M14" i="19"/>
  <c r="F14" i="19"/>
  <c r="P13" i="19"/>
  <c r="O13" i="19"/>
  <c r="N13" i="19"/>
  <c r="M13" i="19"/>
  <c r="F13" i="19"/>
  <c r="P12" i="19"/>
  <c r="O12" i="19"/>
  <c r="N12" i="19"/>
  <c r="M12" i="19"/>
  <c r="F12" i="19"/>
  <c r="P68" i="18"/>
  <c r="O68" i="18"/>
  <c r="N68" i="18"/>
  <c r="M68" i="18"/>
  <c r="F68" i="18"/>
  <c r="P67" i="18"/>
  <c r="O67" i="18"/>
  <c r="N67" i="18"/>
  <c r="M67" i="18"/>
  <c r="G67" i="18" s="1"/>
  <c r="H67" i="18" s="1"/>
  <c r="F67" i="18"/>
  <c r="P66" i="18"/>
  <c r="O66" i="18"/>
  <c r="N66" i="18"/>
  <c r="M66" i="18"/>
  <c r="F66" i="18"/>
  <c r="P65" i="18"/>
  <c r="O65" i="18"/>
  <c r="N65" i="18"/>
  <c r="M65" i="18"/>
  <c r="F65" i="18"/>
  <c r="P64" i="18"/>
  <c r="O64" i="18"/>
  <c r="N64" i="18"/>
  <c r="M64" i="18"/>
  <c r="F64" i="18"/>
  <c r="P63" i="18"/>
  <c r="O63" i="18"/>
  <c r="N63" i="18"/>
  <c r="M63" i="18"/>
  <c r="F63" i="18"/>
  <c r="P62" i="18"/>
  <c r="O62" i="18"/>
  <c r="N62" i="18"/>
  <c r="M62" i="18"/>
  <c r="F62" i="18"/>
  <c r="P61" i="18"/>
  <c r="O61" i="18"/>
  <c r="N61" i="18"/>
  <c r="M61" i="18"/>
  <c r="F61" i="18"/>
  <c r="P60" i="18"/>
  <c r="O60" i="18"/>
  <c r="N60" i="18"/>
  <c r="M60" i="18"/>
  <c r="F60" i="18"/>
  <c r="P59" i="18"/>
  <c r="O59" i="18"/>
  <c r="N59" i="18"/>
  <c r="G59" i="18" s="1"/>
  <c r="H59" i="18" s="1"/>
  <c r="M59" i="18"/>
  <c r="F59" i="18"/>
  <c r="P58" i="18"/>
  <c r="O58" i="18"/>
  <c r="N58" i="18"/>
  <c r="M58" i="18"/>
  <c r="F58" i="18"/>
  <c r="P57" i="18"/>
  <c r="O57" i="18"/>
  <c r="N57" i="18"/>
  <c r="M57" i="18"/>
  <c r="G57" i="18" s="1"/>
  <c r="H57" i="18" s="1"/>
  <c r="F57" i="18"/>
  <c r="P56" i="18"/>
  <c r="O56" i="18"/>
  <c r="N56" i="18"/>
  <c r="M56" i="18"/>
  <c r="F56" i="18"/>
  <c r="P55" i="18"/>
  <c r="O55" i="18"/>
  <c r="G55" i="18" s="1"/>
  <c r="H55" i="18" s="1"/>
  <c r="N55" i="18"/>
  <c r="M55" i="18"/>
  <c r="F55" i="18"/>
  <c r="P54" i="18"/>
  <c r="O54" i="18"/>
  <c r="N54" i="18"/>
  <c r="M54" i="18"/>
  <c r="F54" i="18"/>
  <c r="P53" i="18"/>
  <c r="O53" i="18"/>
  <c r="N53" i="18"/>
  <c r="M53" i="18"/>
  <c r="G53" i="18" s="1"/>
  <c r="H53" i="18" s="1"/>
  <c r="F53" i="18"/>
  <c r="P52" i="18"/>
  <c r="O52" i="18"/>
  <c r="N52" i="18"/>
  <c r="M52" i="18"/>
  <c r="F52" i="18"/>
  <c r="P51" i="18"/>
  <c r="O51" i="18"/>
  <c r="N51" i="18"/>
  <c r="M51" i="18"/>
  <c r="G51" i="18" s="1"/>
  <c r="H51" i="18" s="1"/>
  <c r="F51" i="18"/>
  <c r="P50" i="18"/>
  <c r="O50" i="18"/>
  <c r="N50" i="18"/>
  <c r="M50" i="18"/>
  <c r="F50" i="18"/>
  <c r="P49" i="18"/>
  <c r="O49" i="18"/>
  <c r="N49" i="18"/>
  <c r="M49" i="18"/>
  <c r="F49" i="18"/>
  <c r="P48" i="18"/>
  <c r="O48" i="18"/>
  <c r="N48" i="18"/>
  <c r="M48" i="18"/>
  <c r="F48" i="18"/>
  <c r="P47" i="18"/>
  <c r="O47" i="18"/>
  <c r="N47" i="18"/>
  <c r="M47" i="18"/>
  <c r="F47" i="18"/>
  <c r="P46" i="18"/>
  <c r="O46" i="18"/>
  <c r="N46" i="18"/>
  <c r="M46" i="18"/>
  <c r="G46" i="18" s="1"/>
  <c r="H46" i="18" s="1"/>
  <c r="F46" i="18"/>
  <c r="P45" i="18"/>
  <c r="O45" i="18"/>
  <c r="N45" i="18"/>
  <c r="M45" i="18"/>
  <c r="F45" i="18"/>
  <c r="P44" i="18"/>
  <c r="O44" i="18"/>
  <c r="N44" i="18"/>
  <c r="M44" i="18"/>
  <c r="F44" i="18"/>
  <c r="P43" i="18"/>
  <c r="O43" i="18"/>
  <c r="N43" i="18"/>
  <c r="M43" i="18"/>
  <c r="G43" i="18"/>
  <c r="H43" i="18" s="1"/>
  <c r="F43" i="18"/>
  <c r="P42" i="18"/>
  <c r="O42" i="18"/>
  <c r="N42" i="18"/>
  <c r="M42" i="18"/>
  <c r="F42" i="18"/>
  <c r="P41" i="18"/>
  <c r="O41" i="18"/>
  <c r="N41" i="18"/>
  <c r="M41" i="18"/>
  <c r="F41" i="18"/>
  <c r="P40" i="18"/>
  <c r="O40" i="18"/>
  <c r="N40" i="18"/>
  <c r="M40" i="18"/>
  <c r="F40" i="18"/>
  <c r="P39" i="18"/>
  <c r="O39" i="18"/>
  <c r="N39" i="18"/>
  <c r="M39" i="18"/>
  <c r="F39" i="18"/>
  <c r="P38" i="18"/>
  <c r="O38" i="18"/>
  <c r="N38" i="18"/>
  <c r="M38" i="18"/>
  <c r="F38" i="18"/>
  <c r="P37" i="18"/>
  <c r="O37" i="18"/>
  <c r="N37" i="18"/>
  <c r="M37" i="18"/>
  <c r="F37" i="18"/>
  <c r="P36" i="18"/>
  <c r="O36" i="18"/>
  <c r="N36" i="18"/>
  <c r="M36" i="18"/>
  <c r="F36" i="18"/>
  <c r="P35" i="18"/>
  <c r="O35" i="18"/>
  <c r="N35" i="18"/>
  <c r="M35" i="18"/>
  <c r="G35" i="18" s="1"/>
  <c r="H35" i="18" s="1"/>
  <c r="F35" i="18"/>
  <c r="P34" i="18"/>
  <c r="O34" i="18"/>
  <c r="N34" i="18"/>
  <c r="M34" i="18"/>
  <c r="F34" i="18"/>
  <c r="P33" i="18"/>
  <c r="O33" i="18"/>
  <c r="N33" i="18"/>
  <c r="M33" i="18"/>
  <c r="F33" i="18"/>
  <c r="P32" i="18"/>
  <c r="O32" i="18"/>
  <c r="N32" i="18"/>
  <c r="M32" i="18"/>
  <c r="F32" i="18"/>
  <c r="P31" i="18"/>
  <c r="O31" i="18"/>
  <c r="N31" i="18"/>
  <c r="M31" i="18"/>
  <c r="F31" i="18"/>
  <c r="P30" i="18"/>
  <c r="O30" i="18"/>
  <c r="N30" i="18"/>
  <c r="M30" i="18"/>
  <c r="F30" i="18"/>
  <c r="P29" i="18"/>
  <c r="O29" i="18"/>
  <c r="N29" i="18"/>
  <c r="M29" i="18"/>
  <c r="F29" i="18"/>
  <c r="P28" i="18"/>
  <c r="O28" i="18"/>
  <c r="N28" i="18"/>
  <c r="M28" i="18"/>
  <c r="F28" i="18"/>
  <c r="P27" i="18"/>
  <c r="O27" i="18"/>
  <c r="N27" i="18"/>
  <c r="G27" i="18" s="1"/>
  <c r="H27" i="18" s="1"/>
  <c r="M27" i="18"/>
  <c r="F27" i="18"/>
  <c r="P26" i="18"/>
  <c r="O26" i="18"/>
  <c r="N26" i="18"/>
  <c r="M26" i="18"/>
  <c r="F26" i="18"/>
  <c r="P25" i="18"/>
  <c r="O25" i="18"/>
  <c r="N25" i="18"/>
  <c r="M25" i="18"/>
  <c r="F25" i="18"/>
  <c r="P24" i="18"/>
  <c r="O24" i="18"/>
  <c r="N24" i="18"/>
  <c r="M24" i="18"/>
  <c r="F24" i="18"/>
  <c r="P23" i="18"/>
  <c r="O23" i="18"/>
  <c r="G23" i="18" s="1"/>
  <c r="H23" i="18" s="1"/>
  <c r="N23" i="18"/>
  <c r="M23" i="18"/>
  <c r="F23" i="18"/>
  <c r="P22" i="18"/>
  <c r="O22" i="18"/>
  <c r="N22" i="18"/>
  <c r="M22" i="18"/>
  <c r="F22" i="18"/>
  <c r="P21" i="18"/>
  <c r="O21" i="18"/>
  <c r="N21" i="18"/>
  <c r="M21" i="18"/>
  <c r="G21" i="18" s="1"/>
  <c r="H21" i="18" s="1"/>
  <c r="F21" i="18"/>
  <c r="P20" i="18"/>
  <c r="O20" i="18"/>
  <c r="N20" i="18"/>
  <c r="M20" i="18"/>
  <c r="F20" i="18"/>
  <c r="P19" i="18"/>
  <c r="O19" i="18"/>
  <c r="N19" i="18"/>
  <c r="M19" i="18"/>
  <c r="G19" i="18" s="1"/>
  <c r="H19" i="18" s="1"/>
  <c r="F19" i="18"/>
  <c r="P18" i="18"/>
  <c r="O18" i="18"/>
  <c r="N18" i="18"/>
  <c r="M18" i="18"/>
  <c r="F18" i="18"/>
  <c r="P17" i="18"/>
  <c r="O17" i="18"/>
  <c r="N17" i="18"/>
  <c r="M17" i="18"/>
  <c r="F17" i="18"/>
  <c r="P16" i="18"/>
  <c r="O16" i="18"/>
  <c r="N16" i="18"/>
  <c r="M16" i="18"/>
  <c r="F16" i="18"/>
  <c r="P15" i="18"/>
  <c r="O15" i="18"/>
  <c r="N15" i="18"/>
  <c r="M15" i="18"/>
  <c r="F15" i="18"/>
  <c r="P14" i="18"/>
  <c r="O14" i="18"/>
  <c r="N14" i="18"/>
  <c r="M14" i="18"/>
  <c r="F14" i="18"/>
  <c r="P13" i="18"/>
  <c r="O13" i="18"/>
  <c r="N13" i="18"/>
  <c r="M13" i="18"/>
  <c r="F13" i="18"/>
  <c r="P12" i="18"/>
  <c r="O12" i="18"/>
  <c r="N12" i="18"/>
  <c r="M12" i="18"/>
  <c r="F12" i="18"/>
  <c r="P60" i="17"/>
  <c r="O60" i="17"/>
  <c r="N60" i="17"/>
  <c r="M60" i="17"/>
  <c r="F60" i="17"/>
  <c r="P59" i="17"/>
  <c r="O59" i="17"/>
  <c r="N59" i="17"/>
  <c r="M59" i="17"/>
  <c r="F59" i="17"/>
  <c r="P58" i="17"/>
  <c r="O58" i="17"/>
  <c r="N58" i="17"/>
  <c r="M58" i="17"/>
  <c r="F58" i="17"/>
  <c r="P57" i="17"/>
  <c r="O57" i="17"/>
  <c r="N57" i="17"/>
  <c r="M57" i="17"/>
  <c r="F57" i="17"/>
  <c r="P56" i="17"/>
  <c r="O56" i="17"/>
  <c r="N56" i="17"/>
  <c r="M56" i="17"/>
  <c r="F56" i="17"/>
  <c r="P55" i="17"/>
  <c r="O55" i="17"/>
  <c r="N55" i="17"/>
  <c r="M55" i="17"/>
  <c r="F55" i="17"/>
  <c r="P54" i="17"/>
  <c r="O54" i="17"/>
  <c r="N54" i="17"/>
  <c r="M54" i="17"/>
  <c r="F54" i="17"/>
  <c r="P53" i="17"/>
  <c r="O53" i="17"/>
  <c r="N53" i="17"/>
  <c r="M53" i="17"/>
  <c r="F53" i="17"/>
  <c r="P52" i="17"/>
  <c r="O52" i="17"/>
  <c r="N52" i="17"/>
  <c r="M52" i="17"/>
  <c r="F52" i="17"/>
  <c r="P51" i="17"/>
  <c r="O51" i="17"/>
  <c r="N51" i="17"/>
  <c r="M51" i="17"/>
  <c r="F51" i="17"/>
  <c r="P50" i="17"/>
  <c r="O50" i="17"/>
  <c r="N50" i="17"/>
  <c r="M50" i="17"/>
  <c r="F50" i="17"/>
  <c r="P49" i="17"/>
  <c r="O49" i="17"/>
  <c r="N49" i="17"/>
  <c r="M49" i="17"/>
  <c r="F49" i="17"/>
  <c r="P48" i="17"/>
  <c r="O48" i="17"/>
  <c r="N48" i="17"/>
  <c r="M48" i="17"/>
  <c r="F48" i="17"/>
  <c r="P47" i="17"/>
  <c r="O47" i="17"/>
  <c r="N47" i="17"/>
  <c r="M47" i="17"/>
  <c r="F47" i="17"/>
  <c r="P46" i="17"/>
  <c r="O46" i="17"/>
  <c r="N46" i="17"/>
  <c r="M46" i="17"/>
  <c r="F46" i="17"/>
  <c r="P45" i="17"/>
  <c r="O45" i="17"/>
  <c r="N45" i="17"/>
  <c r="M45" i="17"/>
  <c r="F45" i="17"/>
  <c r="P44" i="17"/>
  <c r="O44" i="17"/>
  <c r="N44" i="17"/>
  <c r="M44" i="17"/>
  <c r="F44" i="17"/>
  <c r="P43" i="17"/>
  <c r="O43" i="17"/>
  <c r="N43" i="17"/>
  <c r="M43" i="17"/>
  <c r="F43" i="17"/>
  <c r="P42" i="17"/>
  <c r="O42" i="17"/>
  <c r="N42" i="17"/>
  <c r="M42" i="17"/>
  <c r="F42" i="17"/>
  <c r="P41" i="17"/>
  <c r="O41" i="17"/>
  <c r="N41" i="17"/>
  <c r="M41" i="17"/>
  <c r="F41" i="17"/>
  <c r="P40" i="17"/>
  <c r="O40" i="17"/>
  <c r="N40" i="17"/>
  <c r="M40" i="17"/>
  <c r="F40" i="17"/>
  <c r="P39" i="17"/>
  <c r="O39" i="17"/>
  <c r="N39" i="17"/>
  <c r="M39" i="17"/>
  <c r="F39" i="17"/>
  <c r="P38" i="17"/>
  <c r="O38" i="17"/>
  <c r="N38" i="17"/>
  <c r="M38" i="17"/>
  <c r="F38" i="17"/>
  <c r="P37" i="17"/>
  <c r="O37" i="17"/>
  <c r="N37" i="17"/>
  <c r="M37" i="17"/>
  <c r="F37" i="17"/>
  <c r="P36" i="17"/>
  <c r="O36" i="17"/>
  <c r="N36" i="17"/>
  <c r="M36" i="17"/>
  <c r="F36" i="17"/>
  <c r="P35" i="17"/>
  <c r="O35" i="17"/>
  <c r="N35" i="17"/>
  <c r="M35" i="17"/>
  <c r="F35" i="17"/>
  <c r="P34" i="17"/>
  <c r="O34" i="17"/>
  <c r="N34" i="17"/>
  <c r="M34" i="17"/>
  <c r="F34" i="17"/>
  <c r="P33" i="17"/>
  <c r="O33" i="17"/>
  <c r="N33" i="17"/>
  <c r="M33" i="17"/>
  <c r="F33" i="17"/>
  <c r="P32" i="17"/>
  <c r="O32" i="17"/>
  <c r="N32" i="17"/>
  <c r="M32" i="17"/>
  <c r="F32" i="17"/>
  <c r="P31" i="17"/>
  <c r="O31" i="17"/>
  <c r="N31" i="17"/>
  <c r="M31" i="17"/>
  <c r="F31" i="17"/>
  <c r="P30" i="17"/>
  <c r="O30" i="17"/>
  <c r="N30" i="17"/>
  <c r="M30" i="17"/>
  <c r="F30" i="17"/>
  <c r="P29" i="17"/>
  <c r="O29" i="17"/>
  <c r="N29" i="17"/>
  <c r="M29" i="17"/>
  <c r="F29" i="17"/>
  <c r="P28" i="17"/>
  <c r="O28" i="17"/>
  <c r="N28" i="17"/>
  <c r="M28" i="17"/>
  <c r="F28" i="17"/>
  <c r="P27" i="17"/>
  <c r="O27" i="17"/>
  <c r="N27" i="17"/>
  <c r="M27" i="17"/>
  <c r="F27" i="17"/>
  <c r="P26" i="17"/>
  <c r="O26" i="17"/>
  <c r="N26" i="17"/>
  <c r="M26" i="17"/>
  <c r="F26" i="17"/>
  <c r="P25" i="17"/>
  <c r="O25" i="17"/>
  <c r="N25" i="17"/>
  <c r="M25" i="17"/>
  <c r="F25" i="17"/>
  <c r="P24" i="17"/>
  <c r="O24" i="17"/>
  <c r="N24" i="17"/>
  <c r="M24" i="17"/>
  <c r="F24" i="17"/>
  <c r="P23" i="17"/>
  <c r="O23" i="17"/>
  <c r="N23" i="17"/>
  <c r="M23" i="17"/>
  <c r="F23" i="17"/>
  <c r="P22" i="17"/>
  <c r="O22" i="17"/>
  <c r="N22" i="17"/>
  <c r="M22" i="17"/>
  <c r="F22" i="17"/>
  <c r="P21" i="17"/>
  <c r="O21" i="17"/>
  <c r="N21" i="17"/>
  <c r="M21" i="17"/>
  <c r="F21" i="17"/>
  <c r="P20" i="17"/>
  <c r="O20" i="17"/>
  <c r="N20" i="17"/>
  <c r="M20" i="17"/>
  <c r="F20" i="17"/>
  <c r="P19" i="17"/>
  <c r="O19" i="17"/>
  <c r="N19" i="17"/>
  <c r="M19" i="17"/>
  <c r="F19" i="17"/>
  <c r="P18" i="17"/>
  <c r="O18" i="17"/>
  <c r="N18" i="17"/>
  <c r="M18" i="17"/>
  <c r="F18" i="17"/>
  <c r="P17" i="17"/>
  <c r="O17" i="17"/>
  <c r="N17" i="17"/>
  <c r="M17" i="17"/>
  <c r="F17" i="17"/>
  <c r="P16" i="17"/>
  <c r="O16" i="17"/>
  <c r="N16" i="17"/>
  <c r="M16" i="17"/>
  <c r="F16" i="17"/>
  <c r="P15" i="17"/>
  <c r="O15" i="17"/>
  <c r="N15" i="17"/>
  <c r="M15" i="17"/>
  <c r="F15" i="17"/>
  <c r="P14" i="17"/>
  <c r="O14" i="17"/>
  <c r="N14" i="17"/>
  <c r="M14" i="17"/>
  <c r="F14" i="17"/>
  <c r="P13" i="17"/>
  <c r="O13" i="17"/>
  <c r="N13" i="17"/>
  <c r="M13" i="17"/>
  <c r="F13" i="17"/>
  <c r="P12" i="17"/>
  <c r="O12" i="17"/>
  <c r="N12" i="17"/>
  <c r="M12" i="17"/>
  <c r="F12" i="17"/>
  <c r="O62" i="16"/>
  <c r="G43" i="27" l="1"/>
  <c r="H43" i="27" s="1"/>
  <c r="G46" i="24"/>
  <c r="H46" i="24" s="1"/>
  <c r="H38" i="24"/>
  <c r="H42" i="24"/>
  <c r="G27" i="23"/>
  <c r="H27" i="23" s="1"/>
  <c r="G29" i="23"/>
  <c r="H29" i="23" s="1"/>
  <c r="G33" i="23"/>
  <c r="H33" i="23" s="1"/>
  <c r="G37" i="23"/>
  <c r="H37" i="23" s="1"/>
  <c r="H41" i="23"/>
  <c r="G41" i="27"/>
  <c r="H41" i="27" s="1"/>
  <c r="G22" i="27"/>
  <c r="H22" i="27" s="1"/>
  <c r="G13" i="27"/>
  <c r="H13" i="27" s="1"/>
  <c r="E55" i="27"/>
  <c r="G16" i="27"/>
  <c r="H16" i="27" s="1"/>
  <c r="G19" i="27"/>
  <c r="H19" i="27" s="1"/>
  <c r="G23" i="27"/>
  <c r="H23" i="27" s="1"/>
  <c r="H27" i="27"/>
  <c r="G31" i="27"/>
  <c r="H33" i="27"/>
  <c r="G36" i="27"/>
  <c r="H36" i="27" s="1"/>
  <c r="G39" i="27"/>
  <c r="H39" i="27" s="1"/>
  <c r="G44" i="27"/>
  <c r="G30" i="27"/>
  <c r="H30" i="27" s="1"/>
  <c r="G14" i="27"/>
  <c r="H14" i="27" s="1"/>
  <c r="G17" i="27"/>
  <c r="H17" i="27" s="1"/>
  <c r="G20" i="27"/>
  <c r="G24" i="27"/>
  <c r="H24" i="27" s="1"/>
  <c r="G28" i="27"/>
  <c r="H28" i="27" s="1"/>
  <c r="G34" i="27"/>
  <c r="H34" i="27" s="1"/>
  <c r="G37" i="27"/>
  <c r="G40" i="27"/>
  <c r="H40" i="27" s="1"/>
  <c r="G42" i="27"/>
  <c r="H42" i="27" s="1"/>
  <c r="G45" i="27"/>
  <c r="H45" i="27" s="1"/>
  <c r="G26" i="27"/>
  <c r="H26" i="27" s="1"/>
  <c r="G15" i="27"/>
  <c r="H15" i="27" s="1"/>
  <c r="G18" i="27"/>
  <c r="H21" i="27"/>
  <c r="G25" i="27"/>
  <c r="H25" i="27" s="1"/>
  <c r="G32" i="27"/>
  <c r="H32" i="27" s="1"/>
  <c r="G35" i="27"/>
  <c r="H35" i="27" s="1"/>
  <c r="H46" i="27"/>
  <c r="G12" i="27"/>
  <c r="H12" i="27" s="1"/>
  <c r="H18" i="27"/>
  <c r="H20" i="27"/>
  <c r="H37" i="27"/>
  <c r="H29" i="27"/>
  <c r="H31" i="27"/>
  <c r="H44" i="27"/>
  <c r="E55" i="25"/>
  <c r="E54" i="25"/>
  <c r="G15" i="24"/>
  <c r="H15" i="24" s="1"/>
  <c r="G31" i="24"/>
  <c r="H31" i="24" s="1"/>
  <c r="G47" i="24"/>
  <c r="H47" i="24" s="1"/>
  <c r="G14" i="24"/>
  <c r="H14" i="24" s="1"/>
  <c r="G30" i="24"/>
  <c r="H30" i="24" s="1"/>
  <c r="G12" i="24"/>
  <c r="H12" i="24" s="1"/>
  <c r="G40" i="24"/>
  <c r="H40" i="24" s="1"/>
  <c r="G23" i="24"/>
  <c r="H23" i="24" s="1"/>
  <c r="G35" i="24"/>
  <c r="H35" i="24" s="1"/>
  <c r="G41" i="24"/>
  <c r="H41" i="24" s="1"/>
  <c r="H44" i="24"/>
  <c r="G18" i="24"/>
  <c r="H18" i="24" s="1"/>
  <c r="G20" i="24"/>
  <c r="H20" i="24" s="1"/>
  <c r="H22" i="24"/>
  <c r="G27" i="24"/>
  <c r="H27" i="24" s="1"/>
  <c r="G32" i="24"/>
  <c r="H32" i="24" s="1"/>
  <c r="G34" i="24"/>
  <c r="H34" i="24" s="1"/>
  <c r="H17" i="24"/>
  <c r="G26" i="24"/>
  <c r="H26" i="24" s="1"/>
  <c r="G43" i="24"/>
  <c r="H43" i="24" s="1"/>
  <c r="G19" i="24"/>
  <c r="H19" i="24" s="1"/>
  <c r="H24" i="24"/>
  <c r="G33" i="24"/>
  <c r="H33" i="24" s="1"/>
  <c r="G36" i="24"/>
  <c r="H36" i="24" s="1"/>
  <c r="H39" i="24"/>
  <c r="H16" i="24"/>
  <c r="G25" i="24"/>
  <c r="H25" i="24" s="1"/>
  <c r="H28" i="24"/>
  <c r="H16" i="23"/>
  <c r="G20" i="23"/>
  <c r="H20" i="23" s="1"/>
  <c r="G44" i="23"/>
  <c r="H44" i="23" s="1"/>
  <c r="H14" i="23"/>
  <c r="G18" i="23"/>
  <c r="H18" i="23" s="1"/>
  <c r="H22" i="23"/>
  <c r="H34" i="23"/>
  <c r="G26" i="23"/>
  <c r="H26" i="23" s="1"/>
  <c r="H38" i="23"/>
  <c r="H15" i="23"/>
  <c r="H19" i="23"/>
  <c r="H23" i="23"/>
  <c r="G43" i="23"/>
  <c r="H43" i="23" s="1"/>
  <c r="H30" i="23"/>
  <c r="G31" i="23"/>
  <c r="H31" i="23" s="1"/>
  <c r="G35" i="23"/>
  <c r="H35" i="23" s="1"/>
  <c r="G39" i="23"/>
  <c r="H39" i="23" s="1"/>
  <c r="G12" i="23"/>
  <c r="H12" i="23" s="1"/>
  <c r="G24" i="23"/>
  <c r="H24" i="23" s="1"/>
  <c r="G13" i="23"/>
  <c r="H13" i="23" s="1"/>
  <c r="H17" i="23"/>
  <c r="H21" i="23"/>
  <c r="G25" i="23"/>
  <c r="H25" i="23" s="1"/>
  <c r="G40" i="23"/>
  <c r="H40" i="23" s="1"/>
  <c r="G28" i="23"/>
  <c r="H28" i="23" s="1"/>
  <c r="G32" i="23"/>
  <c r="H32" i="23" s="1"/>
  <c r="G36" i="23"/>
  <c r="H36" i="23" s="1"/>
  <c r="E60" i="22"/>
  <c r="E51" i="24"/>
  <c r="E55" i="24"/>
  <c r="H42" i="23"/>
  <c r="G13" i="24"/>
  <c r="H13" i="24" s="1"/>
  <c r="H21" i="24"/>
  <c r="G29" i="24"/>
  <c r="H29" i="24" s="1"/>
  <c r="G37" i="24"/>
  <c r="H37" i="24" s="1"/>
  <c r="G45" i="24"/>
  <c r="H45" i="24" s="1"/>
  <c r="E52" i="24"/>
  <c r="E56" i="24"/>
  <c r="E55" i="22"/>
  <c r="E56" i="22"/>
  <c r="E57" i="22"/>
  <c r="E58" i="22"/>
  <c r="E59" i="22"/>
  <c r="E53" i="23"/>
  <c r="F53" i="23" s="1"/>
  <c r="E52" i="23"/>
  <c r="F52" i="23" s="1"/>
  <c r="E51" i="23"/>
  <c r="F51" i="23" s="1"/>
  <c r="E50" i="23"/>
  <c r="F50" i="23" s="1"/>
  <c r="E49" i="23"/>
  <c r="F49" i="23" s="1"/>
  <c r="E48" i="23"/>
  <c r="F48" i="23" s="1"/>
  <c r="E52" i="25"/>
  <c r="E56" i="25"/>
  <c r="E53" i="27"/>
  <c r="E53" i="25"/>
  <c r="E57" i="25"/>
  <c r="E50" i="27"/>
  <c r="E54" i="27"/>
  <c r="E57" i="26"/>
  <c r="E56" i="26"/>
  <c r="E55" i="26"/>
  <c r="E54" i="26"/>
  <c r="E53" i="26"/>
  <c r="E52" i="26"/>
  <c r="E51" i="27"/>
  <c r="G40" i="19"/>
  <c r="H40" i="19" s="1"/>
  <c r="H12" i="19"/>
  <c r="H42" i="19"/>
  <c r="G44" i="19"/>
  <c r="H44" i="19" s="1"/>
  <c r="G65" i="19"/>
  <c r="H65" i="19" s="1"/>
  <c r="G62" i="19"/>
  <c r="H62" i="19" s="1"/>
  <c r="H33" i="19"/>
  <c r="G22" i="19"/>
  <c r="H22" i="19" s="1"/>
  <c r="H14" i="19"/>
  <c r="H38" i="19"/>
  <c r="H54" i="19"/>
  <c r="G46" i="19"/>
  <c r="H46" i="19" s="1"/>
  <c r="H51" i="19"/>
  <c r="E69" i="17"/>
  <c r="F69" i="17" s="1"/>
  <c r="G58" i="20"/>
  <c r="H58" i="20" s="1"/>
  <c r="G19" i="19"/>
  <c r="H19" i="19" s="1"/>
  <c r="G25" i="18"/>
  <c r="H25" i="18" s="1"/>
  <c r="E73" i="21"/>
  <c r="G13" i="20"/>
  <c r="H13" i="20" s="1"/>
  <c r="G17" i="20"/>
  <c r="H17" i="20" s="1"/>
  <c r="G21" i="20"/>
  <c r="H21" i="20" s="1"/>
  <c r="G25" i="20"/>
  <c r="H25" i="20" s="1"/>
  <c r="G29" i="20"/>
  <c r="H29" i="20" s="1"/>
  <c r="G33" i="20"/>
  <c r="H33" i="20" s="1"/>
  <c r="G37" i="20"/>
  <c r="H37" i="20" s="1"/>
  <c r="G41" i="20"/>
  <c r="H41" i="20" s="1"/>
  <c r="G45" i="20"/>
  <c r="H45" i="20" s="1"/>
  <c r="G49" i="20"/>
  <c r="H49" i="20" s="1"/>
  <c r="G53" i="20"/>
  <c r="H53" i="20" s="1"/>
  <c r="G57" i="20"/>
  <c r="H57" i="20" s="1"/>
  <c r="G61" i="20"/>
  <c r="H61" i="20" s="1"/>
  <c r="G15" i="20"/>
  <c r="H15" i="20" s="1"/>
  <c r="G19" i="20"/>
  <c r="H19" i="20" s="1"/>
  <c r="G23" i="20"/>
  <c r="H23" i="20" s="1"/>
  <c r="G27" i="20"/>
  <c r="H27" i="20" s="1"/>
  <c r="G31" i="20"/>
  <c r="H31" i="20" s="1"/>
  <c r="G35" i="20"/>
  <c r="H35" i="20" s="1"/>
  <c r="G39" i="20"/>
  <c r="H39" i="20" s="1"/>
  <c r="G43" i="20"/>
  <c r="H43" i="20" s="1"/>
  <c r="G47" i="20"/>
  <c r="H47" i="20" s="1"/>
  <c r="G51" i="20"/>
  <c r="H51" i="20" s="1"/>
  <c r="G55" i="20"/>
  <c r="H55" i="20" s="1"/>
  <c r="G59" i="20"/>
  <c r="H59" i="20" s="1"/>
  <c r="G65" i="20"/>
  <c r="H65" i="20" s="1"/>
  <c r="G16" i="19"/>
  <c r="H16" i="19" s="1"/>
  <c r="G18" i="19"/>
  <c r="H18" i="19" s="1"/>
  <c r="G20" i="19"/>
  <c r="H20" i="19" s="1"/>
  <c r="H27" i="19"/>
  <c r="G41" i="19"/>
  <c r="H41" i="19" s="1"/>
  <c r="G48" i="19"/>
  <c r="H48" i="19" s="1"/>
  <c r="H50" i="19"/>
  <c r="G52" i="19"/>
  <c r="H52" i="19" s="1"/>
  <c r="H59" i="19"/>
  <c r="H17" i="19"/>
  <c r="G24" i="19"/>
  <c r="H24" i="19" s="1"/>
  <c r="H26" i="19"/>
  <c r="H28" i="19"/>
  <c r="G35" i="19"/>
  <c r="H35" i="19" s="1"/>
  <c r="G49" i="19"/>
  <c r="H49" i="19" s="1"/>
  <c r="G56" i="19"/>
  <c r="H56" i="19" s="1"/>
  <c r="G58" i="19"/>
  <c r="H58" i="19" s="1"/>
  <c r="G60" i="19"/>
  <c r="H60" i="19" s="1"/>
  <c r="G63" i="19"/>
  <c r="H63" i="19" s="1"/>
  <c r="G67" i="19"/>
  <c r="H67" i="19" s="1"/>
  <c r="H25" i="19"/>
  <c r="G32" i="19"/>
  <c r="H32" i="19" s="1"/>
  <c r="G34" i="19"/>
  <c r="H34" i="19" s="1"/>
  <c r="G36" i="19"/>
  <c r="H36" i="19" s="1"/>
  <c r="H43" i="19"/>
  <c r="G57" i="19"/>
  <c r="H57" i="19" s="1"/>
  <c r="G64" i="19"/>
  <c r="H64" i="19" s="1"/>
  <c r="G66" i="19"/>
  <c r="H66" i="19" s="1"/>
  <c r="G14" i="18"/>
  <c r="H14" i="18" s="1"/>
  <c r="G22" i="18"/>
  <c r="H22" i="18" s="1"/>
  <c r="G29" i="18"/>
  <c r="H29" i="18" s="1"/>
  <c r="G31" i="18"/>
  <c r="H31" i="18" s="1"/>
  <c r="G33" i="18"/>
  <c r="H33" i="18" s="1"/>
  <c r="G54" i="18"/>
  <c r="H54" i="18" s="1"/>
  <c r="G60" i="18"/>
  <c r="H60" i="18" s="1"/>
  <c r="G61" i="18"/>
  <c r="H61" i="18" s="1"/>
  <c r="G63" i="18"/>
  <c r="H63" i="18" s="1"/>
  <c r="G65" i="18"/>
  <c r="H65" i="18" s="1"/>
  <c r="G30" i="18"/>
  <c r="H30" i="18" s="1"/>
  <c r="G37" i="18"/>
  <c r="H37" i="18" s="1"/>
  <c r="G39" i="18"/>
  <c r="H39" i="18" s="1"/>
  <c r="G41" i="18"/>
  <c r="H41" i="18" s="1"/>
  <c r="G48" i="18"/>
  <c r="H48" i="18" s="1"/>
  <c r="G62" i="18"/>
  <c r="H62" i="18" s="1"/>
  <c r="G68" i="18"/>
  <c r="H68" i="18" s="1"/>
  <c r="G13" i="18"/>
  <c r="H13" i="18" s="1"/>
  <c r="G15" i="18"/>
  <c r="H15" i="18" s="1"/>
  <c r="G17" i="18"/>
  <c r="H17" i="18" s="1"/>
  <c r="G38" i="18"/>
  <c r="H38" i="18" s="1"/>
  <c r="G45" i="18"/>
  <c r="H45" i="18" s="1"/>
  <c r="G47" i="18"/>
  <c r="H47" i="18" s="1"/>
  <c r="G49" i="18"/>
  <c r="H49" i="18" s="1"/>
  <c r="G13" i="17"/>
  <c r="H13" i="17" s="1"/>
  <c r="G17" i="17"/>
  <c r="H17" i="17" s="1"/>
  <c r="G21" i="17"/>
  <c r="H21" i="17" s="1"/>
  <c r="G25" i="17"/>
  <c r="H25" i="17" s="1"/>
  <c r="G29" i="17"/>
  <c r="H29" i="17" s="1"/>
  <c r="G33" i="17"/>
  <c r="H33" i="17" s="1"/>
  <c r="G37" i="17"/>
  <c r="H37" i="17" s="1"/>
  <c r="G41" i="17"/>
  <c r="H41" i="17" s="1"/>
  <c r="G45" i="17"/>
  <c r="H45" i="17" s="1"/>
  <c r="G49" i="17"/>
  <c r="H49" i="17" s="1"/>
  <c r="G53" i="17"/>
  <c r="H53" i="17" s="1"/>
  <c r="G57" i="17"/>
  <c r="H57" i="17" s="1"/>
  <c r="G15" i="17"/>
  <c r="H15" i="17" s="1"/>
  <c r="G19" i="17"/>
  <c r="H19" i="17" s="1"/>
  <c r="G23" i="17"/>
  <c r="H23" i="17" s="1"/>
  <c r="G27" i="17"/>
  <c r="H27" i="17" s="1"/>
  <c r="G31" i="17"/>
  <c r="H31" i="17" s="1"/>
  <c r="G35" i="17"/>
  <c r="H35" i="17" s="1"/>
  <c r="G39" i="17"/>
  <c r="H39" i="17" s="1"/>
  <c r="G43" i="17"/>
  <c r="H43" i="17" s="1"/>
  <c r="G47" i="17"/>
  <c r="H47" i="17" s="1"/>
  <c r="G51" i="17"/>
  <c r="H51" i="17" s="1"/>
  <c r="G55" i="17"/>
  <c r="H55" i="17" s="1"/>
  <c r="G59" i="17"/>
  <c r="H59" i="17" s="1"/>
  <c r="G12" i="17"/>
  <c r="H12" i="17" s="1"/>
  <c r="E67" i="17"/>
  <c r="F67" i="17" s="1"/>
  <c r="G14" i="17"/>
  <c r="H14" i="17" s="1"/>
  <c r="G16" i="17"/>
  <c r="H16" i="17" s="1"/>
  <c r="G18" i="17"/>
  <c r="H18" i="17" s="1"/>
  <c r="G20" i="17"/>
  <c r="H20" i="17" s="1"/>
  <c r="G22" i="17"/>
  <c r="H22" i="17" s="1"/>
  <c r="G24" i="17"/>
  <c r="H24" i="17" s="1"/>
  <c r="G26" i="17"/>
  <c r="H26" i="17" s="1"/>
  <c r="G28" i="17"/>
  <c r="H28" i="17" s="1"/>
  <c r="G30" i="17"/>
  <c r="H30" i="17" s="1"/>
  <c r="G32" i="17"/>
  <c r="H32" i="17" s="1"/>
  <c r="G34" i="17"/>
  <c r="H34" i="17" s="1"/>
  <c r="G36" i="17"/>
  <c r="H36" i="17" s="1"/>
  <c r="G38" i="17"/>
  <c r="H38" i="17" s="1"/>
  <c r="G40" i="17"/>
  <c r="H40" i="17" s="1"/>
  <c r="G42" i="17"/>
  <c r="H42" i="17" s="1"/>
  <c r="G44" i="17"/>
  <c r="H44" i="17" s="1"/>
  <c r="G46" i="17"/>
  <c r="H46" i="17" s="1"/>
  <c r="G48" i="17"/>
  <c r="H48" i="17" s="1"/>
  <c r="G50" i="17"/>
  <c r="H50" i="17" s="1"/>
  <c r="G52" i="17"/>
  <c r="H52" i="17" s="1"/>
  <c r="G54" i="17"/>
  <c r="H54" i="17" s="1"/>
  <c r="G56" i="17"/>
  <c r="H56" i="17" s="1"/>
  <c r="G58" i="17"/>
  <c r="H58" i="17" s="1"/>
  <c r="G60" i="17"/>
  <c r="H60" i="17" s="1"/>
  <c r="E70" i="21"/>
  <c r="G64" i="20"/>
  <c r="H64" i="20" s="1"/>
  <c r="E71" i="21"/>
  <c r="E68" i="21"/>
  <c r="E72" i="21"/>
  <c r="G12" i="20"/>
  <c r="H12" i="20" s="1"/>
  <c r="E72" i="20"/>
  <c r="E71" i="20"/>
  <c r="E74" i="20"/>
  <c r="E70" i="20"/>
  <c r="E73" i="20"/>
  <c r="E69" i="20"/>
  <c r="G16" i="20"/>
  <c r="H16" i="20" s="1"/>
  <c r="G20" i="20"/>
  <c r="H20" i="20" s="1"/>
  <c r="G24" i="20"/>
  <c r="H24" i="20" s="1"/>
  <c r="G28" i="20"/>
  <c r="H28" i="20" s="1"/>
  <c r="G32" i="20"/>
  <c r="H32" i="20" s="1"/>
  <c r="G36" i="20"/>
  <c r="H36" i="20" s="1"/>
  <c r="G40" i="20"/>
  <c r="H40" i="20" s="1"/>
  <c r="G44" i="20"/>
  <c r="H44" i="20" s="1"/>
  <c r="G48" i="20"/>
  <c r="H48" i="20" s="1"/>
  <c r="G52" i="20"/>
  <c r="H52" i="20" s="1"/>
  <c r="G56" i="20"/>
  <c r="H56" i="20" s="1"/>
  <c r="G60" i="20"/>
  <c r="H60" i="20" s="1"/>
  <c r="E69" i="21"/>
  <c r="G56" i="18"/>
  <c r="H56" i="18" s="1"/>
  <c r="G64" i="18"/>
  <c r="H64" i="18" s="1"/>
  <c r="E72" i="19"/>
  <c r="E71" i="19"/>
  <c r="E76" i="19"/>
  <c r="E75" i="19"/>
  <c r="E74" i="19"/>
  <c r="E73" i="19"/>
  <c r="E77" i="18"/>
  <c r="G16" i="18"/>
  <c r="H16" i="18" s="1"/>
  <c r="G24" i="18"/>
  <c r="H24" i="18" s="1"/>
  <c r="G32" i="18"/>
  <c r="H32" i="18" s="1"/>
  <c r="G40" i="18"/>
  <c r="H40" i="18" s="1"/>
  <c r="G12" i="18"/>
  <c r="H12" i="18" s="1"/>
  <c r="G18" i="18"/>
  <c r="H18" i="18" s="1"/>
  <c r="G20" i="18"/>
  <c r="H20" i="18" s="1"/>
  <c r="G26" i="18"/>
  <c r="H26" i="18" s="1"/>
  <c r="G28" i="18"/>
  <c r="H28" i="18" s="1"/>
  <c r="G34" i="18"/>
  <c r="H34" i="18" s="1"/>
  <c r="G36" i="18"/>
  <c r="H36" i="18" s="1"/>
  <c r="G42" i="18"/>
  <c r="H42" i="18" s="1"/>
  <c r="G44" i="18"/>
  <c r="H44" i="18" s="1"/>
  <c r="G50" i="18"/>
  <c r="H50" i="18" s="1"/>
  <c r="G52" i="18"/>
  <c r="H52" i="18" s="1"/>
  <c r="G58" i="18"/>
  <c r="H58" i="18" s="1"/>
  <c r="G66" i="18"/>
  <c r="H66" i="18" s="1"/>
  <c r="G13" i="19"/>
  <c r="H13" i="19" s="1"/>
  <c r="H15" i="19"/>
  <c r="G21" i="19"/>
  <c r="H21" i="19" s="1"/>
  <c r="G23" i="19"/>
  <c r="H23" i="19" s="1"/>
  <c r="G29" i="19"/>
  <c r="H29" i="19" s="1"/>
  <c r="H31" i="19"/>
  <c r="G37" i="19"/>
  <c r="H37" i="19" s="1"/>
  <c r="G39" i="19"/>
  <c r="H39" i="19" s="1"/>
  <c r="H45" i="19"/>
  <c r="G47" i="19"/>
  <c r="H47" i="19" s="1"/>
  <c r="G53" i="19"/>
  <c r="H53" i="19" s="1"/>
  <c r="H55" i="19"/>
  <c r="H61" i="19"/>
  <c r="E72" i="18"/>
  <c r="E73" i="18"/>
  <c r="E74" i="18"/>
  <c r="E75" i="18"/>
  <c r="E76" i="18"/>
  <c r="E65" i="17"/>
  <c r="F65" i="17" s="1"/>
  <c r="E68" i="17"/>
  <c r="F68" i="17" s="1"/>
  <c r="E66" i="17"/>
  <c r="F66" i="17" s="1"/>
  <c r="E64" i="17"/>
  <c r="F64" i="17" s="1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58" i="16"/>
  <c r="O59" i="16"/>
  <c r="O60" i="16"/>
  <c r="O61" i="16"/>
  <c r="O63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M49" i="16"/>
  <c r="M50" i="16"/>
  <c r="M51" i="16"/>
  <c r="M52" i="16"/>
  <c r="M53" i="16"/>
  <c r="M54" i="16"/>
  <c r="M55" i="16"/>
  <c r="M56" i="16"/>
  <c r="M57" i="16"/>
  <c r="M58" i="16"/>
  <c r="M59" i="16"/>
  <c r="M60" i="16"/>
  <c r="M61" i="16"/>
  <c r="M62" i="16"/>
  <c r="M63" i="16"/>
  <c r="G51" i="27" l="1"/>
  <c r="H51" i="27" s="1"/>
  <c r="G54" i="27"/>
  <c r="H54" i="27" s="1"/>
  <c r="G52" i="24"/>
  <c r="H52" i="24" s="1"/>
  <c r="G53" i="24"/>
  <c r="H53" i="24" s="1"/>
  <c r="G52" i="23"/>
  <c r="H52" i="23" s="1"/>
  <c r="G51" i="23"/>
  <c r="H51" i="23" s="1"/>
  <c r="G55" i="27"/>
  <c r="H55" i="27" s="1"/>
  <c r="G48" i="23"/>
  <c r="H48" i="23" s="1"/>
  <c r="G56" i="24"/>
  <c r="H56" i="24" s="1"/>
  <c r="G54" i="24"/>
  <c r="H54" i="24" s="1"/>
  <c r="G52" i="27"/>
  <c r="H52" i="27" s="1"/>
  <c r="G49" i="23"/>
  <c r="H49" i="23" s="1"/>
  <c r="G53" i="23"/>
  <c r="H53" i="23" s="1"/>
  <c r="G51" i="24"/>
  <c r="H51" i="24" s="1"/>
  <c r="G55" i="24"/>
  <c r="H55" i="24" s="1"/>
  <c r="G53" i="27"/>
  <c r="H53" i="27" s="1"/>
  <c r="G50" i="23"/>
  <c r="H50" i="23" s="1"/>
  <c r="G50" i="27"/>
  <c r="H50" i="27" s="1"/>
  <c r="G69" i="17"/>
  <c r="H69" i="17" s="1"/>
  <c r="G68" i="17"/>
  <c r="H68" i="17" s="1"/>
  <c r="G76" i="19"/>
  <c r="H76" i="19" s="1"/>
  <c r="G75" i="19"/>
  <c r="H75" i="19" s="1"/>
  <c r="G64" i="17"/>
  <c r="H64" i="17" s="1"/>
  <c r="G65" i="17"/>
  <c r="H65" i="17" s="1"/>
  <c r="G66" i="17"/>
  <c r="H66" i="17" s="1"/>
  <c r="G67" i="17"/>
  <c r="H67" i="17" s="1"/>
  <c r="G74" i="20"/>
  <c r="H74" i="20" s="1"/>
  <c r="G73" i="20"/>
  <c r="H73" i="20" s="1"/>
  <c r="G72" i="20"/>
  <c r="H72" i="20" s="1"/>
  <c r="G71" i="20"/>
  <c r="H71" i="20" s="1"/>
  <c r="G70" i="20"/>
  <c r="H70" i="20" s="1"/>
  <c r="G69" i="20"/>
  <c r="H69" i="20" s="1"/>
  <c r="G73" i="19"/>
  <c r="H73" i="19" s="1"/>
  <c r="G74" i="19"/>
  <c r="H74" i="19" s="1"/>
  <c r="G72" i="19"/>
  <c r="H72" i="19" s="1"/>
  <c r="G77" i="18"/>
  <c r="H77" i="18" s="1"/>
  <c r="G76" i="18"/>
  <c r="H76" i="18" s="1"/>
  <c r="G75" i="18"/>
  <c r="H75" i="18" s="1"/>
  <c r="G74" i="18"/>
  <c r="H74" i="18" s="1"/>
  <c r="G73" i="18"/>
  <c r="H73" i="18" s="1"/>
  <c r="G72" i="18"/>
  <c r="H72" i="18" s="1"/>
  <c r="G71" i="19"/>
  <c r="H71" i="19" s="1"/>
  <c r="O12" i="16"/>
  <c r="M12" i="16" l="1"/>
  <c r="P13" i="16" l="1"/>
  <c r="P14" i="16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3" i="16"/>
  <c r="P54" i="16"/>
  <c r="P55" i="16"/>
  <c r="P56" i="16"/>
  <c r="P57" i="16"/>
  <c r="P58" i="16"/>
  <c r="P59" i="16"/>
  <c r="P60" i="16"/>
  <c r="P61" i="16"/>
  <c r="P62" i="16"/>
  <c r="P63" i="16"/>
  <c r="P12" i="16"/>
  <c r="F58" i="16"/>
  <c r="N58" i="16"/>
  <c r="G58" i="16" s="1"/>
  <c r="F59" i="16"/>
  <c r="N59" i="16"/>
  <c r="G59" i="16" s="1"/>
  <c r="F60" i="16"/>
  <c r="N60" i="16"/>
  <c r="F61" i="16"/>
  <c r="N61" i="16"/>
  <c r="G61" i="16" s="1"/>
  <c r="F62" i="16"/>
  <c r="N62" i="16"/>
  <c r="G62" i="16" s="1"/>
  <c r="F63" i="16"/>
  <c r="N63" i="16"/>
  <c r="G63" i="16" s="1"/>
  <c r="N47" i="16"/>
  <c r="G47" i="16" s="1"/>
  <c r="N48" i="16"/>
  <c r="N49" i="16"/>
  <c r="G49" i="16" s="1"/>
  <c r="N50" i="16"/>
  <c r="G50" i="16" s="1"/>
  <c r="N51" i="16"/>
  <c r="G51" i="16" s="1"/>
  <c r="N52" i="16"/>
  <c r="N53" i="16"/>
  <c r="G53" i="16" s="1"/>
  <c r="N54" i="16"/>
  <c r="G54" i="16" s="1"/>
  <c r="N55" i="16"/>
  <c r="G55" i="16" s="1"/>
  <c r="N56" i="16"/>
  <c r="N57" i="16"/>
  <c r="G57" i="16" s="1"/>
  <c r="F47" i="16"/>
  <c r="F48" i="16"/>
  <c r="F49" i="16"/>
  <c r="F50" i="16"/>
  <c r="F51" i="16"/>
  <c r="F52" i="16"/>
  <c r="F53" i="16"/>
  <c r="F54" i="16"/>
  <c r="F55" i="16"/>
  <c r="F56" i="16"/>
  <c r="F57" i="16"/>
  <c r="G60" i="16" l="1"/>
  <c r="G56" i="16"/>
  <c r="G52" i="16"/>
  <c r="G48" i="16"/>
  <c r="H48" i="16" s="1"/>
  <c r="H63" i="16"/>
  <c r="H59" i="16"/>
  <c r="H53" i="16"/>
  <c r="H62" i="16"/>
  <c r="H60" i="16"/>
  <c r="H58" i="16"/>
  <c r="H61" i="16"/>
  <c r="H57" i="16"/>
  <c r="H47" i="16"/>
  <c r="H49" i="16"/>
  <c r="H55" i="16"/>
  <c r="H51" i="16"/>
  <c r="H56" i="16"/>
  <c r="H52" i="16"/>
  <c r="H54" i="16"/>
  <c r="H50" i="16"/>
  <c r="N13" i="16"/>
  <c r="G13" i="16" s="1"/>
  <c r="N14" i="16"/>
  <c r="G14" i="16" s="1"/>
  <c r="N15" i="16"/>
  <c r="G15" i="16" s="1"/>
  <c r="N16" i="16"/>
  <c r="G16" i="16" s="1"/>
  <c r="N17" i="16"/>
  <c r="G17" i="16" s="1"/>
  <c r="N18" i="16"/>
  <c r="G18" i="16" s="1"/>
  <c r="N19" i="16"/>
  <c r="G19" i="16" s="1"/>
  <c r="N20" i="16"/>
  <c r="G20" i="16" s="1"/>
  <c r="N21" i="16"/>
  <c r="G21" i="16" s="1"/>
  <c r="N22" i="16"/>
  <c r="G22" i="16" s="1"/>
  <c r="N23" i="16"/>
  <c r="G23" i="16" s="1"/>
  <c r="N24" i="16"/>
  <c r="G24" i="16" s="1"/>
  <c r="N25" i="16"/>
  <c r="G25" i="16" s="1"/>
  <c r="N26" i="16"/>
  <c r="G26" i="16" s="1"/>
  <c r="N27" i="16"/>
  <c r="G27" i="16" s="1"/>
  <c r="N28" i="16"/>
  <c r="G28" i="16" s="1"/>
  <c r="N29" i="16"/>
  <c r="G29" i="16" s="1"/>
  <c r="N30" i="16"/>
  <c r="G30" i="16" s="1"/>
  <c r="N31" i="16"/>
  <c r="G31" i="16" s="1"/>
  <c r="N32" i="16"/>
  <c r="G32" i="16" s="1"/>
  <c r="N33" i="16"/>
  <c r="G33" i="16" s="1"/>
  <c r="N34" i="16"/>
  <c r="G34" i="16" s="1"/>
  <c r="N35" i="16"/>
  <c r="G35" i="16" s="1"/>
  <c r="N36" i="16"/>
  <c r="G36" i="16" s="1"/>
  <c r="N37" i="16"/>
  <c r="G37" i="16" s="1"/>
  <c r="N38" i="16"/>
  <c r="G38" i="16" s="1"/>
  <c r="N39" i="16"/>
  <c r="G39" i="16" s="1"/>
  <c r="N40" i="16"/>
  <c r="G40" i="16" s="1"/>
  <c r="N41" i="16"/>
  <c r="G41" i="16" s="1"/>
  <c r="N42" i="16"/>
  <c r="G42" i="16" s="1"/>
  <c r="N43" i="16"/>
  <c r="G43" i="16" s="1"/>
  <c r="N44" i="16"/>
  <c r="G44" i="16" s="1"/>
  <c r="N45" i="16"/>
  <c r="G45" i="16" s="1"/>
  <c r="N46" i="16"/>
  <c r="G46" i="16" s="1"/>
  <c r="N12" i="16"/>
  <c r="G12" i="16" s="1"/>
  <c r="H13" i="16" l="1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12" i="16"/>
  <c r="G67" i="16" l="1"/>
  <c r="H67" i="16" s="1"/>
  <c r="E72" i="16"/>
  <c r="G72" i="16"/>
  <c r="H72" i="16" s="1"/>
  <c r="E67" i="16"/>
  <c r="E68" i="16"/>
  <c r="E69" i="16"/>
  <c r="E70" i="16"/>
  <c r="E71" i="16"/>
  <c r="G68" i="16"/>
  <c r="H68" i="16" s="1"/>
  <c r="G69" i="16"/>
  <c r="H69" i="16" s="1"/>
  <c r="G70" i="16"/>
  <c r="H70" i="16" s="1"/>
  <c r="G71" i="16"/>
  <c r="H71" i="16" s="1"/>
  <c r="P12" i="21" l="1"/>
  <c r="G12" i="21"/>
  <c r="H12" i="21" s="1"/>
  <c r="P13" i="21"/>
  <c r="G13" i="21" s="1"/>
  <c r="H13" i="21" s="1"/>
  <c r="P21" i="21"/>
  <c r="G21" i="21" s="1"/>
  <c r="H21" i="21" s="1"/>
  <c r="P37" i="21"/>
  <c r="G37" i="21" s="1"/>
  <c r="H37" i="21" s="1"/>
  <c r="P41" i="21"/>
  <c r="H41" i="21" s="1"/>
  <c r="P61" i="21"/>
  <c r="H61" i="21" s="1"/>
  <c r="P14" i="21"/>
  <c r="G14" i="21"/>
  <c r="H14" i="21" s="1"/>
  <c r="P18" i="21"/>
  <c r="G18" i="21"/>
  <c r="H18" i="21" s="1"/>
  <c r="P22" i="21"/>
  <c r="G22" i="21" s="1"/>
  <c r="H22" i="21" s="1"/>
  <c r="P26" i="21"/>
  <c r="G26" i="21" s="1"/>
  <c r="H26" i="21" s="1"/>
  <c r="P30" i="21"/>
  <c r="G30" i="21"/>
  <c r="H30" i="21" s="1"/>
  <c r="P34" i="21"/>
  <c r="G34" i="21"/>
  <c r="H34" i="21" s="1"/>
  <c r="P38" i="21"/>
  <c r="H38" i="21" s="1"/>
  <c r="P46" i="21"/>
  <c r="G46" i="21" s="1"/>
  <c r="H46" i="21" s="1"/>
  <c r="P50" i="21"/>
  <c r="G50" i="21" s="1"/>
  <c r="H50" i="21" s="1"/>
  <c r="P54" i="21"/>
  <c r="G54" i="21" s="1"/>
  <c r="H54" i="21" s="1"/>
  <c r="G58" i="21"/>
  <c r="H58" i="21" s="1"/>
  <c r="P58" i="21"/>
  <c r="P62" i="21"/>
  <c r="H62" i="21" s="1"/>
  <c r="P17" i="21"/>
  <c r="G17" i="21"/>
  <c r="H17" i="21" s="1"/>
  <c r="P29" i="21"/>
  <c r="G29" i="21"/>
  <c r="H29" i="21" s="1"/>
  <c r="P49" i="21"/>
  <c r="G49" i="21" s="1"/>
  <c r="H49" i="21" s="1"/>
  <c r="P57" i="21"/>
  <c r="G57" i="21" s="1"/>
  <c r="H57" i="21" s="1"/>
  <c r="P42" i="21"/>
  <c r="H42" i="21"/>
  <c r="P15" i="21"/>
  <c r="G15" i="21"/>
  <c r="H15" i="21" s="1"/>
  <c r="P19" i="21"/>
  <c r="H19" i="21" s="1"/>
  <c r="P23" i="21"/>
  <c r="G23" i="21" s="1"/>
  <c r="H23" i="21" s="1"/>
  <c r="P27" i="21"/>
  <c r="G27" i="21"/>
  <c r="H27" i="21" s="1"/>
  <c r="P31" i="21"/>
  <c r="G31" i="21"/>
  <c r="H31" i="21" s="1"/>
  <c r="P35" i="21"/>
  <c r="G35" i="21" s="1"/>
  <c r="H35" i="21" s="1"/>
  <c r="P39" i="21"/>
  <c r="G39" i="21" s="1"/>
  <c r="H39" i="21" s="1"/>
  <c r="P43" i="21"/>
  <c r="H43" i="21" s="1"/>
  <c r="P47" i="21"/>
  <c r="G47" i="21" s="1"/>
  <c r="H47" i="21" s="1"/>
  <c r="G51" i="21"/>
  <c r="H51" i="21" s="1"/>
  <c r="P51" i="21"/>
  <c r="P55" i="21"/>
  <c r="G55" i="21" s="1"/>
  <c r="H55" i="21" s="1"/>
  <c r="P59" i="21"/>
  <c r="G59" i="21" s="1"/>
  <c r="H59" i="21" s="1"/>
  <c r="P63" i="21"/>
  <c r="H63" i="21" s="1"/>
  <c r="P25" i="21"/>
  <c r="G25" i="21" s="1"/>
  <c r="H25" i="21" s="1"/>
  <c r="P33" i="21"/>
  <c r="H33" i="21"/>
  <c r="P45" i="21"/>
  <c r="G45" i="21" s="1"/>
  <c r="H45" i="21" s="1"/>
  <c r="P53" i="21"/>
  <c r="G53" i="21" s="1"/>
  <c r="H53" i="21" s="1"/>
  <c r="P16" i="21"/>
  <c r="H16" i="21" s="1"/>
  <c r="P20" i="21"/>
  <c r="G20" i="21"/>
  <c r="H20" i="21" s="1"/>
  <c r="P24" i="21"/>
  <c r="G24" i="21"/>
  <c r="H24" i="21" s="1"/>
  <c r="P28" i="21"/>
  <c r="G28" i="21" s="1"/>
  <c r="H28" i="21" s="1"/>
  <c r="P32" i="21"/>
  <c r="H32" i="21" s="1"/>
  <c r="P36" i="21"/>
  <c r="H36" i="21"/>
  <c r="P40" i="21"/>
  <c r="G40" i="21"/>
  <c r="H40" i="21" s="1"/>
  <c r="P44" i="21"/>
  <c r="G44" i="21" s="1"/>
  <c r="H44" i="21" s="1"/>
  <c r="P48" i="21"/>
  <c r="G48" i="21" s="1"/>
  <c r="H48" i="21" s="1"/>
  <c r="P52" i="21"/>
  <c r="G52" i="21"/>
  <c r="H52" i="21" s="1"/>
  <c r="P56" i="21"/>
  <c r="G56" i="21"/>
  <c r="H56" i="21" s="1"/>
  <c r="P60" i="21"/>
  <c r="H60" i="21" s="1"/>
  <c r="P64" i="21"/>
  <c r="G64" i="21" s="1"/>
  <c r="H64" i="21" s="1"/>
  <c r="G73" i="21" l="1"/>
  <c r="H73" i="21" s="1"/>
  <c r="G69" i="21"/>
  <c r="H69" i="21" s="1"/>
  <c r="G68" i="21"/>
  <c r="H68" i="21" s="1"/>
  <c r="G70" i="21"/>
  <c r="H70" i="21" s="1"/>
  <c r="G72" i="21"/>
  <c r="H72" i="21" s="1"/>
  <c r="G71" i="21"/>
  <c r="H71" i="21" s="1"/>
  <c r="P12" i="22"/>
  <c r="H12" i="22"/>
  <c r="P13" i="22"/>
  <c r="G13" i="22"/>
  <c r="H13" i="22" s="1"/>
  <c r="P17" i="22"/>
  <c r="G17" i="22" s="1"/>
  <c r="H17" i="22" s="1"/>
  <c r="P21" i="22"/>
  <c r="H21" i="22"/>
  <c r="P25" i="22"/>
  <c r="G25" i="22" s="1"/>
  <c r="H25" i="22" s="1"/>
  <c r="P29" i="22"/>
  <c r="G29" i="22"/>
  <c r="H29" i="22" s="1"/>
  <c r="P33" i="22"/>
  <c r="H33" i="22"/>
  <c r="P37" i="22"/>
  <c r="G37" i="22"/>
  <c r="H37" i="22" s="1"/>
  <c r="P41" i="22"/>
  <c r="G41" i="22" s="1"/>
  <c r="H41" i="22" s="1"/>
  <c r="P45" i="22"/>
  <c r="H45" i="22"/>
  <c r="P14" i="22"/>
  <c r="H14" i="22"/>
  <c r="P18" i="22"/>
  <c r="G18" i="22"/>
  <c r="H18" i="22" s="1"/>
  <c r="P22" i="22"/>
  <c r="G22" i="22" s="1"/>
  <c r="H22" i="22" s="1"/>
  <c r="P26" i="22"/>
  <c r="G26" i="22"/>
  <c r="H26" i="22" s="1"/>
  <c r="P30" i="22"/>
  <c r="G30" i="22"/>
  <c r="H30" i="22" s="1"/>
  <c r="P34" i="22"/>
  <c r="G34" i="22"/>
  <c r="H34" i="22" s="1"/>
  <c r="P15" i="22"/>
  <c r="G15" i="22" s="1"/>
  <c r="H15" i="22" s="1"/>
  <c r="P19" i="22"/>
  <c r="G19" i="22"/>
  <c r="H19" i="22" s="1"/>
  <c r="P23" i="22"/>
  <c r="G23" i="22"/>
  <c r="H23" i="22" s="1"/>
  <c r="P27" i="22"/>
  <c r="G27" i="22"/>
  <c r="H27" i="22" s="1"/>
  <c r="P31" i="22"/>
  <c r="G31" i="22" s="1"/>
  <c r="H31" i="22" s="1"/>
  <c r="P35" i="22"/>
  <c r="G35" i="22"/>
  <c r="H35" i="22" s="1"/>
  <c r="P39" i="22"/>
  <c r="H39" i="22"/>
  <c r="P43" i="22"/>
  <c r="G43" i="22"/>
  <c r="H43" i="22" s="1"/>
  <c r="P47" i="22"/>
  <c r="H47" i="22" s="1"/>
  <c r="P16" i="22"/>
  <c r="H16" i="22"/>
  <c r="P20" i="22"/>
  <c r="G20" i="22"/>
  <c r="H20" i="22" s="1"/>
  <c r="P24" i="22"/>
  <c r="G24" i="22"/>
  <c r="H24" i="22" s="1"/>
  <c r="P28" i="22"/>
  <c r="G28" i="22" s="1"/>
  <c r="H28" i="22" s="1"/>
  <c r="P32" i="22"/>
  <c r="H32" i="22"/>
  <c r="P36" i="22"/>
  <c r="G36" i="22"/>
  <c r="H36" i="22" s="1"/>
  <c r="P40" i="22"/>
  <c r="G40" i="22"/>
  <c r="H40" i="22" s="1"/>
  <c r="P44" i="22"/>
  <c r="G44" i="22" s="1"/>
  <c r="H44" i="22" s="1"/>
  <c r="P48" i="22"/>
  <c r="G48" i="22"/>
  <c r="H48" i="22" s="1"/>
  <c r="P49" i="22"/>
  <c r="G49" i="22"/>
  <c r="H49" i="22" s="1"/>
  <c r="P38" i="22"/>
  <c r="G38" i="22"/>
  <c r="H38" i="22" s="1"/>
  <c r="P42" i="22"/>
  <c r="G42" i="22" s="1"/>
  <c r="H42" i="22" s="1"/>
  <c r="P46" i="22"/>
  <c r="G46" i="22"/>
  <c r="H46" i="22" s="1"/>
  <c r="P50" i="22"/>
  <c r="G50" i="22"/>
  <c r="H50" i="22" s="1"/>
  <c r="P51" i="22"/>
  <c r="G51" i="22"/>
  <c r="H51" i="22" s="1"/>
  <c r="G58" i="22" l="1"/>
  <c r="H58" i="22" s="1"/>
  <c r="G59" i="22"/>
  <c r="H59" i="22" s="1"/>
  <c r="G55" i="22"/>
  <c r="H55" i="22" s="1"/>
  <c r="G60" i="22"/>
  <c r="H60" i="22" s="1"/>
  <c r="G56" i="22"/>
  <c r="H56" i="22" s="1"/>
  <c r="G57" i="22"/>
  <c r="H57" i="22" s="1"/>
  <c r="P12" i="25"/>
  <c r="G12" i="25" s="1"/>
  <c r="H12" i="25" s="1"/>
  <c r="P24" i="25"/>
  <c r="H24" i="25" s="1"/>
  <c r="P16" i="25"/>
  <c r="H16" i="25" s="1"/>
  <c r="P21" i="25"/>
  <c r="H21" i="25" s="1"/>
  <c r="H29" i="25"/>
  <c r="P29" i="25"/>
  <c r="P39" i="25"/>
  <c r="G39" i="25" s="1"/>
  <c r="H39" i="25" s="1"/>
  <c r="P18" i="25"/>
  <c r="G18" i="25" s="1"/>
  <c r="H18" i="25" s="1"/>
  <c r="P36" i="25"/>
  <c r="H36" i="25" s="1"/>
  <c r="P32" i="25"/>
  <c r="G32" i="25" s="1"/>
  <c r="H32" i="25" s="1"/>
  <c r="P22" i="25"/>
  <c r="G22" i="25" s="1"/>
  <c r="H22" i="25" s="1"/>
  <c r="P44" i="25"/>
  <c r="G44" i="25" s="1"/>
  <c r="H44" i="25" s="1"/>
  <c r="P35" i="25"/>
  <c r="G35" i="25" s="1"/>
  <c r="H35" i="25" s="1"/>
  <c r="G46" i="25"/>
  <c r="H46" i="25" s="1"/>
  <c r="P46" i="25"/>
  <c r="P17" i="25"/>
  <c r="G17" i="25"/>
  <c r="H17" i="25" s="1"/>
  <c r="P33" i="25"/>
  <c r="G33" i="25" s="1"/>
  <c r="H33" i="25" s="1"/>
  <c r="P41" i="25"/>
  <c r="H41" i="25"/>
  <c r="P45" i="25"/>
  <c r="H45" i="25" s="1"/>
  <c r="P14" i="25"/>
  <c r="H14" i="25"/>
  <c r="P26" i="25"/>
  <c r="H26" i="25" s="1"/>
  <c r="H30" i="25"/>
  <c r="P30" i="25"/>
  <c r="P34" i="25"/>
  <c r="G34" i="25" s="1"/>
  <c r="H34" i="25" s="1"/>
  <c r="P38" i="25"/>
  <c r="G38" i="25" s="1"/>
  <c r="H38" i="25" s="1"/>
  <c r="P42" i="25"/>
  <c r="G42" i="25" s="1"/>
  <c r="H42" i="25" s="1"/>
  <c r="P19" i="25"/>
  <c r="H19" i="25" s="1"/>
  <c r="P23" i="25"/>
  <c r="G23" i="25" s="1"/>
  <c r="H23" i="25" s="1"/>
  <c r="P27" i="25"/>
  <c r="G27" i="25"/>
  <c r="H27" i="25" s="1"/>
  <c r="P31" i="25"/>
  <c r="H31" i="25" s="1"/>
  <c r="P43" i="25"/>
  <c r="H43" i="25"/>
  <c r="P47" i="25"/>
  <c r="G47" i="25" s="1"/>
  <c r="H47" i="25" s="1"/>
  <c r="P13" i="25"/>
  <c r="G13" i="25"/>
  <c r="H13" i="25" s="1"/>
  <c r="P25" i="25"/>
  <c r="H25" i="25" s="1"/>
  <c r="P37" i="25"/>
  <c r="H37" i="25"/>
  <c r="P15" i="25"/>
  <c r="H15" i="25" s="1"/>
  <c r="P20" i="25"/>
  <c r="G20" i="25"/>
  <c r="H20" i="25" s="1"/>
  <c r="P28" i="25"/>
  <c r="G28" i="25" s="1"/>
  <c r="H28" i="25" s="1"/>
  <c r="H40" i="25"/>
  <c r="P40" i="25"/>
  <c r="P48" i="25"/>
  <c r="G48" i="25" s="1"/>
  <c r="H48" i="25" s="1"/>
  <c r="G54" i="25" l="1"/>
  <c r="H54" i="25" s="1"/>
  <c r="G57" i="25"/>
  <c r="H57" i="25" s="1"/>
  <c r="G53" i="25"/>
  <c r="H53" i="25" s="1"/>
  <c r="G52" i="25"/>
  <c r="H52" i="25" s="1"/>
  <c r="G56" i="25"/>
  <c r="H56" i="25" s="1"/>
  <c r="G55" i="25"/>
  <c r="H55" i="25" s="1"/>
  <c r="P12" i="26"/>
  <c r="G12" i="26" s="1"/>
  <c r="H12" i="26" s="1"/>
  <c r="P17" i="26"/>
  <c r="G17" i="26" s="1"/>
  <c r="H17" i="26" s="1"/>
  <c r="P25" i="26"/>
  <c r="G25" i="26" s="1"/>
  <c r="H25" i="26" s="1"/>
  <c r="P33" i="26"/>
  <c r="G33" i="26" s="1"/>
  <c r="H33" i="26" s="1"/>
  <c r="P41" i="26"/>
  <c r="G41" i="26" s="1"/>
  <c r="H41" i="26" s="1"/>
  <c r="P45" i="26"/>
  <c r="G45" i="26"/>
  <c r="H45" i="26" s="1"/>
  <c r="P14" i="26"/>
  <c r="G14" i="26" s="1"/>
  <c r="H14" i="26" s="1"/>
  <c r="P18" i="26"/>
  <c r="G18" i="26"/>
  <c r="H18" i="26" s="1"/>
  <c r="P22" i="26"/>
  <c r="G22" i="26" s="1"/>
  <c r="H22" i="26" s="1"/>
  <c r="P26" i="26"/>
  <c r="G26" i="26"/>
  <c r="H26" i="26" s="1"/>
  <c r="P30" i="26"/>
  <c r="G30" i="26" s="1"/>
  <c r="H30" i="26" s="1"/>
  <c r="P34" i="26"/>
  <c r="G34" i="26"/>
  <c r="H34" i="26" s="1"/>
  <c r="P38" i="26"/>
  <c r="G38" i="26" s="1"/>
  <c r="H38" i="26" s="1"/>
  <c r="P42" i="26"/>
  <c r="G42" i="26"/>
  <c r="H42" i="26" s="1"/>
  <c r="P46" i="26"/>
  <c r="G46" i="26" s="1"/>
  <c r="H46" i="26" s="1"/>
  <c r="P21" i="26"/>
  <c r="G21" i="26"/>
  <c r="H21" i="26" s="1"/>
  <c r="P15" i="26"/>
  <c r="G15" i="26" s="1"/>
  <c r="H15" i="26" s="1"/>
  <c r="P23" i="26"/>
  <c r="G23" i="26" s="1"/>
  <c r="H23" i="26" s="1"/>
  <c r="P27" i="26"/>
  <c r="G27" i="26" s="1"/>
  <c r="H27" i="26" s="1"/>
  <c r="P31" i="26"/>
  <c r="G31" i="26" s="1"/>
  <c r="H31" i="26" s="1"/>
  <c r="P35" i="26"/>
  <c r="G35" i="26" s="1"/>
  <c r="H35" i="26" s="1"/>
  <c r="P39" i="26"/>
  <c r="H39" i="26"/>
  <c r="P43" i="26"/>
  <c r="G43" i="26" s="1"/>
  <c r="H43" i="26" s="1"/>
  <c r="P47" i="26"/>
  <c r="G47" i="26"/>
  <c r="H47" i="26" s="1"/>
  <c r="P13" i="26"/>
  <c r="G13" i="26" s="1"/>
  <c r="H13" i="26" s="1"/>
  <c r="P29" i="26"/>
  <c r="G29" i="26"/>
  <c r="H29" i="26" s="1"/>
  <c r="P37" i="26"/>
  <c r="G37" i="26" s="1"/>
  <c r="H37" i="26" s="1"/>
  <c r="P19" i="26"/>
  <c r="G19" i="26"/>
  <c r="H19" i="26" s="1"/>
  <c r="P16" i="26"/>
  <c r="G16" i="26" s="1"/>
  <c r="H16" i="26" s="1"/>
  <c r="P20" i="26"/>
  <c r="G20" i="26"/>
  <c r="H20" i="26" s="1"/>
  <c r="P24" i="26"/>
  <c r="G24" i="26" s="1"/>
  <c r="H24" i="26" s="1"/>
  <c r="H28" i="26"/>
  <c r="P28" i="26"/>
  <c r="G28" i="26"/>
  <c r="P32" i="26"/>
  <c r="G32" i="26" s="1"/>
  <c r="H32" i="26" s="1"/>
  <c r="P36" i="26"/>
  <c r="G36" i="26" s="1"/>
  <c r="H36" i="26" s="1"/>
  <c r="P40" i="26"/>
  <c r="G40" i="26" s="1"/>
  <c r="H40" i="26" s="1"/>
  <c r="P44" i="26"/>
  <c r="G44" i="26" s="1"/>
  <c r="H44" i="26" s="1"/>
  <c r="P48" i="26"/>
  <c r="G48" i="26" s="1"/>
  <c r="H48" i="26" s="1"/>
  <c r="G56" i="26" l="1"/>
  <c r="H56" i="26" s="1"/>
  <c r="G54" i="26"/>
  <c r="H54" i="26" s="1"/>
  <c r="G52" i="26"/>
  <c r="H52" i="26" s="1"/>
  <c r="G57" i="26"/>
  <c r="H57" i="26" s="1"/>
  <c r="G53" i="26"/>
  <c r="H53" i="26" s="1"/>
  <c r="G55" i="26"/>
  <c r="H55" i="26" s="1"/>
</calcChain>
</file>

<file path=xl/sharedStrings.xml><?xml version="1.0" encoding="utf-8"?>
<sst xmlns="http://schemas.openxmlformats.org/spreadsheetml/2006/main" count="2241" uniqueCount="1137">
  <si>
    <t>CỘNG HÒA XÃ HỘI CHỦ NGHĨA VIỆT NAM</t>
  </si>
  <si>
    <t>Độc lập  -  Tự do  -  Hạnh phúc</t>
  </si>
  <si>
    <t>BẢNG TỔNG KẾT ĐÁNH GIÁ KẾT QUẢ RÈN LUYỆN</t>
  </si>
  <si>
    <t>HỌ VÀ TÊN</t>
  </si>
  <si>
    <t>CỐ VẤN HỌC TẬP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</si>
  <si>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</si>
  <si>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</si>
  <si>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</si>
  <si>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</si>
  <si>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</si>
  <si>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</si>
  <si>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</si>
  <si>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</si>
  <si>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</si>
  <si>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</si>
  <si>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</si>
  <si>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</si>
  <si>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TP. Hồ Chí Minh, ngày      tháng      năm 20</t>
  </si>
  <si>
    <t>QUẢN LÝ SV</t>
  </si>
  <si>
    <t>Mã số SV</t>
  </si>
  <si>
    <t>TỔNG PT</t>
  </si>
  <si>
    <t>TC 1&amp;2</t>
  </si>
  <si>
    <t>TC 3</t>
  </si>
  <si>
    <t>ĐIÊM &gt;8</t>
  </si>
  <si>
    <t>TC 4</t>
  </si>
  <si>
    <t>TC 5</t>
  </si>
  <si>
    <t>TT</t>
  </si>
  <si>
    <t>KHÔNG XẾP LOẠI</t>
  </si>
  <si>
    <t xml:space="preserve">            CỐ VẤN HỌC TẬP</t>
  </si>
  <si>
    <t xml:space="preserve">        TP.TTGD-QHDN</t>
  </si>
  <si>
    <t xml:space="preserve"> TRƯỜNG CAO ĐẲNG LÝ TỰ TRỌNG</t>
  </si>
  <si>
    <t xml:space="preserve">        THÀNH PHỐ HỒ CHÍ MINH</t>
  </si>
  <si>
    <t xml:space="preserve">             PHÒNG TTGD - QHDN</t>
  </si>
  <si>
    <t xml:space="preserve">          QUẢN LÝ SINH VIÊN</t>
  </si>
  <si>
    <t>Học kỳ:  1     Năm học: 2024-2025</t>
  </si>
  <si>
    <t>24001231</t>
  </si>
  <si>
    <t>Đào Gia</t>
  </si>
  <si>
    <t>Bảo</t>
  </si>
  <si>
    <t>24000346</t>
  </si>
  <si>
    <t>Nguyễn Chí</t>
  </si>
  <si>
    <t>Cường</t>
  </si>
  <si>
    <t>24000336</t>
  </si>
  <si>
    <t>Trần Nguyễn Bảo</t>
  </si>
  <si>
    <t>Đăng</t>
  </si>
  <si>
    <t>24001122</t>
  </si>
  <si>
    <t>La Quang</t>
  </si>
  <si>
    <t>Đạt</t>
  </si>
  <si>
    <t>24000543</t>
  </si>
  <si>
    <t>Nguyễn Tiến</t>
  </si>
  <si>
    <t>24000661</t>
  </si>
  <si>
    <t>Quách Vĩnh</t>
  </si>
  <si>
    <t>24001230</t>
  </si>
  <si>
    <t>Nguyễn Hoàng</t>
  </si>
  <si>
    <t>Đông</t>
  </si>
  <si>
    <t>24000354</t>
  </si>
  <si>
    <t>Nguyễn Quang</t>
  </si>
  <si>
    <t>Đức</t>
  </si>
  <si>
    <t>24000029</t>
  </si>
  <si>
    <t>Nguyễn Tăng Ngọc</t>
  </si>
  <si>
    <t>24001334</t>
  </si>
  <si>
    <t>Nguyễn Thanh</t>
  </si>
  <si>
    <t>24001270</t>
  </si>
  <si>
    <t>Vũ Xuân</t>
  </si>
  <si>
    <t>Dương</t>
  </si>
  <si>
    <t>24001109</t>
  </si>
  <si>
    <t>Nguyễn Huỳnh Anh</t>
  </si>
  <si>
    <t>Duy</t>
  </si>
  <si>
    <t>24000229</t>
  </si>
  <si>
    <t>Lâm Chí</t>
  </si>
  <si>
    <t>Hải</t>
  </si>
  <si>
    <t>24000438</t>
  </si>
  <si>
    <t>Huỳnh Lê Trung</t>
  </si>
  <si>
    <t>Hiếu</t>
  </si>
  <si>
    <t>24000431</t>
  </si>
  <si>
    <t>Lê Bá Trung</t>
  </si>
  <si>
    <t>24003973</t>
  </si>
  <si>
    <t>Nguyễn Trung</t>
  </si>
  <si>
    <t>24000013</t>
  </si>
  <si>
    <t>Bùi Huy</t>
  </si>
  <si>
    <t>Hoàng</t>
  </si>
  <si>
    <t>24001237</t>
  </si>
  <si>
    <t>Nguyễn Trương Huy</t>
  </si>
  <si>
    <t>24000674</t>
  </si>
  <si>
    <t>Phan Huy</t>
  </si>
  <si>
    <t>24001095</t>
  </si>
  <si>
    <t>Nguyễn Thế</t>
  </si>
  <si>
    <t>Hưởng</t>
  </si>
  <si>
    <t>24000043</t>
  </si>
  <si>
    <t>Nguyễn Tấn</t>
  </si>
  <si>
    <t>Huy</t>
  </si>
  <si>
    <t>24000256</t>
  </si>
  <si>
    <t>Phạm Nguyễn Đức</t>
  </si>
  <si>
    <t>24000629</t>
  </si>
  <si>
    <t>Trương Gia</t>
  </si>
  <si>
    <t>24000024</t>
  </si>
  <si>
    <t>Trần Mạnh</t>
  </si>
  <si>
    <t>Huỳnh</t>
  </si>
  <si>
    <t>24000576</t>
  </si>
  <si>
    <t>Đặng Hoàng Anh</t>
  </si>
  <si>
    <t>Khoa</t>
  </si>
  <si>
    <t>24000450</t>
  </si>
  <si>
    <t>Lê Hoàng Đăng</t>
  </si>
  <si>
    <t>24000493</t>
  </si>
  <si>
    <t>Nguyễn Nhật</t>
  </si>
  <si>
    <t>Khôi</t>
  </si>
  <si>
    <t>24001057</t>
  </si>
  <si>
    <t>Lê Nho</t>
  </si>
  <si>
    <t>Lộc</t>
  </si>
  <si>
    <t>24004219</t>
  </si>
  <si>
    <t>Nguyễn Khánh</t>
  </si>
  <si>
    <t>Long</t>
  </si>
  <si>
    <t>24001016</t>
  </si>
  <si>
    <t>Vũ Thành</t>
  </si>
  <si>
    <t>24001039</t>
  </si>
  <si>
    <t>Trần Thanh</t>
  </si>
  <si>
    <t>Minh</t>
  </si>
  <si>
    <t>24001380</t>
  </si>
  <si>
    <t>Lê Ngọc Hiếu</t>
  </si>
  <si>
    <t>Nghĩa</t>
  </si>
  <si>
    <t>24001116</t>
  </si>
  <si>
    <t>Ngô Trường</t>
  </si>
  <si>
    <t>Phát</t>
  </si>
  <si>
    <t>24000939</t>
  </si>
  <si>
    <t>24000656</t>
  </si>
  <si>
    <t>Trần Hưng</t>
  </si>
  <si>
    <t>24001358</t>
  </si>
  <si>
    <t>Quyền</t>
  </si>
  <si>
    <t>24001107</t>
  </si>
  <si>
    <t>Sơn</t>
  </si>
  <si>
    <t>24000112</t>
  </si>
  <si>
    <t>Lê Văn</t>
  </si>
  <si>
    <t>Sự</t>
  </si>
  <si>
    <t>24001272</t>
  </si>
  <si>
    <t>Đặng Anh</t>
  </si>
  <si>
    <t>Tài</t>
  </si>
  <si>
    <t>24000349</t>
  </si>
  <si>
    <t>Lê Quốc</t>
  </si>
  <si>
    <t>24001362</t>
  </si>
  <si>
    <t>Phạm Bùi Minh</t>
  </si>
  <si>
    <t>Tâm</t>
  </si>
  <si>
    <t>24001164</t>
  </si>
  <si>
    <t>Lê Thanh</t>
  </si>
  <si>
    <t>Tân</t>
  </si>
  <si>
    <t>24000138</t>
  </si>
  <si>
    <t>Nguyễn Lai Thành</t>
  </si>
  <si>
    <t>Tây</t>
  </si>
  <si>
    <t>24000949</t>
  </si>
  <si>
    <t>Lê Minh</t>
  </si>
  <si>
    <t>Thái</t>
  </si>
  <si>
    <t>24001003</t>
  </si>
  <si>
    <t>Đặng Hoàng Phúc</t>
  </si>
  <si>
    <t>Thịnh</t>
  </si>
  <si>
    <t>24000103</t>
  </si>
  <si>
    <t>24000389</t>
  </si>
  <si>
    <t>Lê Trung</t>
  </si>
  <si>
    <t>Tín</t>
  </si>
  <si>
    <t>24000367</t>
  </si>
  <si>
    <t>Nguyễn Phạm Trọng</t>
  </si>
  <si>
    <t>Tính</t>
  </si>
  <si>
    <t>24001291</t>
  </si>
  <si>
    <t>Dương Thanh</t>
  </si>
  <si>
    <t>Toàn</t>
  </si>
  <si>
    <t>24001092</t>
  </si>
  <si>
    <t>Hồ Thanh</t>
  </si>
  <si>
    <t>24000620</t>
  </si>
  <si>
    <t>Bùi Hữu</t>
  </si>
  <si>
    <t>Vị</t>
  </si>
  <si>
    <t>24000355</t>
  </si>
  <si>
    <t>Vũ</t>
  </si>
  <si>
    <t>24001398</t>
  </si>
  <si>
    <t>Lê Việt</t>
  </si>
  <si>
    <t>24001525</t>
  </si>
  <si>
    <t>Phạm Việt</t>
  </si>
  <si>
    <t>24001518</t>
  </si>
  <si>
    <t>Huỳnh Phạm Đoàn</t>
  </si>
  <si>
    <t>24001502</t>
  </si>
  <si>
    <t>Đặng Thành</t>
  </si>
  <si>
    <t>24001574</t>
  </si>
  <si>
    <t>Đặng Phúc</t>
  </si>
  <si>
    <t>24001399</t>
  </si>
  <si>
    <t>Đinh Văn</t>
  </si>
  <si>
    <t>24001465</t>
  </si>
  <si>
    <t>Lê Viết Tiến</t>
  </si>
  <si>
    <t>24001446</t>
  </si>
  <si>
    <t>Phạm Tấn</t>
  </si>
  <si>
    <t>24001597</t>
  </si>
  <si>
    <t>Nguyễn Đoàn Nhất</t>
  </si>
  <si>
    <t>24001587</t>
  </si>
  <si>
    <t>Phan Văn</t>
  </si>
  <si>
    <t>24001486</t>
  </si>
  <si>
    <t>Sơn Thanh</t>
  </si>
  <si>
    <t>24001400</t>
  </si>
  <si>
    <t>24001579</t>
  </si>
  <si>
    <t>Nguyễn Lý Nguyễn</t>
  </si>
  <si>
    <t>24001571</t>
  </si>
  <si>
    <t>Nguyễn Trường</t>
  </si>
  <si>
    <t>24001461</t>
  </si>
  <si>
    <t>Phan Gia</t>
  </si>
  <si>
    <t>24004292</t>
  </si>
  <si>
    <t>Võ Viết</t>
  </si>
  <si>
    <t>24001431</t>
  </si>
  <si>
    <t>Lê Đăng</t>
  </si>
  <si>
    <t>24001423</t>
  </si>
  <si>
    <t>Mai Anh</t>
  </si>
  <si>
    <t>24001396</t>
  </si>
  <si>
    <t>Nguyễn Hoàng Nguyên</t>
  </si>
  <si>
    <t>24001510</t>
  </si>
  <si>
    <t>Nguyễn</t>
  </si>
  <si>
    <t>24001555</t>
  </si>
  <si>
    <t>Nguyễn Tuấn</t>
  </si>
  <si>
    <t>24001535</t>
  </si>
  <si>
    <t>Bùi Thành</t>
  </si>
  <si>
    <t>24001266</t>
  </si>
  <si>
    <t>Thạch Ngọc</t>
  </si>
  <si>
    <t>24001539</t>
  </si>
  <si>
    <t>Lầu Văn</t>
  </si>
  <si>
    <t>24004405</t>
  </si>
  <si>
    <t>Nguyễn Bá</t>
  </si>
  <si>
    <t>24001585</t>
  </si>
  <si>
    <t>24001388</t>
  </si>
  <si>
    <t>Trần Quốc</t>
  </si>
  <si>
    <t>24001593</t>
  </si>
  <si>
    <t>Võ Nhật</t>
  </si>
  <si>
    <t>24001493</t>
  </si>
  <si>
    <t>Nguyễn Trọng</t>
  </si>
  <si>
    <t>24001472</t>
  </si>
  <si>
    <t>24001386</t>
  </si>
  <si>
    <t>Văn Lộc</t>
  </si>
  <si>
    <t>24001550</t>
  </si>
  <si>
    <t>24001522</t>
  </si>
  <si>
    <t>24001530</t>
  </si>
  <si>
    <t>Huỳnh Thanh</t>
  </si>
  <si>
    <t>24001564</t>
  </si>
  <si>
    <t>Trần Vĩnh</t>
  </si>
  <si>
    <t>24001546</t>
  </si>
  <si>
    <t>Hồ Ngọc</t>
  </si>
  <si>
    <t>24001565</t>
  </si>
  <si>
    <t>Nguyễn Châu</t>
  </si>
  <si>
    <t>24001547</t>
  </si>
  <si>
    <t>Bùi Quốc</t>
  </si>
  <si>
    <t>24001580</t>
  </si>
  <si>
    <t>Trần Minh</t>
  </si>
  <si>
    <t>24004233</t>
  </si>
  <si>
    <t>24001401</t>
  </si>
  <si>
    <t>Nguyễn Trần</t>
  </si>
  <si>
    <t>24001556</t>
  </si>
  <si>
    <t>24001553</t>
  </si>
  <si>
    <t>Nguyễn Tâm</t>
  </si>
  <si>
    <t>24001551</t>
  </si>
  <si>
    <t>Nhâm Hoàng Phước</t>
  </si>
  <si>
    <t>24001511</t>
  </si>
  <si>
    <t>Huỳnh Anh</t>
  </si>
  <si>
    <t>24001566</t>
  </si>
  <si>
    <t>Nguyễn Đăng Tuấn</t>
  </si>
  <si>
    <t>24001578</t>
  </si>
  <si>
    <t>24001507</t>
  </si>
  <si>
    <t>Tô Gia</t>
  </si>
  <si>
    <t>24001415</t>
  </si>
  <si>
    <t>Nguyễn Thành</t>
  </si>
  <si>
    <t>Đạo</t>
  </si>
  <si>
    <t>Điền</t>
  </si>
  <si>
    <t>Dũng</t>
  </si>
  <si>
    <t>Hiền</t>
  </si>
  <si>
    <t>Hùng</t>
  </si>
  <si>
    <t>Hưng</t>
  </si>
  <si>
    <t>Kiên</t>
  </si>
  <si>
    <t>Kiệt</t>
  </si>
  <si>
    <t>Luân</t>
  </si>
  <si>
    <t>Lực</t>
  </si>
  <si>
    <t>Nhân</t>
  </si>
  <si>
    <t>Phúc</t>
  </si>
  <si>
    <t>Thạc</t>
  </si>
  <si>
    <t>Thiện</t>
  </si>
  <si>
    <t>Tiến</t>
  </si>
  <si>
    <t>Tới</t>
  </si>
  <si>
    <t>Trấn</t>
  </si>
  <si>
    <t>Trí</t>
  </si>
  <si>
    <t>Tú</t>
  </si>
  <si>
    <t>Tuấn</t>
  </si>
  <si>
    <t>Vĩ</t>
  </si>
  <si>
    <t>Vinh</t>
  </si>
  <si>
    <t>24001747</t>
  </si>
  <si>
    <t>24001650</t>
  </si>
  <si>
    <t>Trần Văn</t>
  </si>
  <si>
    <t>24001621</t>
  </si>
  <si>
    <t>Lê Hoàng</t>
  </si>
  <si>
    <t>24001611</t>
  </si>
  <si>
    <t>Lê Huỳnh Anh</t>
  </si>
  <si>
    <t>24001622</t>
  </si>
  <si>
    <t>Trần Hoàng</t>
  </si>
  <si>
    <t>24001601</t>
  </si>
  <si>
    <t>Vũ Quốc</t>
  </si>
  <si>
    <t>24001615</t>
  </si>
  <si>
    <t>Ngô Thanh</t>
  </si>
  <si>
    <t>24001677</t>
  </si>
  <si>
    <t>Vũ Hoàng</t>
  </si>
  <si>
    <t>24001610</t>
  </si>
  <si>
    <t>Cao Ngọc</t>
  </si>
  <si>
    <t>24001612</t>
  </si>
  <si>
    <t>Nguyễn Viết</t>
  </si>
  <si>
    <t>24001695</t>
  </si>
  <si>
    <t>Đặng Lâm Quốc</t>
  </si>
  <si>
    <t>24001618</t>
  </si>
  <si>
    <t>Mã Gia</t>
  </si>
  <si>
    <t>24001614</t>
  </si>
  <si>
    <t>Nguyễn Thái</t>
  </si>
  <si>
    <t>24001756</t>
  </si>
  <si>
    <t>Nguyễn Văn Chí</t>
  </si>
  <si>
    <t>24001691</t>
  </si>
  <si>
    <t>Phạm Lê</t>
  </si>
  <si>
    <t>24001654</t>
  </si>
  <si>
    <t>Nguyễn Nhật Nguyên</t>
  </si>
  <si>
    <t>24001786</t>
  </si>
  <si>
    <t>Lê Anh</t>
  </si>
  <si>
    <t>24001672</t>
  </si>
  <si>
    <t>Trịnh Đăng</t>
  </si>
  <si>
    <t>24001700</t>
  </si>
  <si>
    <t>Đoàn Minh</t>
  </si>
  <si>
    <t>24001637</t>
  </si>
  <si>
    <t>Trần Tuấn</t>
  </si>
  <si>
    <t>24001725</t>
  </si>
  <si>
    <t>Võ Hoàng Tấn</t>
  </si>
  <si>
    <t>24001662</t>
  </si>
  <si>
    <t>Đỗ Văn</t>
  </si>
  <si>
    <t>24001683</t>
  </si>
  <si>
    <t>Bùi Duy</t>
  </si>
  <si>
    <t>24001777</t>
  </si>
  <si>
    <t>Nguyễn Ngọc</t>
  </si>
  <si>
    <t>24001719</t>
  </si>
  <si>
    <t>Phạm Nhật</t>
  </si>
  <si>
    <t>24001775</t>
  </si>
  <si>
    <t>Trương Nhật</t>
  </si>
  <si>
    <t>24001688</t>
  </si>
  <si>
    <t>Y Dennis</t>
  </si>
  <si>
    <t>24001798</t>
  </si>
  <si>
    <t>Nguyễn Phương</t>
  </si>
  <si>
    <t>24001763</t>
  </si>
  <si>
    <t>Nguyễn Đình</t>
  </si>
  <si>
    <t>24001744</t>
  </si>
  <si>
    <t>Liêu Long</t>
  </si>
  <si>
    <t>24001791</t>
  </si>
  <si>
    <t>Trịnh Nguyên</t>
  </si>
  <si>
    <t>24001803</t>
  </si>
  <si>
    <t>Đỗ Đại</t>
  </si>
  <si>
    <t>24001718</t>
  </si>
  <si>
    <t>Nguyễn Minh</t>
  </si>
  <si>
    <t>24001617</t>
  </si>
  <si>
    <t>Nguyễn Nhật Minh</t>
  </si>
  <si>
    <t>24001727</t>
  </si>
  <si>
    <t>Lưu Tấn</t>
  </si>
  <si>
    <t>24001689</t>
  </si>
  <si>
    <t>Võ Minh</t>
  </si>
  <si>
    <t>24001750</t>
  </si>
  <si>
    <t>Lê Thế</t>
  </si>
  <si>
    <t>24001657</t>
  </si>
  <si>
    <t>24001663</t>
  </si>
  <si>
    <t>Nguyễn Văn</t>
  </si>
  <si>
    <t>24001753</t>
  </si>
  <si>
    <t>Lê Tấn</t>
  </si>
  <si>
    <t>24001634</t>
  </si>
  <si>
    <t>Đào Thế</t>
  </si>
  <si>
    <t>24001629</t>
  </si>
  <si>
    <t>Huỳnh Công</t>
  </si>
  <si>
    <t>24001749</t>
  </si>
  <si>
    <t>24001692</t>
  </si>
  <si>
    <t>Thái Quốc</t>
  </si>
  <si>
    <t>24003518</t>
  </si>
  <si>
    <t>Lý Quang Minh</t>
  </si>
  <si>
    <t>24001726</t>
  </si>
  <si>
    <t>Nguyễn Cao Minh</t>
  </si>
  <si>
    <t>24001714</t>
  </si>
  <si>
    <t>Quách Thanh</t>
  </si>
  <si>
    <t>24001730</t>
  </si>
  <si>
    <t>Mai Thành</t>
  </si>
  <si>
    <t>24001682</t>
  </si>
  <si>
    <t>Nguyễn Bá Khánh</t>
  </si>
  <si>
    <t>24001699</t>
  </si>
  <si>
    <t>24001708</t>
  </si>
  <si>
    <t>24001674</t>
  </si>
  <si>
    <t>24001678</t>
  </si>
  <si>
    <t>Nguyễn Trần Anh</t>
  </si>
  <si>
    <t>24001690</t>
  </si>
  <si>
    <t>Trương Nguyễn Quốc</t>
  </si>
  <si>
    <t>24001793</t>
  </si>
  <si>
    <t>24001728</t>
  </si>
  <si>
    <t>24001774</t>
  </si>
  <si>
    <t>Bùi Nhật Long</t>
  </si>
  <si>
    <t>Chí</t>
  </si>
  <si>
    <t>Đồng</t>
  </si>
  <si>
    <t>Hào</t>
  </si>
  <si>
    <t>Hậu</t>
  </si>
  <si>
    <t>Huân</t>
  </si>
  <si>
    <t>Khang</t>
  </si>
  <si>
    <t>Lợi</t>
  </si>
  <si>
    <t>Mạnh</t>
  </si>
  <si>
    <t>Mlô</t>
  </si>
  <si>
    <t>Nam</t>
  </si>
  <si>
    <t>Nghi</t>
  </si>
  <si>
    <t>Nhựt</t>
  </si>
  <si>
    <t>Phàng</t>
  </si>
  <si>
    <t>Phi</t>
  </si>
  <si>
    <t>Quang</t>
  </si>
  <si>
    <t>Thành</t>
  </si>
  <si>
    <t>Thuận</t>
  </si>
  <si>
    <t>Triết</t>
  </si>
  <si>
    <t>Trung</t>
  </si>
  <si>
    <t>Việt</t>
  </si>
  <si>
    <t>Vỹ</t>
  </si>
  <si>
    <t>24001879</t>
  </si>
  <si>
    <t>Ngô Vũ</t>
  </si>
  <si>
    <t>24002264</t>
  </si>
  <si>
    <t>24003460</t>
  </si>
  <si>
    <t>Phạm Nguyễn Trường</t>
  </si>
  <si>
    <t>24002260</t>
  </si>
  <si>
    <t>Nguyễn Trọng Tuấn</t>
  </si>
  <si>
    <t>24002243</t>
  </si>
  <si>
    <t>Ngô Thái</t>
  </si>
  <si>
    <t>24003437</t>
  </si>
  <si>
    <t>24002237</t>
  </si>
  <si>
    <t>Trần Gia</t>
  </si>
  <si>
    <t>24001905</t>
  </si>
  <si>
    <t>Đặng Mai Quốc</t>
  </si>
  <si>
    <t>24001809</t>
  </si>
  <si>
    <t>Hà Duy</t>
  </si>
  <si>
    <t>24001846</t>
  </si>
  <si>
    <t>24001894</t>
  </si>
  <si>
    <t>Nguyễn Công</t>
  </si>
  <si>
    <t>24002233</t>
  </si>
  <si>
    <t>Chu Thành</t>
  </si>
  <si>
    <t>24001948</t>
  </si>
  <si>
    <t>24002229</t>
  </si>
  <si>
    <t>24001860</t>
  </si>
  <si>
    <t>Huỳnh Quang</t>
  </si>
  <si>
    <t>24003452</t>
  </si>
  <si>
    <t>Hoàng Hữu</t>
  </si>
  <si>
    <t>24001840</t>
  </si>
  <si>
    <t>24001949</t>
  </si>
  <si>
    <t>Nguyễn Vũ</t>
  </si>
  <si>
    <t>24001957</t>
  </si>
  <si>
    <t>Trần Ngọc Phương</t>
  </si>
  <si>
    <t>24001936</t>
  </si>
  <si>
    <t>24001902</t>
  </si>
  <si>
    <t>Trương Văn</t>
  </si>
  <si>
    <t>24001918</t>
  </si>
  <si>
    <t>Trần Thế</t>
  </si>
  <si>
    <t>24001958</t>
  </si>
  <si>
    <t>Nguyễn Huy</t>
  </si>
  <si>
    <t>24001924</t>
  </si>
  <si>
    <t>24001895</t>
  </si>
  <si>
    <t>Phan Hoàng Thái</t>
  </si>
  <si>
    <t>24001838</t>
  </si>
  <si>
    <t>Lê Dương Nhật</t>
  </si>
  <si>
    <t>24001832</t>
  </si>
  <si>
    <t>Đặng Lý Minh</t>
  </si>
  <si>
    <t>24001938</t>
  </si>
  <si>
    <t>Nguyễn Duy</t>
  </si>
  <si>
    <t>24003458</t>
  </si>
  <si>
    <t>Phạm Quốc</t>
  </si>
  <si>
    <t>24003935</t>
  </si>
  <si>
    <t>24002242</t>
  </si>
  <si>
    <t>Trần Nam</t>
  </si>
  <si>
    <t>24001864</t>
  </si>
  <si>
    <t>Châu Gia</t>
  </si>
  <si>
    <t>24004391</t>
  </si>
  <si>
    <t>Trần Châu</t>
  </si>
  <si>
    <t>24001900</t>
  </si>
  <si>
    <t>Võ Tuấn</t>
  </si>
  <si>
    <t>24001810</t>
  </si>
  <si>
    <t>Ngô Thiên</t>
  </si>
  <si>
    <t>24001906</t>
  </si>
  <si>
    <t>Trương Tấn</t>
  </si>
  <si>
    <t>24001870</t>
  </si>
  <si>
    <t>Phan Đăng</t>
  </si>
  <si>
    <t>24001932</t>
  </si>
  <si>
    <t>24001880</t>
  </si>
  <si>
    <t>24001934</t>
  </si>
  <si>
    <t>Đặng Tiến</t>
  </si>
  <si>
    <t>24002261</t>
  </si>
  <si>
    <t>24001868</t>
  </si>
  <si>
    <t>Trần Ngọc</t>
  </si>
  <si>
    <t>24003978</t>
  </si>
  <si>
    <t>Tăng Tịnh</t>
  </si>
  <si>
    <t>24002262</t>
  </si>
  <si>
    <t>Phùng Xuân</t>
  </si>
  <si>
    <t>24001843</t>
  </si>
  <si>
    <t>24003872</t>
  </si>
  <si>
    <t>Nguyễn Phúc</t>
  </si>
  <si>
    <t>24001977</t>
  </si>
  <si>
    <t>24001824</t>
  </si>
  <si>
    <t>Phạm Minh</t>
  </si>
  <si>
    <t>24001976</t>
  </si>
  <si>
    <t>Nguyễn Võ Xuân</t>
  </si>
  <si>
    <t>24001852</t>
  </si>
  <si>
    <t>Võ Đức</t>
  </si>
  <si>
    <t>24002220</t>
  </si>
  <si>
    <t>Phạm Công</t>
  </si>
  <si>
    <t>24002221</t>
  </si>
  <si>
    <t>Trần Nhật</t>
  </si>
  <si>
    <t>24001819</t>
  </si>
  <si>
    <t>Ngô Quang</t>
  </si>
  <si>
    <t>24003459</t>
  </si>
  <si>
    <t>24001978</t>
  </si>
  <si>
    <t>Trịnh Văn</t>
  </si>
  <si>
    <t>24001821</t>
  </si>
  <si>
    <t>Trịnh Quốc</t>
  </si>
  <si>
    <t>An</t>
  </si>
  <si>
    <t>Bằng</t>
  </si>
  <si>
    <t>Công</t>
  </si>
  <si>
    <t>Danh</t>
  </si>
  <si>
    <t>Doanh</t>
  </si>
  <si>
    <t>Du</t>
  </si>
  <si>
    <t>Giàu</t>
  </si>
  <si>
    <t>Hiển</t>
  </si>
  <si>
    <t>Khánh</t>
  </si>
  <si>
    <t>Lưu</t>
  </si>
  <si>
    <t>Phước</t>
  </si>
  <si>
    <t>Phương</t>
  </si>
  <si>
    <t>Quảng</t>
  </si>
  <si>
    <t>Thức</t>
  </si>
  <si>
    <t>Trác</t>
  </si>
  <si>
    <t>Trì</t>
  </si>
  <si>
    <t>Trọng</t>
  </si>
  <si>
    <t>Trực</t>
  </si>
  <si>
    <t>Tùng</t>
  </si>
  <si>
    <t>Tường</t>
  </si>
  <si>
    <t>Viễn</t>
  </si>
  <si>
    <t>24003681</t>
  </si>
  <si>
    <t>Lâm Gia</t>
  </si>
  <si>
    <t>24003526</t>
  </si>
  <si>
    <t>Nguyễn Lê Thiên</t>
  </si>
  <si>
    <t>24003470</t>
  </si>
  <si>
    <t>Trần Khắc</t>
  </si>
  <si>
    <t>24003511</t>
  </si>
  <si>
    <t>Lê Thành</t>
  </si>
  <si>
    <t>24003675</t>
  </si>
  <si>
    <t>24003627</t>
  </si>
  <si>
    <t>24003566</t>
  </si>
  <si>
    <t>Nguyễn Lê Anh</t>
  </si>
  <si>
    <t>24003573</t>
  </si>
  <si>
    <t>24003541</t>
  </si>
  <si>
    <t>Nguyễn Dũ</t>
  </si>
  <si>
    <t>24003564</t>
  </si>
  <si>
    <t>24003548</t>
  </si>
  <si>
    <t>Lê Trần Gia</t>
  </si>
  <si>
    <t>24003677</t>
  </si>
  <si>
    <t>Lâm Chấn</t>
  </si>
  <si>
    <t>24003653</t>
  </si>
  <si>
    <t>Lê Vĩ</t>
  </si>
  <si>
    <t>24003550</t>
  </si>
  <si>
    <t>Phú Nguyễn Hữu</t>
  </si>
  <si>
    <t>24003723</t>
  </si>
  <si>
    <t>Phạm Thanh</t>
  </si>
  <si>
    <t>24003641</t>
  </si>
  <si>
    <t>Trần Đăng</t>
  </si>
  <si>
    <t>24003489</t>
  </si>
  <si>
    <t>Hồ Thái</t>
  </si>
  <si>
    <t>24003469</t>
  </si>
  <si>
    <t>Trần Duy</t>
  </si>
  <si>
    <t>24003520</t>
  </si>
  <si>
    <t>Nguyễn Anh</t>
  </si>
  <si>
    <t>24003654</t>
  </si>
  <si>
    <t>Trương Quang</t>
  </si>
  <si>
    <t>24004138</t>
  </si>
  <si>
    <t>24003556</t>
  </si>
  <si>
    <t>24004546</t>
  </si>
  <si>
    <t>24003664</t>
  </si>
  <si>
    <t>Nguyễn Hồ Vỹ</t>
  </si>
  <si>
    <t>24003632</t>
  </si>
  <si>
    <t>24003684</t>
  </si>
  <si>
    <t>24003651</t>
  </si>
  <si>
    <t>Võ Trần</t>
  </si>
  <si>
    <t>24003638</t>
  </si>
  <si>
    <t>24003572</t>
  </si>
  <si>
    <t>Phạm Nhất</t>
  </si>
  <si>
    <t>24003629</t>
  </si>
  <si>
    <t>Nguyễn Như</t>
  </si>
  <si>
    <t>24003565</t>
  </si>
  <si>
    <t>Nguyễn Tùng</t>
  </si>
  <si>
    <t>24003690</t>
  </si>
  <si>
    <t>Phạm Văn</t>
  </si>
  <si>
    <t>24003551</t>
  </si>
  <si>
    <t>Nguyễn Ngọc Hữu</t>
  </si>
  <si>
    <t>24003582</t>
  </si>
  <si>
    <t>Thái Thành</t>
  </si>
  <si>
    <t>24003667</t>
  </si>
  <si>
    <t>Lâm Thanh</t>
  </si>
  <si>
    <t>24003645</t>
  </si>
  <si>
    <t>Nguyễn Việt</t>
  </si>
  <si>
    <t>24004543</t>
  </si>
  <si>
    <t>Đoàn Quốc Hoàng</t>
  </si>
  <si>
    <t>24003599</t>
  </si>
  <si>
    <t>Phùng Khắc</t>
  </si>
  <si>
    <t>24003874</t>
  </si>
  <si>
    <t>24003710</t>
  </si>
  <si>
    <t>Nguyễn Gia</t>
  </si>
  <si>
    <t>24003571</t>
  </si>
  <si>
    <t>Nguyễn Tôn Phú</t>
  </si>
  <si>
    <t>24003483</t>
  </si>
  <si>
    <t>24003691</t>
  </si>
  <si>
    <t>Huỳnh Lê Quốc</t>
  </si>
  <si>
    <t>24003519</t>
  </si>
  <si>
    <t>24003496</t>
  </si>
  <si>
    <t>Ngô Văn</t>
  </si>
  <si>
    <t>24003555</t>
  </si>
  <si>
    <t>Trần Trọng</t>
  </si>
  <si>
    <t>24000340</t>
  </si>
  <si>
    <t>24004404</t>
  </si>
  <si>
    <t>24003504</t>
  </si>
  <si>
    <t>24003604</t>
  </si>
  <si>
    <t>Đoàn Quốc</t>
  </si>
  <si>
    <t>24003552</t>
  </si>
  <si>
    <t>24003502</t>
  </si>
  <si>
    <t>Phan Thanh</t>
  </si>
  <si>
    <t>24003711</t>
  </si>
  <si>
    <t>Bùi Vũ Minh</t>
  </si>
  <si>
    <t>24003724</t>
  </si>
  <si>
    <t>Lâm Hùng</t>
  </si>
  <si>
    <t>Dân</t>
  </si>
  <si>
    <t>Nhật</t>
  </si>
  <si>
    <t>Phú</t>
  </si>
  <si>
    <t>Quân</t>
  </si>
  <si>
    <t>Quốc</t>
  </si>
  <si>
    <t>Quý</t>
  </si>
  <si>
    <t>Thanh</t>
  </si>
  <si>
    <t>Thông</t>
  </si>
  <si>
    <t>Tiễn</t>
  </si>
  <si>
    <t>Vương</t>
  </si>
  <si>
    <t>24003894</t>
  </si>
  <si>
    <t>Lê Bảo</t>
  </si>
  <si>
    <t>24003747</t>
  </si>
  <si>
    <t>Lữ Hoàng Thiên</t>
  </si>
  <si>
    <t>24003964</t>
  </si>
  <si>
    <t>24004079</t>
  </si>
  <si>
    <t>Phan Thế</t>
  </si>
  <si>
    <t>24003822</t>
  </si>
  <si>
    <t>Bùi Đức</t>
  </si>
  <si>
    <t>24003950</t>
  </si>
  <si>
    <t>Bùi Kiều Bảo</t>
  </si>
  <si>
    <t>24003778</t>
  </si>
  <si>
    <t>Lê Hồ Quang</t>
  </si>
  <si>
    <t>24004018</t>
  </si>
  <si>
    <t>24003951</t>
  </si>
  <si>
    <t>Trần Lâm Thái</t>
  </si>
  <si>
    <t>24003931</t>
  </si>
  <si>
    <t>24003955</t>
  </si>
  <si>
    <t>Nguyễn Lê Quốc</t>
  </si>
  <si>
    <t>24003965</t>
  </si>
  <si>
    <t>24003962</t>
  </si>
  <si>
    <t>Nguyễn Võ Phước</t>
  </si>
  <si>
    <t>24004666</t>
  </si>
  <si>
    <t>Nguyễn Khải</t>
  </si>
  <si>
    <t>24004110</t>
  </si>
  <si>
    <t>Trương Lê Phúc</t>
  </si>
  <si>
    <t>24003786</t>
  </si>
  <si>
    <t>Đặng Lê Quốc</t>
  </si>
  <si>
    <t>24004086</t>
  </si>
  <si>
    <t>Lê Nhật</t>
  </si>
  <si>
    <t>24003904</t>
  </si>
  <si>
    <t>Huỳnh Đăng</t>
  </si>
  <si>
    <t>24003890</t>
  </si>
  <si>
    <t>24004122</t>
  </si>
  <si>
    <t>Bùi Trung</t>
  </si>
  <si>
    <t>24003779</t>
  </si>
  <si>
    <t>Lâm Tuấn</t>
  </si>
  <si>
    <t>24004055</t>
  </si>
  <si>
    <t>Thạch Minh</t>
  </si>
  <si>
    <t>24003751</t>
  </si>
  <si>
    <t>Tạ Nguyễn Tuấn</t>
  </si>
  <si>
    <t>24003736</t>
  </si>
  <si>
    <t>Nguyễn Bùi Hoàng</t>
  </si>
  <si>
    <t>24003856</t>
  </si>
  <si>
    <t>24003791</t>
  </si>
  <si>
    <t>24003949</t>
  </si>
  <si>
    <t>24004005</t>
  </si>
  <si>
    <t>Võ Phong</t>
  </si>
  <si>
    <t>24003941</t>
  </si>
  <si>
    <t>Huỳnh Nhựt</t>
  </si>
  <si>
    <t>24004060</t>
  </si>
  <si>
    <t>Mai Thanh</t>
  </si>
  <si>
    <t>24003832</t>
  </si>
  <si>
    <t>24003803</t>
  </si>
  <si>
    <t>Dương Mai Hoàng</t>
  </si>
  <si>
    <t>24004047</t>
  </si>
  <si>
    <t>Nguyễn Bảo</t>
  </si>
  <si>
    <t>24003891</t>
  </si>
  <si>
    <t>24004059</t>
  </si>
  <si>
    <t>24004078</t>
  </si>
  <si>
    <t>Phạm Xuân</t>
  </si>
  <si>
    <t>24003837</t>
  </si>
  <si>
    <t>24004026</t>
  </si>
  <si>
    <t>Hồ Công</t>
  </si>
  <si>
    <t>24003886</t>
  </si>
  <si>
    <t>24004673</t>
  </si>
  <si>
    <t>24003847</t>
  </si>
  <si>
    <t>Phan Nhựt</t>
  </si>
  <si>
    <t>24004045</t>
  </si>
  <si>
    <t>Lợi Thiên</t>
  </si>
  <si>
    <t>24003804</t>
  </si>
  <si>
    <t>Võ Tấn</t>
  </si>
  <si>
    <t>24004053</t>
  </si>
  <si>
    <t>24003789</t>
  </si>
  <si>
    <t>24003802</t>
  </si>
  <si>
    <t>Trương Trường</t>
  </si>
  <si>
    <t>24004050</t>
  </si>
  <si>
    <t>24003936</t>
  </si>
  <si>
    <t>24003756</t>
  </si>
  <si>
    <t>24003899</t>
  </si>
  <si>
    <t>Nguyễn Phú</t>
  </si>
  <si>
    <t>24003782</t>
  </si>
  <si>
    <t>Lê Xuân</t>
  </si>
  <si>
    <t>24003914</t>
  </si>
  <si>
    <t>Dương Huỳnh Sơn</t>
  </si>
  <si>
    <t>24003732</t>
  </si>
  <si>
    <t>Nguyễn Mai Nam</t>
  </si>
  <si>
    <t>Anh</t>
  </si>
  <si>
    <t>Giang</t>
  </si>
  <si>
    <t>Hòa</t>
  </si>
  <si>
    <t>Lang</t>
  </si>
  <si>
    <t>Linh</t>
  </si>
  <si>
    <t>Phong</t>
  </si>
  <si>
    <t>Quy</t>
  </si>
  <si>
    <t>Sâm</t>
  </si>
  <si>
    <t>Thắng</t>
  </si>
  <si>
    <t>Thiên</t>
  </si>
  <si>
    <t>Tiềm</t>
  </si>
  <si>
    <t>Vĩnh</t>
  </si>
  <si>
    <t>Lớp: 24C1-CNÔ1          Sĩ số:              Khoa: Động Lực</t>
  </si>
  <si>
    <t>Lớp: 24C1-CNÔ2          Sĩ số:              Khoa: Động Lực</t>
  </si>
  <si>
    <t>Lớp: 24C1-CNÔ3          Sĩ số:              Khoa: Động Lực</t>
  </si>
  <si>
    <t>Lớp: 24C1-CNÔ5          Sĩ số:              Khoa: Động Lực</t>
  </si>
  <si>
    <t>Lớp: 24C1-CNÔ6          Sĩ số:              Khoa: Động Lực</t>
  </si>
  <si>
    <t>LP</t>
  </si>
  <si>
    <t>LT</t>
  </si>
  <si>
    <t>Đề nghị thôi học</t>
  </si>
  <si>
    <t>Đề nghị tạm ngưng</t>
  </si>
  <si>
    <t>CVHT khẳng định SV còn học</t>
  </si>
  <si>
    <t>Lớp: 24C1-CNÔ4          Sĩ số:       56       Khoa: Động Lực</t>
  </si>
  <si>
    <t>23000007</t>
  </si>
  <si>
    <t>Hồ Thiên</t>
  </si>
  <si>
    <t>Ân</t>
  </si>
  <si>
    <t>23000132</t>
  </si>
  <si>
    <t>Đinh Ngọc Phước</t>
  </si>
  <si>
    <t>23000111</t>
  </si>
  <si>
    <t>23000197</t>
  </si>
  <si>
    <t>23000071</t>
  </si>
  <si>
    <t>Hoàng Gia</t>
  </si>
  <si>
    <t>23000109</t>
  </si>
  <si>
    <t>Huỳnh Quốc</t>
  </si>
  <si>
    <t>23000182</t>
  </si>
  <si>
    <t>Nguyễn Hoàng Huy</t>
  </si>
  <si>
    <t>23000114</t>
  </si>
  <si>
    <t>Võ Gia</t>
  </si>
  <si>
    <t>23002046</t>
  </si>
  <si>
    <t>Lê Hoàng Minh</t>
  </si>
  <si>
    <t>23000225</t>
  </si>
  <si>
    <t>Trần Hải</t>
  </si>
  <si>
    <t>23000133</t>
  </si>
  <si>
    <t>Lê Huỳnh Trọng</t>
  </si>
  <si>
    <t>23000797</t>
  </si>
  <si>
    <t>23000154</t>
  </si>
  <si>
    <t>23000112</t>
  </si>
  <si>
    <t>Võ Thành</t>
  </si>
  <si>
    <t>23000069</t>
  </si>
  <si>
    <t>23000085</t>
  </si>
  <si>
    <t>23000200</t>
  </si>
  <si>
    <t>Hiệp</t>
  </si>
  <si>
    <t>23000031</t>
  </si>
  <si>
    <t>Huỳnh Trung</t>
  </si>
  <si>
    <t>23000091</t>
  </si>
  <si>
    <t>Nguyễn Nhựt</t>
  </si>
  <si>
    <t>23000226</t>
  </si>
  <si>
    <t>Cao Gia</t>
  </si>
  <si>
    <t>23000117</t>
  </si>
  <si>
    <t>Huỳnh Gia</t>
  </si>
  <si>
    <t>23000082</t>
  </si>
  <si>
    <t>23000047</t>
  </si>
  <si>
    <t>Nguyễn Hồ Thái</t>
  </si>
  <si>
    <t>23000033</t>
  </si>
  <si>
    <t>Nguyễn Quốc</t>
  </si>
  <si>
    <t>23000214</t>
  </si>
  <si>
    <t>Nguyễn Đình Minh</t>
  </si>
  <si>
    <t>23000010</t>
  </si>
  <si>
    <t>Nguyễn Lê Đăng</t>
  </si>
  <si>
    <t>23000104</t>
  </si>
  <si>
    <t>Nguyễn Vũ Đăng</t>
  </si>
  <si>
    <t>23000151</t>
  </si>
  <si>
    <t>Lâm</t>
  </si>
  <si>
    <t>23000090</t>
  </si>
  <si>
    <t>Lê Kiên</t>
  </si>
  <si>
    <t>Nhẫn</t>
  </si>
  <si>
    <t>23000528</t>
  </si>
  <si>
    <t>Phan Nguyễn Hoàng</t>
  </si>
  <si>
    <t>23000067</t>
  </si>
  <si>
    <t>Lê Phạm Hoàng</t>
  </si>
  <si>
    <t>23000084</t>
  </si>
  <si>
    <t>23000215</t>
  </si>
  <si>
    <t>Bùi Cẩm</t>
  </si>
  <si>
    <t>23000068</t>
  </si>
  <si>
    <t>23000017</t>
  </si>
  <si>
    <t>Đỗ Hữu Hồng</t>
  </si>
  <si>
    <t>23004819</t>
  </si>
  <si>
    <t>23000173</t>
  </si>
  <si>
    <t>Lưu Phan Thanh</t>
  </si>
  <si>
    <t>23000083</t>
  </si>
  <si>
    <t>Tạ Ngọc Đức</t>
  </si>
  <si>
    <t>23000222</t>
  </si>
  <si>
    <t>Hoàng Anh</t>
  </si>
  <si>
    <t>23000126</t>
  </si>
  <si>
    <t>Uy</t>
  </si>
  <si>
    <t>Lớp: 23T4-CNÔ2          Sĩ số:     33         Khoa: Động Lực</t>
  </si>
  <si>
    <t>23000397</t>
  </si>
  <si>
    <t>Lương Nghiêm Thiên</t>
  </si>
  <si>
    <t>23000386</t>
  </si>
  <si>
    <t>23000341</t>
  </si>
  <si>
    <t>Nguyễn Lê Xuân</t>
  </si>
  <si>
    <t>Cương</t>
  </si>
  <si>
    <t>23000258</t>
  </si>
  <si>
    <t>Đỗ Trần</t>
  </si>
  <si>
    <t>23000425</t>
  </si>
  <si>
    <t>Ngô Công</t>
  </si>
  <si>
    <t>23000270</t>
  </si>
  <si>
    <t>23000310</t>
  </si>
  <si>
    <t>23000248</t>
  </si>
  <si>
    <t>Ngô Thăng</t>
  </si>
  <si>
    <t>23000414</t>
  </si>
  <si>
    <t>23000357</t>
  </si>
  <si>
    <t>Trần Trung</t>
  </si>
  <si>
    <t>23000455</t>
  </si>
  <si>
    <t>Ngô Tấn</t>
  </si>
  <si>
    <t>23000444</t>
  </si>
  <si>
    <t>23000254</t>
  </si>
  <si>
    <t>Mai Nguyễn Gia</t>
  </si>
  <si>
    <t>23000451</t>
  </si>
  <si>
    <t>Nguyễn An</t>
  </si>
  <si>
    <t>23000287</t>
  </si>
  <si>
    <t>Khanh</t>
  </si>
  <si>
    <t>23000245</t>
  </si>
  <si>
    <t>23000349</t>
  </si>
  <si>
    <t>Nguyễn Ngọc Anh</t>
  </si>
  <si>
    <t>23000280</t>
  </si>
  <si>
    <t>Phạm Nguyễn Đăng</t>
  </si>
  <si>
    <t>23000398</t>
  </si>
  <si>
    <t>Vũ Hoàng Anh</t>
  </si>
  <si>
    <t>23000415</t>
  </si>
  <si>
    <t>Phạm Trần Hoàng</t>
  </si>
  <si>
    <t>23000371</t>
  </si>
  <si>
    <t>Nguyễn Trần Tiến</t>
  </si>
  <si>
    <t>23000457</t>
  </si>
  <si>
    <t>23000467</t>
  </si>
  <si>
    <t>Trần Nguyễn Phúc</t>
  </si>
  <si>
    <t>23000241</t>
  </si>
  <si>
    <t>Lê Hồng Minh</t>
  </si>
  <si>
    <t>23000347</t>
  </si>
  <si>
    <t>23000373</t>
  </si>
  <si>
    <t>Phạm Quang</t>
  </si>
  <si>
    <t>23000268</t>
  </si>
  <si>
    <t>Nguyễn Hồng</t>
  </si>
  <si>
    <t>23000247</t>
  </si>
  <si>
    <t>23000661</t>
  </si>
  <si>
    <t>Võ Thiện</t>
  </si>
  <si>
    <t>23000454</t>
  </si>
  <si>
    <t>Hoàng Nguyễn Hải</t>
  </si>
  <si>
    <t>23000423</t>
  </si>
  <si>
    <t>23000391</t>
  </si>
  <si>
    <t>Tăng Nhật</t>
  </si>
  <si>
    <t>23000266</t>
  </si>
  <si>
    <t>Lớp: 23T4-CNÔ1          Sĩ số:   40           Khoa: Động Lực</t>
  </si>
  <si>
    <t>23000716</t>
  </si>
  <si>
    <t>Nguyễn Trần Hoàng</t>
  </si>
  <si>
    <t>23000629</t>
  </si>
  <si>
    <t>Tăng Hải Hoàng Gia</t>
  </si>
  <si>
    <t>23000718</t>
  </si>
  <si>
    <t>Trương Thanh</t>
  </si>
  <si>
    <t>Bình</t>
  </si>
  <si>
    <t>23000720</t>
  </si>
  <si>
    <t>Đinh Công</t>
  </si>
  <si>
    <t>23000592</t>
  </si>
  <si>
    <t>Chiếng Hoàng</t>
  </si>
  <si>
    <t>Hà</t>
  </si>
  <si>
    <t>23000591</t>
  </si>
  <si>
    <t>Quảng Chí</t>
  </si>
  <si>
    <t>23000654</t>
  </si>
  <si>
    <t>Đặng Thế Minh</t>
  </si>
  <si>
    <t>23000659</t>
  </si>
  <si>
    <t>Hồ Trần Minh</t>
  </si>
  <si>
    <t>23000489</t>
  </si>
  <si>
    <t>Đoàn Duy</t>
  </si>
  <si>
    <t>23000623</t>
  </si>
  <si>
    <t>Nguyễn Trần Tuấn</t>
  </si>
  <si>
    <t>23000436</t>
  </si>
  <si>
    <t>Cao Minh Khắc</t>
  </si>
  <si>
    <t>23000603</t>
  </si>
  <si>
    <t>Trần Quang</t>
  </si>
  <si>
    <t>23000385</t>
  </si>
  <si>
    <t>23000613</t>
  </si>
  <si>
    <t>23000485</t>
  </si>
  <si>
    <t>Đặng Tuấn</t>
  </si>
  <si>
    <t>23000490</t>
  </si>
  <si>
    <t>23000486</t>
  </si>
  <si>
    <t>Võ Lê</t>
  </si>
  <si>
    <t>23000499</t>
  </si>
  <si>
    <t>Nguyễn Trần Đăng</t>
  </si>
  <si>
    <t>23000639</t>
  </si>
  <si>
    <t>Đào Phạm Anh</t>
  </si>
  <si>
    <t>23000601</t>
  </si>
  <si>
    <t>Lương Gia Tuấn</t>
  </si>
  <si>
    <t>23000621</t>
  </si>
  <si>
    <t>Lê</t>
  </si>
  <si>
    <t>23001412</t>
  </si>
  <si>
    <t>Hồ Nguyễn Hoàng</t>
  </si>
  <si>
    <t>23000482</t>
  </si>
  <si>
    <t>Phan Hoàng</t>
  </si>
  <si>
    <t>23000595</t>
  </si>
  <si>
    <t>Phan Minh</t>
  </si>
  <si>
    <t>23000581</t>
  </si>
  <si>
    <t>Phan Nguyễn Tấn</t>
  </si>
  <si>
    <t>23000552</t>
  </si>
  <si>
    <t>Trần Tăng Nguyên</t>
  </si>
  <si>
    <t>23000541</t>
  </si>
  <si>
    <t>Mai Hồng</t>
  </si>
  <si>
    <t>23000544</t>
  </si>
  <si>
    <t>Đặng Xuân</t>
  </si>
  <si>
    <t>23000608</t>
  </si>
  <si>
    <t>23000738</t>
  </si>
  <si>
    <t>23000487</t>
  </si>
  <si>
    <t>Hoàng Đình</t>
  </si>
  <si>
    <t>Sang</t>
  </si>
  <si>
    <t>23000509</t>
  </si>
  <si>
    <t>Phạm Quốc Thành</t>
  </si>
  <si>
    <t>23000604</t>
  </si>
  <si>
    <t>Võ Chiến</t>
  </si>
  <si>
    <t>23000469</t>
  </si>
  <si>
    <t>23000475</t>
  </si>
  <si>
    <t>Ngô Xuân</t>
  </si>
  <si>
    <t>Thế</t>
  </si>
  <si>
    <t>23000468</t>
  </si>
  <si>
    <t>Lớp: 23T4-CNÔ3          Sĩ số:   36           Khoa: Động Lực</t>
  </si>
  <si>
    <t>23001028</t>
  </si>
  <si>
    <t>Trần Lê Hoài</t>
  </si>
  <si>
    <t>23000842</t>
  </si>
  <si>
    <t>Nguyễn Vương</t>
  </si>
  <si>
    <t>23000232</t>
  </si>
  <si>
    <t>Nguyễn Văn Hải</t>
  </si>
  <si>
    <t>23000758</t>
  </si>
  <si>
    <t>Lê Viết Hải</t>
  </si>
  <si>
    <t>Âu</t>
  </si>
  <si>
    <t>23001011</t>
  </si>
  <si>
    <t>Chiến</t>
  </si>
  <si>
    <t>23000988</t>
  </si>
  <si>
    <t>Phạm Tuấn</t>
  </si>
  <si>
    <t>Dĩ</t>
  </si>
  <si>
    <t>23001053</t>
  </si>
  <si>
    <t>Trần Khánh</t>
  </si>
  <si>
    <t>23001049</t>
  </si>
  <si>
    <t>Hoàng Chí</t>
  </si>
  <si>
    <t>23000778</t>
  </si>
  <si>
    <t>23000995</t>
  </si>
  <si>
    <t>Vũ Hồ Gia</t>
  </si>
  <si>
    <t>23000777</t>
  </si>
  <si>
    <t>Nguyễn Hoàng Bảo</t>
  </si>
  <si>
    <t>23000946</t>
  </si>
  <si>
    <t>Võ Trịnh Minh</t>
  </si>
  <si>
    <t>23001051</t>
  </si>
  <si>
    <t>Phạm Nguyễn Minh</t>
  </si>
  <si>
    <t>23000859</t>
  </si>
  <si>
    <t>Nguyễn Phúc Gia</t>
  </si>
  <si>
    <t>Khiêm</t>
  </si>
  <si>
    <t>23000924</t>
  </si>
  <si>
    <t>Võ Nguyễn Duy</t>
  </si>
  <si>
    <t>23000919</t>
  </si>
  <si>
    <t>Nguyễn Nguyên</t>
  </si>
  <si>
    <t>23001076</t>
  </si>
  <si>
    <t>Phạm Lê Anh</t>
  </si>
  <si>
    <t>23000885</t>
  </si>
  <si>
    <t>Trần Thiên</t>
  </si>
  <si>
    <t>23000846</t>
  </si>
  <si>
    <t>23000843</t>
  </si>
  <si>
    <t>23000780</t>
  </si>
  <si>
    <t>23000816</t>
  </si>
  <si>
    <t>Huỳnh Ngọc</t>
  </si>
  <si>
    <t>23000900</t>
  </si>
  <si>
    <t>Trương Hoàng</t>
  </si>
  <si>
    <t>23000933</t>
  </si>
  <si>
    <t>Võ Duy</t>
  </si>
  <si>
    <t>23000906</t>
  </si>
  <si>
    <t>23001008</t>
  </si>
  <si>
    <t>Nguyễn Đoàn Quốc</t>
  </si>
  <si>
    <t>23001307</t>
  </si>
  <si>
    <t>23000802</t>
  </si>
  <si>
    <t>23000909</t>
  </si>
  <si>
    <t>23001052</t>
  </si>
  <si>
    <t>Đinh Thiên</t>
  </si>
  <si>
    <t>23000969</t>
  </si>
  <si>
    <t>23001038</t>
  </si>
  <si>
    <t>Nguyễn Hữu</t>
  </si>
  <si>
    <t>23000860</t>
  </si>
  <si>
    <t>Luyện Ngọc</t>
  </si>
  <si>
    <t>23000908</t>
  </si>
  <si>
    <t>23000818</t>
  </si>
  <si>
    <t>Trương Nguyễn Phú</t>
  </si>
  <si>
    <t>Trường</t>
  </si>
  <si>
    <t>23001006</t>
  </si>
  <si>
    <t>23000759</t>
  </si>
  <si>
    <t>Xuyên</t>
  </si>
  <si>
    <t>Lớp: 23T4-CNÔ4          Sĩ số:       37      Khoa: Động Lực</t>
  </si>
  <si>
    <t>23001384</t>
  </si>
  <si>
    <t>Nguyễn Xuân</t>
  </si>
  <si>
    <t>23001395</t>
  </si>
  <si>
    <t>Đinh Gia</t>
  </si>
  <si>
    <t>23001134</t>
  </si>
  <si>
    <t>Võ Nguyễn Quốc</t>
  </si>
  <si>
    <t>23001240</t>
  </si>
  <si>
    <t>Lê Hoàng Anh</t>
  </si>
  <si>
    <t>23001337</t>
  </si>
  <si>
    <t>23001269</t>
  </si>
  <si>
    <t>Viên Ngọc Hải</t>
  </si>
  <si>
    <t>23001287</t>
  </si>
  <si>
    <t>Nguyễn Lê Phú</t>
  </si>
  <si>
    <t>23001241</t>
  </si>
  <si>
    <t>Huỳnh Phạm Bá</t>
  </si>
  <si>
    <t>23001278</t>
  </si>
  <si>
    <t>Vũ Việt</t>
  </si>
  <si>
    <t>23001094</t>
  </si>
  <si>
    <t>Phan Nguyễn Gia</t>
  </si>
  <si>
    <t>23001158</t>
  </si>
  <si>
    <t>Lê Quang</t>
  </si>
  <si>
    <t>Khải</t>
  </si>
  <si>
    <t>23001152</t>
  </si>
  <si>
    <t>Nguyễn Văn Sỷ</t>
  </si>
  <si>
    <t>23001105</t>
  </si>
  <si>
    <t>Ngô Hoàng Đăng</t>
  </si>
  <si>
    <t>23001351</t>
  </si>
  <si>
    <t>Phạm Hoàng Đăng</t>
  </si>
  <si>
    <t>23001326</t>
  </si>
  <si>
    <t>23001180</t>
  </si>
  <si>
    <t>23001318</t>
  </si>
  <si>
    <t>Trần Hữu Phục</t>
  </si>
  <si>
    <t>23001378</t>
  </si>
  <si>
    <t>Tưởng Đăng</t>
  </si>
  <si>
    <t>23001443</t>
  </si>
  <si>
    <t>23001298</t>
  </si>
  <si>
    <t>Ông Quang</t>
  </si>
  <si>
    <t>23001316</t>
  </si>
  <si>
    <t>Phạm Bùi Thiên</t>
  </si>
  <si>
    <t>23001263</t>
  </si>
  <si>
    <t>Võ Thanh</t>
  </si>
  <si>
    <t>23001442</t>
  </si>
  <si>
    <t>Nhàn</t>
  </si>
  <si>
    <t>23001425</t>
  </si>
  <si>
    <t>Lai Nhân</t>
  </si>
  <si>
    <t>23001112</t>
  </si>
  <si>
    <t>23001450</t>
  </si>
  <si>
    <t>23001224</t>
  </si>
  <si>
    <t>Bùi Minh</t>
  </si>
  <si>
    <t>23001348</t>
  </si>
  <si>
    <t>Huỳnh Minh</t>
  </si>
  <si>
    <t>23001090</t>
  </si>
  <si>
    <t>23001440</t>
  </si>
  <si>
    <t>Bùi Tấn</t>
  </si>
  <si>
    <t>Quyến</t>
  </si>
  <si>
    <t>23001335</t>
  </si>
  <si>
    <t>Siêu</t>
  </si>
  <si>
    <t>23001447</t>
  </si>
  <si>
    <t>Hỷ Minh</t>
  </si>
  <si>
    <t>23001245</t>
  </si>
  <si>
    <t>Phan Dương Hùng</t>
  </si>
  <si>
    <t>23001248</t>
  </si>
  <si>
    <t>Nguyễn Bá Anh</t>
  </si>
  <si>
    <t>23001147</t>
  </si>
  <si>
    <t>23001190</t>
  </si>
  <si>
    <t>Bùi Thanh</t>
  </si>
  <si>
    <t>23001396</t>
  </si>
  <si>
    <t>Lớp: 23T4-CNÔ5          Sĩ số:      37        Khoa: Động Lực</t>
  </si>
  <si>
    <t>23002776</t>
  </si>
  <si>
    <t>Trương Quốc</t>
  </si>
  <si>
    <t>23004593</t>
  </si>
  <si>
    <t>Nguyễn Ngọc Thái</t>
  </si>
  <si>
    <t>23001871</t>
  </si>
  <si>
    <t>23002352</t>
  </si>
  <si>
    <t>23001660</t>
  </si>
  <si>
    <t>Trần Anh</t>
  </si>
  <si>
    <t>23001672</t>
  </si>
  <si>
    <t>23002247</t>
  </si>
  <si>
    <t>23001806</t>
  </si>
  <si>
    <t>23002272</t>
  </si>
  <si>
    <t>Đặng Hạnh</t>
  </si>
  <si>
    <t>23002672</t>
  </si>
  <si>
    <t>23001720</t>
  </si>
  <si>
    <t>Võ Trung</t>
  </si>
  <si>
    <t>23001667</t>
  </si>
  <si>
    <t>Lý Thành</t>
  </si>
  <si>
    <t>23002516</t>
  </si>
  <si>
    <t>Trương Ngọc</t>
  </si>
  <si>
    <t>Sáng</t>
  </si>
  <si>
    <t>23001872</t>
  </si>
  <si>
    <t>23000116</t>
  </si>
  <si>
    <t>Huỳnh Tấn</t>
  </si>
  <si>
    <t>23001472</t>
  </si>
  <si>
    <t>23001504</t>
  </si>
  <si>
    <t>Đặng An</t>
  </si>
  <si>
    <t>23002063</t>
  </si>
  <si>
    <t>Huỳnh Trí</t>
  </si>
  <si>
    <t>23001600</t>
  </si>
  <si>
    <t>Lê Nam</t>
  </si>
  <si>
    <t>23001590</t>
  </si>
  <si>
    <t>Đoàn Ngọc</t>
  </si>
  <si>
    <t>23000538</t>
  </si>
  <si>
    <t>23001409</t>
  </si>
  <si>
    <t>Trần Lê Quốc</t>
  </si>
  <si>
    <t>Thống</t>
  </si>
  <si>
    <t>23001415</t>
  </si>
  <si>
    <t>23001747</t>
  </si>
  <si>
    <t>Trần Vương Quốc</t>
  </si>
  <si>
    <t>23002716</t>
  </si>
  <si>
    <t>Huỳnh Long</t>
  </si>
  <si>
    <t>23000396</t>
  </si>
  <si>
    <t>Huỳnh Quí</t>
  </si>
  <si>
    <t>23000276</t>
  </si>
  <si>
    <t>Tăng Quốc</t>
  </si>
  <si>
    <t>23000236</t>
  </si>
  <si>
    <t>Quản Tuấn</t>
  </si>
  <si>
    <t>23000723</t>
  </si>
  <si>
    <t>Cam Gia</t>
  </si>
  <si>
    <t>23000442</t>
  </si>
  <si>
    <t>Phan Anh</t>
  </si>
  <si>
    <t>23000495</t>
  </si>
  <si>
    <t>Võ Lê Mạnh</t>
  </si>
  <si>
    <t>23000456</t>
  </si>
  <si>
    <t>Phan Như Anh</t>
  </si>
  <si>
    <t>23000342</t>
  </si>
  <si>
    <t>23000543</t>
  </si>
  <si>
    <t>Cao Hoàng</t>
  </si>
  <si>
    <t>23002673</t>
  </si>
  <si>
    <t>Nguyễn Lê Hoàng Tấn</t>
  </si>
  <si>
    <t>Lớp: 23T4-CNÔ6          Sĩ số:      35        Khoa: Động Lực</t>
  </si>
  <si>
    <t>CVHT xác nhận SV còn học</t>
  </si>
  <si>
    <t xml:space="preserve">CVHT xác nhận SV còn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</si>
</sst>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1"/>
      <color rgb="FF000000"/>
      <name val="Times New Roman"/>
    </font>
    <font>
      <sz val="8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39997558519241921"/>
        <bgColor indexed="64"/>
      </patternFill>
    </fill>
    <fill>
      <patternFill patternType="gray06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3">
    <xf numFmtId="0" fontId="0" fillId="0" borderId="0"/>
    <xf numFmtId="0" fontId="14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12" applyNumberFormat="0" applyAlignment="0" applyProtection="0"/>
    <xf numFmtId="0" fontId="18" fillId="22" borderId="13" applyNumberFormat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12" applyNumberFormat="0" applyAlignment="0" applyProtection="0"/>
    <xf numFmtId="0" fontId="25" fillId="0" borderId="17" applyNumberFormat="0" applyFill="0" applyAlignment="0" applyProtection="0"/>
    <xf numFmtId="0" fontId="26" fillId="23" borderId="0" applyNumberFormat="0" applyBorder="0" applyAlignment="0" applyProtection="0"/>
    <xf numFmtId="0" fontId="14" fillId="24" borderId="18" applyNumberFormat="0" applyFont="0" applyAlignment="0" applyProtection="0"/>
    <xf numFmtId="0" fontId="27" fillId="21" borderId="19" applyNumberFormat="0" applyAlignment="0" applyProtection="0"/>
    <xf numFmtId="0" fontId="28" fillId="0" borderId="0" applyNumberFormat="0" applyFill="0" applyBorder="0" applyAlignment="0" applyProtection="0"/>
    <xf numFmtId="0" fontId="29" fillId="0" borderId="20" applyNumberFormat="0" applyFill="0" applyAlignment="0" applyProtection="0"/>
    <xf numFmtId="0" fontId="30" fillId="0" borderId="0" applyNumberFormat="0" applyFill="0" applyBorder="0" applyAlignment="0" applyProtection="0"/>
    <xf numFmtId="0" fontId="17" fillId="21" borderId="12" applyNumberFormat="0" applyBorder="0" applyAlignment="0" applyProtection="0"/>
    <xf numFmtId="0" fontId="18" fillId="22" borderId="13" applyNumberFormat="0" applyBorder="0" applyAlignment="0" applyProtection="0"/>
    <xf numFmtId="0" fontId="21" fillId="0" borderId="14" applyNumberFormat="0" applyFill="0" applyBorder="0" applyAlignment="0" applyProtection="0"/>
    <xf numFmtId="0" fontId="22" fillId="0" borderId="15" applyNumberFormat="0" applyFill="0" applyBorder="0" applyAlignment="0" applyProtection="0"/>
    <xf numFmtId="0" fontId="23" fillId="0" borderId="16" applyNumberFormat="0" applyFill="0" applyBorder="0" applyAlignment="0" applyProtection="0"/>
    <xf numFmtId="0" fontId="24" fillId="8" borderId="12" applyNumberFormat="0" applyBorder="0" applyAlignment="0" applyProtection="0"/>
    <xf numFmtId="0" fontId="25" fillId="0" borderId="17" applyNumberFormat="0" applyFill="0" applyBorder="0" applyAlignment="0" applyProtection="0"/>
    <xf numFmtId="0" fontId="14" fillId="24" borderId="18" applyNumberFormat="0" applyFont="0" applyBorder="0" applyAlignment="0" applyProtection="0"/>
    <xf numFmtId="0" fontId="27" fillId="21" borderId="19" applyNumberFormat="0" applyBorder="0" applyAlignment="0" applyProtection="0"/>
    <xf numFmtId="0" fontId="29" fillId="0" borderId="20" applyNumberFormat="0" applyFill="0" applyBorder="0" applyAlignment="0" applyProtection="0"/>
  </cellStyleXfs>
  <cellXfs count="79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justify"/>
      <protection locked="0"/>
    </xf>
    <xf numFmtId="0" fontId="7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2" fontId="13" fillId="0" borderId="0" xfId="0" applyNumberFormat="1" applyFon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1" fillId="25" borderId="0" xfId="0" applyFont="1" applyFill="1" applyAlignment="1" applyProtection="1">
      <alignment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hidden="1"/>
    </xf>
    <xf numFmtId="0" fontId="11" fillId="0" borderId="1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1" fillId="0" borderId="2" xfId="0" applyFont="1" applyBorder="1" applyAlignment="1" applyProtection="1">
      <alignment horizontal="center" vertical="center"/>
      <protection locked="0"/>
    </xf>
    <xf numFmtId="0" fontId="31" fillId="0" borderId="2" xfId="0" quotePrefix="1" applyFont="1" applyBorder="1" applyAlignment="1" applyProtection="1">
      <alignment horizontal="center" vertical="center"/>
      <protection locked="0"/>
    </xf>
    <xf numFmtId="0" fontId="31" fillId="0" borderId="10" xfId="0" applyFont="1" applyBorder="1" applyAlignment="1" applyProtection="1">
      <alignment vertical="center"/>
      <protection locked="0"/>
    </xf>
    <xf numFmtId="0" fontId="31" fillId="0" borderId="1" xfId="0" applyFont="1" applyBorder="1" applyAlignment="1" applyProtection="1">
      <alignment vertical="center"/>
      <protection locked="0"/>
    </xf>
    <xf numFmtId="0" fontId="32" fillId="0" borderId="2" xfId="0" applyFont="1" applyBorder="1" applyAlignment="1" applyProtection="1">
      <alignment horizontal="center" vertical="center"/>
      <protection locked="0"/>
    </xf>
    <xf numFmtId="4" fontId="33" fillId="2" borderId="2" xfId="0" applyNumberFormat="1" applyFont="1" applyFill="1" applyBorder="1" applyAlignment="1" applyProtection="1">
      <alignment horizontal="center" vertical="center"/>
      <protection hidden="1"/>
    </xf>
    <xf numFmtId="3" fontId="32" fillId="0" borderId="2" xfId="0" applyNumberFormat="1" applyFont="1" applyBorder="1" applyAlignment="1" applyProtection="1">
      <alignment horizontal="center" vertical="center"/>
      <protection hidden="1"/>
    </xf>
    <xf numFmtId="0" fontId="31" fillId="0" borderId="2" xfId="0" quotePrefix="1" applyFont="1" applyBorder="1" applyAlignment="1" applyProtection="1">
      <alignment horizontal="center" vertical="center"/>
      <protection hidden="1"/>
    </xf>
    <xf numFmtId="0" fontId="7" fillId="0" borderId="0" xfId="0" applyFont="1" applyProtection="1">
      <protection locked="0"/>
    </xf>
    <xf numFmtId="0" fontId="34" fillId="0" borderId="0" xfId="0" applyFont="1" applyProtection="1">
      <protection locked="0"/>
    </xf>
    <xf numFmtId="0" fontId="35" fillId="0" borderId="0" xfId="0" applyFont="1" applyProtection="1"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33" fillId="0" borderId="2" xfId="0" applyFont="1" applyBorder="1" applyAlignment="1" applyProtection="1">
      <alignment horizontal="center" vertical="center"/>
      <protection locked="0"/>
    </xf>
    <xf numFmtId="2" fontId="33" fillId="0" borderId="2" xfId="0" applyNumberFormat="1" applyFont="1" applyBorder="1" applyAlignment="1" applyProtection="1">
      <alignment horizontal="right" vertical="center"/>
      <protection locked="0"/>
    </xf>
    <xf numFmtId="0" fontId="32" fillId="0" borderId="2" xfId="0" applyFont="1" applyBorder="1" applyProtection="1"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7" fillId="0" borderId="21" xfId="0" applyFont="1" applyBorder="1"/>
    <xf numFmtId="0" fontId="13" fillId="0" borderId="1" xfId="1" applyFont="1" applyBorder="1" applyAlignment="1">
      <alignment horizontal="left" vertical="center"/>
    </xf>
    <xf numFmtId="0" fontId="13" fillId="26" borderId="1" xfId="1" applyFont="1" applyFill="1" applyBorder="1" applyAlignment="1">
      <alignment horizontal="left" vertical="center"/>
    </xf>
    <xf numFmtId="0" fontId="13" fillId="0" borderId="2" xfId="1" applyFont="1" applyBorder="1" applyAlignment="1">
      <alignment horizontal="right" vertical="center"/>
    </xf>
    <xf numFmtId="0" fontId="13" fillId="26" borderId="2" xfId="1" applyFont="1" applyFill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13" fillId="26" borderId="2" xfId="0" applyFont="1" applyFill="1" applyBorder="1" applyAlignment="1">
      <alignment horizontal="right" vertical="center"/>
    </xf>
    <xf numFmtId="0" fontId="13" fillId="27" borderId="2" xfId="0" applyFont="1" applyFill="1" applyBorder="1" applyAlignment="1">
      <alignment horizontal="right" vertical="center"/>
    </xf>
    <xf numFmtId="0" fontId="38" fillId="0" borderId="2" xfId="0" quotePrefix="1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>
      <alignment horizontal="center" vertical="center"/>
    </xf>
    <xf numFmtId="0" fontId="37" fillId="0" borderId="0" xfId="0" applyFont="1"/>
    <xf numFmtId="0" fontId="13" fillId="0" borderId="0" xfId="1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1" fillId="0" borderId="2" xfId="0" quotePrefix="1" applyFont="1" applyBorder="1" applyAlignment="1" applyProtection="1">
      <alignment horizontal="center" vertical="center" wrapText="1"/>
      <protection hidden="1"/>
    </xf>
    <xf numFmtId="0" fontId="36" fillId="0" borderId="0" xfId="0" applyFont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3" fontId="32" fillId="28" borderId="2" xfId="0" applyNumberFormat="1" applyFont="1" applyFill="1" applyBorder="1" applyAlignment="1" applyProtection="1">
      <alignment horizontal="center" vertical="center"/>
      <protection hidden="1"/>
    </xf>
  </cellXfs>
  <cellStyles count="53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3" xfId="43" xr:uid="{941CFC06-03DD-4A37-8116-409945DB34C7}"/>
    <cellStyle name="Check Cell 2" xfId="28" xr:uid="{00000000-0005-0000-0000-00001A000000}"/>
    <cellStyle name="Check Cell 3" xfId="44" xr:uid="{3D05BD4C-2C86-48A5-B48F-F49C3ACA9FCA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1 3" xfId="45" xr:uid="{07870BD9-D0BE-4A23-95EA-0E0AFF9E085A}"/>
    <cellStyle name="Heading 2 2" xfId="32" xr:uid="{00000000-0005-0000-0000-00001E000000}"/>
    <cellStyle name="Heading 2 3" xfId="46" xr:uid="{8AA67952-DAA3-47D9-A03D-932F7AE3E8EF}"/>
    <cellStyle name="Heading 3 2" xfId="33" xr:uid="{00000000-0005-0000-0000-00001F000000}"/>
    <cellStyle name="Heading 3 3" xfId="47" xr:uid="{B59BABF0-F788-4833-AEB7-2A5DD0FDD6DC}"/>
    <cellStyle name="Heading 4 2" xfId="34" xr:uid="{00000000-0005-0000-0000-000020000000}"/>
    <cellStyle name="Input 2" xfId="35" xr:uid="{00000000-0005-0000-0000-000021000000}"/>
    <cellStyle name="Input 3" xfId="48" xr:uid="{ED243ED1-E5E6-4286-8EAB-52E86C1AB35A}"/>
    <cellStyle name="Linked Cell 2" xfId="36" xr:uid="{00000000-0005-0000-0000-000022000000}"/>
    <cellStyle name="Linked Cell 3" xfId="49" xr:uid="{18E48ADE-14E5-4EE6-8077-0AE4600DB5C5}"/>
    <cellStyle name="Neutral 2" xfId="37" xr:uid="{00000000-0005-0000-0000-000023000000}"/>
    <cellStyle name="Normal" xfId="0" builtinId="0"/>
    <cellStyle name="Normal 2" xfId="1" xr:uid="{00000000-0005-0000-0000-000025000000}"/>
    <cellStyle name="Note 2" xfId="38" xr:uid="{00000000-0005-0000-0000-000026000000}"/>
    <cellStyle name="Note 3" xfId="50" xr:uid="{4BE30968-7172-47D5-859E-FECEF0578922}"/>
    <cellStyle name="Output 2" xfId="39" xr:uid="{00000000-0005-0000-0000-000027000000}"/>
    <cellStyle name="Output 3" xfId="51" xr:uid="{6F477530-61C9-4D58-A1CE-6801372EECD6}"/>
    <cellStyle name="Title 2" xfId="40" xr:uid="{00000000-0005-0000-0000-000028000000}"/>
    <cellStyle name="Total 2" xfId="41" xr:uid="{00000000-0005-0000-0000-000029000000}"/>
    <cellStyle name="Total 3" xfId="52" xr:uid="{C356496F-C178-44B2-89D9-BFA800EE2668}"/>
    <cellStyle name="Warning Text 2" xfId="42" xr:uid="{00000000-0005-0000-0000-00002A000000}"/>
  </cellStyles>
  <dxfs count="88"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 patternType="solid"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67A781D-35EB-4019-B544-69A460F94134}"/>
            </a:ext>
          </a:extLst>
        </xdr:cNvPr>
        <xdr:cNvSpPr>
          <a:spLocks noChangeShapeType="1"/>
        </xdr:cNvSpPr>
      </xdr:nvSpPr>
      <xdr:spPr bwMode="auto">
        <a:xfrm flipV="1">
          <a:off x="1343023" y="1133475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367BE8D-0CE9-4E28-8637-B01733F7E3E8}"/>
            </a:ext>
          </a:extLst>
        </xdr:cNvPr>
        <xdr:cNvSpPr>
          <a:spLocks noChangeShapeType="1"/>
        </xdr:cNvSpPr>
      </xdr:nvSpPr>
      <xdr:spPr bwMode="auto">
        <a:xfrm>
          <a:off x="4983956" y="671512"/>
          <a:ext cx="197643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34101BA5-E549-444F-8977-A10996311058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E5871705-ACDC-48AA-B3D6-493A5AEA871F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19692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B1EFCBA-5BED-4B02-BBB0-35F62CD69D3C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0727490-3535-409B-8CC4-4509411F46D5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19692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BDF2FB4C-9F53-4006-A795-FC95A2580E8E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B701F5F-3295-49CD-A6C8-A00B95F28E94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19692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77DF5D8F-B374-4B59-B058-3A2064D0D60F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E0F7490-C66E-48E1-AFDC-95603B901DF0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19692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63F9B56C-E298-456C-95BA-F14EA20D5D73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06A03E0-25F0-4157-BBE2-CF55A5FBDF06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19692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69E57FE-E22A-4E22-9DD8-B1AEB9D95C0F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02CD857-7F44-4266-A46E-18AAA9955F4A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19692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EF7C28FD-DBE6-4C9E-B33B-4CF013B2872C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E5110703-252A-4733-B022-E5FFBB276939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2655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2731A9BF-5021-4980-A621-7E8231A43615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CDE4E528-1C50-41B4-9D71-2D33C883C64E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19692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72E3146-C331-4DCB-9B51-3DFE963A20AA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E3DB669F-12E8-4FDA-BAD1-C2F9EBA058B4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176926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1DAA385B-74F0-4C02-B718-7A224EB01373}"/>
            </a:ext>
          </a:extLst>
        </xdr:cNvPr>
        <xdr:cNvSpPr>
          <a:spLocks noChangeShapeType="1"/>
        </xdr:cNvSpPr>
      </xdr:nvSpPr>
      <xdr:spPr bwMode="auto">
        <a:xfrm flipV="1">
          <a:off x="1340642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602456</xdr:colOff>
      <xdr:row>3</xdr:row>
      <xdr:rowOff>52387</xdr:rowOff>
    </xdr:from>
    <xdr:to>
      <xdr:col>9</xdr:col>
      <xdr:colOff>257175</xdr:colOff>
      <xdr:row>3</xdr:row>
      <xdr:rowOff>52387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5667A4C-6FB7-4DFF-A6FF-34E84DA17A47}"/>
            </a:ext>
          </a:extLst>
        </xdr:cNvPr>
        <xdr:cNvSpPr>
          <a:spLocks noChangeShapeType="1"/>
        </xdr:cNvSpPr>
      </xdr:nvSpPr>
      <xdr:spPr bwMode="auto">
        <a:xfrm>
          <a:off x="4974431" y="833437"/>
          <a:ext cx="19692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188117</xdr:colOff>
      <xdr:row>4</xdr:row>
      <xdr:rowOff>50006</xdr:rowOff>
    </xdr:from>
    <xdr:to>
      <xdr:col>2</xdr:col>
      <xdr:colOff>1207292</xdr:colOff>
      <xdr:row>4</xdr:row>
      <xdr:rowOff>50006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785E4042-1896-46FE-96FE-8D47E9935174}"/>
            </a:ext>
          </a:extLst>
        </xdr:cNvPr>
        <xdr:cNvSpPr>
          <a:spLocks noChangeShapeType="1"/>
        </xdr:cNvSpPr>
      </xdr:nvSpPr>
      <xdr:spPr bwMode="auto">
        <a:xfrm flipV="1">
          <a:off x="1483517" y="1126331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207849</xdr:colOff>
      <xdr:row>3</xdr:row>
      <xdr:rowOff>38780</xdr:rowOff>
    </xdr:from>
    <xdr:to>
      <xdr:col>8</xdr:col>
      <xdr:colOff>651783</xdr:colOff>
      <xdr:row>3</xdr:row>
      <xdr:rowOff>38780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370B7E41-25DF-4CF7-BAB5-0098D804CB3D}"/>
            </a:ext>
          </a:extLst>
        </xdr:cNvPr>
        <xdr:cNvSpPr>
          <a:spLocks noChangeShapeType="1"/>
        </xdr:cNvSpPr>
      </xdr:nvSpPr>
      <xdr:spPr bwMode="auto">
        <a:xfrm>
          <a:off x="5106420" y="827994"/>
          <a:ext cx="309732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6"/>
  <sheetViews>
    <sheetView topLeftCell="A7" zoomScale="90" zoomScaleNormal="90" zoomScalePageLayoutView="70" workbookViewId="0">
      <selection activeCell="K7" sqref="K1:P1048576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11.6640625" style="1" customWidth="1"/>
    <col min="5" max="5" width="12.83203125" style="1" customWidth="1"/>
    <col min="6" max="6" width="12.6640625" style="1" customWidth="1"/>
    <col min="7" max="7" width="12.5" style="1" customWidth="1"/>
    <col min="8" max="8" width="15.33203125" style="1" customWidth="1"/>
    <col min="9" max="9" width="0.1640625" style="1" hidden="1" customWidth="1"/>
    <col min="10" max="10" width="28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726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35</v>
      </c>
      <c r="C12" s="28" t="s">
        <v>36</v>
      </c>
      <c r="D12" s="29" t="s">
        <v>37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63" si="0">SUM(M12:P12)</f>
        <v>30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Yếu</v>
      </c>
      <c r="I12" s="31"/>
      <c r="J12" s="33"/>
      <c r="K12" s="19"/>
      <c r="L12" s="19"/>
      <c r="M12" s="19">
        <f>IF(I12&gt;=9,55,IF(I12&gt;=8,54,IF(I12&gt;=7,53,IF(I12&gt;=6,52,IF(I12&gt;=5.5,51,IF(I12&gt;=4,50,IF(I12&gt;=3,40,30)))))))</f>
        <v>30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0</v>
      </c>
    </row>
    <row r="13" spans="1:21" s="8" customFormat="1" ht="23.25" customHeight="1" x14ac:dyDescent="0.2">
      <c r="A13" s="26">
        <v>2</v>
      </c>
      <c r="B13" s="27" t="s">
        <v>38</v>
      </c>
      <c r="C13" s="28" t="s">
        <v>39</v>
      </c>
      <c r="D13" s="29" t="s">
        <v>40</v>
      </c>
      <c r="E13" s="30"/>
      <c r="F13" s="31" t="str">
        <f t="shared" ref="F13:F63" si="1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30</v>
      </c>
      <c r="H13" s="31" t="str">
        <f t="shared" ref="H13:H63" si="2">IF(AND(G13&gt;=90),"XS",IF(AND(G13&gt;=80),"Tốt",IF(AND(G13&gt;=70),"Khá",IF(AND(G13&gt;=60),"TB",IF(AND(G13&gt;=50),"TB",IF(AND(G13&lt;50),IF(AND(G13&gt;0),"Yếu",IF(AND(G13=0),"Không XL"," "))))))))</f>
        <v>Yếu</v>
      </c>
      <c r="I13" s="31"/>
      <c r="J13" s="33"/>
      <c r="K13" s="19"/>
      <c r="L13" s="19"/>
      <c r="M13" s="19">
        <f t="shared" ref="M13:M63" si="3">IF(I13&gt;=9,55,IF(I13&gt;=8,54,IF(I13&gt;=7,53,IF(I13&gt;=6,52,IF(I13&gt;=5.5,51,IF(I13&gt;=4,50,IF(I13&gt;=3,40,30)))))))</f>
        <v>30</v>
      </c>
      <c r="N13" s="19">
        <f t="shared" ref="N13:N63" si="4">IF(K13&lt;=5,K13*5,25)</f>
        <v>0</v>
      </c>
      <c r="O13" s="19">
        <f t="shared" ref="O13:O63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63" si="6">IF(L13&lt;=5,L13*2,10)</f>
        <v>0</v>
      </c>
    </row>
    <row r="14" spans="1:21" s="8" customFormat="1" ht="23.25" customHeight="1" x14ac:dyDescent="0.2">
      <c r="A14" s="26">
        <v>3</v>
      </c>
      <c r="B14" s="27" t="s">
        <v>41</v>
      </c>
      <c r="C14" s="28" t="s">
        <v>42</v>
      </c>
      <c r="D14" s="29" t="s">
        <v>43</v>
      </c>
      <c r="E14" s="30"/>
      <c r="F14" s="31" t="str">
        <f t="shared" si="1"/>
        <v>Không XL</v>
      </c>
      <c r="G14" s="32">
        <f t="shared" si="0"/>
        <v>30</v>
      </c>
      <c r="H14" s="31" t="str">
        <f t="shared" si="2"/>
        <v>Yếu</v>
      </c>
      <c r="I14" s="31"/>
      <c r="J14" s="33"/>
      <c r="K14" s="19"/>
      <c r="L14" s="19"/>
      <c r="M14" s="19">
        <f t="shared" si="3"/>
        <v>30</v>
      </c>
      <c r="N14" s="19">
        <f t="shared" si="4"/>
        <v>0</v>
      </c>
      <c r="O14" s="19">
        <f t="shared" si="5"/>
        <v>0</v>
      </c>
      <c r="P14" s="19">
        <f t="shared" si="6"/>
        <v>0</v>
      </c>
    </row>
    <row r="15" spans="1:21" s="8" customFormat="1" ht="23.25" customHeight="1" x14ac:dyDescent="0.2">
      <c r="A15" s="26">
        <v>4</v>
      </c>
      <c r="B15" s="27" t="s">
        <v>44</v>
      </c>
      <c r="C15" s="28" t="s">
        <v>45</v>
      </c>
      <c r="D15" s="29" t="s">
        <v>46</v>
      </c>
      <c r="E15" s="30"/>
      <c r="F15" s="31" t="str">
        <f t="shared" si="1"/>
        <v>Không XL</v>
      </c>
      <c r="G15" s="32">
        <f t="shared" si="0"/>
        <v>30</v>
      </c>
      <c r="H15" s="31" t="str">
        <f t="shared" si="2"/>
        <v>Yếu</v>
      </c>
      <c r="I15" s="31"/>
      <c r="J15" s="33"/>
      <c r="K15" s="19"/>
      <c r="L15" s="19"/>
      <c r="M15" s="19">
        <f t="shared" si="3"/>
        <v>30</v>
      </c>
      <c r="N15" s="19">
        <f t="shared" si="4"/>
        <v>0</v>
      </c>
      <c r="O15" s="19">
        <f t="shared" si="5"/>
        <v>0</v>
      </c>
      <c r="P15" s="19">
        <f t="shared" si="6"/>
        <v>0</v>
      </c>
    </row>
    <row r="16" spans="1:21" s="8" customFormat="1" ht="23.25" customHeight="1" x14ac:dyDescent="0.2">
      <c r="A16" s="26">
        <v>5</v>
      </c>
      <c r="B16" s="27" t="s">
        <v>47</v>
      </c>
      <c r="C16" s="28" t="s">
        <v>48</v>
      </c>
      <c r="D16" s="29" t="s">
        <v>46</v>
      </c>
      <c r="E16" s="30"/>
      <c r="F16" s="31" t="str">
        <f t="shared" si="1"/>
        <v>Không XL</v>
      </c>
      <c r="G16" s="32">
        <f t="shared" si="0"/>
        <v>30</v>
      </c>
      <c r="H16" s="31" t="str">
        <f t="shared" si="2"/>
        <v>Yếu</v>
      </c>
      <c r="I16" s="31"/>
      <c r="J16" s="33"/>
      <c r="K16" s="19"/>
      <c r="L16" s="19"/>
      <c r="M16" s="19">
        <f t="shared" si="3"/>
        <v>30</v>
      </c>
      <c r="N16" s="19">
        <f t="shared" si="4"/>
        <v>0</v>
      </c>
      <c r="O16" s="19">
        <f t="shared" si="5"/>
        <v>0</v>
      </c>
      <c r="P16" s="19">
        <f t="shared" si="6"/>
        <v>0</v>
      </c>
    </row>
    <row r="17" spans="1:16" s="8" customFormat="1" ht="23.25" customHeight="1" x14ac:dyDescent="0.2">
      <c r="A17" s="26">
        <v>6</v>
      </c>
      <c r="B17" s="27" t="s">
        <v>49</v>
      </c>
      <c r="C17" s="28" t="s">
        <v>50</v>
      </c>
      <c r="D17" s="29" t="s">
        <v>46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f t="shared" si="0"/>
        <v>30</v>
      </c>
      <c r="H17" s="31" t="str">
        <f t="shared" si="2"/>
        <v>Yếu</v>
      </c>
      <c r="I17" s="31"/>
      <c r="J17" s="33"/>
      <c r="K17" s="19"/>
      <c r="L17" s="19"/>
      <c r="M17" s="19">
        <f t="shared" si="3"/>
        <v>30</v>
      </c>
      <c r="N17" s="19">
        <f t="shared" si="4"/>
        <v>0</v>
      </c>
      <c r="O17" s="19">
        <f t="shared" si="5"/>
        <v>0</v>
      </c>
      <c r="P17" s="19">
        <f t="shared" si="6"/>
        <v>0</v>
      </c>
    </row>
    <row r="18" spans="1:16" s="8" customFormat="1" ht="23.25" customHeight="1" x14ac:dyDescent="0.2">
      <c r="A18" s="26">
        <v>7</v>
      </c>
      <c r="B18" s="27" t="s">
        <v>51</v>
      </c>
      <c r="C18" s="28" t="s">
        <v>52</v>
      </c>
      <c r="D18" s="29" t="s">
        <v>53</v>
      </c>
      <c r="E18" s="30"/>
      <c r="F18" s="31" t="str">
        <f t="shared" si="1"/>
        <v>Không XL</v>
      </c>
      <c r="G18" s="32">
        <f t="shared" si="0"/>
        <v>30</v>
      </c>
      <c r="H18" s="31" t="str">
        <f t="shared" si="2"/>
        <v>Yếu</v>
      </c>
      <c r="I18" s="31"/>
      <c r="J18" s="33"/>
      <c r="K18" s="19"/>
      <c r="L18" s="19"/>
      <c r="M18" s="19">
        <f t="shared" si="3"/>
        <v>30</v>
      </c>
      <c r="N18" s="19">
        <f t="shared" si="4"/>
        <v>0</v>
      </c>
      <c r="O18" s="19">
        <f t="shared" si="5"/>
        <v>0</v>
      </c>
      <c r="P18" s="19">
        <f t="shared" si="6"/>
        <v>0</v>
      </c>
    </row>
    <row r="19" spans="1:16" s="8" customFormat="1" ht="23.25" customHeight="1" x14ac:dyDescent="0.2">
      <c r="A19" s="26">
        <v>8</v>
      </c>
      <c r="B19" s="27" t="s">
        <v>54</v>
      </c>
      <c r="C19" s="28" t="s">
        <v>55</v>
      </c>
      <c r="D19" s="29" t="s">
        <v>56</v>
      </c>
      <c r="E19" s="30"/>
      <c r="F19" s="31" t="str">
        <f t="shared" si="1"/>
        <v>Không XL</v>
      </c>
      <c r="G19" s="32">
        <f t="shared" si="0"/>
        <v>30</v>
      </c>
      <c r="H19" s="31" t="str">
        <f t="shared" si="2"/>
        <v>Yếu</v>
      </c>
      <c r="I19" s="31"/>
      <c r="J19" s="33"/>
      <c r="K19" s="19"/>
      <c r="L19" s="19"/>
      <c r="M19" s="19">
        <f t="shared" si="3"/>
        <v>30</v>
      </c>
      <c r="N19" s="19">
        <f t="shared" si="4"/>
        <v>0</v>
      </c>
      <c r="O19" s="19">
        <f t="shared" si="5"/>
        <v>0</v>
      </c>
      <c r="P19" s="19">
        <f t="shared" si="6"/>
        <v>0</v>
      </c>
    </row>
    <row r="20" spans="1:16" s="8" customFormat="1" ht="23.25" customHeight="1" x14ac:dyDescent="0.2">
      <c r="A20" s="26">
        <v>9</v>
      </c>
      <c r="B20" s="27" t="s">
        <v>57</v>
      </c>
      <c r="C20" s="28" t="s">
        <v>58</v>
      </c>
      <c r="D20" s="29" t="s">
        <v>56</v>
      </c>
      <c r="E20" s="30"/>
      <c r="F20" s="31" t="str">
        <f t="shared" si="1"/>
        <v>Không XL</v>
      </c>
      <c r="G20" s="32">
        <f t="shared" si="0"/>
        <v>30</v>
      </c>
      <c r="H20" s="31" t="str">
        <f t="shared" si="2"/>
        <v>Yếu</v>
      </c>
      <c r="I20" s="31"/>
      <c r="J20" s="33"/>
      <c r="K20" s="19"/>
      <c r="L20" s="19"/>
      <c r="M20" s="19">
        <f t="shared" si="3"/>
        <v>30</v>
      </c>
      <c r="N20" s="19">
        <f t="shared" si="4"/>
        <v>0</v>
      </c>
      <c r="O20" s="19">
        <f t="shared" si="5"/>
        <v>0</v>
      </c>
      <c r="P20" s="19">
        <f t="shared" si="6"/>
        <v>0</v>
      </c>
    </row>
    <row r="21" spans="1:16" s="8" customFormat="1" ht="23.25" customHeight="1" x14ac:dyDescent="0.2">
      <c r="A21" s="26">
        <v>10</v>
      </c>
      <c r="B21" s="27" t="s">
        <v>59</v>
      </c>
      <c r="C21" s="28" t="s">
        <v>60</v>
      </c>
      <c r="D21" s="29" t="s">
        <v>56</v>
      </c>
      <c r="E21" s="30"/>
      <c r="F21" s="31" t="str">
        <f t="shared" si="1"/>
        <v>Không XL</v>
      </c>
      <c r="G21" s="32">
        <f t="shared" si="0"/>
        <v>30</v>
      </c>
      <c r="H21" s="31" t="str">
        <f t="shared" si="2"/>
        <v>Yếu</v>
      </c>
      <c r="I21" s="31"/>
      <c r="J21" s="33"/>
      <c r="K21" s="19"/>
      <c r="L21" s="19"/>
      <c r="M21" s="19">
        <f t="shared" si="3"/>
        <v>30</v>
      </c>
      <c r="N21" s="19">
        <f t="shared" si="4"/>
        <v>0</v>
      </c>
      <c r="O21" s="19">
        <f t="shared" si="5"/>
        <v>0</v>
      </c>
      <c r="P21" s="19">
        <f t="shared" si="6"/>
        <v>0</v>
      </c>
    </row>
    <row r="22" spans="1:16" s="8" customFormat="1" ht="23.25" customHeight="1" x14ac:dyDescent="0.2">
      <c r="A22" s="26">
        <v>11</v>
      </c>
      <c r="B22" s="27" t="s">
        <v>61</v>
      </c>
      <c r="C22" s="28" t="s">
        <v>62</v>
      </c>
      <c r="D22" s="29" t="s">
        <v>63</v>
      </c>
      <c r="E22" s="30"/>
      <c r="F22" s="31" t="str">
        <f t="shared" si="1"/>
        <v>Không XL</v>
      </c>
      <c r="G22" s="32">
        <f t="shared" si="0"/>
        <v>30</v>
      </c>
      <c r="H22" s="31" t="str">
        <f t="shared" si="2"/>
        <v>Yếu</v>
      </c>
      <c r="I22" s="31"/>
      <c r="J22" s="33"/>
      <c r="K22" s="19"/>
      <c r="L22" s="19"/>
      <c r="M22" s="19">
        <f t="shared" si="3"/>
        <v>30</v>
      </c>
      <c r="N22" s="19">
        <f t="shared" si="4"/>
        <v>0</v>
      </c>
      <c r="O22" s="19">
        <f t="shared" si="5"/>
        <v>0</v>
      </c>
      <c r="P22" s="19">
        <f t="shared" si="6"/>
        <v>0</v>
      </c>
    </row>
    <row r="23" spans="1:16" s="8" customFormat="1" ht="23.25" customHeight="1" x14ac:dyDescent="0.2">
      <c r="A23" s="26">
        <v>12</v>
      </c>
      <c r="B23" s="27" t="s">
        <v>64</v>
      </c>
      <c r="C23" s="28" t="s">
        <v>65</v>
      </c>
      <c r="D23" s="29" t="s">
        <v>66</v>
      </c>
      <c r="E23" s="30"/>
      <c r="F23" s="31" t="str">
        <f t="shared" si="1"/>
        <v>Không XL</v>
      </c>
      <c r="G23" s="32">
        <f t="shared" si="0"/>
        <v>34</v>
      </c>
      <c r="H23" s="31" t="str">
        <f t="shared" si="2"/>
        <v>Yếu</v>
      </c>
      <c r="I23" s="31"/>
      <c r="J23" s="33" t="s">
        <v>26</v>
      </c>
      <c r="K23" s="19"/>
      <c r="L23" s="19"/>
      <c r="M23" s="19">
        <f t="shared" si="3"/>
        <v>30</v>
      </c>
      <c r="N23" s="19">
        <f t="shared" si="4"/>
        <v>0</v>
      </c>
      <c r="O23" s="19">
        <f t="shared" si="5"/>
        <v>4</v>
      </c>
      <c r="P23" s="19">
        <f t="shared" si="6"/>
        <v>0</v>
      </c>
    </row>
    <row r="24" spans="1:16" s="8" customFormat="1" ht="23.25" customHeight="1" x14ac:dyDescent="0.2">
      <c r="A24" s="26">
        <v>13</v>
      </c>
      <c r="B24" s="27" t="s">
        <v>67</v>
      </c>
      <c r="C24" s="28" t="s">
        <v>68</v>
      </c>
      <c r="D24" s="29" t="s">
        <v>69</v>
      </c>
      <c r="E24" s="30"/>
      <c r="F24" s="31" t="str">
        <f t="shared" si="1"/>
        <v>Không XL</v>
      </c>
      <c r="G24" s="32">
        <f t="shared" si="0"/>
        <v>36</v>
      </c>
      <c r="H24" s="31" t="str">
        <f t="shared" si="2"/>
        <v>Yếu</v>
      </c>
      <c r="I24" s="31"/>
      <c r="J24" s="33" t="s">
        <v>731</v>
      </c>
      <c r="K24" s="19"/>
      <c r="L24" s="19"/>
      <c r="M24" s="19">
        <f t="shared" si="3"/>
        <v>30</v>
      </c>
      <c r="N24" s="19">
        <f t="shared" si="4"/>
        <v>0</v>
      </c>
      <c r="O24" s="19">
        <f t="shared" si="5"/>
        <v>6</v>
      </c>
      <c r="P24" s="19">
        <f t="shared" si="6"/>
        <v>0</v>
      </c>
    </row>
    <row r="25" spans="1:16" s="8" customFormat="1" ht="23.25" customHeight="1" x14ac:dyDescent="0.2">
      <c r="A25" s="26">
        <v>14</v>
      </c>
      <c r="B25" s="27" t="s">
        <v>70</v>
      </c>
      <c r="C25" s="28" t="s">
        <v>71</v>
      </c>
      <c r="D25" s="29" t="s">
        <v>72</v>
      </c>
      <c r="E25" s="30"/>
      <c r="F25" s="31" t="str">
        <f t="shared" si="1"/>
        <v>Không XL</v>
      </c>
      <c r="G25" s="32">
        <f t="shared" si="0"/>
        <v>34</v>
      </c>
      <c r="H25" s="31" t="str">
        <f t="shared" si="2"/>
        <v>Yếu</v>
      </c>
      <c r="I25" s="31"/>
      <c r="J25" s="33" t="s">
        <v>26</v>
      </c>
      <c r="K25" s="19"/>
      <c r="L25" s="19"/>
      <c r="M25" s="19">
        <f t="shared" si="3"/>
        <v>30</v>
      </c>
      <c r="N25" s="19">
        <f t="shared" si="4"/>
        <v>0</v>
      </c>
      <c r="O25" s="19">
        <f t="shared" si="5"/>
        <v>4</v>
      </c>
      <c r="P25" s="19">
        <f t="shared" si="6"/>
        <v>0</v>
      </c>
    </row>
    <row r="26" spans="1:16" s="8" customFormat="1" ht="23.25" customHeight="1" x14ac:dyDescent="0.2">
      <c r="A26" s="26">
        <v>15</v>
      </c>
      <c r="B26" s="27" t="s">
        <v>73</v>
      </c>
      <c r="C26" s="28" t="s">
        <v>74</v>
      </c>
      <c r="D26" s="29" t="s">
        <v>72</v>
      </c>
      <c r="E26" s="30"/>
      <c r="F26" s="31" t="str">
        <f t="shared" si="1"/>
        <v>Không XL</v>
      </c>
      <c r="G26" s="32">
        <f t="shared" si="0"/>
        <v>30</v>
      </c>
      <c r="H26" s="31" t="str">
        <f t="shared" si="2"/>
        <v>Yếu</v>
      </c>
      <c r="I26" s="31"/>
      <c r="J26" s="33"/>
      <c r="K26" s="19"/>
      <c r="L26" s="19"/>
      <c r="M26" s="19">
        <f t="shared" si="3"/>
        <v>30</v>
      </c>
      <c r="N26" s="19">
        <f t="shared" si="4"/>
        <v>0</v>
      </c>
      <c r="O26" s="19">
        <f t="shared" si="5"/>
        <v>0</v>
      </c>
      <c r="P26" s="19">
        <f t="shared" si="6"/>
        <v>0</v>
      </c>
    </row>
    <row r="27" spans="1:16" s="8" customFormat="1" ht="23.25" customHeight="1" x14ac:dyDescent="0.2">
      <c r="A27" s="26">
        <v>16</v>
      </c>
      <c r="B27" s="27" t="s">
        <v>75</v>
      </c>
      <c r="C27" s="28" t="s">
        <v>76</v>
      </c>
      <c r="D27" s="29" t="s">
        <v>72</v>
      </c>
      <c r="E27" s="30"/>
      <c r="F27" s="31" t="str">
        <f t="shared" si="1"/>
        <v>Không XL</v>
      </c>
      <c r="G27" s="32">
        <f t="shared" si="0"/>
        <v>30</v>
      </c>
      <c r="H27" s="31" t="str">
        <f t="shared" si="2"/>
        <v>Yếu</v>
      </c>
      <c r="I27" s="31"/>
      <c r="J27" s="33"/>
      <c r="K27" s="19"/>
      <c r="L27" s="19"/>
      <c r="M27" s="19">
        <f t="shared" si="3"/>
        <v>30</v>
      </c>
      <c r="N27" s="19">
        <f t="shared" si="4"/>
        <v>0</v>
      </c>
      <c r="O27" s="19">
        <f t="shared" si="5"/>
        <v>0</v>
      </c>
      <c r="P27" s="19">
        <f t="shared" si="6"/>
        <v>0</v>
      </c>
    </row>
    <row r="28" spans="1:16" s="8" customFormat="1" ht="23.25" customHeight="1" x14ac:dyDescent="0.2">
      <c r="A28" s="26">
        <v>17</v>
      </c>
      <c r="B28" s="27" t="s">
        <v>77</v>
      </c>
      <c r="C28" s="28" t="s">
        <v>78</v>
      </c>
      <c r="D28" s="29" t="s">
        <v>79</v>
      </c>
      <c r="E28" s="30"/>
      <c r="F28" s="31" t="str">
        <f t="shared" si="1"/>
        <v>Không XL</v>
      </c>
      <c r="G28" s="32">
        <f t="shared" si="0"/>
        <v>30</v>
      </c>
      <c r="H28" s="31" t="str">
        <f t="shared" si="2"/>
        <v>Yếu</v>
      </c>
      <c r="I28" s="31"/>
      <c r="J28" s="33"/>
      <c r="K28" s="19"/>
      <c r="L28" s="19"/>
      <c r="M28" s="19">
        <f t="shared" si="3"/>
        <v>30</v>
      </c>
      <c r="N28" s="19">
        <f t="shared" si="4"/>
        <v>0</v>
      </c>
      <c r="O28" s="19">
        <f t="shared" si="5"/>
        <v>0</v>
      </c>
      <c r="P28" s="19">
        <f t="shared" si="6"/>
        <v>0</v>
      </c>
    </row>
    <row r="29" spans="1:16" s="8" customFormat="1" ht="23.25" customHeight="1" x14ac:dyDescent="0.2">
      <c r="A29" s="26">
        <v>18</v>
      </c>
      <c r="B29" s="27" t="s">
        <v>80</v>
      </c>
      <c r="C29" s="28" t="s">
        <v>81</v>
      </c>
      <c r="D29" s="29" t="s">
        <v>79</v>
      </c>
      <c r="E29" s="30"/>
      <c r="F29" s="31" t="str">
        <f t="shared" si="1"/>
        <v>Không XL</v>
      </c>
      <c r="G29" s="32">
        <f t="shared" si="0"/>
        <v>30</v>
      </c>
      <c r="H29" s="31" t="str">
        <f t="shared" si="2"/>
        <v>Yếu</v>
      </c>
      <c r="I29" s="31"/>
      <c r="J29" s="33"/>
      <c r="K29" s="19"/>
      <c r="L29" s="19"/>
      <c r="M29" s="19">
        <f t="shared" si="3"/>
        <v>30</v>
      </c>
      <c r="N29" s="19">
        <f t="shared" si="4"/>
        <v>0</v>
      </c>
      <c r="O29" s="19">
        <f t="shared" si="5"/>
        <v>0</v>
      </c>
      <c r="P29" s="19">
        <f t="shared" si="6"/>
        <v>0</v>
      </c>
    </row>
    <row r="30" spans="1:16" s="8" customFormat="1" ht="23.25" customHeight="1" x14ac:dyDescent="0.2">
      <c r="A30" s="26">
        <v>19</v>
      </c>
      <c r="B30" s="27" t="s">
        <v>82</v>
      </c>
      <c r="C30" s="28" t="s">
        <v>83</v>
      </c>
      <c r="D30" s="29" t="s">
        <v>79</v>
      </c>
      <c r="E30" s="30"/>
      <c r="F30" s="31" t="str">
        <f t="shared" si="1"/>
        <v>Không XL</v>
      </c>
      <c r="G30" s="32">
        <f t="shared" si="0"/>
        <v>38</v>
      </c>
      <c r="H30" s="31" t="str">
        <f t="shared" si="2"/>
        <v>Yếu</v>
      </c>
      <c r="I30" s="31"/>
      <c r="J30" s="33" t="s">
        <v>732</v>
      </c>
      <c r="K30" s="19"/>
      <c r="L30" s="19"/>
      <c r="M30" s="19">
        <f t="shared" si="3"/>
        <v>30</v>
      </c>
      <c r="N30" s="19">
        <f t="shared" si="4"/>
        <v>0</v>
      </c>
      <c r="O30" s="19">
        <f t="shared" si="5"/>
        <v>8</v>
      </c>
      <c r="P30" s="19">
        <f t="shared" si="6"/>
        <v>0</v>
      </c>
    </row>
    <row r="31" spans="1:16" s="8" customFormat="1" ht="23.25" customHeight="1" x14ac:dyDescent="0.2">
      <c r="A31" s="26">
        <v>20</v>
      </c>
      <c r="B31" s="27" t="s">
        <v>84</v>
      </c>
      <c r="C31" s="28" t="s">
        <v>85</v>
      </c>
      <c r="D31" s="29" t="s">
        <v>86</v>
      </c>
      <c r="E31" s="30"/>
      <c r="F31" s="31" t="str">
        <f t="shared" si="1"/>
        <v>Không XL</v>
      </c>
      <c r="G31" s="32">
        <f t="shared" si="0"/>
        <v>30</v>
      </c>
      <c r="H31" s="31" t="str">
        <f t="shared" si="2"/>
        <v>Yếu</v>
      </c>
      <c r="I31" s="31"/>
      <c r="J31" s="33"/>
      <c r="K31" s="19"/>
      <c r="L31" s="19"/>
      <c r="M31" s="19">
        <f t="shared" si="3"/>
        <v>30</v>
      </c>
      <c r="N31" s="19">
        <f t="shared" si="4"/>
        <v>0</v>
      </c>
      <c r="O31" s="19">
        <f t="shared" si="5"/>
        <v>0</v>
      </c>
      <c r="P31" s="19">
        <f t="shared" si="6"/>
        <v>0</v>
      </c>
    </row>
    <row r="32" spans="1:16" s="8" customFormat="1" ht="23.25" customHeight="1" x14ac:dyDescent="0.2">
      <c r="A32" s="26">
        <v>21</v>
      </c>
      <c r="B32" s="27" t="s">
        <v>87</v>
      </c>
      <c r="C32" s="28" t="s">
        <v>88</v>
      </c>
      <c r="D32" s="29" t="s">
        <v>89</v>
      </c>
      <c r="E32" s="30"/>
      <c r="F32" s="31" t="str">
        <f t="shared" si="1"/>
        <v>Không XL</v>
      </c>
      <c r="G32" s="32">
        <f t="shared" si="0"/>
        <v>30</v>
      </c>
      <c r="H32" s="31" t="str">
        <f t="shared" si="2"/>
        <v>Yếu</v>
      </c>
      <c r="I32" s="31"/>
      <c r="J32" s="33"/>
      <c r="K32" s="19"/>
      <c r="L32" s="19"/>
      <c r="M32" s="19">
        <f t="shared" si="3"/>
        <v>30</v>
      </c>
      <c r="N32" s="19">
        <f t="shared" si="4"/>
        <v>0</v>
      </c>
      <c r="O32" s="19">
        <f t="shared" si="5"/>
        <v>0</v>
      </c>
      <c r="P32" s="19">
        <f t="shared" si="6"/>
        <v>0</v>
      </c>
    </row>
    <row r="33" spans="1:16" s="8" customFormat="1" ht="23.25" customHeight="1" x14ac:dyDescent="0.2">
      <c r="A33" s="26">
        <v>22</v>
      </c>
      <c r="B33" s="27" t="s">
        <v>90</v>
      </c>
      <c r="C33" s="28" t="s">
        <v>91</v>
      </c>
      <c r="D33" s="29" t="s">
        <v>89</v>
      </c>
      <c r="E33" s="30"/>
      <c r="F33" s="31" t="str">
        <f t="shared" si="1"/>
        <v>Không XL</v>
      </c>
      <c r="G33" s="32">
        <f t="shared" si="0"/>
        <v>30</v>
      </c>
      <c r="H33" s="31" t="str">
        <f t="shared" si="2"/>
        <v>Yếu</v>
      </c>
      <c r="I33" s="31"/>
      <c r="J33" s="33"/>
      <c r="K33" s="19"/>
      <c r="L33" s="19"/>
      <c r="M33" s="19">
        <f t="shared" si="3"/>
        <v>30</v>
      </c>
      <c r="N33" s="19">
        <f t="shared" si="4"/>
        <v>0</v>
      </c>
      <c r="O33" s="19">
        <f t="shared" si="5"/>
        <v>0</v>
      </c>
      <c r="P33" s="19">
        <f t="shared" si="6"/>
        <v>0</v>
      </c>
    </row>
    <row r="34" spans="1:16" s="8" customFormat="1" ht="23.25" customHeight="1" x14ac:dyDescent="0.2">
      <c r="A34" s="26">
        <v>23</v>
      </c>
      <c r="B34" s="27" t="s">
        <v>92</v>
      </c>
      <c r="C34" s="28" t="s">
        <v>93</v>
      </c>
      <c r="D34" s="29" t="s">
        <v>89</v>
      </c>
      <c r="E34" s="30"/>
      <c r="F34" s="31" t="str">
        <f t="shared" si="1"/>
        <v>Không XL</v>
      </c>
      <c r="G34" s="32">
        <f t="shared" si="0"/>
        <v>30</v>
      </c>
      <c r="H34" s="31" t="str">
        <f t="shared" si="2"/>
        <v>Yếu</v>
      </c>
      <c r="I34" s="31"/>
      <c r="J34" s="33"/>
      <c r="K34" s="19"/>
      <c r="L34" s="19"/>
      <c r="M34" s="19">
        <f t="shared" si="3"/>
        <v>30</v>
      </c>
      <c r="N34" s="19">
        <f t="shared" si="4"/>
        <v>0</v>
      </c>
      <c r="O34" s="19">
        <f t="shared" si="5"/>
        <v>0</v>
      </c>
      <c r="P34" s="19">
        <f t="shared" si="6"/>
        <v>0</v>
      </c>
    </row>
    <row r="35" spans="1:16" s="8" customFormat="1" ht="23.25" customHeight="1" x14ac:dyDescent="0.2">
      <c r="A35" s="26">
        <v>24</v>
      </c>
      <c r="B35" s="27" t="s">
        <v>94</v>
      </c>
      <c r="C35" s="28" t="s">
        <v>95</v>
      </c>
      <c r="D35" s="29" t="s">
        <v>96</v>
      </c>
      <c r="E35" s="30"/>
      <c r="F35" s="31" t="str">
        <f t="shared" si="1"/>
        <v>Không XL</v>
      </c>
      <c r="G35" s="32">
        <f t="shared" si="0"/>
        <v>30</v>
      </c>
      <c r="H35" s="31" t="str">
        <f t="shared" si="2"/>
        <v>Yếu</v>
      </c>
      <c r="I35" s="31"/>
      <c r="J35" s="33"/>
      <c r="K35" s="19"/>
      <c r="L35" s="19"/>
      <c r="M35" s="19">
        <f t="shared" si="3"/>
        <v>30</v>
      </c>
      <c r="N35" s="19">
        <f t="shared" si="4"/>
        <v>0</v>
      </c>
      <c r="O35" s="19">
        <f t="shared" si="5"/>
        <v>0</v>
      </c>
      <c r="P35" s="19">
        <f t="shared" si="6"/>
        <v>0</v>
      </c>
    </row>
    <row r="36" spans="1:16" s="8" customFormat="1" ht="23.25" customHeight="1" x14ac:dyDescent="0.2">
      <c r="A36" s="26">
        <v>25</v>
      </c>
      <c r="B36" s="27" t="s">
        <v>97</v>
      </c>
      <c r="C36" s="28" t="s">
        <v>98</v>
      </c>
      <c r="D36" s="29" t="s">
        <v>99</v>
      </c>
      <c r="E36" s="30"/>
      <c r="F36" s="31" t="str">
        <f t="shared" si="1"/>
        <v>Không XL</v>
      </c>
      <c r="G36" s="32">
        <f t="shared" si="0"/>
        <v>30</v>
      </c>
      <c r="H36" s="31" t="str">
        <f t="shared" si="2"/>
        <v>Yếu</v>
      </c>
      <c r="I36" s="31"/>
      <c r="J36" s="33"/>
      <c r="K36" s="19"/>
      <c r="L36" s="19"/>
      <c r="M36" s="19">
        <f t="shared" si="3"/>
        <v>30</v>
      </c>
      <c r="N36" s="19">
        <f t="shared" si="4"/>
        <v>0</v>
      </c>
      <c r="O36" s="19">
        <f t="shared" si="5"/>
        <v>0</v>
      </c>
      <c r="P36" s="19">
        <f t="shared" si="6"/>
        <v>0</v>
      </c>
    </row>
    <row r="37" spans="1:16" s="8" customFormat="1" ht="23.25" customHeight="1" x14ac:dyDescent="0.2">
      <c r="A37" s="26">
        <v>26</v>
      </c>
      <c r="B37" s="27" t="s">
        <v>100</v>
      </c>
      <c r="C37" s="28" t="s">
        <v>101</v>
      </c>
      <c r="D37" s="29" t="s">
        <v>99</v>
      </c>
      <c r="E37" s="30"/>
      <c r="F37" s="31" t="str">
        <f t="shared" si="1"/>
        <v>Không XL</v>
      </c>
      <c r="G37" s="32">
        <f t="shared" si="0"/>
        <v>30</v>
      </c>
      <c r="H37" s="31" t="str">
        <f t="shared" si="2"/>
        <v>Yếu</v>
      </c>
      <c r="I37" s="31"/>
      <c r="J37" s="33"/>
      <c r="K37" s="19"/>
      <c r="L37" s="19"/>
      <c r="M37" s="19">
        <f t="shared" si="3"/>
        <v>30</v>
      </c>
      <c r="N37" s="19">
        <f t="shared" si="4"/>
        <v>0</v>
      </c>
      <c r="O37" s="19">
        <f t="shared" si="5"/>
        <v>0</v>
      </c>
      <c r="P37" s="19">
        <f t="shared" si="6"/>
        <v>0</v>
      </c>
    </row>
    <row r="38" spans="1:16" s="8" customFormat="1" ht="23.25" customHeight="1" x14ac:dyDescent="0.2">
      <c r="A38" s="26">
        <v>27</v>
      </c>
      <c r="B38" s="27" t="s">
        <v>102</v>
      </c>
      <c r="C38" s="28" t="s">
        <v>103</v>
      </c>
      <c r="D38" s="29" t="s">
        <v>104</v>
      </c>
      <c r="E38" s="30"/>
      <c r="F38" s="31" t="str">
        <f t="shared" si="1"/>
        <v>Không XL</v>
      </c>
      <c r="G38" s="32">
        <f t="shared" si="0"/>
        <v>30</v>
      </c>
      <c r="H38" s="31" t="str">
        <f t="shared" si="2"/>
        <v>Yếu</v>
      </c>
      <c r="I38" s="31"/>
      <c r="J38" s="33"/>
      <c r="K38" s="19"/>
      <c r="L38" s="19"/>
      <c r="M38" s="19">
        <f t="shared" si="3"/>
        <v>30</v>
      </c>
      <c r="N38" s="19">
        <f t="shared" si="4"/>
        <v>0</v>
      </c>
      <c r="O38" s="19">
        <f t="shared" si="5"/>
        <v>0</v>
      </c>
      <c r="P38" s="19">
        <f t="shared" si="6"/>
        <v>0</v>
      </c>
    </row>
    <row r="39" spans="1:16" s="8" customFormat="1" ht="23.25" customHeight="1" x14ac:dyDescent="0.2">
      <c r="A39" s="26">
        <v>28</v>
      </c>
      <c r="B39" s="27" t="s">
        <v>105</v>
      </c>
      <c r="C39" s="28" t="s">
        <v>106</v>
      </c>
      <c r="D39" s="29" t="s">
        <v>107</v>
      </c>
      <c r="E39" s="30"/>
      <c r="F39" s="31" t="str">
        <f t="shared" si="1"/>
        <v>Không XL</v>
      </c>
      <c r="G39" s="32">
        <f t="shared" si="0"/>
        <v>30</v>
      </c>
      <c r="H39" s="31" t="str">
        <f t="shared" si="2"/>
        <v>Yếu</v>
      </c>
      <c r="I39" s="31"/>
      <c r="J39" s="33"/>
      <c r="K39" s="19"/>
      <c r="L39" s="19"/>
      <c r="M39" s="19">
        <f t="shared" si="3"/>
        <v>30</v>
      </c>
      <c r="N39" s="19">
        <f t="shared" si="4"/>
        <v>0</v>
      </c>
      <c r="O39" s="19">
        <f t="shared" si="5"/>
        <v>0</v>
      </c>
      <c r="P39" s="19">
        <f t="shared" si="6"/>
        <v>0</v>
      </c>
    </row>
    <row r="40" spans="1:16" s="8" customFormat="1" ht="23.25" customHeight="1" x14ac:dyDescent="0.2">
      <c r="A40" s="26">
        <v>29</v>
      </c>
      <c r="B40" s="27" t="s">
        <v>108</v>
      </c>
      <c r="C40" s="28" t="s">
        <v>109</v>
      </c>
      <c r="D40" s="29" t="s">
        <v>110</v>
      </c>
      <c r="E40" s="30"/>
      <c r="F40" s="31" t="str">
        <f t="shared" si="1"/>
        <v>Không XL</v>
      </c>
      <c r="G40" s="32">
        <f t="shared" si="0"/>
        <v>30</v>
      </c>
      <c r="H40" s="31" t="str">
        <f t="shared" si="2"/>
        <v>Yếu</v>
      </c>
      <c r="I40" s="31"/>
      <c r="J40" s="33"/>
      <c r="K40" s="19"/>
      <c r="L40" s="19"/>
      <c r="M40" s="19">
        <f t="shared" si="3"/>
        <v>30</v>
      </c>
      <c r="N40" s="19">
        <f t="shared" si="4"/>
        <v>0</v>
      </c>
      <c r="O40" s="19">
        <f t="shared" si="5"/>
        <v>0</v>
      </c>
      <c r="P40" s="19">
        <f t="shared" si="6"/>
        <v>0</v>
      </c>
    </row>
    <row r="41" spans="1:16" s="8" customFormat="1" ht="23.25" customHeight="1" x14ac:dyDescent="0.2">
      <c r="A41" s="26">
        <v>30</v>
      </c>
      <c r="B41" s="27" t="s">
        <v>111</v>
      </c>
      <c r="C41" s="28" t="s">
        <v>112</v>
      </c>
      <c r="D41" s="29" t="s">
        <v>110</v>
      </c>
      <c r="E41" s="30"/>
      <c r="F41" s="31" t="str">
        <f t="shared" si="1"/>
        <v>Không XL</v>
      </c>
      <c r="G41" s="32">
        <f t="shared" si="0"/>
        <v>30</v>
      </c>
      <c r="H41" s="31" t="str">
        <f t="shared" si="2"/>
        <v>Yếu</v>
      </c>
      <c r="I41" s="31"/>
      <c r="J41" s="33"/>
      <c r="K41" s="19"/>
      <c r="L41" s="19"/>
      <c r="M41" s="19">
        <f t="shared" si="3"/>
        <v>30</v>
      </c>
      <c r="N41" s="19">
        <f t="shared" si="4"/>
        <v>0</v>
      </c>
      <c r="O41" s="19">
        <f t="shared" si="5"/>
        <v>0</v>
      </c>
      <c r="P41" s="19">
        <f t="shared" si="6"/>
        <v>0</v>
      </c>
    </row>
    <row r="42" spans="1:16" s="8" customFormat="1" ht="23.25" customHeight="1" x14ac:dyDescent="0.2">
      <c r="A42" s="26">
        <v>31</v>
      </c>
      <c r="B42" s="27" t="s">
        <v>113</v>
      </c>
      <c r="C42" s="28" t="s">
        <v>114</v>
      </c>
      <c r="D42" s="29" t="s">
        <v>115</v>
      </c>
      <c r="E42" s="30"/>
      <c r="F42" s="31" t="str">
        <f t="shared" si="1"/>
        <v>Không XL</v>
      </c>
      <c r="G42" s="32">
        <f t="shared" si="0"/>
        <v>30</v>
      </c>
      <c r="H42" s="31" t="str">
        <f t="shared" si="2"/>
        <v>Yếu</v>
      </c>
      <c r="I42" s="31"/>
      <c r="J42" s="33"/>
      <c r="K42" s="19"/>
      <c r="L42" s="19"/>
      <c r="M42" s="19">
        <f t="shared" si="3"/>
        <v>30</v>
      </c>
      <c r="N42" s="19">
        <f t="shared" si="4"/>
        <v>0</v>
      </c>
      <c r="O42" s="19">
        <f t="shared" si="5"/>
        <v>0</v>
      </c>
      <c r="P42" s="19">
        <f t="shared" si="6"/>
        <v>0</v>
      </c>
    </row>
    <row r="43" spans="1:16" s="8" customFormat="1" ht="23.25" customHeight="1" x14ac:dyDescent="0.2">
      <c r="A43" s="26">
        <v>32</v>
      </c>
      <c r="B43" s="27" t="s">
        <v>116</v>
      </c>
      <c r="C43" s="28" t="s">
        <v>117</v>
      </c>
      <c r="D43" s="29" t="s">
        <v>118</v>
      </c>
      <c r="E43" s="30"/>
      <c r="F43" s="31" t="str">
        <f t="shared" si="1"/>
        <v>Không XL</v>
      </c>
      <c r="G43" s="32">
        <f t="shared" si="0"/>
        <v>30</v>
      </c>
      <c r="H43" s="31" t="str">
        <f t="shared" si="2"/>
        <v>Yếu</v>
      </c>
      <c r="I43" s="31"/>
      <c r="J43" s="33"/>
      <c r="K43" s="19"/>
      <c r="L43" s="19"/>
      <c r="M43" s="19">
        <f t="shared" si="3"/>
        <v>30</v>
      </c>
      <c r="N43" s="19">
        <f t="shared" si="4"/>
        <v>0</v>
      </c>
      <c r="O43" s="19">
        <f t="shared" si="5"/>
        <v>0</v>
      </c>
      <c r="P43" s="19">
        <f t="shared" si="6"/>
        <v>0</v>
      </c>
    </row>
    <row r="44" spans="1:16" s="8" customFormat="1" ht="23.25" customHeight="1" x14ac:dyDescent="0.2">
      <c r="A44" s="26">
        <v>33</v>
      </c>
      <c r="B44" s="27" t="s">
        <v>119</v>
      </c>
      <c r="C44" s="28" t="s">
        <v>120</v>
      </c>
      <c r="D44" s="29" t="s">
        <v>121</v>
      </c>
      <c r="E44" s="30"/>
      <c r="F44" s="31" t="str">
        <f t="shared" si="1"/>
        <v>Không XL</v>
      </c>
      <c r="G44" s="32">
        <f t="shared" si="0"/>
        <v>30</v>
      </c>
      <c r="H44" s="31" t="str">
        <f t="shared" si="2"/>
        <v>Yếu</v>
      </c>
      <c r="I44" s="31"/>
      <c r="J44" s="33"/>
      <c r="K44" s="19"/>
      <c r="L44" s="19"/>
      <c r="M44" s="19">
        <f t="shared" si="3"/>
        <v>30</v>
      </c>
      <c r="N44" s="19">
        <f t="shared" si="4"/>
        <v>0</v>
      </c>
      <c r="O44" s="19">
        <f t="shared" si="5"/>
        <v>0</v>
      </c>
      <c r="P44" s="19">
        <f t="shared" si="6"/>
        <v>0</v>
      </c>
    </row>
    <row r="45" spans="1:16" s="8" customFormat="1" ht="23.25" customHeight="1" x14ac:dyDescent="0.2">
      <c r="A45" s="26">
        <v>34</v>
      </c>
      <c r="B45" s="27" t="s">
        <v>122</v>
      </c>
      <c r="C45" s="28" t="s">
        <v>88</v>
      </c>
      <c r="D45" s="29" t="s">
        <v>121</v>
      </c>
      <c r="E45" s="30"/>
      <c r="F45" s="31" t="str">
        <f t="shared" si="1"/>
        <v>Không XL</v>
      </c>
      <c r="G45" s="32">
        <f t="shared" si="0"/>
        <v>34</v>
      </c>
      <c r="H45" s="31" t="str">
        <f t="shared" si="2"/>
        <v>Yếu</v>
      </c>
      <c r="I45" s="31"/>
      <c r="J45" s="33" t="s">
        <v>26</v>
      </c>
      <c r="K45" s="19"/>
      <c r="L45" s="19"/>
      <c r="M45" s="19">
        <f t="shared" si="3"/>
        <v>30</v>
      </c>
      <c r="N45" s="19">
        <f t="shared" si="4"/>
        <v>0</v>
      </c>
      <c r="O45" s="19">
        <f t="shared" si="5"/>
        <v>4</v>
      </c>
      <c r="P45" s="19">
        <f t="shared" si="6"/>
        <v>0</v>
      </c>
    </row>
    <row r="46" spans="1:16" s="8" customFormat="1" ht="23.25" customHeight="1" x14ac:dyDescent="0.2">
      <c r="A46" s="26">
        <v>35</v>
      </c>
      <c r="B46" s="27" t="s">
        <v>123</v>
      </c>
      <c r="C46" s="28" t="s">
        <v>124</v>
      </c>
      <c r="D46" s="29" t="s">
        <v>121</v>
      </c>
      <c r="E46" s="30"/>
      <c r="F46" s="31" t="str">
        <f t="shared" si="1"/>
        <v>Không XL</v>
      </c>
      <c r="G46" s="32">
        <f t="shared" si="0"/>
        <v>30</v>
      </c>
      <c r="H46" s="31" t="str">
        <f t="shared" si="2"/>
        <v>Yếu</v>
      </c>
      <c r="I46" s="31"/>
      <c r="J46" s="33"/>
      <c r="K46" s="19"/>
      <c r="L46" s="19"/>
      <c r="M46" s="19">
        <f t="shared" si="3"/>
        <v>30</v>
      </c>
      <c r="N46" s="19">
        <f t="shared" si="4"/>
        <v>0</v>
      </c>
      <c r="O46" s="19">
        <f t="shared" si="5"/>
        <v>0</v>
      </c>
      <c r="P46" s="19">
        <f t="shared" si="6"/>
        <v>0</v>
      </c>
    </row>
    <row r="47" spans="1:16" s="8" customFormat="1" ht="23.25" customHeight="1" x14ac:dyDescent="0.2">
      <c r="A47" s="26">
        <v>36</v>
      </c>
      <c r="B47" s="27" t="s">
        <v>125</v>
      </c>
      <c r="C47" s="28" t="s">
        <v>88</v>
      </c>
      <c r="D47" s="29" t="s">
        <v>126</v>
      </c>
      <c r="E47" s="30"/>
      <c r="F47" s="31" t="str">
        <f t="shared" si="1"/>
        <v>Không XL</v>
      </c>
      <c r="G47" s="32">
        <f t="shared" si="0"/>
        <v>30</v>
      </c>
      <c r="H47" s="31" t="str">
        <f t="shared" si="2"/>
        <v>Yếu</v>
      </c>
      <c r="I47" s="31"/>
      <c r="J47" s="33"/>
      <c r="K47" s="19"/>
      <c r="L47" s="19"/>
      <c r="M47" s="19">
        <f t="shared" si="3"/>
        <v>30</v>
      </c>
      <c r="N47" s="19">
        <f t="shared" si="4"/>
        <v>0</v>
      </c>
      <c r="O47" s="19">
        <f t="shared" si="5"/>
        <v>0</v>
      </c>
      <c r="P47" s="19">
        <f t="shared" si="6"/>
        <v>0</v>
      </c>
    </row>
    <row r="48" spans="1:16" s="8" customFormat="1" ht="23.25" customHeight="1" x14ac:dyDescent="0.2">
      <c r="A48" s="26">
        <v>37</v>
      </c>
      <c r="B48" s="27" t="s">
        <v>127</v>
      </c>
      <c r="C48" s="28" t="s">
        <v>60</v>
      </c>
      <c r="D48" s="29" t="s">
        <v>128</v>
      </c>
      <c r="E48" s="30"/>
      <c r="F48" s="31" t="str">
        <f t="shared" si="1"/>
        <v>Không XL</v>
      </c>
      <c r="G48" s="32">
        <f t="shared" si="0"/>
        <v>30</v>
      </c>
      <c r="H48" s="31" t="str">
        <f t="shared" si="2"/>
        <v>Yếu</v>
      </c>
      <c r="I48" s="31"/>
      <c r="J48" s="33"/>
      <c r="K48" s="19"/>
      <c r="L48" s="19"/>
      <c r="M48" s="19">
        <f t="shared" si="3"/>
        <v>30</v>
      </c>
      <c r="N48" s="19">
        <f t="shared" si="4"/>
        <v>0</v>
      </c>
      <c r="O48" s="19">
        <f t="shared" si="5"/>
        <v>0</v>
      </c>
      <c r="P48" s="19">
        <f t="shared" si="6"/>
        <v>0</v>
      </c>
    </row>
    <row r="49" spans="1:16" s="8" customFormat="1" ht="23.25" customHeight="1" x14ac:dyDescent="0.2">
      <c r="A49" s="26">
        <v>38</v>
      </c>
      <c r="B49" s="27" t="s">
        <v>129</v>
      </c>
      <c r="C49" s="28" t="s">
        <v>130</v>
      </c>
      <c r="D49" s="29" t="s">
        <v>131</v>
      </c>
      <c r="E49" s="30"/>
      <c r="F49" s="31" t="str">
        <f t="shared" si="1"/>
        <v>Không XL</v>
      </c>
      <c r="G49" s="32">
        <f t="shared" si="0"/>
        <v>34</v>
      </c>
      <c r="H49" s="31" t="str">
        <f t="shared" si="2"/>
        <v>Yếu</v>
      </c>
      <c r="I49" s="31"/>
      <c r="J49" s="33" t="s">
        <v>26</v>
      </c>
      <c r="K49" s="19"/>
      <c r="L49" s="19"/>
      <c r="M49" s="19">
        <f t="shared" si="3"/>
        <v>30</v>
      </c>
      <c r="N49" s="19">
        <f t="shared" si="4"/>
        <v>0</v>
      </c>
      <c r="O49" s="19">
        <f t="shared" si="5"/>
        <v>4</v>
      </c>
      <c r="P49" s="19">
        <f t="shared" si="6"/>
        <v>0</v>
      </c>
    </row>
    <row r="50" spans="1:16" s="8" customFormat="1" ht="23.25" customHeight="1" x14ac:dyDescent="0.2">
      <c r="A50" s="26">
        <v>39</v>
      </c>
      <c r="B50" s="27" t="s">
        <v>132</v>
      </c>
      <c r="C50" s="28" t="s">
        <v>133</v>
      </c>
      <c r="D50" s="29" t="s">
        <v>134</v>
      </c>
      <c r="E50" s="30"/>
      <c r="F50" s="31" t="str">
        <f t="shared" si="1"/>
        <v>Không XL</v>
      </c>
      <c r="G50" s="32">
        <f t="shared" si="0"/>
        <v>30</v>
      </c>
      <c r="H50" s="31" t="str">
        <f t="shared" si="2"/>
        <v>Yếu</v>
      </c>
      <c r="I50" s="31"/>
      <c r="J50" s="33"/>
      <c r="K50" s="19"/>
      <c r="L50" s="19"/>
      <c r="M50" s="19">
        <f t="shared" si="3"/>
        <v>30</v>
      </c>
      <c r="N50" s="19">
        <f t="shared" si="4"/>
        <v>0</v>
      </c>
      <c r="O50" s="19">
        <f t="shared" si="5"/>
        <v>0</v>
      </c>
      <c r="P50" s="19">
        <f t="shared" si="6"/>
        <v>0</v>
      </c>
    </row>
    <row r="51" spans="1:16" s="8" customFormat="1" ht="23.25" customHeight="1" x14ac:dyDescent="0.2">
      <c r="A51" s="26">
        <v>40</v>
      </c>
      <c r="B51" s="27" t="s">
        <v>135</v>
      </c>
      <c r="C51" s="28" t="s">
        <v>136</v>
      </c>
      <c r="D51" s="29" t="s">
        <v>134</v>
      </c>
      <c r="E51" s="30"/>
      <c r="F51" s="31" t="str">
        <f t="shared" si="1"/>
        <v>Không XL</v>
      </c>
      <c r="G51" s="32">
        <f t="shared" si="0"/>
        <v>30</v>
      </c>
      <c r="H51" s="31" t="str">
        <f t="shared" si="2"/>
        <v>Yếu</v>
      </c>
      <c r="I51" s="31"/>
      <c r="J51" s="33"/>
      <c r="K51" s="19"/>
      <c r="L51" s="19"/>
      <c r="M51" s="19">
        <f t="shared" si="3"/>
        <v>30</v>
      </c>
      <c r="N51" s="19">
        <f t="shared" si="4"/>
        <v>0</v>
      </c>
      <c r="O51" s="19">
        <f t="shared" si="5"/>
        <v>0</v>
      </c>
      <c r="P51" s="19">
        <f t="shared" si="6"/>
        <v>0</v>
      </c>
    </row>
    <row r="52" spans="1:16" s="8" customFormat="1" ht="23.25" customHeight="1" x14ac:dyDescent="0.2">
      <c r="A52" s="26">
        <v>41</v>
      </c>
      <c r="B52" s="27" t="s">
        <v>137</v>
      </c>
      <c r="C52" s="28" t="s">
        <v>138</v>
      </c>
      <c r="D52" s="29" t="s">
        <v>139</v>
      </c>
      <c r="E52" s="30"/>
      <c r="F52" s="31" t="str">
        <f t="shared" si="1"/>
        <v>Không XL</v>
      </c>
      <c r="G52" s="32">
        <f t="shared" si="0"/>
        <v>30</v>
      </c>
      <c r="H52" s="31" t="str">
        <f t="shared" si="2"/>
        <v>Yếu</v>
      </c>
      <c r="I52" s="31"/>
      <c r="J52" s="33"/>
      <c r="K52" s="19"/>
      <c r="L52" s="19"/>
      <c r="M52" s="19">
        <f t="shared" si="3"/>
        <v>30</v>
      </c>
      <c r="N52" s="19">
        <f t="shared" si="4"/>
        <v>0</v>
      </c>
      <c r="O52" s="19">
        <f t="shared" si="5"/>
        <v>0</v>
      </c>
      <c r="P52" s="19">
        <f t="shared" si="6"/>
        <v>0</v>
      </c>
    </row>
    <row r="53" spans="1:16" s="8" customFormat="1" ht="23.25" customHeight="1" x14ac:dyDescent="0.2">
      <c r="A53" s="26">
        <v>42</v>
      </c>
      <c r="B53" s="27" t="s">
        <v>140</v>
      </c>
      <c r="C53" s="28" t="s">
        <v>141</v>
      </c>
      <c r="D53" s="29" t="s">
        <v>142</v>
      </c>
      <c r="E53" s="30"/>
      <c r="F53" s="31" t="str">
        <f t="shared" si="1"/>
        <v>Không XL</v>
      </c>
      <c r="G53" s="32">
        <f t="shared" si="0"/>
        <v>30</v>
      </c>
      <c r="H53" s="31" t="str">
        <f t="shared" si="2"/>
        <v>Yếu</v>
      </c>
      <c r="I53" s="31"/>
      <c r="J53" s="33"/>
      <c r="K53" s="19"/>
      <c r="L53" s="19"/>
      <c r="M53" s="19">
        <f t="shared" si="3"/>
        <v>30</v>
      </c>
      <c r="N53" s="19">
        <f t="shared" si="4"/>
        <v>0</v>
      </c>
      <c r="O53" s="19">
        <f t="shared" si="5"/>
        <v>0</v>
      </c>
      <c r="P53" s="19">
        <f t="shared" si="6"/>
        <v>0</v>
      </c>
    </row>
    <row r="54" spans="1:16" s="8" customFormat="1" ht="23.25" customHeight="1" x14ac:dyDescent="0.2">
      <c r="A54" s="26">
        <v>43</v>
      </c>
      <c r="B54" s="27" t="s">
        <v>143</v>
      </c>
      <c r="C54" s="28" t="s">
        <v>144</v>
      </c>
      <c r="D54" s="29" t="s">
        <v>145</v>
      </c>
      <c r="E54" s="30"/>
      <c r="F54" s="31" t="str">
        <f t="shared" si="1"/>
        <v>Không XL</v>
      </c>
      <c r="G54" s="32">
        <f t="shared" si="0"/>
        <v>30</v>
      </c>
      <c r="H54" s="31" t="str">
        <f t="shared" si="2"/>
        <v>Yếu</v>
      </c>
      <c r="I54" s="31"/>
      <c r="J54" s="33"/>
      <c r="K54" s="19"/>
      <c r="L54" s="19"/>
      <c r="M54" s="19">
        <f t="shared" si="3"/>
        <v>30</v>
      </c>
      <c r="N54" s="19">
        <f t="shared" si="4"/>
        <v>0</v>
      </c>
      <c r="O54" s="19">
        <f t="shared" si="5"/>
        <v>0</v>
      </c>
      <c r="P54" s="19">
        <f t="shared" si="6"/>
        <v>0</v>
      </c>
    </row>
    <row r="55" spans="1:16" s="8" customFormat="1" ht="23.25" customHeight="1" x14ac:dyDescent="0.2">
      <c r="A55" s="26">
        <v>44</v>
      </c>
      <c r="B55" s="27" t="s">
        <v>146</v>
      </c>
      <c r="C55" s="28" t="s">
        <v>147</v>
      </c>
      <c r="D55" s="29" t="s">
        <v>148</v>
      </c>
      <c r="E55" s="30"/>
      <c r="F55" s="31" t="str">
        <f t="shared" si="1"/>
        <v>Không XL</v>
      </c>
      <c r="G55" s="32">
        <f t="shared" si="0"/>
        <v>30</v>
      </c>
      <c r="H55" s="31" t="str">
        <f t="shared" si="2"/>
        <v>Yếu</v>
      </c>
      <c r="I55" s="31"/>
      <c r="J55" s="33"/>
      <c r="K55" s="19"/>
      <c r="L55" s="19"/>
      <c r="M55" s="19">
        <f t="shared" si="3"/>
        <v>30</v>
      </c>
      <c r="N55" s="19">
        <f t="shared" si="4"/>
        <v>0</v>
      </c>
      <c r="O55" s="19">
        <f t="shared" si="5"/>
        <v>0</v>
      </c>
      <c r="P55" s="19">
        <f t="shared" si="6"/>
        <v>0</v>
      </c>
    </row>
    <row r="56" spans="1:16" s="8" customFormat="1" ht="23.25" customHeight="1" x14ac:dyDescent="0.2">
      <c r="A56" s="26">
        <v>45</v>
      </c>
      <c r="B56" s="27" t="s">
        <v>149</v>
      </c>
      <c r="C56" s="28" t="s">
        <v>150</v>
      </c>
      <c r="D56" s="29" t="s">
        <v>151</v>
      </c>
      <c r="E56" s="30"/>
      <c r="F56" s="31" t="str">
        <f t="shared" si="1"/>
        <v>Không XL</v>
      </c>
      <c r="G56" s="32">
        <f t="shared" si="0"/>
        <v>30</v>
      </c>
      <c r="H56" s="31" t="str">
        <f t="shared" si="2"/>
        <v>Yếu</v>
      </c>
      <c r="I56" s="31"/>
      <c r="J56" s="33"/>
      <c r="K56" s="19"/>
      <c r="L56" s="19"/>
      <c r="M56" s="19">
        <f t="shared" si="3"/>
        <v>30</v>
      </c>
      <c r="N56" s="19">
        <f t="shared" si="4"/>
        <v>0</v>
      </c>
      <c r="O56" s="19">
        <f t="shared" si="5"/>
        <v>0</v>
      </c>
      <c r="P56" s="19">
        <f t="shared" si="6"/>
        <v>0</v>
      </c>
    </row>
    <row r="57" spans="1:16" s="8" customFormat="1" ht="23.25" customHeight="1" x14ac:dyDescent="0.2">
      <c r="A57" s="26">
        <v>46</v>
      </c>
      <c r="B57" s="27" t="s">
        <v>152</v>
      </c>
      <c r="C57" s="28" t="s">
        <v>130</v>
      </c>
      <c r="D57" s="29" t="s">
        <v>151</v>
      </c>
      <c r="E57" s="30"/>
      <c r="F57" s="31" t="str">
        <f t="shared" si="1"/>
        <v>Không XL</v>
      </c>
      <c r="G57" s="32">
        <f t="shared" si="0"/>
        <v>30</v>
      </c>
      <c r="H57" s="31" t="str">
        <f t="shared" si="2"/>
        <v>Yếu</v>
      </c>
      <c r="I57" s="31"/>
      <c r="J57" s="33"/>
      <c r="K57" s="19"/>
      <c r="L57" s="19"/>
      <c r="M57" s="19">
        <f t="shared" si="3"/>
        <v>30</v>
      </c>
      <c r="N57" s="19">
        <f t="shared" si="4"/>
        <v>0</v>
      </c>
      <c r="O57" s="19">
        <f t="shared" si="5"/>
        <v>0</v>
      </c>
      <c r="P57" s="19">
        <f t="shared" si="6"/>
        <v>0</v>
      </c>
    </row>
    <row r="58" spans="1:16" s="8" customFormat="1" ht="23.25" customHeight="1" x14ac:dyDescent="0.2">
      <c r="A58" s="26">
        <v>47</v>
      </c>
      <c r="B58" s="27" t="s">
        <v>153</v>
      </c>
      <c r="C58" s="28" t="s">
        <v>154</v>
      </c>
      <c r="D58" s="29" t="s">
        <v>155</v>
      </c>
      <c r="E58" s="30"/>
      <c r="F58" s="31" t="str">
        <f t="shared" si="1"/>
        <v>Không XL</v>
      </c>
      <c r="G58" s="32">
        <f t="shared" si="0"/>
        <v>30</v>
      </c>
      <c r="H58" s="31" t="str">
        <f t="shared" si="2"/>
        <v>Yếu</v>
      </c>
      <c r="I58" s="31"/>
      <c r="J58" s="33"/>
      <c r="K58" s="19"/>
      <c r="L58" s="19"/>
      <c r="M58" s="19">
        <f t="shared" si="3"/>
        <v>30</v>
      </c>
      <c r="N58" s="19">
        <f t="shared" si="4"/>
        <v>0</v>
      </c>
      <c r="O58" s="19">
        <f t="shared" si="5"/>
        <v>0</v>
      </c>
      <c r="P58" s="19">
        <f t="shared" si="6"/>
        <v>0</v>
      </c>
    </row>
    <row r="59" spans="1:16" s="8" customFormat="1" ht="23.25" customHeight="1" x14ac:dyDescent="0.2">
      <c r="A59" s="26">
        <v>48</v>
      </c>
      <c r="B59" s="27" t="s">
        <v>156</v>
      </c>
      <c r="C59" s="28" t="s">
        <v>157</v>
      </c>
      <c r="D59" s="29" t="s">
        <v>158</v>
      </c>
      <c r="E59" s="30"/>
      <c r="F59" s="31" t="str">
        <f t="shared" si="1"/>
        <v>Không XL</v>
      </c>
      <c r="G59" s="32">
        <f t="shared" si="0"/>
        <v>30</v>
      </c>
      <c r="H59" s="31" t="str">
        <f t="shared" si="2"/>
        <v>Yếu</v>
      </c>
      <c r="I59" s="31"/>
      <c r="J59" s="33"/>
      <c r="K59" s="19"/>
      <c r="L59" s="19"/>
      <c r="M59" s="19">
        <f t="shared" si="3"/>
        <v>30</v>
      </c>
      <c r="N59" s="19">
        <f t="shared" si="4"/>
        <v>0</v>
      </c>
      <c r="O59" s="19">
        <f t="shared" si="5"/>
        <v>0</v>
      </c>
      <c r="P59" s="19">
        <f t="shared" si="6"/>
        <v>0</v>
      </c>
    </row>
    <row r="60" spans="1:16" s="8" customFormat="1" ht="23.25" customHeight="1" x14ac:dyDescent="0.2">
      <c r="A60" s="26">
        <v>49</v>
      </c>
      <c r="B60" s="27" t="s">
        <v>159</v>
      </c>
      <c r="C60" s="28" t="s">
        <v>160</v>
      </c>
      <c r="D60" s="29" t="s">
        <v>161</v>
      </c>
      <c r="E60" s="30"/>
      <c r="F60" s="31" t="str">
        <f t="shared" si="1"/>
        <v>Không XL</v>
      </c>
      <c r="G60" s="32">
        <f t="shared" si="0"/>
        <v>30</v>
      </c>
      <c r="H60" s="31" t="str">
        <f t="shared" si="2"/>
        <v>Yếu</v>
      </c>
      <c r="I60" s="31"/>
      <c r="J60" s="33"/>
      <c r="K60" s="19"/>
      <c r="L60" s="19"/>
      <c r="M60" s="19">
        <f t="shared" si="3"/>
        <v>30</v>
      </c>
      <c r="N60" s="19">
        <f t="shared" si="4"/>
        <v>0</v>
      </c>
      <c r="O60" s="19">
        <f t="shared" si="5"/>
        <v>0</v>
      </c>
      <c r="P60" s="19">
        <f t="shared" si="6"/>
        <v>0</v>
      </c>
    </row>
    <row r="61" spans="1:16" s="8" customFormat="1" ht="23.25" customHeight="1" x14ac:dyDescent="0.2">
      <c r="A61" s="26">
        <v>50</v>
      </c>
      <c r="B61" s="27" t="s">
        <v>162</v>
      </c>
      <c r="C61" s="28" t="s">
        <v>163</v>
      </c>
      <c r="D61" s="29" t="s">
        <v>161</v>
      </c>
      <c r="E61" s="30"/>
      <c r="F61" s="31" t="str">
        <f t="shared" si="1"/>
        <v>Không XL</v>
      </c>
      <c r="G61" s="32">
        <f t="shared" si="0"/>
        <v>30</v>
      </c>
      <c r="H61" s="31" t="str">
        <f t="shared" si="2"/>
        <v>Yếu</v>
      </c>
      <c r="I61" s="31"/>
      <c r="J61" s="33"/>
      <c r="K61" s="19"/>
      <c r="L61" s="19"/>
      <c r="M61" s="19">
        <f t="shared" si="3"/>
        <v>30</v>
      </c>
      <c r="N61" s="19">
        <f t="shared" si="4"/>
        <v>0</v>
      </c>
      <c r="O61" s="19">
        <f t="shared" si="5"/>
        <v>0</v>
      </c>
      <c r="P61" s="19">
        <f t="shared" si="6"/>
        <v>0</v>
      </c>
    </row>
    <row r="62" spans="1:16" s="8" customFormat="1" ht="23.25" customHeight="1" x14ac:dyDescent="0.2">
      <c r="A62" s="26">
        <v>51</v>
      </c>
      <c r="B62" s="27" t="s">
        <v>164</v>
      </c>
      <c r="C62" s="28" t="s">
        <v>165</v>
      </c>
      <c r="D62" s="29" t="s">
        <v>166</v>
      </c>
      <c r="E62" s="30"/>
      <c r="F62" s="31" t="str">
        <f t="shared" si="1"/>
        <v>Không XL</v>
      </c>
      <c r="G62" s="32">
        <f t="shared" si="0"/>
        <v>36</v>
      </c>
      <c r="H62" s="31" t="str">
        <f t="shared" si="2"/>
        <v>Yếu</v>
      </c>
      <c r="I62" s="31"/>
      <c r="J62" s="33" t="s">
        <v>731</v>
      </c>
      <c r="K62" s="19"/>
      <c r="L62" s="19"/>
      <c r="M62" s="19">
        <f t="shared" si="3"/>
        <v>30</v>
      </c>
      <c r="N62" s="19">
        <f t="shared" si="4"/>
        <v>0</v>
      </c>
      <c r="O62" s="19">
        <f t="shared" si="5"/>
        <v>6</v>
      </c>
      <c r="P62" s="19">
        <f t="shared" si="6"/>
        <v>0</v>
      </c>
    </row>
    <row r="63" spans="1:16" s="8" customFormat="1" ht="23.25" customHeight="1" x14ac:dyDescent="0.2">
      <c r="A63" s="26">
        <v>52</v>
      </c>
      <c r="B63" s="27" t="s">
        <v>167</v>
      </c>
      <c r="C63" s="28" t="s">
        <v>85</v>
      </c>
      <c r="D63" s="29" t="s">
        <v>168</v>
      </c>
      <c r="E63" s="30"/>
      <c r="F63" s="31" t="str">
        <f t="shared" si="1"/>
        <v>Không XL</v>
      </c>
      <c r="G63" s="32">
        <f t="shared" si="0"/>
        <v>30</v>
      </c>
      <c r="H63" s="31" t="str">
        <f t="shared" si="2"/>
        <v>Yếu</v>
      </c>
      <c r="I63" s="31"/>
      <c r="J63" s="33"/>
      <c r="K63" s="19"/>
      <c r="L63" s="19"/>
      <c r="M63" s="19">
        <f t="shared" si="3"/>
        <v>30</v>
      </c>
      <c r="N63" s="19">
        <f t="shared" si="4"/>
        <v>0</v>
      </c>
      <c r="O63" s="19">
        <f t="shared" si="5"/>
        <v>0</v>
      </c>
      <c r="P63" s="19">
        <f t="shared" si="6"/>
        <v>0</v>
      </c>
    </row>
    <row r="64" spans="1:16" ht="18" customHeight="1" x14ac:dyDescent="0.3">
      <c r="C64" s="58" t="s">
        <v>8</v>
      </c>
      <c r="D64" s="58"/>
      <c r="E64" s="58"/>
      <c r="F64" s="58"/>
      <c r="G64" s="58"/>
      <c r="H64" s="58"/>
      <c r="I64" s="58"/>
      <c r="J64" s="58"/>
    </row>
    <row r="65" spans="1:10" ht="17.100000000000001" customHeight="1" x14ac:dyDescent="0.25">
      <c r="C65" s="59" t="s">
        <v>9</v>
      </c>
      <c r="D65" s="10"/>
      <c r="E65" s="60" t="s">
        <v>4</v>
      </c>
      <c r="F65" s="61"/>
      <c r="G65" s="60" t="s">
        <v>18</v>
      </c>
      <c r="H65" s="61"/>
      <c r="I65" s="20"/>
      <c r="J65" s="62" t="s">
        <v>5</v>
      </c>
    </row>
    <row r="66" spans="1:10" s="8" customFormat="1" ht="20.25" customHeight="1" x14ac:dyDescent="0.2">
      <c r="C66" s="59"/>
      <c r="D66" s="11"/>
      <c r="E66" s="42" t="s">
        <v>10</v>
      </c>
      <c r="F66" s="23" t="s">
        <v>11</v>
      </c>
      <c r="G66" s="42" t="s">
        <v>10</v>
      </c>
      <c r="H66" s="23" t="s">
        <v>11</v>
      </c>
      <c r="I66" s="12"/>
      <c r="J66" s="62"/>
    </row>
    <row r="67" spans="1:10" ht="18.75" customHeight="1" x14ac:dyDescent="0.25">
      <c r="C67" s="37" t="s">
        <v>12</v>
      </c>
      <c r="D67" s="38"/>
      <c r="E67" s="39">
        <f>COUNTIF(F12:F63,"XS")</f>
        <v>0</v>
      </c>
      <c r="F67" s="40">
        <f>E67*100/$A$63</f>
        <v>0</v>
      </c>
      <c r="G67" s="39">
        <f>COUNTIF(H12:H63,"XS")</f>
        <v>0</v>
      </c>
      <c r="H67" s="40">
        <f>G67*100/$A$63</f>
        <v>0</v>
      </c>
      <c r="I67" s="40"/>
      <c r="J67" s="41"/>
    </row>
    <row r="68" spans="1:10" ht="18.75" customHeight="1" x14ac:dyDescent="0.25">
      <c r="C68" s="37" t="s">
        <v>13</v>
      </c>
      <c r="D68" s="38"/>
      <c r="E68" s="39">
        <f>COUNTIF(F12:F63,"Tốt")</f>
        <v>0</v>
      </c>
      <c r="F68" s="40">
        <f t="shared" ref="F68:F72" si="7">E68*100/$A$63</f>
        <v>0</v>
      </c>
      <c r="G68" s="39">
        <f>COUNTIF(H12:H63,"Tốt")</f>
        <v>0</v>
      </c>
      <c r="H68" s="40">
        <f t="shared" ref="H68:H72" si="8">G68*100/$A$63</f>
        <v>0</v>
      </c>
      <c r="I68" s="40"/>
      <c r="J68" s="41"/>
    </row>
    <row r="69" spans="1:10" ht="18.75" customHeight="1" x14ac:dyDescent="0.25">
      <c r="C69" s="37" t="s">
        <v>14</v>
      </c>
      <c r="D69" s="38"/>
      <c r="E69" s="39">
        <f>COUNTIF(F12:F63,"Khá")</f>
        <v>0</v>
      </c>
      <c r="F69" s="40">
        <f t="shared" si="7"/>
        <v>0</v>
      </c>
      <c r="G69" s="39">
        <f>COUNTIF(H12:H63,"Khá")</f>
        <v>0</v>
      </c>
      <c r="H69" s="40">
        <f t="shared" si="8"/>
        <v>0</v>
      </c>
      <c r="I69" s="40"/>
      <c r="J69" s="41"/>
    </row>
    <row r="70" spans="1:10" ht="18.75" customHeight="1" x14ac:dyDescent="0.25">
      <c r="C70" s="37" t="s">
        <v>15</v>
      </c>
      <c r="D70" s="38"/>
      <c r="E70" s="39">
        <f>COUNTIF(F12:F63,"TB")</f>
        <v>0</v>
      </c>
      <c r="F70" s="40">
        <f t="shared" si="7"/>
        <v>0</v>
      </c>
      <c r="G70" s="39">
        <f>COUNTIF(H12:H63,"TB")</f>
        <v>0</v>
      </c>
      <c r="H70" s="40">
        <f t="shared" si="8"/>
        <v>0</v>
      </c>
      <c r="I70" s="40"/>
      <c r="J70" s="41"/>
    </row>
    <row r="71" spans="1:10" ht="18.75" customHeight="1" x14ac:dyDescent="0.25">
      <c r="C71" s="37" t="s">
        <v>16</v>
      </c>
      <c r="D71" s="38"/>
      <c r="E71" s="39">
        <f>COUNTIF(F12:F63,"Yếu")</f>
        <v>0</v>
      </c>
      <c r="F71" s="40">
        <f t="shared" si="7"/>
        <v>0</v>
      </c>
      <c r="G71" s="39">
        <f>COUNTIF(H12:H63,"Yếu")</f>
        <v>52</v>
      </c>
      <c r="H71" s="40">
        <f t="shared" si="8"/>
        <v>100</v>
      </c>
      <c r="I71" s="40"/>
      <c r="J71" s="41"/>
    </row>
    <row r="72" spans="1:10" ht="18.75" customHeight="1" x14ac:dyDescent="0.25">
      <c r="C72" s="37" t="s">
        <v>27</v>
      </c>
      <c r="D72" s="38"/>
      <c r="E72" s="39">
        <f>COUNTIF(F12:F63,"Không XL")</f>
        <v>52</v>
      </c>
      <c r="F72" s="40">
        <f t="shared" si="7"/>
        <v>100</v>
      </c>
      <c r="G72" s="39">
        <f>COUNTIF(H12:H63,"Không XL")</f>
        <v>0</v>
      </c>
      <c r="H72" s="40">
        <f t="shared" si="8"/>
        <v>0</v>
      </c>
      <c r="I72" s="40"/>
      <c r="J72" s="41"/>
    </row>
    <row r="73" spans="1:10" ht="9.9499999999999993" customHeight="1" x14ac:dyDescent="0.25">
      <c r="C73" s="13"/>
      <c r="D73" s="13"/>
      <c r="F73" s="14"/>
    </row>
    <row r="74" spans="1:10" ht="21" customHeight="1" x14ac:dyDescent="0.25">
      <c r="E74" s="57" t="s">
        <v>17</v>
      </c>
      <c r="F74" s="57"/>
      <c r="G74" s="57"/>
      <c r="H74" s="57"/>
      <c r="I74" s="57"/>
      <c r="J74" s="57"/>
    </row>
    <row r="75" spans="1:10" ht="19.5" customHeight="1" x14ac:dyDescent="0.3">
      <c r="A75" s="15"/>
      <c r="B75" s="34" t="s">
        <v>29</v>
      </c>
      <c r="C75" s="34"/>
      <c r="D75" s="34" t="s">
        <v>33</v>
      </c>
      <c r="E75" s="34"/>
      <c r="F75" s="34"/>
      <c r="G75" s="34"/>
      <c r="H75" s="34" t="s">
        <v>28</v>
      </c>
      <c r="I75" s="24"/>
      <c r="J75" s="34"/>
    </row>
    <row r="76" spans="1:10" ht="17.100000000000001" customHeight="1" x14ac:dyDescent="0.25"/>
    <row r="77" spans="1:10" ht="17.100000000000001" customHeight="1" x14ac:dyDescent="0.25"/>
    <row r="78" spans="1:10" ht="17.100000000000001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</sheetData>
  <sheetProtection algorithmName="SHA-512" hashValue="3BbiDOSE8J0FAVcRuhn2Qitt38A9/e56A2kVndH7c2SMUeGUNTxPj00mkhf6W5ypwDQQYYuGly3D8Ca+BCDuNA==" saltValue="n6QPan7YzKqmx+K2cbLM8g==" spinCount="100000" sheet="1" objects="1" scenarios="1"/>
  <mergeCells count="19">
    <mergeCell ref="E2:J2"/>
    <mergeCell ref="E3:J3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E74:J74"/>
    <mergeCell ref="C64:J64"/>
    <mergeCell ref="C65:C66"/>
    <mergeCell ref="E65:F65"/>
    <mergeCell ref="G65:H65"/>
    <mergeCell ref="J65:J66"/>
  </mergeCells>
  <conditionalFormatting sqref="F12:F63">
    <cfRule type="cellIs" dxfId="87" priority="9" stopIfTrue="1" operator="equal">
      <formula>"SVG"</formula>
    </cfRule>
    <cfRule type="cellIs" dxfId="86" priority="10" stopIfTrue="1" operator="equal">
      <formula>"SVXS"</formula>
    </cfRule>
  </conditionalFormatting>
  <conditionalFormatting sqref="H12:H63">
    <cfRule type="cellIs" dxfId="85" priority="1" operator="equal">
      <formula>"Yếu"</formula>
    </cfRule>
  </conditionalFormatting>
  <conditionalFormatting sqref="H12:I63">
    <cfRule type="cellIs" dxfId="84" priority="7" stopIfTrue="1" operator="equal">
      <formula>"SVG"</formula>
    </cfRule>
    <cfRule type="cellIs" dxfId="83" priority="8" stopIfTrue="1" operator="equal">
      <formula>"SVXS"</formula>
    </cfRule>
  </conditionalFormatting>
  <conditionalFormatting sqref="O12:O63">
    <cfRule type="cellIs" dxfId="82" priority="2" operator="equal">
      <formula>5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7" max="15" man="1"/>
  </rowBreaks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288C7-1039-4A35-8FCB-59D3EA993126}">
  <dimension ref="A1:U93"/>
  <sheetViews>
    <sheetView zoomScale="90" zoomScaleNormal="90" zoomScalePageLayoutView="70" workbookViewId="0">
      <selection activeCell="K7" sqref="K1:P1048576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11.6640625" style="1" customWidth="1"/>
    <col min="5" max="5" width="12.83203125" style="1" customWidth="1"/>
    <col min="6" max="6" width="12.6640625" style="1" customWidth="1"/>
    <col min="7" max="7" width="12.5" style="1" customWidth="1"/>
    <col min="8" max="8" width="13.6640625" style="1" customWidth="1"/>
    <col min="9" max="9" width="13.6640625" style="1" hidden="1" customWidth="1"/>
    <col min="10" max="10" width="13.66406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727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5">
      <c r="A12" s="26">
        <v>1</v>
      </c>
      <c r="B12" s="27" t="s">
        <v>169</v>
      </c>
      <c r="C12" s="28" t="s">
        <v>170</v>
      </c>
      <c r="D12" s="29" t="s">
        <v>40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60" si="0">SUM(M12:P12)</f>
        <v>54</v>
      </c>
      <c r="H12" s="31" t="str">
        <f t="shared" ref="H12:H43" si="1">IF(AND(G12&gt;=90),"XS",IF(AND(G12&gt;=80),"Tốt",IF(AND(G12&gt;=70),"Khá",IF(AND(G12&gt;=60),"TB",IF(AND(G12&gt;=50),"TB",IF(AND(G12&lt;50),IF(AND(G12&gt;0),"Yếu",IF(AND(G12=0),"Không XL"," "))))))))</f>
        <v>TB</v>
      </c>
      <c r="I12" s="46">
        <v>6.23</v>
      </c>
      <c r="J12" s="33"/>
      <c r="K12" s="43">
        <v>0</v>
      </c>
      <c r="L12" s="44">
        <v>1</v>
      </c>
      <c r="M12" s="19">
        <f>IF(I12&gt;=9,55,IF(I12&gt;=8,54,IF(I12&gt;=7,53,IF(I12&gt;=6,52,IF(I12&gt;=5.5,51,IF(I12&gt;=4,50,IF(I12&gt;=3,40,30)))))))</f>
        <v>52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2</v>
      </c>
    </row>
    <row r="13" spans="1:21" s="8" customFormat="1" ht="23.25" customHeight="1" x14ac:dyDescent="0.25">
      <c r="A13" s="26">
        <v>2</v>
      </c>
      <c r="B13" s="27" t="s">
        <v>171</v>
      </c>
      <c r="C13" s="28" t="s">
        <v>172</v>
      </c>
      <c r="D13" s="29" t="s">
        <v>43</v>
      </c>
      <c r="E13" s="30"/>
      <c r="F13" s="31" t="str">
        <f t="shared" ref="F13:F60" si="2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64</v>
      </c>
      <c r="H13" s="31" t="str">
        <f t="shared" si="1"/>
        <v>TB</v>
      </c>
      <c r="I13" s="47">
        <v>7.44</v>
      </c>
      <c r="J13" s="33"/>
      <c r="K13" s="43">
        <v>1</v>
      </c>
      <c r="L13" s="45">
        <v>3</v>
      </c>
      <c r="M13" s="19">
        <f t="shared" ref="M13:M60" si="3">IF(I13&gt;=9,55,IF(I13&gt;=8,54,IF(I13&gt;=7,53,IF(I13&gt;=6,52,IF(I13&gt;=5.5,51,IF(I13&gt;=4,50,IF(I13&gt;=3,40,30)))))))</f>
        <v>53</v>
      </c>
      <c r="N13" s="19">
        <f t="shared" ref="N13:N60" si="4">IF(K13&lt;=5,K13*5,25)</f>
        <v>5</v>
      </c>
      <c r="O13" s="19">
        <f t="shared" ref="O13:O60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60" si="6">IF(L13&lt;=5,L13*2,10)</f>
        <v>6</v>
      </c>
    </row>
    <row r="14" spans="1:21" s="8" customFormat="1" ht="23.25" customHeight="1" x14ac:dyDescent="0.25">
      <c r="A14" s="26">
        <v>3</v>
      </c>
      <c r="B14" s="27" t="s">
        <v>173</v>
      </c>
      <c r="C14" s="28" t="s">
        <v>174</v>
      </c>
      <c r="D14" s="29" t="s">
        <v>259</v>
      </c>
      <c r="E14" s="30"/>
      <c r="F14" s="31" t="str">
        <f t="shared" si="2"/>
        <v>Không XL</v>
      </c>
      <c r="G14" s="32">
        <f t="shared" si="0"/>
        <v>59</v>
      </c>
      <c r="H14" s="31" t="str">
        <f t="shared" si="1"/>
        <v>TB</v>
      </c>
      <c r="I14" s="46">
        <v>6.48</v>
      </c>
      <c r="J14" s="33"/>
      <c r="K14" s="43">
        <v>1</v>
      </c>
      <c r="L14" s="44">
        <v>1</v>
      </c>
      <c r="M14" s="19">
        <f t="shared" si="3"/>
        <v>52</v>
      </c>
      <c r="N14" s="19">
        <f t="shared" si="4"/>
        <v>5</v>
      </c>
      <c r="O14" s="19">
        <f t="shared" si="5"/>
        <v>0</v>
      </c>
      <c r="P14" s="19">
        <f t="shared" si="6"/>
        <v>2</v>
      </c>
    </row>
    <row r="15" spans="1:21" s="8" customFormat="1" ht="23.25" customHeight="1" x14ac:dyDescent="0.25">
      <c r="A15" s="26">
        <v>4</v>
      </c>
      <c r="B15" s="27" t="s">
        <v>175</v>
      </c>
      <c r="C15" s="28" t="s">
        <v>176</v>
      </c>
      <c r="D15" s="29" t="s">
        <v>46</v>
      </c>
      <c r="E15" s="30"/>
      <c r="F15" s="31" t="str">
        <f t="shared" si="2"/>
        <v>Không XL</v>
      </c>
      <c r="G15" s="32">
        <f t="shared" si="0"/>
        <v>56</v>
      </c>
      <c r="H15" s="31" t="str">
        <f t="shared" si="1"/>
        <v>TB</v>
      </c>
      <c r="I15" s="46">
        <v>6.3</v>
      </c>
      <c r="J15" s="33"/>
      <c r="K15" s="43">
        <v>0</v>
      </c>
      <c r="L15" s="44">
        <v>2</v>
      </c>
      <c r="M15" s="19">
        <f t="shared" si="3"/>
        <v>52</v>
      </c>
      <c r="N15" s="19">
        <f t="shared" si="4"/>
        <v>0</v>
      </c>
      <c r="O15" s="19">
        <f t="shared" si="5"/>
        <v>0</v>
      </c>
      <c r="P15" s="19">
        <f t="shared" si="6"/>
        <v>4</v>
      </c>
    </row>
    <row r="16" spans="1:21" s="8" customFormat="1" ht="23.25" customHeight="1" x14ac:dyDescent="0.25">
      <c r="A16" s="26">
        <v>5</v>
      </c>
      <c r="B16" s="27" t="s">
        <v>177</v>
      </c>
      <c r="C16" s="28" t="s">
        <v>178</v>
      </c>
      <c r="D16" s="29" t="s">
        <v>260</v>
      </c>
      <c r="E16" s="30"/>
      <c r="F16" s="31" t="str">
        <f t="shared" si="2"/>
        <v>Không XL</v>
      </c>
      <c r="G16" s="32">
        <f t="shared" si="0"/>
        <v>54</v>
      </c>
      <c r="H16" s="31" t="str">
        <f t="shared" si="1"/>
        <v>TB</v>
      </c>
      <c r="I16" s="46">
        <v>5.26</v>
      </c>
      <c r="J16" s="33"/>
      <c r="K16" s="43">
        <v>0</v>
      </c>
      <c r="L16" s="44">
        <v>2</v>
      </c>
      <c r="M16" s="19">
        <f t="shared" si="3"/>
        <v>50</v>
      </c>
      <c r="N16" s="19">
        <f t="shared" si="4"/>
        <v>0</v>
      </c>
      <c r="O16" s="19">
        <f t="shared" si="5"/>
        <v>0</v>
      </c>
      <c r="P16" s="19">
        <f t="shared" si="6"/>
        <v>4</v>
      </c>
    </row>
    <row r="17" spans="1:16" s="8" customFormat="1" ht="23.25" customHeight="1" x14ac:dyDescent="0.25">
      <c r="A17" s="26">
        <v>6</v>
      </c>
      <c r="B17" s="27" t="s">
        <v>179</v>
      </c>
      <c r="C17" s="28" t="s">
        <v>180</v>
      </c>
      <c r="D17" s="29" t="s">
        <v>56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f t="shared" si="0"/>
        <v>57</v>
      </c>
      <c r="H17" s="31" t="str">
        <f t="shared" si="1"/>
        <v>TB</v>
      </c>
      <c r="I17" s="46">
        <v>5.15</v>
      </c>
      <c r="J17" s="33"/>
      <c r="K17" s="43">
        <v>1</v>
      </c>
      <c r="L17" s="44">
        <v>1</v>
      </c>
      <c r="M17" s="19">
        <f t="shared" si="3"/>
        <v>50</v>
      </c>
      <c r="N17" s="19">
        <f t="shared" si="4"/>
        <v>5</v>
      </c>
      <c r="O17" s="19">
        <f t="shared" si="5"/>
        <v>0</v>
      </c>
      <c r="P17" s="19">
        <f t="shared" si="6"/>
        <v>2</v>
      </c>
    </row>
    <row r="18" spans="1:16" s="8" customFormat="1" ht="23.25" customHeight="1" x14ac:dyDescent="0.25">
      <c r="A18" s="26">
        <v>7</v>
      </c>
      <c r="B18" s="27" t="s">
        <v>181</v>
      </c>
      <c r="C18" s="28" t="s">
        <v>182</v>
      </c>
      <c r="D18" s="29" t="s">
        <v>261</v>
      </c>
      <c r="E18" s="30"/>
      <c r="F18" s="31" t="str">
        <f t="shared" si="2"/>
        <v>Không XL</v>
      </c>
      <c r="G18" s="32">
        <f t="shared" si="0"/>
        <v>59</v>
      </c>
      <c r="H18" s="31" t="str">
        <f t="shared" si="1"/>
        <v>TB</v>
      </c>
      <c r="I18" s="46">
        <v>6.15</v>
      </c>
      <c r="J18" s="33"/>
      <c r="K18" s="43">
        <v>1</v>
      </c>
      <c r="L18" s="44">
        <v>1</v>
      </c>
      <c r="M18" s="19">
        <f t="shared" si="3"/>
        <v>52</v>
      </c>
      <c r="N18" s="19">
        <f t="shared" si="4"/>
        <v>5</v>
      </c>
      <c r="O18" s="19">
        <f t="shared" si="5"/>
        <v>0</v>
      </c>
      <c r="P18" s="19">
        <f t="shared" si="6"/>
        <v>2</v>
      </c>
    </row>
    <row r="19" spans="1:16" s="8" customFormat="1" ht="23.25" customHeight="1" x14ac:dyDescent="0.25">
      <c r="A19" s="26">
        <v>8</v>
      </c>
      <c r="B19" s="27" t="s">
        <v>183</v>
      </c>
      <c r="C19" s="28" t="s">
        <v>184</v>
      </c>
      <c r="D19" s="29" t="s">
        <v>261</v>
      </c>
      <c r="E19" s="30"/>
      <c r="F19" s="31" t="str">
        <f t="shared" si="2"/>
        <v>Không XL</v>
      </c>
      <c r="G19" s="32">
        <f t="shared" si="0"/>
        <v>56</v>
      </c>
      <c r="H19" s="31" t="str">
        <f t="shared" si="1"/>
        <v>TB</v>
      </c>
      <c r="I19" s="46">
        <v>6.69</v>
      </c>
      <c r="J19" s="33"/>
      <c r="K19" s="43">
        <v>0</v>
      </c>
      <c r="L19" s="44">
        <v>2</v>
      </c>
      <c r="M19" s="19">
        <f t="shared" si="3"/>
        <v>52</v>
      </c>
      <c r="N19" s="19">
        <f t="shared" si="4"/>
        <v>0</v>
      </c>
      <c r="O19" s="19">
        <f t="shared" si="5"/>
        <v>0</v>
      </c>
      <c r="P19" s="19">
        <f t="shared" si="6"/>
        <v>4</v>
      </c>
    </row>
    <row r="20" spans="1:16" s="8" customFormat="1" ht="23.25" customHeight="1" x14ac:dyDescent="0.25">
      <c r="A20" s="26">
        <v>9</v>
      </c>
      <c r="B20" s="27" t="s">
        <v>185</v>
      </c>
      <c r="C20" s="28" t="s">
        <v>186</v>
      </c>
      <c r="D20" s="29" t="s">
        <v>66</v>
      </c>
      <c r="E20" s="30"/>
      <c r="F20" s="31" t="str">
        <f t="shared" si="2"/>
        <v>Không XL</v>
      </c>
      <c r="G20" s="32">
        <f t="shared" si="0"/>
        <v>64</v>
      </c>
      <c r="H20" s="31" t="str">
        <f t="shared" si="1"/>
        <v>TB</v>
      </c>
      <c r="I20" s="47">
        <v>7.61</v>
      </c>
      <c r="J20" s="33"/>
      <c r="K20" s="43">
        <v>1</v>
      </c>
      <c r="L20" s="45">
        <v>3</v>
      </c>
      <c r="M20" s="19">
        <f t="shared" si="3"/>
        <v>53</v>
      </c>
      <c r="N20" s="19">
        <f t="shared" si="4"/>
        <v>5</v>
      </c>
      <c r="O20" s="19">
        <f t="shared" si="5"/>
        <v>0</v>
      </c>
      <c r="P20" s="19">
        <f t="shared" si="6"/>
        <v>6</v>
      </c>
    </row>
    <row r="21" spans="1:16" s="8" customFormat="1" ht="23.25" customHeight="1" x14ac:dyDescent="0.25">
      <c r="A21" s="26">
        <v>10</v>
      </c>
      <c r="B21" s="27" t="s">
        <v>187</v>
      </c>
      <c r="C21" s="28" t="s">
        <v>188</v>
      </c>
      <c r="D21" s="29" t="s">
        <v>262</v>
      </c>
      <c r="E21" s="30"/>
      <c r="F21" s="31" t="str">
        <f t="shared" si="2"/>
        <v>Không XL</v>
      </c>
      <c r="G21" s="32">
        <f t="shared" si="0"/>
        <v>55</v>
      </c>
      <c r="H21" s="31" t="str">
        <f t="shared" si="1"/>
        <v>TB</v>
      </c>
      <c r="I21" s="46">
        <v>5.91</v>
      </c>
      <c r="J21" s="33"/>
      <c r="K21" s="43">
        <v>0</v>
      </c>
      <c r="L21" s="44">
        <v>2</v>
      </c>
      <c r="M21" s="19">
        <f t="shared" si="3"/>
        <v>51</v>
      </c>
      <c r="N21" s="19">
        <f t="shared" si="4"/>
        <v>0</v>
      </c>
      <c r="O21" s="19">
        <f t="shared" si="5"/>
        <v>0</v>
      </c>
      <c r="P21" s="19">
        <f t="shared" si="6"/>
        <v>4</v>
      </c>
    </row>
    <row r="22" spans="1:16" s="8" customFormat="1" ht="23.25" customHeight="1" x14ac:dyDescent="0.25">
      <c r="A22" s="26">
        <v>11</v>
      </c>
      <c r="B22" s="27" t="s">
        <v>189</v>
      </c>
      <c r="C22" s="28" t="s">
        <v>190</v>
      </c>
      <c r="D22" s="29" t="s">
        <v>263</v>
      </c>
      <c r="E22" s="30"/>
      <c r="F22" s="31" t="str">
        <f t="shared" si="2"/>
        <v>Không XL</v>
      </c>
      <c r="G22" s="32">
        <f t="shared" si="0"/>
        <v>60</v>
      </c>
      <c r="H22" s="31" t="str">
        <f t="shared" si="1"/>
        <v>TB</v>
      </c>
      <c r="I22" s="46">
        <v>5.96</v>
      </c>
      <c r="J22" s="33"/>
      <c r="K22" s="43">
        <v>1</v>
      </c>
      <c r="L22" s="44">
        <v>2</v>
      </c>
      <c r="M22" s="19">
        <f t="shared" si="3"/>
        <v>51</v>
      </c>
      <c r="N22" s="19">
        <f t="shared" si="4"/>
        <v>5</v>
      </c>
      <c r="O22" s="19">
        <f t="shared" si="5"/>
        <v>0</v>
      </c>
      <c r="P22" s="19">
        <f t="shared" si="6"/>
        <v>4</v>
      </c>
    </row>
    <row r="23" spans="1:16" s="8" customFormat="1" ht="23.25" customHeight="1" x14ac:dyDescent="0.25">
      <c r="A23" s="26">
        <v>12</v>
      </c>
      <c r="B23" s="27" t="s">
        <v>191</v>
      </c>
      <c r="C23" s="28" t="s">
        <v>136</v>
      </c>
      <c r="D23" s="29" t="s">
        <v>264</v>
      </c>
      <c r="E23" s="30"/>
      <c r="F23" s="31" t="str">
        <f t="shared" si="2"/>
        <v>Không XL</v>
      </c>
      <c r="G23" s="32">
        <f t="shared" si="0"/>
        <v>52</v>
      </c>
      <c r="H23" s="31" t="str">
        <f t="shared" si="1"/>
        <v>TB</v>
      </c>
      <c r="I23" s="46">
        <v>4.53</v>
      </c>
      <c r="J23" s="33"/>
      <c r="K23" s="43">
        <v>0</v>
      </c>
      <c r="L23" s="44">
        <v>1</v>
      </c>
      <c r="M23" s="19">
        <f t="shared" si="3"/>
        <v>50</v>
      </c>
      <c r="N23" s="19">
        <f t="shared" si="4"/>
        <v>0</v>
      </c>
      <c r="O23" s="19">
        <f t="shared" si="5"/>
        <v>0</v>
      </c>
      <c r="P23" s="19">
        <f t="shared" si="6"/>
        <v>2</v>
      </c>
    </row>
    <row r="24" spans="1:16" s="8" customFormat="1" ht="23.25" customHeight="1" x14ac:dyDescent="0.25">
      <c r="A24" s="26">
        <v>13</v>
      </c>
      <c r="B24" s="27" t="s">
        <v>192</v>
      </c>
      <c r="C24" s="28" t="s">
        <v>193</v>
      </c>
      <c r="D24" s="29" t="s">
        <v>264</v>
      </c>
      <c r="E24" s="30"/>
      <c r="F24" s="31" t="str">
        <f t="shared" si="2"/>
        <v>Không XL</v>
      </c>
      <c r="G24" s="32">
        <f t="shared" si="0"/>
        <v>61</v>
      </c>
      <c r="H24" s="31" t="str">
        <f t="shared" si="1"/>
        <v>TB</v>
      </c>
      <c r="I24" s="46">
        <v>4.6900000000000004</v>
      </c>
      <c r="J24" s="33" t="s">
        <v>26</v>
      </c>
      <c r="K24" s="43">
        <v>1</v>
      </c>
      <c r="L24" s="44">
        <v>1</v>
      </c>
      <c r="M24" s="19">
        <f t="shared" si="3"/>
        <v>50</v>
      </c>
      <c r="N24" s="19">
        <f t="shared" si="4"/>
        <v>5</v>
      </c>
      <c r="O24" s="19">
        <f t="shared" si="5"/>
        <v>4</v>
      </c>
      <c r="P24" s="19">
        <f t="shared" si="6"/>
        <v>2</v>
      </c>
    </row>
    <row r="25" spans="1:16" s="8" customFormat="1" ht="23.25" customHeight="1" x14ac:dyDescent="0.25">
      <c r="A25" s="26">
        <v>14</v>
      </c>
      <c r="B25" s="27" t="s">
        <v>194</v>
      </c>
      <c r="C25" s="28" t="s">
        <v>195</v>
      </c>
      <c r="D25" s="29" t="s">
        <v>89</v>
      </c>
      <c r="E25" s="30"/>
      <c r="F25" s="31" t="str">
        <f t="shared" si="2"/>
        <v>Không XL</v>
      </c>
      <c r="G25" s="32">
        <f t="shared" si="0"/>
        <v>57</v>
      </c>
      <c r="H25" s="31" t="str">
        <f t="shared" si="1"/>
        <v>TB</v>
      </c>
      <c r="I25" s="46">
        <v>4.91</v>
      </c>
      <c r="J25" s="33"/>
      <c r="K25" s="43">
        <v>1</v>
      </c>
      <c r="L25" s="44">
        <v>1</v>
      </c>
      <c r="M25" s="19">
        <f t="shared" si="3"/>
        <v>50</v>
      </c>
      <c r="N25" s="19">
        <f t="shared" si="4"/>
        <v>5</v>
      </c>
      <c r="O25" s="19">
        <f t="shared" si="5"/>
        <v>0</v>
      </c>
      <c r="P25" s="19">
        <f t="shared" si="6"/>
        <v>2</v>
      </c>
    </row>
    <row r="26" spans="1:16" s="8" customFormat="1" ht="23.25" customHeight="1" x14ac:dyDescent="0.25">
      <c r="A26" s="26">
        <v>15</v>
      </c>
      <c r="B26" s="27" t="s">
        <v>196</v>
      </c>
      <c r="C26" s="28" t="s">
        <v>197</v>
      </c>
      <c r="D26" s="29" t="s">
        <v>89</v>
      </c>
      <c r="E26" s="30"/>
      <c r="F26" s="31" t="str">
        <f t="shared" si="2"/>
        <v>Không XL</v>
      </c>
      <c r="G26" s="32">
        <f t="shared" si="0"/>
        <v>57</v>
      </c>
      <c r="H26" s="31" t="str">
        <f t="shared" si="1"/>
        <v>TB</v>
      </c>
      <c r="I26" s="46">
        <v>4.71</v>
      </c>
      <c r="J26" s="33"/>
      <c r="K26" s="43">
        <v>1</v>
      </c>
      <c r="L26" s="44">
        <v>1</v>
      </c>
      <c r="M26" s="19">
        <f t="shared" si="3"/>
        <v>50</v>
      </c>
      <c r="N26" s="19">
        <f t="shared" si="4"/>
        <v>5</v>
      </c>
      <c r="O26" s="19">
        <f t="shared" si="5"/>
        <v>0</v>
      </c>
      <c r="P26" s="19">
        <f t="shared" si="6"/>
        <v>2</v>
      </c>
    </row>
    <row r="27" spans="1:16" s="8" customFormat="1" ht="23.25" customHeight="1" x14ac:dyDescent="0.25">
      <c r="A27" s="26">
        <v>16</v>
      </c>
      <c r="B27" s="27" t="s">
        <v>198</v>
      </c>
      <c r="C27" s="28" t="s">
        <v>199</v>
      </c>
      <c r="D27" s="29" t="s">
        <v>89</v>
      </c>
      <c r="E27" s="30"/>
      <c r="F27" s="31" t="str">
        <f t="shared" si="2"/>
        <v>Không XL</v>
      </c>
      <c r="G27" s="32">
        <f t="shared" si="0"/>
        <v>61</v>
      </c>
      <c r="H27" s="31" t="str">
        <f t="shared" si="1"/>
        <v>TB</v>
      </c>
      <c r="I27" s="46">
        <v>6.86</v>
      </c>
      <c r="J27" s="33"/>
      <c r="K27" s="43">
        <v>1</v>
      </c>
      <c r="L27" s="44">
        <v>2</v>
      </c>
      <c r="M27" s="19">
        <f t="shared" si="3"/>
        <v>52</v>
      </c>
      <c r="N27" s="19">
        <f t="shared" si="4"/>
        <v>5</v>
      </c>
      <c r="O27" s="19">
        <f t="shared" si="5"/>
        <v>0</v>
      </c>
      <c r="P27" s="19">
        <f t="shared" si="6"/>
        <v>4</v>
      </c>
    </row>
    <row r="28" spans="1:16" s="8" customFormat="1" ht="23.25" customHeight="1" x14ac:dyDescent="0.25">
      <c r="A28" s="26">
        <v>17</v>
      </c>
      <c r="B28" s="27" t="s">
        <v>200</v>
      </c>
      <c r="C28" s="28" t="s">
        <v>201</v>
      </c>
      <c r="D28" s="29" t="s">
        <v>99</v>
      </c>
      <c r="E28" s="30"/>
      <c r="F28" s="31" t="str">
        <f t="shared" si="2"/>
        <v>Không XL</v>
      </c>
      <c r="G28" s="32">
        <f t="shared" si="0"/>
        <v>74</v>
      </c>
      <c r="H28" s="31" t="str">
        <f t="shared" si="1"/>
        <v>Khá</v>
      </c>
      <c r="I28" s="46">
        <v>6.88</v>
      </c>
      <c r="J28" s="33" t="s">
        <v>731</v>
      </c>
      <c r="K28" s="43">
        <v>2</v>
      </c>
      <c r="L28" s="44">
        <v>3</v>
      </c>
      <c r="M28" s="19">
        <f t="shared" si="3"/>
        <v>52</v>
      </c>
      <c r="N28" s="19">
        <f t="shared" si="4"/>
        <v>10</v>
      </c>
      <c r="O28" s="19">
        <f t="shared" si="5"/>
        <v>6</v>
      </c>
      <c r="P28" s="19">
        <f t="shared" si="6"/>
        <v>6</v>
      </c>
    </row>
    <row r="29" spans="1:16" s="8" customFormat="1" ht="23.25" customHeight="1" x14ac:dyDescent="0.25">
      <c r="A29" s="26">
        <v>18</v>
      </c>
      <c r="B29" s="27" t="s">
        <v>202</v>
      </c>
      <c r="C29" s="28" t="s">
        <v>203</v>
      </c>
      <c r="D29" s="29" t="s">
        <v>104</v>
      </c>
      <c r="E29" s="30"/>
      <c r="F29" s="31" t="str">
        <f t="shared" si="2"/>
        <v>Không XL</v>
      </c>
      <c r="G29" s="32">
        <f t="shared" si="0"/>
        <v>62</v>
      </c>
      <c r="H29" s="31" t="str">
        <f t="shared" si="1"/>
        <v>TB</v>
      </c>
      <c r="I29" s="47">
        <v>7.07</v>
      </c>
      <c r="J29" s="33"/>
      <c r="K29" s="43">
        <v>1</v>
      </c>
      <c r="L29" s="45">
        <v>2</v>
      </c>
      <c r="M29" s="19">
        <f t="shared" si="3"/>
        <v>53</v>
      </c>
      <c r="N29" s="19">
        <f t="shared" si="4"/>
        <v>5</v>
      </c>
      <c r="O29" s="19">
        <f t="shared" si="5"/>
        <v>0</v>
      </c>
      <c r="P29" s="19">
        <f t="shared" si="6"/>
        <v>4</v>
      </c>
    </row>
    <row r="30" spans="1:16" s="8" customFormat="1" ht="23.25" customHeight="1" x14ac:dyDescent="0.25">
      <c r="A30" s="26">
        <v>19</v>
      </c>
      <c r="B30" s="27" t="s">
        <v>204</v>
      </c>
      <c r="C30" s="28" t="s">
        <v>205</v>
      </c>
      <c r="D30" s="29" t="s">
        <v>104</v>
      </c>
      <c r="E30" s="30"/>
      <c r="F30" s="31" t="str">
        <f t="shared" si="2"/>
        <v>Không XL</v>
      </c>
      <c r="G30" s="32">
        <f t="shared" si="0"/>
        <v>57</v>
      </c>
      <c r="H30" s="31" t="str">
        <f t="shared" si="1"/>
        <v>TB</v>
      </c>
      <c r="I30" s="46">
        <v>4.51</v>
      </c>
      <c r="J30" s="33"/>
      <c r="K30" s="43">
        <v>1</v>
      </c>
      <c r="L30" s="44">
        <v>1</v>
      </c>
      <c r="M30" s="19">
        <f t="shared" si="3"/>
        <v>50</v>
      </c>
      <c r="N30" s="19">
        <f t="shared" si="4"/>
        <v>5</v>
      </c>
      <c r="O30" s="19">
        <f t="shared" si="5"/>
        <v>0</v>
      </c>
      <c r="P30" s="19">
        <f t="shared" si="6"/>
        <v>2</v>
      </c>
    </row>
    <row r="31" spans="1:16" s="8" customFormat="1" ht="23.25" customHeight="1" x14ac:dyDescent="0.25">
      <c r="A31" s="26">
        <v>20</v>
      </c>
      <c r="B31" s="27" t="s">
        <v>206</v>
      </c>
      <c r="C31" s="28" t="s">
        <v>207</v>
      </c>
      <c r="D31" s="29" t="s">
        <v>265</v>
      </c>
      <c r="E31" s="30"/>
      <c r="F31" s="31" t="str">
        <f t="shared" si="2"/>
        <v>Không XL</v>
      </c>
      <c r="G31" s="32">
        <f t="shared" si="0"/>
        <v>34</v>
      </c>
      <c r="H31" s="31" t="str">
        <f t="shared" si="1"/>
        <v>Yếu</v>
      </c>
      <c r="I31" s="46">
        <v>2.39</v>
      </c>
      <c r="J31" s="33"/>
      <c r="K31" s="43">
        <v>0</v>
      </c>
      <c r="L31" s="44">
        <v>2</v>
      </c>
      <c r="M31" s="19">
        <f t="shared" si="3"/>
        <v>30</v>
      </c>
      <c r="N31" s="19">
        <f t="shared" si="4"/>
        <v>0</v>
      </c>
      <c r="O31" s="19">
        <f t="shared" si="5"/>
        <v>0</v>
      </c>
      <c r="P31" s="19">
        <f t="shared" si="6"/>
        <v>4</v>
      </c>
    </row>
    <row r="32" spans="1:16" s="8" customFormat="1" ht="23.25" customHeight="1" x14ac:dyDescent="0.25">
      <c r="A32" s="26">
        <v>21</v>
      </c>
      <c r="B32" s="27" t="s">
        <v>208</v>
      </c>
      <c r="C32" s="28" t="s">
        <v>209</v>
      </c>
      <c r="D32" s="29" t="s">
        <v>266</v>
      </c>
      <c r="E32" s="30"/>
      <c r="F32" s="31" t="str">
        <f t="shared" si="2"/>
        <v>Không XL</v>
      </c>
      <c r="G32" s="32">
        <f t="shared" si="0"/>
        <v>53</v>
      </c>
      <c r="H32" s="31" t="str">
        <f t="shared" si="1"/>
        <v>TB</v>
      </c>
      <c r="I32" s="46">
        <v>5.86</v>
      </c>
      <c r="J32" s="33"/>
      <c r="K32" s="43">
        <v>0</v>
      </c>
      <c r="L32" s="44">
        <v>1</v>
      </c>
      <c r="M32" s="19">
        <f t="shared" si="3"/>
        <v>51</v>
      </c>
      <c r="N32" s="19">
        <f t="shared" si="4"/>
        <v>0</v>
      </c>
      <c r="O32" s="19">
        <f t="shared" si="5"/>
        <v>0</v>
      </c>
      <c r="P32" s="19">
        <f t="shared" si="6"/>
        <v>2</v>
      </c>
    </row>
    <row r="33" spans="1:16" s="8" customFormat="1" ht="23.25" customHeight="1" x14ac:dyDescent="0.25">
      <c r="A33" s="26">
        <v>22</v>
      </c>
      <c r="B33" s="27" t="s">
        <v>210</v>
      </c>
      <c r="C33" s="28" t="s">
        <v>211</v>
      </c>
      <c r="D33" s="29" t="s">
        <v>267</v>
      </c>
      <c r="E33" s="30"/>
      <c r="F33" s="31" t="str">
        <f t="shared" si="2"/>
        <v>Không XL</v>
      </c>
      <c r="G33" s="32">
        <f t="shared" si="0"/>
        <v>58</v>
      </c>
      <c r="H33" s="31" t="str">
        <f t="shared" si="1"/>
        <v>TB</v>
      </c>
      <c r="I33" s="46">
        <v>6.31</v>
      </c>
      <c r="J33" s="33"/>
      <c r="K33" s="43">
        <v>0</v>
      </c>
      <c r="L33" s="44">
        <v>3</v>
      </c>
      <c r="M33" s="19">
        <f t="shared" si="3"/>
        <v>52</v>
      </c>
      <c r="N33" s="19">
        <f t="shared" si="4"/>
        <v>0</v>
      </c>
      <c r="O33" s="19">
        <f t="shared" si="5"/>
        <v>0</v>
      </c>
      <c r="P33" s="19">
        <f t="shared" si="6"/>
        <v>6</v>
      </c>
    </row>
    <row r="34" spans="1:16" s="8" customFormat="1" ht="23.25" customHeight="1" x14ac:dyDescent="0.25">
      <c r="A34" s="26">
        <v>23</v>
      </c>
      <c r="B34" s="27" t="s">
        <v>212</v>
      </c>
      <c r="C34" s="28" t="s">
        <v>213</v>
      </c>
      <c r="D34" s="29" t="s">
        <v>268</v>
      </c>
      <c r="E34" s="30"/>
      <c r="F34" s="31" t="str">
        <f t="shared" si="2"/>
        <v>Không XL</v>
      </c>
      <c r="G34" s="32">
        <f t="shared" si="0"/>
        <v>66</v>
      </c>
      <c r="H34" s="31" t="str">
        <f t="shared" si="1"/>
        <v>TB</v>
      </c>
      <c r="I34" s="46">
        <v>5.61</v>
      </c>
      <c r="J34" s="33" t="s">
        <v>731</v>
      </c>
      <c r="K34" s="43">
        <v>1</v>
      </c>
      <c r="L34" s="44">
        <v>2</v>
      </c>
      <c r="M34" s="19">
        <f t="shared" si="3"/>
        <v>51</v>
      </c>
      <c r="N34" s="19">
        <f t="shared" si="4"/>
        <v>5</v>
      </c>
      <c r="O34" s="19">
        <f t="shared" si="5"/>
        <v>6</v>
      </c>
      <c r="P34" s="19">
        <f t="shared" si="6"/>
        <v>4</v>
      </c>
    </row>
    <row r="35" spans="1:16" s="8" customFormat="1" ht="23.25" customHeight="1" x14ac:dyDescent="0.25">
      <c r="A35" s="26">
        <v>24</v>
      </c>
      <c r="B35" s="27" t="s">
        <v>214</v>
      </c>
      <c r="C35" s="28" t="s">
        <v>215</v>
      </c>
      <c r="D35" s="29" t="s">
        <v>115</v>
      </c>
      <c r="E35" s="30"/>
      <c r="F35" s="31" t="str">
        <f t="shared" si="2"/>
        <v>Không XL</v>
      </c>
      <c r="G35" s="32">
        <f t="shared" si="0"/>
        <v>59</v>
      </c>
      <c r="H35" s="31" t="str">
        <f t="shared" si="1"/>
        <v>TB</v>
      </c>
      <c r="I35" s="47">
        <v>7.44</v>
      </c>
      <c r="J35" s="33"/>
      <c r="K35" s="43">
        <v>0</v>
      </c>
      <c r="L35" s="45">
        <v>3</v>
      </c>
      <c r="M35" s="19">
        <f t="shared" si="3"/>
        <v>53</v>
      </c>
      <c r="N35" s="19">
        <f t="shared" si="4"/>
        <v>0</v>
      </c>
      <c r="O35" s="19">
        <f t="shared" si="5"/>
        <v>0</v>
      </c>
      <c r="P35" s="19">
        <f t="shared" si="6"/>
        <v>6</v>
      </c>
    </row>
    <row r="36" spans="1:16" s="8" customFormat="1" ht="23.25" customHeight="1" x14ac:dyDescent="0.25">
      <c r="A36" s="26">
        <v>25</v>
      </c>
      <c r="B36" s="27" t="s">
        <v>216</v>
      </c>
      <c r="C36" s="28" t="s">
        <v>217</v>
      </c>
      <c r="D36" s="29" t="s">
        <v>115</v>
      </c>
      <c r="E36" s="30"/>
      <c r="F36" s="31" t="str">
        <f t="shared" si="2"/>
        <v>Không XL</v>
      </c>
      <c r="G36" s="32">
        <f t="shared" si="0"/>
        <v>59</v>
      </c>
      <c r="H36" s="31" t="str">
        <f t="shared" si="1"/>
        <v>TB</v>
      </c>
      <c r="I36" s="46">
        <v>6.65</v>
      </c>
      <c r="J36" s="33"/>
      <c r="K36" s="43">
        <v>1</v>
      </c>
      <c r="L36" s="44">
        <v>1</v>
      </c>
      <c r="M36" s="19">
        <f t="shared" si="3"/>
        <v>52</v>
      </c>
      <c r="N36" s="19">
        <f t="shared" si="4"/>
        <v>5</v>
      </c>
      <c r="O36" s="19">
        <f t="shared" si="5"/>
        <v>0</v>
      </c>
      <c r="P36" s="19">
        <f t="shared" si="6"/>
        <v>2</v>
      </c>
    </row>
    <row r="37" spans="1:16" s="8" customFormat="1" ht="23.25" customHeight="1" x14ac:dyDescent="0.25">
      <c r="A37" s="26">
        <v>26</v>
      </c>
      <c r="B37" s="27" t="s">
        <v>218</v>
      </c>
      <c r="C37" s="28" t="s">
        <v>55</v>
      </c>
      <c r="D37" s="29" t="s">
        <v>115</v>
      </c>
      <c r="E37" s="30"/>
      <c r="F37" s="31" t="str">
        <f t="shared" si="2"/>
        <v>Không XL</v>
      </c>
      <c r="G37" s="32">
        <f t="shared" si="0"/>
        <v>61</v>
      </c>
      <c r="H37" s="31" t="str">
        <f t="shared" si="1"/>
        <v>TB</v>
      </c>
      <c r="I37" s="46">
        <v>6.77</v>
      </c>
      <c r="J37" s="33"/>
      <c r="K37" s="43">
        <v>1</v>
      </c>
      <c r="L37" s="44">
        <v>2</v>
      </c>
      <c r="M37" s="19">
        <f t="shared" si="3"/>
        <v>52</v>
      </c>
      <c r="N37" s="19">
        <f t="shared" si="4"/>
        <v>5</v>
      </c>
      <c r="O37" s="19">
        <f t="shared" si="5"/>
        <v>0</v>
      </c>
      <c r="P37" s="19">
        <f t="shared" si="6"/>
        <v>4</v>
      </c>
    </row>
    <row r="38" spans="1:16" s="8" customFormat="1" ht="23.25" customHeight="1" x14ac:dyDescent="0.25">
      <c r="A38" s="26">
        <v>27</v>
      </c>
      <c r="B38" s="27" t="s">
        <v>219</v>
      </c>
      <c r="C38" s="28" t="s">
        <v>220</v>
      </c>
      <c r="D38" s="29" t="s">
        <v>115</v>
      </c>
      <c r="E38" s="30"/>
      <c r="F38" s="31" t="str">
        <f t="shared" si="2"/>
        <v>Không XL</v>
      </c>
      <c r="G38" s="32">
        <f t="shared" si="0"/>
        <v>52</v>
      </c>
      <c r="H38" s="31" t="str">
        <f t="shared" si="1"/>
        <v>TB</v>
      </c>
      <c r="I38" s="46">
        <v>4.99</v>
      </c>
      <c r="J38" s="33"/>
      <c r="K38" s="43">
        <v>0</v>
      </c>
      <c r="L38" s="44">
        <v>1</v>
      </c>
      <c r="M38" s="19">
        <f t="shared" si="3"/>
        <v>50</v>
      </c>
      <c r="N38" s="19">
        <f t="shared" si="4"/>
        <v>0</v>
      </c>
      <c r="O38" s="19">
        <f t="shared" si="5"/>
        <v>0</v>
      </c>
      <c r="P38" s="19">
        <f t="shared" si="6"/>
        <v>2</v>
      </c>
    </row>
    <row r="39" spans="1:16" s="8" customFormat="1" ht="23.25" customHeight="1" x14ac:dyDescent="0.25">
      <c r="A39" s="26">
        <v>28</v>
      </c>
      <c r="B39" s="27" t="s">
        <v>221</v>
      </c>
      <c r="C39" s="28" t="s">
        <v>222</v>
      </c>
      <c r="D39" s="29" t="s">
        <v>115</v>
      </c>
      <c r="E39" s="30"/>
      <c r="F39" s="31" t="str">
        <f t="shared" si="2"/>
        <v>Không XL</v>
      </c>
      <c r="G39" s="32">
        <f t="shared" si="0"/>
        <v>62</v>
      </c>
      <c r="H39" s="31" t="str">
        <f t="shared" si="1"/>
        <v>TB</v>
      </c>
      <c r="I39" s="46">
        <v>5.81</v>
      </c>
      <c r="J39" s="33" t="s">
        <v>26</v>
      </c>
      <c r="K39" s="43">
        <v>1</v>
      </c>
      <c r="L39" s="44">
        <v>1</v>
      </c>
      <c r="M39" s="19">
        <f t="shared" si="3"/>
        <v>51</v>
      </c>
      <c r="N39" s="19">
        <f t="shared" si="4"/>
        <v>5</v>
      </c>
      <c r="O39" s="19">
        <f t="shared" si="5"/>
        <v>4</v>
      </c>
      <c r="P39" s="19">
        <f t="shared" si="6"/>
        <v>2</v>
      </c>
    </row>
    <row r="40" spans="1:16" s="8" customFormat="1" ht="23.25" customHeight="1" x14ac:dyDescent="0.25">
      <c r="A40" s="26">
        <v>29</v>
      </c>
      <c r="B40" s="27" t="s">
        <v>223</v>
      </c>
      <c r="C40" s="28" t="s">
        <v>224</v>
      </c>
      <c r="D40" s="29" t="s">
        <v>118</v>
      </c>
      <c r="E40" s="30"/>
      <c r="F40" s="31" t="str">
        <f t="shared" si="2"/>
        <v>Không XL</v>
      </c>
      <c r="G40" s="32">
        <f t="shared" si="0"/>
        <v>32</v>
      </c>
      <c r="H40" s="31" t="str">
        <f t="shared" si="1"/>
        <v>Yếu</v>
      </c>
      <c r="I40" s="46">
        <v>2.1800000000000002</v>
      </c>
      <c r="J40" s="33"/>
      <c r="K40" s="43">
        <v>0</v>
      </c>
      <c r="L40" s="44">
        <v>1</v>
      </c>
      <c r="M40" s="19">
        <f t="shared" si="3"/>
        <v>30</v>
      </c>
      <c r="N40" s="19">
        <f t="shared" si="4"/>
        <v>0</v>
      </c>
      <c r="O40" s="19">
        <f t="shared" si="5"/>
        <v>0</v>
      </c>
      <c r="P40" s="19">
        <f t="shared" si="6"/>
        <v>2</v>
      </c>
    </row>
    <row r="41" spans="1:16" s="8" customFormat="1" ht="23.25" customHeight="1" x14ac:dyDescent="0.25">
      <c r="A41" s="26">
        <v>30</v>
      </c>
      <c r="B41" s="27" t="s">
        <v>225</v>
      </c>
      <c r="C41" s="28" t="s">
        <v>224</v>
      </c>
      <c r="D41" s="29" t="s">
        <v>269</v>
      </c>
      <c r="E41" s="30"/>
      <c r="F41" s="31" t="str">
        <f t="shared" si="2"/>
        <v>Không XL</v>
      </c>
      <c r="G41" s="32">
        <f t="shared" si="0"/>
        <v>62</v>
      </c>
      <c r="H41" s="31" t="str">
        <f t="shared" si="1"/>
        <v>TB</v>
      </c>
      <c r="I41" s="46">
        <v>5.46</v>
      </c>
      <c r="J41" s="33"/>
      <c r="K41" s="43">
        <v>2</v>
      </c>
      <c r="L41" s="44">
        <v>1</v>
      </c>
      <c r="M41" s="19">
        <f t="shared" si="3"/>
        <v>50</v>
      </c>
      <c r="N41" s="19">
        <f t="shared" si="4"/>
        <v>10</v>
      </c>
      <c r="O41" s="19">
        <f t="shared" si="5"/>
        <v>0</v>
      </c>
      <c r="P41" s="19">
        <f t="shared" si="6"/>
        <v>2</v>
      </c>
    </row>
    <row r="42" spans="1:16" s="8" customFormat="1" ht="23.25" customHeight="1" x14ac:dyDescent="0.25">
      <c r="A42" s="26">
        <v>31</v>
      </c>
      <c r="B42" s="27" t="s">
        <v>226</v>
      </c>
      <c r="C42" s="28" t="s">
        <v>227</v>
      </c>
      <c r="D42" s="29" t="s">
        <v>269</v>
      </c>
      <c r="E42" s="30"/>
      <c r="F42" s="31" t="str">
        <f t="shared" si="2"/>
        <v>Không XL</v>
      </c>
      <c r="G42" s="32">
        <f t="shared" si="0"/>
        <v>70</v>
      </c>
      <c r="H42" s="31" t="str">
        <f t="shared" si="1"/>
        <v>Khá</v>
      </c>
      <c r="I42" s="46">
        <v>6.21</v>
      </c>
      <c r="J42" s="33" t="s">
        <v>26</v>
      </c>
      <c r="K42" s="43">
        <v>2</v>
      </c>
      <c r="L42" s="44">
        <v>2</v>
      </c>
      <c r="M42" s="19">
        <f t="shared" si="3"/>
        <v>52</v>
      </c>
      <c r="N42" s="19">
        <f t="shared" si="4"/>
        <v>10</v>
      </c>
      <c r="O42" s="19">
        <f t="shared" si="5"/>
        <v>4</v>
      </c>
      <c r="P42" s="19">
        <f t="shared" si="6"/>
        <v>4</v>
      </c>
    </row>
    <row r="43" spans="1:16" s="8" customFormat="1" ht="23.25" customHeight="1" x14ac:dyDescent="0.25">
      <c r="A43" s="26">
        <v>32</v>
      </c>
      <c r="B43" s="27" t="s">
        <v>228</v>
      </c>
      <c r="C43" s="28" t="s">
        <v>184</v>
      </c>
      <c r="D43" s="29" t="s">
        <v>121</v>
      </c>
      <c r="E43" s="30"/>
      <c r="F43" s="31" t="str">
        <f t="shared" si="2"/>
        <v>Không XL</v>
      </c>
      <c r="G43" s="32">
        <f t="shared" si="0"/>
        <v>58</v>
      </c>
      <c r="H43" s="31" t="str">
        <f t="shared" si="1"/>
        <v>TB</v>
      </c>
      <c r="I43" s="46">
        <v>5.95</v>
      </c>
      <c r="J43" s="33"/>
      <c r="K43" s="43">
        <v>1</v>
      </c>
      <c r="L43" s="44">
        <v>1</v>
      </c>
      <c r="M43" s="19">
        <f t="shared" si="3"/>
        <v>51</v>
      </c>
      <c r="N43" s="19">
        <f t="shared" si="4"/>
        <v>5</v>
      </c>
      <c r="O43" s="19">
        <f t="shared" si="5"/>
        <v>0</v>
      </c>
      <c r="P43" s="19">
        <f t="shared" si="6"/>
        <v>2</v>
      </c>
    </row>
    <row r="44" spans="1:16" s="8" customFormat="1" ht="23.25" customHeight="1" x14ac:dyDescent="0.25">
      <c r="A44" s="26">
        <v>33</v>
      </c>
      <c r="B44" s="27" t="s">
        <v>229</v>
      </c>
      <c r="C44" s="28" t="s">
        <v>224</v>
      </c>
      <c r="D44" s="29" t="s">
        <v>270</v>
      </c>
      <c r="E44" s="30"/>
      <c r="F44" s="31" t="str">
        <f t="shared" si="2"/>
        <v>Không XL</v>
      </c>
      <c r="G44" s="32">
        <f t="shared" si="0"/>
        <v>60</v>
      </c>
      <c r="H44" s="31" t="str">
        <f t="shared" ref="H44:H60" si="7">IF(AND(G44&gt;=90),"XS",IF(AND(G44&gt;=80),"Tốt",IF(AND(G44&gt;=70),"Khá",IF(AND(G44&gt;=60),"TB",IF(AND(G44&gt;=50),"TB",IF(AND(G44&lt;50),IF(AND(G44&gt;0),"Yếu",IF(AND(G44=0),"Không XL"," "))))))))</f>
        <v>TB</v>
      </c>
      <c r="I44" s="46">
        <v>4.8600000000000003</v>
      </c>
      <c r="J44" s="33"/>
      <c r="K44" s="43">
        <v>2</v>
      </c>
      <c r="L44" s="44">
        <v>0</v>
      </c>
      <c r="M44" s="19">
        <f t="shared" si="3"/>
        <v>50</v>
      </c>
      <c r="N44" s="19">
        <f t="shared" si="4"/>
        <v>10</v>
      </c>
      <c r="O44" s="19">
        <f t="shared" si="5"/>
        <v>0</v>
      </c>
      <c r="P44" s="19">
        <f t="shared" si="6"/>
        <v>0</v>
      </c>
    </row>
    <row r="45" spans="1:16" s="8" customFormat="1" ht="23.25" customHeight="1" x14ac:dyDescent="0.25">
      <c r="A45" s="26">
        <v>34</v>
      </c>
      <c r="B45" s="27" t="s">
        <v>230</v>
      </c>
      <c r="C45" s="28" t="s">
        <v>231</v>
      </c>
      <c r="D45" s="29" t="s">
        <v>128</v>
      </c>
      <c r="E45" s="30"/>
      <c r="F45" s="31" t="str">
        <f t="shared" si="2"/>
        <v>Không XL</v>
      </c>
      <c r="G45" s="32">
        <f t="shared" si="0"/>
        <v>40</v>
      </c>
      <c r="H45" s="31" t="str">
        <f t="shared" si="7"/>
        <v>Yếu</v>
      </c>
      <c r="I45" s="46">
        <v>3.83</v>
      </c>
      <c r="J45" s="33"/>
      <c r="K45" s="43">
        <v>0</v>
      </c>
      <c r="L45" s="44">
        <v>0</v>
      </c>
      <c r="M45" s="19">
        <f t="shared" si="3"/>
        <v>40</v>
      </c>
      <c r="N45" s="19">
        <f t="shared" si="4"/>
        <v>0</v>
      </c>
      <c r="O45" s="19">
        <f t="shared" si="5"/>
        <v>0</v>
      </c>
      <c r="P45" s="19">
        <f t="shared" si="6"/>
        <v>0</v>
      </c>
    </row>
    <row r="46" spans="1:16" s="8" customFormat="1" ht="23.25" customHeight="1" x14ac:dyDescent="0.25">
      <c r="A46" s="26">
        <v>35</v>
      </c>
      <c r="B46" s="27" t="s">
        <v>232</v>
      </c>
      <c r="C46" s="28" t="s">
        <v>233</v>
      </c>
      <c r="D46" s="29" t="s">
        <v>271</v>
      </c>
      <c r="E46" s="30"/>
      <c r="F46" s="31" t="str">
        <f t="shared" si="2"/>
        <v>Không XL</v>
      </c>
      <c r="G46" s="32">
        <f t="shared" si="0"/>
        <v>58</v>
      </c>
      <c r="H46" s="31" t="str">
        <f t="shared" si="7"/>
        <v>TB</v>
      </c>
      <c r="I46" s="46">
        <v>5.81</v>
      </c>
      <c r="J46" s="33"/>
      <c r="K46" s="43">
        <v>1</v>
      </c>
      <c r="L46" s="44">
        <v>1</v>
      </c>
      <c r="M46" s="19">
        <f t="shared" si="3"/>
        <v>51</v>
      </c>
      <c r="N46" s="19">
        <f t="shared" si="4"/>
        <v>5</v>
      </c>
      <c r="O46" s="19">
        <f t="shared" si="5"/>
        <v>0</v>
      </c>
      <c r="P46" s="19">
        <f t="shared" si="6"/>
        <v>2</v>
      </c>
    </row>
    <row r="47" spans="1:16" s="8" customFormat="1" ht="23.25" customHeight="1" x14ac:dyDescent="0.25">
      <c r="A47" s="26">
        <v>36</v>
      </c>
      <c r="B47" s="27" t="s">
        <v>234</v>
      </c>
      <c r="C47" s="28" t="s">
        <v>235</v>
      </c>
      <c r="D47" s="29" t="s">
        <v>272</v>
      </c>
      <c r="E47" s="30"/>
      <c r="F47" s="31" t="str">
        <f t="shared" si="2"/>
        <v>Không XL</v>
      </c>
      <c r="G47" s="32">
        <f t="shared" si="0"/>
        <v>59</v>
      </c>
      <c r="H47" s="31" t="str">
        <f t="shared" si="7"/>
        <v>TB</v>
      </c>
      <c r="I47" s="46">
        <v>5.47</v>
      </c>
      <c r="J47" s="33"/>
      <c r="K47" s="43">
        <v>1</v>
      </c>
      <c r="L47" s="44">
        <v>2</v>
      </c>
      <c r="M47" s="19">
        <f t="shared" si="3"/>
        <v>50</v>
      </c>
      <c r="N47" s="19">
        <f t="shared" si="4"/>
        <v>5</v>
      </c>
      <c r="O47" s="19">
        <f t="shared" si="5"/>
        <v>0</v>
      </c>
      <c r="P47" s="19">
        <f t="shared" si="6"/>
        <v>4</v>
      </c>
    </row>
    <row r="48" spans="1:16" s="8" customFormat="1" ht="23.25" customHeight="1" x14ac:dyDescent="0.25">
      <c r="A48" s="26">
        <v>37</v>
      </c>
      <c r="B48" s="27" t="s">
        <v>236</v>
      </c>
      <c r="C48" s="28" t="s">
        <v>237</v>
      </c>
      <c r="D48" s="29" t="s">
        <v>272</v>
      </c>
      <c r="E48" s="30"/>
      <c r="F48" s="31" t="str">
        <f t="shared" si="2"/>
        <v>Không XL</v>
      </c>
      <c r="G48" s="32">
        <f t="shared" si="0"/>
        <v>61</v>
      </c>
      <c r="H48" s="31" t="str">
        <f t="shared" si="7"/>
        <v>TB</v>
      </c>
      <c r="I48" s="46">
        <v>6.81</v>
      </c>
      <c r="J48" s="33"/>
      <c r="K48" s="43">
        <v>1</v>
      </c>
      <c r="L48" s="44">
        <v>2</v>
      </c>
      <c r="M48" s="19">
        <f t="shared" si="3"/>
        <v>52</v>
      </c>
      <c r="N48" s="19">
        <f t="shared" si="4"/>
        <v>5</v>
      </c>
      <c r="O48" s="19">
        <f t="shared" si="5"/>
        <v>0</v>
      </c>
      <c r="P48" s="19">
        <f t="shared" si="6"/>
        <v>4</v>
      </c>
    </row>
    <row r="49" spans="1:16" s="8" customFormat="1" ht="23.25" customHeight="1" x14ac:dyDescent="0.25">
      <c r="A49" s="26">
        <v>38</v>
      </c>
      <c r="B49" s="27" t="s">
        <v>238</v>
      </c>
      <c r="C49" s="28" t="s">
        <v>239</v>
      </c>
      <c r="D49" s="29" t="s">
        <v>151</v>
      </c>
      <c r="E49" s="30"/>
      <c r="F49" s="31" t="str">
        <f t="shared" si="2"/>
        <v>Không XL</v>
      </c>
      <c r="G49" s="32">
        <f t="shared" si="0"/>
        <v>34</v>
      </c>
      <c r="H49" s="31" t="str">
        <f t="shared" si="7"/>
        <v>Yếu</v>
      </c>
      <c r="I49" s="46">
        <v>2.79</v>
      </c>
      <c r="J49" s="33"/>
      <c r="K49" s="43">
        <v>0</v>
      </c>
      <c r="L49" s="44">
        <v>2</v>
      </c>
      <c r="M49" s="19">
        <f t="shared" si="3"/>
        <v>30</v>
      </c>
      <c r="N49" s="19">
        <f t="shared" si="4"/>
        <v>0</v>
      </c>
      <c r="O49" s="19">
        <f t="shared" si="5"/>
        <v>0</v>
      </c>
      <c r="P49" s="19">
        <f t="shared" si="6"/>
        <v>4</v>
      </c>
    </row>
    <row r="50" spans="1:16" s="8" customFormat="1" ht="23.25" customHeight="1" x14ac:dyDescent="0.25">
      <c r="A50" s="26">
        <v>39</v>
      </c>
      <c r="B50" s="27" t="s">
        <v>240</v>
      </c>
      <c r="C50" s="28" t="s">
        <v>241</v>
      </c>
      <c r="D50" s="29" t="s">
        <v>273</v>
      </c>
      <c r="E50" s="30"/>
      <c r="F50" s="31" t="str">
        <f t="shared" si="2"/>
        <v>Không XL</v>
      </c>
      <c r="G50" s="32">
        <f t="shared" si="0"/>
        <v>52</v>
      </c>
      <c r="H50" s="31" t="str">
        <f t="shared" si="7"/>
        <v>TB</v>
      </c>
      <c r="I50" s="46">
        <v>4.21</v>
      </c>
      <c r="J50" s="33"/>
      <c r="K50" s="43">
        <v>0</v>
      </c>
      <c r="L50" s="44">
        <v>1</v>
      </c>
      <c r="M50" s="19">
        <f t="shared" si="3"/>
        <v>50</v>
      </c>
      <c r="N50" s="19">
        <f t="shared" si="4"/>
        <v>0</v>
      </c>
      <c r="O50" s="19">
        <f t="shared" si="5"/>
        <v>0</v>
      </c>
      <c r="P50" s="19">
        <f t="shared" si="6"/>
        <v>2</v>
      </c>
    </row>
    <row r="51" spans="1:16" s="8" customFormat="1" ht="23.25" customHeight="1" x14ac:dyDescent="0.25">
      <c r="A51" s="26">
        <v>40</v>
      </c>
      <c r="B51" s="27" t="s">
        <v>242</v>
      </c>
      <c r="C51" s="28" t="s">
        <v>76</v>
      </c>
      <c r="D51" s="29" t="s">
        <v>155</v>
      </c>
      <c r="E51" s="30"/>
      <c r="F51" s="31" t="str">
        <f t="shared" si="2"/>
        <v>Không XL</v>
      </c>
      <c r="G51" s="32">
        <f t="shared" si="0"/>
        <v>60</v>
      </c>
      <c r="H51" s="31" t="str">
        <f t="shared" si="7"/>
        <v>TB</v>
      </c>
      <c r="I51" s="47">
        <v>7.71</v>
      </c>
      <c r="J51" s="33"/>
      <c r="K51" s="43">
        <v>1</v>
      </c>
      <c r="L51" s="45">
        <v>1</v>
      </c>
      <c r="M51" s="19">
        <f t="shared" si="3"/>
        <v>53</v>
      </c>
      <c r="N51" s="19">
        <f t="shared" si="4"/>
        <v>5</v>
      </c>
      <c r="O51" s="19">
        <f t="shared" si="5"/>
        <v>0</v>
      </c>
      <c r="P51" s="19">
        <f t="shared" si="6"/>
        <v>2</v>
      </c>
    </row>
    <row r="52" spans="1:16" s="8" customFormat="1" ht="23.25" customHeight="1" x14ac:dyDescent="0.25">
      <c r="A52" s="26">
        <v>41</v>
      </c>
      <c r="B52" s="27" t="s">
        <v>243</v>
      </c>
      <c r="C52" s="28" t="s">
        <v>244</v>
      </c>
      <c r="D52" s="29" t="s">
        <v>274</v>
      </c>
      <c r="E52" s="30"/>
      <c r="F52" s="31" t="str">
        <f t="shared" si="2"/>
        <v>Không XL</v>
      </c>
      <c r="G52" s="32">
        <f t="shared" si="0"/>
        <v>61</v>
      </c>
      <c r="H52" s="31" t="str">
        <f t="shared" si="7"/>
        <v>TB</v>
      </c>
      <c r="I52" s="46">
        <v>6.54</v>
      </c>
      <c r="J52" s="33"/>
      <c r="K52" s="43">
        <v>1</v>
      </c>
      <c r="L52" s="44">
        <v>2</v>
      </c>
      <c r="M52" s="19">
        <f t="shared" si="3"/>
        <v>52</v>
      </c>
      <c r="N52" s="19">
        <f t="shared" si="4"/>
        <v>5</v>
      </c>
      <c r="O52" s="19">
        <f t="shared" si="5"/>
        <v>0</v>
      </c>
      <c r="P52" s="19">
        <f t="shared" si="6"/>
        <v>4</v>
      </c>
    </row>
    <row r="53" spans="1:16" s="8" customFormat="1" ht="23.25" customHeight="1" x14ac:dyDescent="0.25">
      <c r="A53" s="26">
        <v>42</v>
      </c>
      <c r="B53" s="27" t="s">
        <v>245</v>
      </c>
      <c r="C53" s="28" t="s">
        <v>42</v>
      </c>
      <c r="D53" s="29" t="s">
        <v>275</v>
      </c>
      <c r="E53" s="30"/>
      <c r="F53" s="31" t="str">
        <f t="shared" si="2"/>
        <v>Không XL</v>
      </c>
      <c r="G53" s="32">
        <f t="shared" si="0"/>
        <v>54</v>
      </c>
      <c r="H53" s="31" t="str">
        <f t="shared" si="7"/>
        <v>TB</v>
      </c>
      <c r="I53" s="46">
        <v>6.11</v>
      </c>
      <c r="J53" s="33"/>
      <c r="K53" s="43">
        <v>0</v>
      </c>
      <c r="L53" s="44">
        <v>1</v>
      </c>
      <c r="M53" s="19">
        <f t="shared" si="3"/>
        <v>52</v>
      </c>
      <c r="N53" s="19">
        <f t="shared" si="4"/>
        <v>0</v>
      </c>
      <c r="O53" s="19">
        <f t="shared" si="5"/>
        <v>0</v>
      </c>
      <c r="P53" s="19">
        <f t="shared" si="6"/>
        <v>2</v>
      </c>
    </row>
    <row r="54" spans="1:16" s="8" customFormat="1" ht="23.25" customHeight="1" x14ac:dyDescent="0.25">
      <c r="A54" s="26">
        <v>43</v>
      </c>
      <c r="B54" s="27" t="s">
        <v>246</v>
      </c>
      <c r="C54" s="28" t="s">
        <v>247</v>
      </c>
      <c r="D54" s="29" t="s">
        <v>276</v>
      </c>
      <c r="E54" s="30"/>
      <c r="F54" s="31" t="str">
        <f t="shared" si="2"/>
        <v>Không XL</v>
      </c>
      <c r="G54" s="32">
        <f t="shared" si="0"/>
        <v>58</v>
      </c>
      <c r="H54" s="31" t="str">
        <f t="shared" si="7"/>
        <v>TB</v>
      </c>
      <c r="I54" s="46">
        <v>5.94</v>
      </c>
      <c r="J54" s="33"/>
      <c r="K54" s="43">
        <v>1</v>
      </c>
      <c r="L54" s="44">
        <v>1</v>
      </c>
      <c r="M54" s="19">
        <f t="shared" si="3"/>
        <v>51</v>
      </c>
      <c r="N54" s="19">
        <f t="shared" si="4"/>
        <v>5</v>
      </c>
      <c r="O54" s="19">
        <f t="shared" si="5"/>
        <v>0</v>
      </c>
      <c r="P54" s="19">
        <f t="shared" si="6"/>
        <v>2</v>
      </c>
    </row>
    <row r="55" spans="1:16" s="8" customFormat="1" ht="23.25" customHeight="1" x14ac:dyDescent="0.25">
      <c r="A55" s="26">
        <v>44</v>
      </c>
      <c r="B55" s="27" t="s">
        <v>248</v>
      </c>
      <c r="C55" s="28" t="s">
        <v>249</v>
      </c>
      <c r="D55" s="29" t="s">
        <v>276</v>
      </c>
      <c r="E55" s="30"/>
      <c r="F55" s="31" t="str">
        <f t="shared" si="2"/>
        <v>Không XL</v>
      </c>
      <c r="G55" s="32">
        <f t="shared" si="0"/>
        <v>59</v>
      </c>
      <c r="H55" s="31" t="str">
        <f t="shared" si="7"/>
        <v>TB</v>
      </c>
      <c r="I55" s="46">
        <v>6.01</v>
      </c>
      <c r="J55" s="33"/>
      <c r="K55" s="43">
        <v>1</v>
      </c>
      <c r="L55" s="44">
        <v>1</v>
      </c>
      <c r="M55" s="19">
        <f t="shared" si="3"/>
        <v>52</v>
      </c>
      <c r="N55" s="19">
        <f t="shared" si="4"/>
        <v>5</v>
      </c>
      <c r="O55" s="19">
        <f t="shared" si="5"/>
        <v>0</v>
      </c>
      <c r="P55" s="19">
        <f t="shared" si="6"/>
        <v>2</v>
      </c>
    </row>
    <row r="56" spans="1:16" s="8" customFormat="1" ht="23.25" customHeight="1" x14ac:dyDescent="0.25">
      <c r="A56" s="26">
        <v>45</v>
      </c>
      <c r="B56" s="27" t="s">
        <v>250</v>
      </c>
      <c r="C56" s="28" t="s">
        <v>251</v>
      </c>
      <c r="D56" s="29" t="s">
        <v>277</v>
      </c>
      <c r="E56" s="30"/>
      <c r="F56" s="31" t="str">
        <f t="shared" si="2"/>
        <v>Không XL</v>
      </c>
      <c r="G56" s="32">
        <f t="shared" si="0"/>
        <v>64</v>
      </c>
      <c r="H56" s="31" t="str">
        <f t="shared" si="7"/>
        <v>TB</v>
      </c>
      <c r="I56" s="47">
        <v>7.25</v>
      </c>
      <c r="J56" s="33"/>
      <c r="K56" s="43">
        <v>1</v>
      </c>
      <c r="L56" s="45">
        <v>3</v>
      </c>
      <c r="M56" s="19">
        <f t="shared" si="3"/>
        <v>53</v>
      </c>
      <c r="N56" s="19">
        <f t="shared" si="4"/>
        <v>5</v>
      </c>
      <c r="O56" s="19">
        <f t="shared" si="5"/>
        <v>0</v>
      </c>
      <c r="P56" s="19">
        <f t="shared" si="6"/>
        <v>6</v>
      </c>
    </row>
    <row r="57" spans="1:16" s="8" customFormat="1" ht="23.25" customHeight="1" x14ac:dyDescent="0.25">
      <c r="A57" s="26">
        <v>46</v>
      </c>
      <c r="B57" s="27" t="s">
        <v>252</v>
      </c>
      <c r="C57" s="28" t="s">
        <v>253</v>
      </c>
      <c r="D57" s="29" t="s">
        <v>277</v>
      </c>
      <c r="E57" s="30"/>
      <c r="F57" s="31" t="str">
        <f t="shared" si="2"/>
        <v>Không XL</v>
      </c>
      <c r="G57" s="32">
        <f t="shared" si="0"/>
        <v>74</v>
      </c>
      <c r="H57" s="31" t="str">
        <f t="shared" si="7"/>
        <v>Khá</v>
      </c>
      <c r="I57" s="46">
        <v>6.51</v>
      </c>
      <c r="J57" s="33" t="s">
        <v>732</v>
      </c>
      <c r="K57" s="43">
        <v>2</v>
      </c>
      <c r="L57" s="44">
        <v>2</v>
      </c>
      <c r="M57" s="19">
        <f t="shared" si="3"/>
        <v>52</v>
      </c>
      <c r="N57" s="19">
        <f t="shared" si="4"/>
        <v>10</v>
      </c>
      <c r="O57" s="19">
        <f t="shared" si="5"/>
        <v>8</v>
      </c>
      <c r="P57" s="19">
        <f t="shared" si="6"/>
        <v>4</v>
      </c>
    </row>
    <row r="58" spans="1:16" s="8" customFormat="1" ht="23.25" customHeight="1" x14ac:dyDescent="0.25">
      <c r="A58" s="26">
        <v>47</v>
      </c>
      <c r="B58" s="27" t="s">
        <v>254</v>
      </c>
      <c r="C58" s="28" t="s">
        <v>224</v>
      </c>
      <c r="D58" s="29" t="s">
        <v>278</v>
      </c>
      <c r="E58" s="30"/>
      <c r="F58" s="31" t="str">
        <f t="shared" si="2"/>
        <v>Không XL</v>
      </c>
      <c r="G58" s="32">
        <f t="shared" si="0"/>
        <v>61</v>
      </c>
      <c r="H58" s="31" t="str">
        <f t="shared" si="7"/>
        <v>TB</v>
      </c>
      <c r="I58" s="46">
        <v>6.93</v>
      </c>
      <c r="J58" s="33"/>
      <c r="K58" s="43">
        <v>1</v>
      </c>
      <c r="L58" s="44">
        <v>2</v>
      </c>
      <c r="M58" s="19">
        <f t="shared" si="3"/>
        <v>52</v>
      </c>
      <c r="N58" s="19">
        <f t="shared" si="4"/>
        <v>5</v>
      </c>
      <c r="O58" s="19">
        <f t="shared" si="5"/>
        <v>0</v>
      </c>
      <c r="P58" s="19">
        <f t="shared" si="6"/>
        <v>4</v>
      </c>
    </row>
    <row r="59" spans="1:16" s="8" customFormat="1" ht="23.25" customHeight="1" x14ac:dyDescent="0.25">
      <c r="A59" s="26">
        <v>48</v>
      </c>
      <c r="B59" s="27" t="s">
        <v>255</v>
      </c>
      <c r="C59" s="28" t="s">
        <v>256</v>
      </c>
      <c r="D59" s="29" t="s">
        <v>279</v>
      </c>
      <c r="E59" s="30"/>
      <c r="F59" s="31" t="str">
        <f t="shared" si="2"/>
        <v>Không XL</v>
      </c>
      <c r="G59" s="32">
        <f t="shared" si="0"/>
        <v>61</v>
      </c>
      <c r="H59" s="31" t="str">
        <f t="shared" si="7"/>
        <v>TB</v>
      </c>
      <c r="I59" s="46">
        <v>6.44</v>
      </c>
      <c r="J59" s="33"/>
      <c r="K59" s="43">
        <v>1</v>
      </c>
      <c r="L59" s="44">
        <v>2</v>
      </c>
      <c r="M59" s="19">
        <f t="shared" si="3"/>
        <v>52</v>
      </c>
      <c r="N59" s="19">
        <f t="shared" si="4"/>
        <v>5</v>
      </c>
      <c r="O59" s="19">
        <f t="shared" si="5"/>
        <v>0</v>
      </c>
      <c r="P59" s="19">
        <f t="shared" si="6"/>
        <v>4</v>
      </c>
    </row>
    <row r="60" spans="1:16" s="8" customFormat="1" ht="23.25" customHeight="1" x14ac:dyDescent="0.25">
      <c r="A60" s="26">
        <v>49</v>
      </c>
      <c r="B60" s="27" t="s">
        <v>257</v>
      </c>
      <c r="C60" s="28" t="s">
        <v>258</v>
      </c>
      <c r="D60" s="29" t="s">
        <v>280</v>
      </c>
      <c r="E60" s="30"/>
      <c r="F60" s="31" t="str">
        <f t="shared" si="2"/>
        <v>Không XL</v>
      </c>
      <c r="G60" s="32">
        <f t="shared" si="0"/>
        <v>68</v>
      </c>
      <c r="H60" s="31" t="str">
        <f t="shared" si="7"/>
        <v>TB</v>
      </c>
      <c r="I60" s="46">
        <v>5.93</v>
      </c>
      <c r="J60" s="33"/>
      <c r="K60" s="43">
        <v>3</v>
      </c>
      <c r="L60" s="44">
        <v>1</v>
      </c>
      <c r="M60" s="19">
        <f t="shared" si="3"/>
        <v>51</v>
      </c>
      <c r="N60" s="19">
        <f t="shared" si="4"/>
        <v>15</v>
      </c>
      <c r="O60" s="19">
        <f t="shared" si="5"/>
        <v>0</v>
      </c>
      <c r="P60" s="19">
        <f t="shared" si="6"/>
        <v>2</v>
      </c>
    </row>
    <row r="61" spans="1:16" ht="18" customHeight="1" x14ac:dyDescent="0.3">
      <c r="C61" s="58" t="s">
        <v>8</v>
      </c>
      <c r="D61" s="58"/>
      <c r="E61" s="58"/>
      <c r="F61" s="58"/>
      <c r="G61" s="58"/>
      <c r="H61" s="58"/>
      <c r="I61" s="58"/>
      <c r="J61" s="58"/>
    </row>
    <row r="62" spans="1:16" ht="17.100000000000001" customHeight="1" x14ac:dyDescent="0.25">
      <c r="C62" s="59" t="s">
        <v>9</v>
      </c>
      <c r="D62" s="10"/>
      <c r="E62" s="60" t="s">
        <v>4</v>
      </c>
      <c r="F62" s="61"/>
      <c r="G62" s="60" t="s">
        <v>18</v>
      </c>
      <c r="H62" s="61"/>
      <c r="I62" s="20"/>
      <c r="J62" s="62" t="s">
        <v>5</v>
      </c>
    </row>
    <row r="63" spans="1:16" s="8" customFormat="1" ht="20.25" customHeight="1" x14ac:dyDescent="0.2">
      <c r="C63" s="59"/>
      <c r="D63" s="11"/>
      <c r="E63" s="42" t="s">
        <v>10</v>
      </c>
      <c r="F63" s="23" t="s">
        <v>11</v>
      </c>
      <c r="G63" s="42" t="s">
        <v>10</v>
      </c>
      <c r="H63" s="23" t="s">
        <v>11</v>
      </c>
      <c r="I63" s="12"/>
      <c r="J63" s="62"/>
    </row>
    <row r="64" spans="1:16" ht="18.75" customHeight="1" x14ac:dyDescent="0.25">
      <c r="C64" s="37" t="s">
        <v>12</v>
      </c>
      <c r="D64" s="38"/>
      <c r="E64" s="39">
        <f>COUNTIF(F12:F60,"XS")</f>
        <v>0</v>
      </c>
      <c r="F64" s="40">
        <f>E64*100/$A$60</f>
        <v>0</v>
      </c>
      <c r="G64" s="39">
        <f>COUNTIF(H12:H60,"XS")</f>
        <v>0</v>
      </c>
      <c r="H64" s="40">
        <f>G64*100/$A$60</f>
        <v>0</v>
      </c>
      <c r="I64" s="40"/>
      <c r="J64" s="41"/>
    </row>
    <row r="65" spans="1:10" ht="18.75" customHeight="1" x14ac:dyDescent="0.25">
      <c r="C65" s="37" t="s">
        <v>13</v>
      </c>
      <c r="D65" s="38"/>
      <c r="E65" s="39">
        <f>COUNTIF(F12:F60,"Tốt")</f>
        <v>0</v>
      </c>
      <c r="F65" s="40">
        <f t="shared" ref="F65:F69" si="8">E65*100/$A$60</f>
        <v>0</v>
      </c>
      <c r="G65" s="39">
        <f>COUNTIF(H12:H60,"Tốt")</f>
        <v>0</v>
      </c>
      <c r="H65" s="40">
        <f t="shared" ref="H65:H69" si="9">G65*100/$A$60</f>
        <v>0</v>
      </c>
      <c r="I65" s="40"/>
      <c r="J65" s="41"/>
    </row>
    <row r="66" spans="1:10" ht="18.75" customHeight="1" x14ac:dyDescent="0.25">
      <c r="C66" s="37" t="s">
        <v>14</v>
      </c>
      <c r="D66" s="38"/>
      <c r="E66" s="39">
        <f>COUNTIF(F12:F60,"Khá")</f>
        <v>0</v>
      </c>
      <c r="F66" s="40">
        <f t="shared" si="8"/>
        <v>0</v>
      </c>
      <c r="G66" s="39">
        <f>COUNTIF(H12:H60,"Khá")</f>
        <v>3</v>
      </c>
      <c r="H66" s="40">
        <f t="shared" si="9"/>
        <v>6.1224489795918364</v>
      </c>
      <c r="I66" s="40"/>
      <c r="J66" s="41"/>
    </row>
    <row r="67" spans="1:10" ht="18.75" customHeight="1" x14ac:dyDescent="0.25">
      <c r="C67" s="37" t="s">
        <v>15</v>
      </c>
      <c r="D67" s="38"/>
      <c r="E67" s="39">
        <f>COUNTIF(F12:F60,"TB")</f>
        <v>0</v>
      </c>
      <c r="F67" s="40">
        <f t="shared" si="8"/>
        <v>0</v>
      </c>
      <c r="G67" s="39">
        <f>COUNTIF(H12:H60,"TB")</f>
        <v>42</v>
      </c>
      <c r="H67" s="40">
        <f t="shared" si="9"/>
        <v>85.714285714285708</v>
      </c>
      <c r="I67" s="40"/>
      <c r="J67" s="41"/>
    </row>
    <row r="68" spans="1:10" ht="18.75" customHeight="1" x14ac:dyDescent="0.25">
      <c r="C68" s="37" t="s">
        <v>16</v>
      </c>
      <c r="D68" s="38"/>
      <c r="E68" s="39">
        <f>COUNTIF(F12:F60,"Yếu")</f>
        <v>0</v>
      </c>
      <c r="F68" s="40">
        <f t="shared" si="8"/>
        <v>0</v>
      </c>
      <c r="G68" s="39">
        <f>COUNTIF(H12:H60,"Yếu")</f>
        <v>4</v>
      </c>
      <c r="H68" s="40">
        <f t="shared" si="9"/>
        <v>8.1632653061224492</v>
      </c>
      <c r="I68" s="40"/>
      <c r="J68" s="41"/>
    </row>
    <row r="69" spans="1:10" ht="18.75" customHeight="1" x14ac:dyDescent="0.25">
      <c r="C69" s="37" t="s">
        <v>27</v>
      </c>
      <c r="D69" s="38"/>
      <c r="E69" s="39">
        <f>COUNTIF(F12:F60,"Không XL")</f>
        <v>49</v>
      </c>
      <c r="F69" s="40">
        <f t="shared" si="8"/>
        <v>100</v>
      </c>
      <c r="G69" s="39">
        <f>COUNTIF(H12:H60,"Không XL")</f>
        <v>0</v>
      </c>
      <c r="H69" s="40">
        <f t="shared" si="9"/>
        <v>0</v>
      </c>
      <c r="I69" s="40"/>
      <c r="J69" s="41"/>
    </row>
    <row r="70" spans="1:10" ht="9.9499999999999993" customHeight="1" x14ac:dyDescent="0.25">
      <c r="C70" s="13"/>
      <c r="D70" s="13"/>
      <c r="F70" s="14"/>
    </row>
    <row r="71" spans="1:10" ht="21" customHeight="1" x14ac:dyDescent="0.25">
      <c r="E71" s="57" t="s">
        <v>17</v>
      </c>
      <c r="F71" s="57"/>
      <c r="G71" s="57"/>
      <c r="H71" s="57"/>
      <c r="I71" s="57"/>
      <c r="J71" s="57"/>
    </row>
    <row r="72" spans="1:10" ht="19.5" customHeight="1" x14ac:dyDescent="0.3">
      <c r="A72" s="15"/>
      <c r="B72" s="34" t="s">
        <v>29</v>
      </c>
      <c r="C72" s="34"/>
      <c r="D72" s="34" t="s">
        <v>33</v>
      </c>
      <c r="E72" s="34"/>
      <c r="F72" s="34"/>
      <c r="G72" s="34"/>
      <c r="H72" s="34" t="s">
        <v>28</v>
      </c>
      <c r="I72" s="24"/>
      <c r="J72" s="34"/>
    </row>
    <row r="73" spans="1:10" ht="17.100000000000001" customHeight="1" x14ac:dyDescent="0.25"/>
    <row r="74" spans="1:10" ht="17.100000000000001" customHeight="1" x14ac:dyDescent="0.25"/>
    <row r="75" spans="1:10" ht="17.100000000000001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</sheetData>
  <sheetProtection algorithmName="SHA-512" hashValue="WFT/kYFjaduONBKwydpnML+3C43ZqC6Hq8wYhkTk2Gr3bPkP03fHvrj1auahy5om58zvJjdezcBfv+ak7sxSuw==" saltValue="Td31gAc6Uwttb7idmYWTIw==" spinCount="100000" sheet="1" objects="1" scenarios="1"/>
  <mergeCells count="19">
    <mergeCell ref="E71:J71"/>
    <mergeCell ref="A8:J8"/>
    <mergeCell ref="A10:A11"/>
    <mergeCell ref="B10:B11"/>
    <mergeCell ref="C10:D11"/>
    <mergeCell ref="E10:F10"/>
    <mergeCell ref="G10:H10"/>
    <mergeCell ref="J10:J11"/>
    <mergeCell ref="C61:J61"/>
    <mergeCell ref="C62:C63"/>
    <mergeCell ref="E62:F62"/>
    <mergeCell ref="G62:H62"/>
    <mergeCell ref="J62:J63"/>
    <mergeCell ref="A7:J7"/>
    <mergeCell ref="E2:J2"/>
    <mergeCell ref="E3:J3"/>
    <mergeCell ref="E4:J4"/>
    <mergeCell ref="A5:D5"/>
    <mergeCell ref="A6:J6"/>
  </mergeCells>
  <conditionalFormatting sqref="F12:F60">
    <cfRule type="cellIs" dxfId="81" priority="5" stopIfTrue="1" operator="equal">
      <formula>"SVG"</formula>
    </cfRule>
    <cfRule type="cellIs" dxfId="80" priority="6" stopIfTrue="1" operator="equal">
      <formula>"SVXS"</formula>
    </cfRule>
  </conditionalFormatting>
  <conditionalFormatting sqref="H12:H60">
    <cfRule type="cellIs" dxfId="79" priority="1" operator="equal">
      <formula>"Yếu"</formula>
    </cfRule>
  </conditionalFormatting>
  <conditionalFormatting sqref="H12:I60">
    <cfRule type="cellIs" dxfId="78" priority="3" stopIfTrue="1" operator="equal">
      <formula>"SVG"</formula>
    </cfRule>
    <cfRule type="cellIs" dxfId="77" priority="4" stopIfTrue="1" operator="equal">
      <formula>"SVXS"</formula>
    </cfRule>
  </conditionalFormatting>
  <conditionalFormatting sqref="O12:O60">
    <cfRule type="cellIs" dxfId="76" priority="2" operator="equal">
      <formula>5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7" max="15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40153-5212-437F-A728-680513FB6B85}">
  <dimension ref="A1:U101"/>
  <sheetViews>
    <sheetView topLeftCell="A49" zoomScale="90" zoomScaleNormal="90" zoomScalePageLayoutView="70" workbookViewId="0">
      <selection activeCell="J63" sqref="J63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11.6640625" style="1" customWidth="1"/>
    <col min="5" max="5" width="12.83203125" style="1" customWidth="1"/>
    <col min="6" max="6" width="12.6640625" style="1" customWidth="1"/>
    <col min="7" max="7" width="12.5" style="1" customWidth="1"/>
    <col min="8" max="8" width="15.33203125" style="1" customWidth="1"/>
    <col min="9" max="9" width="0.1640625" style="1" hidden="1" customWidth="1"/>
    <col min="10" max="10" width="28" style="1" customWidth="1"/>
    <col min="11" max="11" width="11.6640625" style="1" customWidth="1"/>
    <col min="12" max="12" width="10.6640625" style="1" customWidth="1"/>
    <col min="13" max="13" width="9.33203125" style="1" customWidth="1"/>
    <col min="14" max="16" width="6.1640625" style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728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281</v>
      </c>
      <c r="C12" s="28" t="s">
        <v>60</v>
      </c>
      <c r="D12" s="29" t="s">
        <v>387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68" si="0">SUM(M12:P12)</f>
        <v>30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Yếu</v>
      </c>
      <c r="I12" s="31"/>
      <c r="J12" s="33"/>
      <c r="K12" s="19"/>
      <c r="L12" s="19"/>
      <c r="M12" s="19">
        <f>IF(I12&gt;=9,55,IF(I12&gt;=8,54,IF(I12&gt;=7,53,IF(I12&gt;=6,52,IF(I12&gt;=5.5,51,IF(I12&gt;=4,50,IF(I12&gt;=3,40,30)))))))</f>
        <v>30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0</v>
      </c>
    </row>
    <row r="13" spans="1:21" s="8" customFormat="1" ht="23.25" customHeight="1" x14ac:dyDescent="0.2">
      <c r="A13" s="26">
        <v>2</v>
      </c>
      <c r="B13" s="27" t="s">
        <v>282</v>
      </c>
      <c r="C13" s="28" t="s">
        <v>283</v>
      </c>
      <c r="D13" s="29" t="s">
        <v>46</v>
      </c>
      <c r="E13" s="30"/>
      <c r="F13" s="31" t="str">
        <f t="shared" ref="F13:F68" si="1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30</v>
      </c>
      <c r="H13" s="31" t="str">
        <f t="shared" ref="H13:H68" si="2">IF(AND(G13&gt;=90),"XS",IF(AND(G13&gt;=80),"Tốt",IF(AND(G13&gt;=70),"Khá",IF(AND(G13&gt;=60),"TB",IF(AND(G13&gt;=50),"TB",IF(AND(G13&lt;50),IF(AND(G13&gt;0),"Yếu",IF(AND(G13=0),"Không XL"," "))))))))</f>
        <v>Yếu</v>
      </c>
      <c r="I13" s="31"/>
      <c r="J13" s="33"/>
      <c r="K13" s="19"/>
      <c r="L13" s="19"/>
      <c r="M13" s="19">
        <f t="shared" ref="M13:M68" si="3">IF(I13&gt;=9,55,IF(I13&gt;=8,54,IF(I13&gt;=7,53,IF(I13&gt;=6,52,IF(I13&gt;=5.5,51,IF(I13&gt;=4,50,IF(I13&gt;=3,40,30)))))))</f>
        <v>30</v>
      </c>
      <c r="N13" s="19">
        <f t="shared" ref="N13:N68" si="4">IF(K13&lt;=5,K13*5,25)</f>
        <v>0</v>
      </c>
      <c r="O13" s="19">
        <f t="shared" ref="O13:O68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68" si="6">IF(L13&lt;=5,L13*2,10)</f>
        <v>0</v>
      </c>
    </row>
    <row r="14" spans="1:21" s="8" customFormat="1" ht="23.25" customHeight="1" x14ac:dyDescent="0.2">
      <c r="A14" s="26">
        <v>3</v>
      </c>
      <c r="B14" s="27" t="s">
        <v>284</v>
      </c>
      <c r="C14" s="28" t="s">
        <v>285</v>
      </c>
      <c r="D14" s="29" t="s">
        <v>388</v>
      </c>
      <c r="E14" s="30"/>
      <c r="F14" s="31" t="str">
        <f t="shared" si="1"/>
        <v>Không XL</v>
      </c>
      <c r="G14" s="32">
        <f t="shared" si="0"/>
        <v>30</v>
      </c>
      <c r="H14" s="31" t="str">
        <f t="shared" si="2"/>
        <v>Yếu</v>
      </c>
      <c r="I14" s="31"/>
      <c r="J14" s="33"/>
      <c r="K14" s="19"/>
      <c r="L14" s="19"/>
      <c r="M14" s="19">
        <f t="shared" si="3"/>
        <v>30</v>
      </c>
      <c r="N14" s="19">
        <f t="shared" si="4"/>
        <v>0</v>
      </c>
      <c r="O14" s="19">
        <f t="shared" si="5"/>
        <v>0</v>
      </c>
      <c r="P14" s="19">
        <f t="shared" si="6"/>
        <v>0</v>
      </c>
    </row>
    <row r="15" spans="1:21" s="8" customFormat="1" ht="23.25" customHeight="1" x14ac:dyDescent="0.2">
      <c r="A15" s="26">
        <v>4</v>
      </c>
      <c r="B15" s="27" t="s">
        <v>286</v>
      </c>
      <c r="C15" s="28" t="s">
        <v>287</v>
      </c>
      <c r="D15" s="29" t="s">
        <v>66</v>
      </c>
      <c r="E15" s="30"/>
      <c r="F15" s="31" t="str">
        <f t="shared" si="1"/>
        <v>Không XL</v>
      </c>
      <c r="G15" s="32">
        <f t="shared" si="0"/>
        <v>30</v>
      </c>
      <c r="H15" s="31" t="str">
        <f t="shared" si="2"/>
        <v>Yếu</v>
      </c>
      <c r="I15" s="31"/>
      <c r="J15" s="33"/>
      <c r="K15" s="19"/>
      <c r="L15" s="19"/>
      <c r="M15" s="19">
        <f t="shared" si="3"/>
        <v>30</v>
      </c>
      <c r="N15" s="19">
        <f t="shared" si="4"/>
        <v>0</v>
      </c>
      <c r="O15" s="19">
        <f t="shared" si="5"/>
        <v>0</v>
      </c>
      <c r="P15" s="19">
        <f t="shared" si="6"/>
        <v>0</v>
      </c>
    </row>
    <row r="16" spans="1:21" s="8" customFormat="1" ht="23.25" customHeight="1" x14ac:dyDescent="0.2">
      <c r="A16" s="26">
        <v>5</v>
      </c>
      <c r="B16" s="27" t="s">
        <v>288</v>
      </c>
      <c r="C16" s="28" t="s">
        <v>289</v>
      </c>
      <c r="D16" s="29" t="s">
        <v>66</v>
      </c>
      <c r="E16" s="30"/>
      <c r="F16" s="31" t="str">
        <f t="shared" si="1"/>
        <v>Không XL</v>
      </c>
      <c r="G16" s="32">
        <f t="shared" si="0"/>
        <v>30</v>
      </c>
      <c r="H16" s="31" t="str">
        <f t="shared" si="2"/>
        <v>Yếu</v>
      </c>
      <c r="I16" s="31"/>
      <c r="J16" s="33"/>
      <c r="K16" s="19"/>
      <c r="L16" s="19"/>
      <c r="M16" s="19">
        <f t="shared" si="3"/>
        <v>30</v>
      </c>
      <c r="N16" s="19">
        <f t="shared" si="4"/>
        <v>0</v>
      </c>
      <c r="O16" s="19">
        <f t="shared" si="5"/>
        <v>0</v>
      </c>
      <c r="P16" s="19">
        <f t="shared" si="6"/>
        <v>0</v>
      </c>
    </row>
    <row r="17" spans="1:16" s="8" customFormat="1" ht="23.25" customHeight="1" x14ac:dyDescent="0.2">
      <c r="A17" s="26">
        <v>6</v>
      </c>
      <c r="B17" s="27" t="s">
        <v>290</v>
      </c>
      <c r="C17" s="28" t="s">
        <v>291</v>
      </c>
      <c r="D17" s="29" t="s">
        <v>389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f t="shared" si="0"/>
        <v>30</v>
      </c>
      <c r="H17" s="31" t="str">
        <f t="shared" si="2"/>
        <v>Yếu</v>
      </c>
      <c r="I17" s="31"/>
      <c r="J17" s="33"/>
      <c r="K17" s="19"/>
      <c r="L17" s="19"/>
      <c r="M17" s="19">
        <f t="shared" si="3"/>
        <v>30</v>
      </c>
      <c r="N17" s="19">
        <f t="shared" si="4"/>
        <v>0</v>
      </c>
      <c r="O17" s="19">
        <f t="shared" si="5"/>
        <v>0</v>
      </c>
      <c r="P17" s="19">
        <f t="shared" si="6"/>
        <v>0</v>
      </c>
    </row>
    <row r="18" spans="1:16" s="8" customFormat="1" ht="23.25" customHeight="1" x14ac:dyDescent="0.2">
      <c r="A18" s="26">
        <v>7</v>
      </c>
      <c r="B18" s="27" t="s">
        <v>292</v>
      </c>
      <c r="C18" s="28" t="s">
        <v>293</v>
      </c>
      <c r="D18" s="29" t="s">
        <v>390</v>
      </c>
      <c r="E18" s="30"/>
      <c r="F18" s="31" t="str">
        <f t="shared" si="1"/>
        <v>Không XL</v>
      </c>
      <c r="G18" s="32">
        <f t="shared" si="0"/>
        <v>30</v>
      </c>
      <c r="H18" s="31" t="str">
        <f t="shared" si="2"/>
        <v>Yếu</v>
      </c>
      <c r="I18" s="31"/>
      <c r="J18" s="33"/>
      <c r="K18" s="19"/>
      <c r="L18" s="19"/>
      <c r="M18" s="19">
        <f t="shared" si="3"/>
        <v>30</v>
      </c>
      <c r="N18" s="19">
        <f t="shared" si="4"/>
        <v>0</v>
      </c>
      <c r="O18" s="19">
        <f t="shared" si="5"/>
        <v>0</v>
      </c>
      <c r="P18" s="19">
        <f t="shared" si="6"/>
        <v>0</v>
      </c>
    </row>
    <row r="19" spans="1:16" s="8" customFormat="1" ht="23.25" customHeight="1" x14ac:dyDescent="0.2">
      <c r="A19" s="26">
        <v>8</v>
      </c>
      <c r="B19" s="27" t="s">
        <v>294</v>
      </c>
      <c r="C19" s="28" t="s">
        <v>295</v>
      </c>
      <c r="D19" s="29" t="s">
        <v>72</v>
      </c>
      <c r="E19" s="30"/>
      <c r="F19" s="31" t="str">
        <f t="shared" si="1"/>
        <v>Không XL</v>
      </c>
      <c r="G19" s="32">
        <f t="shared" si="0"/>
        <v>30</v>
      </c>
      <c r="H19" s="31" t="str">
        <f t="shared" si="2"/>
        <v>Yếu</v>
      </c>
      <c r="I19" s="31"/>
      <c r="J19" s="33"/>
      <c r="K19" s="19"/>
      <c r="L19" s="19"/>
      <c r="M19" s="19">
        <f t="shared" si="3"/>
        <v>30</v>
      </c>
      <c r="N19" s="19">
        <f t="shared" si="4"/>
        <v>0</v>
      </c>
      <c r="O19" s="19">
        <f t="shared" si="5"/>
        <v>0</v>
      </c>
      <c r="P19" s="19">
        <f t="shared" si="6"/>
        <v>0</v>
      </c>
    </row>
    <row r="20" spans="1:16" s="8" customFormat="1" ht="23.25" customHeight="1" x14ac:dyDescent="0.2">
      <c r="A20" s="26">
        <v>9</v>
      </c>
      <c r="B20" s="27" t="s">
        <v>296</v>
      </c>
      <c r="C20" s="28" t="s">
        <v>297</v>
      </c>
      <c r="D20" s="29" t="s">
        <v>391</v>
      </c>
      <c r="E20" s="30"/>
      <c r="F20" s="31" t="str">
        <f t="shared" si="1"/>
        <v>Không XL</v>
      </c>
      <c r="G20" s="32">
        <f t="shared" si="0"/>
        <v>30</v>
      </c>
      <c r="H20" s="31" t="str">
        <f t="shared" si="2"/>
        <v>Yếu</v>
      </c>
      <c r="I20" s="31"/>
      <c r="J20" s="33"/>
      <c r="K20" s="19"/>
      <c r="L20" s="19"/>
      <c r="M20" s="19">
        <f t="shared" si="3"/>
        <v>30</v>
      </c>
      <c r="N20" s="19">
        <f t="shared" si="4"/>
        <v>0</v>
      </c>
      <c r="O20" s="19">
        <f t="shared" si="5"/>
        <v>0</v>
      </c>
      <c r="P20" s="19">
        <f t="shared" si="6"/>
        <v>0</v>
      </c>
    </row>
    <row r="21" spans="1:16" s="8" customFormat="1" ht="23.25" customHeight="1" x14ac:dyDescent="0.2">
      <c r="A21" s="26">
        <v>10</v>
      </c>
      <c r="B21" s="27" t="s">
        <v>298</v>
      </c>
      <c r="C21" s="28" t="s">
        <v>299</v>
      </c>
      <c r="D21" s="29" t="s">
        <v>263</v>
      </c>
      <c r="E21" s="30"/>
      <c r="F21" s="31" t="str">
        <f t="shared" si="1"/>
        <v>Không XL</v>
      </c>
      <c r="G21" s="32">
        <f t="shared" si="0"/>
        <v>30</v>
      </c>
      <c r="H21" s="31" t="str">
        <f t="shared" si="2"/>
        <v>Yếu</v>
      </c>
      <c r="I21" s="31"/>
      <c r="J21" s="33"/>
      <c r="K21" s="19"/>
      <c r="L21" s="19"/>
      <c r="M21" s="19">
        <f t="shared" si="3"/>
        <v>30</v>
      </c>
      <c r="N21" s="19">
        <f t="shared" si="4"/>
        <v>0</v>
      </c>
      <c r="O21" s="19">
        <f t="shared" si="5"/>
        <v>0</v>
      </c>
      <c r="P21" s="19">
        <f t="shared" si="6"/>
        <v>0</v>
      </c>
    </row>
    <row r="22" spans="1:16" s="8" customFormat="1" ht="23.25" customHeight="1" x14ac:dyDescent="0.2">
      <c r="A22" s="26">
        <v>11</v>
      </c>
      <c r="B22" s="27" t="s">
        <v>300</v>
      </c>
      <c r="C22" s="28" t="s">
        <v>301</v>
      </c>
      <c r="D22" s="29" t="s">
        <v>264</v>
      </c>
      <c r="E22" s="30"/>
      <c r="F22" s="31" t="str">
        <f t="shared" si="1"/>
        <v>Không XL</v>
      </c>
      <c r="G22" s="32">
        <f t="shared" si="0"/>
        <v>30</v>
      </c>
      <c r="H22" s="31" t="str">
        <f t="shared" si="2"/>
        <v>Yếu</v>
      </c>
      <c r="I22" s="31"/>
      <c r="J22" s="33"/>
      <c r="K22" s="19"/>
      <c r="L22" s="19"/>
      <c r="M22" s="19">
        <f t="shared" si="3"/>
        <v>30</v>
      </c>
      <c r="N22" s="19">
        <f t="shared" si="4"/>
        <v>0</v>
      </c>
      <c r="O22" s="19">
        <f t="shared" si="5"/>
        <v>0</v>
      </c>
      <c r="P22" s="19">
        <f t="shared" si="6"/>
        <v>0</v>
      </c>
    </row>
    <row r="23" spans="1:16" s="8" customFormat="1" ht="23.25" customHeight="1" x14ac:dyDescent="0.2">
      <c r="A23" s="26">
        <v>12</v>
      </c>
      <c r="B23" s="27" t="s">
        <v>302</v>
      </c>
      <c r="C23" s="28" t="s">
        <v>303</v>
      </c>
      <c r="D23" s="29" t="s">
        <v>89</v>
      </c>
      <c r="E23" s="30"/>
      <c r="F23" s="31" t="str">
        <f t="shared" si="1"/>
        <v>Không XL</v>
      </c>
      <c r="G23" s="32">
        <f t="shared" si="0"/>
        <v>36</v>
      </c>
      <c r="H23" s="31" t="str">
        <f t="shared" si="2"/>
        <v>Yếu</v>
      </c>
      <c r="I23" s="31"/>
      <c r="J23" s="33" t="s">
        <v>731</v>
      </c>
      <c r="K23" s="19"/>
      <c r="L23" s="19"/>
      <c r="M23" s="19">
        <f t="shared" si="3"/>
        <v>30</v>
      </c>
      <c r="N23" s="19">
        <f t="shared" si="4"/>
        <v>0</v>
      </c>
      <c r="O23" s="19">
        <f t="shared" si="5"/>
        <v>6</v>
      </c>
      <c r="P23" s="19">
        <f t="shared" si="6"/>
        <v>0</v>
      </c>
    </row>
    <row r="24" spans="1:16" s="8" customFormat="1" ht="23.25" customHeight="1" x14ac:dyDescent="0.2">
      <c r="A24" s="26">
        <v>13</v>
      </c>
      <c r="B24" s="27" t="s">
        <v>304</v>
      </c>
      <c r="C24" s="28" t="s">
        <v>305</v>
      </c>
      <c r="D24" s="29" t="s">
        <v>89</v>
      </c>
      <c r="E24" s="30"/>
      <c r="F24" s="31" t="str">
        <f t="shared" si="1"/>
        <v>Không XL</v>
      </c>
      <c r="G24" s="32">
        <f t="shared" si="0"/>
        <v>30</v>
      </c>
      <c r="H24" s="31" t="str">
        <f t="shared" si="2"/>
        <v>Yếu</v>
      </c>
      <c r="I24" s="31"/>
      <c r="J24" s="33"/>
      <c r="K24" s="19"/>
      <c r="L24" s="19"/>
      <c r="M24" s="19">
        <f t="shared" si="3"/>
        <v>30</v>
      </c>
      <c r="N24" s="19">
        <f t="shared" si="4"/>
        <v>0</v>
      </c>
      <c r="O24" s="19">
        <f t="shared" si="5"/>
        <v>0</v>
      </c>
      <c r="P24" s="19">
        <f t="shared" si="6"/>
        <v>0</v>
      </c>
    </row>
    <row r="25" spans="1:16" s="8" customFormat="1" ht="23.25" customHeight="1" x14ac:dyDescent="0.2">
      <c r="A25" s="26">
        <v>14</v>
      </c>
      <c r="B25" s="27" t="s">
        <v>306</v>
      </c>
      <c r="C25" s="28" t="s">
        <v>307</v>
      </c>
      <c r="D25" s="29" t="s">
        <v>89</v>
      </c>
      <c r="E25" s="30"/>
      <c r="F25" s="31" t="str">
        <f t="shared" si="1"/>
        <v>Không XL</v>
      </c>
      <c r="G25" s="32">
        <f t="shared" si="0"/>
        <v>34</v>
      </c>
      <c r="H25" s="31" t="str">
        <f t="shared" si="2"/>
        <v>Yếu</v>
      </c>
      <c r="I25" s="31"/>
      <c r="J25" s="33" t="s">
        <v>26</v>
      </c>
      <c r="K25" s="19"/>
      <c r="L25" s="19"/>
      <c r="M25" s="19">
        <f t="shared" si="3"/>
        <v>30</v>
      </c>
      <c r="N25" s="19">
        <f t="shared" si="4"/>
        <v>0</v>
      </c>
      <c r="O25" s="19">
        <f t="shared" si="5"/>
        <v>4</v>
      </c>
      <c r="P25" s="19">
        <f t="shared" si="6"/>
        <v>0</v>
      </c>
    </row>
    <row r="26" spans="1:16" s="8" customFormat="1" ht="23.25" customHeight="1" x14ac:dyDescent="0.2">
      <c r="A26" s="26">
        <v>15</v>
      </c>
      <c r="B26" s="27" t="s">
        <v>308</v>
      </c>
      <c r="C26" s="28" t="s">
        <v>309</v>
      </c>
      <c r="D26" s="29" t="s">
        <v>89</v>
      </c>
      <c r="E26" s="30"/>
      <c r="F26" s="31" t="str">
        <f t="shared" si="1"/>
        <v>Không XL</v>
      </c>
      <c r="G26" s="32">
        <f t="shared" si="0"/>
        <v>30</v>
      </c>
      <c r="H26" s="31" t="str">
        <f t="shared" si="2"/>
        <v>Yếu</v>
      </c>
      <c r="I26" s="31"/>
      <c r="J26" s="33"/>
      <c r="K26" s="19"/>
      <c r="L26" s="19"/>
      <c r="M26" s="19">
        <f t="shared" si="3"/>
        <v>30</v>
      </c>
      <c r="N26" s="19">
        <f t="shared" si="4"/>
        <v>0</v>
      </c>
      <c r="O26" s="19">
        <f t="shared" si="5"/>
        <v>0</v>
      </c>
      <c r="P26" s="19">
        <f t="shared" si="6"/>
        <v>0</v>
      </c>
    </row>
    <row r="27" spans="1:16" s="8" customFormat="1" ht="23.25" customHeight="1" x14ac:dyDescent="0.2">
      <c r="A27" s="26">
        <v>16</v>
      </c>
      <c r="B27" s="27" t="s">
        <v>310</v>
      </c>
      <c r="C27" s="28" t="s">
        <v>311</v>
      </c>
      <c r="D27" s="29" t="s">
        <v>392</v>
      </c>
      <c r="E27" s="30"/>
      <c r="F27" s="31" t="str">
        <f t="shared" si="1"/>
        <v>Không XL</v>
      </c>
      <c r="G27" s="32">
        <f t="shared" si="0"/>
        <v>30</v>
      </c>
      <c r="H27" s="31" t="str">
        <f t="shared" si="2"/>
        <v>Yếu</v>
      </c>
      <c r="I27" s="31"/>
      <c r="J27" s="33"/>
      <c r="K27" s="19"/>
      <c r="L27" s="19"/>
      <c r="M27" s="19">
        <f t="shared" si="3"/>
        <v>30</v>
      </c>
      <c r="N27" s="19">
        <f t="shared" si="4"/>
        <v>0</v>
      </c>
      <c r="O27" s="19">
        <f t="shared" si="5"/>
        <v>0</v>
      </c>
      <c r="P27" s="19">
        <f t="shared" si="6"/>
        <v>0</v>
      </c>
    </row>
    <row r="28" spans="1:16" s="8" customFormat="1" ht="23.25" customHeight="1" x14ac:dyDescent="0.2">
      <c r="A28" s="26">
        <v>17</v>
      </c>
      <c r="B28" s="27" t="s">
        <v>312</v>
      </c>
      <c r="C28" s="28" t="s">
        <v>313</v>
      </c>
      <c r="D28" s="29" t="s">
        <v>99</v>
      </c>
      <c r="E28" s="30"/>
      <c r="F28" s="31" t="str">
        <f t="shared" si="1"/>
        <v>Không XL</v>
      </c>
      <c r="G28" s="32">
        <f t="shared" si="0"/>
        <v>34</v>
      </c>
      <c r="H28" s="31" t="str">
        <f t="shared" si="2"/>
        <v>Yếu</v>
      </c>
      <c r="I28" s="31"/>
      <c r="J28" s="33" t="s">
        <v>26</v>
      </c>
      <c r="K28" s="19"/>
      <c r="L28" s="19"/>
      <c r="M28" s="19">
        <f t="shared" si="3"/>
        <v>30</v>
      </c>
      <c r="N28" s="19">
        <f t="shared" si="4"/>
        <v>0</v>
      </c>
      <c r="O28" s="19">
        <f t="shared" si="5"/>
        <v>4</v>
      </c>
      <c r="P28" s="19">
        <f t="shared" si="6"/>
        <v>0</v>
      </c>
    </row>
    <row r="29" spans="1:16" s="8" customFormat="1" ht="23.25" customHeight="1" x14ac:dyDescent="0.2">
      <c r="A29" s="26">
        <v>18</v>
      </c>
      <c r="B29" s="27" t="s">
        <v>314</v>
      </c>
      <c r="C29" s="28" t="s">
        <v>315</v>
      </c>
      <c r="D29" s="29" t="s">
        <v>99</v>
      </c>
      <c r="E29" s="30"/>
      <c r="F29" s="31" t="str">
        <f t="shared" si="1"/>
        <v>Không XL</v>
      </c>
      <c r="G29" s="32">
        <f t="shared" si="0"/>
        <v>30</v>
      </c>
      <c r="H29" s="31" t="str">
        <f t="shared" si="2"/>
        <v>Yếu</v>
      </c>
      <c r="I29" s="31"/>
      <c r="J29" s="33"/>
      <c r="K29" s="19"/>
      <c r="L29" s="19"/>
      <c r="M29" s="19">
        <f t="shared" si="3"/>
        <v>30</v>
      </c>
      <c r="N29" s="19">
        <f t="shared" si="4"/>
        <v>0</v>
      </c>
      <c r="O29" s="19">
        <f t="shared" si="5"/>
        <v>0</v>
      </c>
      <c r="P29" s="19">
        <f t="shared" si="6"/>
        <v>0</v>
      </c>
    </row>
    <row r="30" spans="1:16" s="8" customFormat="1" ht="23.25" customHeight="1" x14ac:dyDescent="0.2">
      <c r="A30" s="26">
        <v>19</v>
      </c>
      <c r="B30" s="27" t="s">
        <v>316</v>
      </c>
      <c r="C30" s="28" t="s">
        <v>317</v>
      </c>
      <c r="D30" s="29" t="s">
        <v>104</v>
      </c>
      <c r="E30" s="30"/>
      <c r="F30" s="31" t="str">
        <f t="shared" si="1"/>
        <v>Không XL</v>
      </c>
      <c r="G30" s="32">
        <f t="shared" si="0"/>
        <v>30</v>
      </c>
      <c r="H30" s="31" t="str">
        <f t="shared" si="2"/>
        <v>Yếu</v>
      </c>
      <c r="I30" s="31"/>
      <c r="J30" s="33"/>
      <c r="K30" s="19"/>
      <c r="L30" s="19"/>
      <c r="M30" s="19">
        <f t="shared" si="3"/>
        <v>30</v>
      </c>
      <c r="N30" s="19">
        <f t="shared" si="4"/>
        <v>0</v>
      </c>
      <c r="O30" s="19">
        <f t="shared" si="5"/>
        <v>0</v>
      </c>
      <c r="P30" s="19">
        <f t="shared" si="6"/>
        <v>0</v>
      </c>
    </row>
    <row r="31" spans="1:16" s="8" customFormat="1" ht="23.25" customHeight="1" x14ac:dyDescent="0.2">
      <c r="A31" s="26">
        <v>20</v>
      </c>
      <c r="B31" s="27" t="s">
        <v>318</v>
      </c>
      <c r="C31" s="28" t="s">
        <v>319</v>
      </c>
      <c r="D31" s="29" t="s">
        <v>266</v>
      </c>
      <c r="E31" s="30"/>
      <c r="F31" s="31" t="str">
        <f t="shared" si="1"/>
        <v>Không XL</v>
      </c>
      <c r="G31" s="32">
        <f t="shared" si="0"/>
        <v>30</v>
      </c>
      <c r="H31" s="31" t="str">
        <f t="shared" si="2"/>
        <v>Yếu</v>
      </c>
      <c r="I31" s="31"/>
      <c r="J31" s="33"/>
      <c r="K31" s="19"/>
      <c r="L31" s="19"/>
      <c r="M31" s="19">
        <f t="shared" si="3"/>
        <v>30</v>
      </c>
      <c r="N31" s="19">
        <f t="shared" si="4"/>
        <v>0</v>
      </c>
      <c r="O31" s="19">
        <f t="shared" si="5"/>
        <v>0</v>
      </c>
      <c r="P31" s="19">
        <f t="shared" si="6"/>
        <v>0</v>
      </c>
    </row>
    <row r="32" spans="1:16" s="8" customFormat="1" ht="23.25" customHeight="1" x14ac:dyDescent="0.2">
      <c r="A32" s="26">
        <v>21</v>
      </c>
      <c r="B32" s="27" t="s">
        <v>320</v>
      </c>
      <c r="C32" s="28" t="s">
        <v>321</v>
      </c>
      <c r="D32" s="29" t="s">
        <v>107</v>
      </c>
      <c r="E32" s="30"/>
      <c r="F32" s="31" t="str">
        <f t="shared" si="1"/>
        <v>Không XL</v>
      </c>
      <c r="G32" s="32">
        <f t="shared" si="0"/>
        <v>30</v>
      </c>
      <c r="H32" s="31" t="str">
        <f t="shared" si="2"/>
        <v>Yếu</v>
      </c>
      <c r="I32" s="31"/>
      <c r="J32" s="33"/>
      <c r="K32" s="19"/>
      <c r="L32" s="19"/>
      <c r="M32" s="19">
        <f t="shared" si="3"/>
        <v>30</v>
      </c>
      <c r="N32" s="19">
        <f t="shared" si="4"/>
        <v>0</v>
      </c>
      <c r="O32" s="19">
        <f t="shared" si="5"/>
        <v>0</v>
      </c>
      <c r="P32" s="19">
        <f t="shared" si="6"/>
        <v>0</v>
      </c>
    </row>
    <row r="33" spans="1:16" s="8" customFormat="1" ht="23.25" customHeight="1" x14ac:dyDescent="0.2">
      <c r="A33" s="26">
        <v>22</v>
      </c>
      <c r="B33" s="27" t="s">
        <v>322</v>
      </c>
      <c r="C33" s="28" t="s">
        <v>323</v>
      </c>
      <c r="D33" s="29" t="s">
        <v>393</v>
      </c>
      <c r="E33" s="30"/>
      <c r="F33" s="31" t="str">
        <f t="shared" si="1"/>
        <v>Không XL</v>
      </c>
      <c r="G33" s="32">
        <f t="shared" si="0"/>
        <v>30</v>
      </c>
      <c r="H33" s="31" t="str">
        <f t="shared" si="2"/>
        <v>Yếu</v>
      </c>
      <c r="I33" s="31"/>
      <c r="J33" s="33"/>
      <c r="K33" s="19"/>
      <c r="L33" s="19"/>
      <c r="M33" s="19">
        <f t="shared" si="3"/>
        <v>30</v>
      </c>
      <c r="N33" s="19">
        <f t="shared" si="4"/>
        <v>0</v>
      </c>
      <c r="O33" s="19">
        <f t="shared" si="5"/>
        <v>0</v>
      </c>
      <c r="P33" s="19">
        <f t="shared" si="6"/>
        <v>0</v>
      </c>
    </row>
    <row r="34" spans="1:16" s="8" customFormat="1" ht="23.25" customHeight="1" x14ac:dyDescent="0.2">
      <c r="A34" s="26">
        <v>23</v>
      </c>
      <c r="B34" s="27" t="s">
        <v>324</v>
      </c>
      <c r="C34" s="28" t="s">
        <v>325</v>
      </c>
      <c r="D34" s="29" t="s">
        <v>394</v>
      </c>
      <c r="E34" s="30"/>
      <c r="F34" s="31" t="str">
        <f t="shared" si="1"/>
        <v>Không XL</v>
      </c>
      <c r="G34" s="32">
        <f t="shared" si="0"/>
        <v>30</v>
      </c>
      <c r="H34" s="31" t="str">
        <f t="shared" si="2"/>
        <v>Yếu</v>
      </c>
      <c r="I34" s="31"/>
      <c r="J34" s="33"/>
      <c r="K34" s="19"/>
      <c r="L34" s="19"/>
      <c r="M34" s="19">
        <f t="shared" si="3"/>
        <v>30</v>
      </c>
      <c r="N34" s="19">
        <f t="shared" si="4"/>
        <v>0</v>
      </c>
      <c r="O34" s="19">
        <f t="shared" si="5"/>
        <v>0</v>
      </c>
      <c r="P34" s="19">
        <f t="shared" si="6"/>
        <v>0</v>
      </c>
    </row>
    <row r="35" spans="1:16" s="8" customFormat="1" ht="23.25" customHeight="1" x14ac:dyDescent="0.2">
      <c r="A35" s="26">
        <v>24</v>
      </c>
      <c r="B35" s="27" t="s">
        <v>326</v>
      </c>
      <c r="C35" s="28" t="s">
        <v>327</v>
      </c>
      <c r="D35" s="29" t="s">
        <v>115</v>
      </c>
      <c r="E35" s="30"/>
      <c r="F35" s="31" t="str">
        <f t="shared" si="1"/>
        <v>Không XL</v>
      </c>
      <c r="G35" s="32">
        <f t="shared" si="0"/>
        <v>30</v>
      </c>
      <c r="H35" s="31" t="str">
        <f t="shared" si="2"/>
        <v>Yếu</v>
      </c>
      <c r="I35" s="31"/>
      <c r="J35" s="33"/>
      <c r="K35" s="19"/>
      <c r="L35" s="19"/>
      <c r="M35" s="19">
        <f t="shared" si="3"/>
        <v>30</v>
      </c>
      <c r="N35" s="19">
        <f t="shared" si="4"/>
        <v>0</v>
      </c>
      <c r="O35" s="19">
        <f t="shared" si="5"/>
        <v>0</v>
      </c>
      <c r="P35" s="19">
        <f t="shared" si="6"/>
        <v>0</v>
      </c>
    </row>
    <row r="36" spans="1:16" s="8" customFormat="1" ht="23.25" customHeight="1" x14ac:dyDescent="0.2">
      <c r="A36" s="26">
        <v>25</v>
      </c>
      <c r="B36" s="27" t="s">
        <v>328</v>
      </c>
      <c r="C36" s="28" t="s">
        <v>329</v>
      </c>
      <c r="D36" s="29" t="s">
        <v>115</v>
      </c>
      <c r="E36" s="30"/>
      <c r="F36" s="31" t="str">
        <f t="shared" si="1"/>
        <v>Không XL</v>
      </c>
      <c r="G36" s="32">
        <f t="shared" si="0"/>
        <v>30</v>
      </c>
      <c r="H36" s="31" t="str">
        <f t="shared" si="2"/>
        <v>Yếu</v>
      </c>
      <c r="I36" s="31"/>
      <c r="J36" s="33"/>
      <c r="K36" s="19"/>
      <c r="L36" s="19"/>
      <c r="M36" s="19">
        <f t="shared" si="3"/>
        <v>30</v>
      </c>
      <c r="N36" s="19">
        <f t="shared" si="4"/>
        <v>0</v>
      </c>
      <c r="O36" s="19">
        <f t="shared" si="5"/>
        <v>0</v>
      </c>
      <c r="P36" s="19">
        <f t="shared" si="6"/>
        <v>0</v>
      </c>
    </row>
    <row r="37" spans="1:16" s="8" customFormat="1" ht="23.25" customHeight="1" x14ac:dyDescent="0.2">
      <c r="A37" s="26">
        <v>26</v>
      </c>
      <c r="B37" s="27" t="s">
        <v>330</v>
      </c>
      <c r="C37" s="28" t="s">
        <v>331</v>
      </c>
      <c r="D37" s="29" t="s">
        <v>115</v>
      </c>
      <c r="E37" s="30"/>
      <c r="F37" s="31" t="str">
        <f t="shared" si="1"/>
        <v>Không XL</v>
      </c>
      <c r="G37" s="32">
        <f t="shared" si="0"/>
        <v>30</v>
      </c>
      <c r="H37" s="31" t="str">
        <f t="shared" si="2"/>
        <v>Yếu</v>
      </c>
      <c r="I37" s="31"/>
      <c r="J37" s="33"/>
      <c r="K37" s="19"/>
      <c r="L37" s="19"/>
      <c r="M37" s="19">
        <f t="shared" si="3"/>
        <v>30</v>
      </c>
      <c r="N37" s="19">
        <f t="shared" si="4"/>
        <v>0</v>
      </c>
      <c r="O37" s="19">
        <f t="shared" si="5"/>
        <v>0</v>
      </c>
      <c r="P37" s="19">
        <f t="shared" si="6"/>
        <v>0</v>
      </c>
    </row>
    <row r="38" spans="1:16" s="8" customFormat="1" ht="23.25" customHeight="1" x14ac:dyDescent="0.2">
      <c r="A38" s="26">
        <v>27</v>
      </c>
      <c r="B38" s="27" t="s">
        <v>332</v>
      </c>
      <c r="C38" s="28" t="s">
        <v>333</v>
      </c>
      <c r="D38" s="29" t="s">
        <v>395</v>
      </c>
      <c r="E38" s="30"/>
      <c r="F38" s="31" t="str">
        <f t="shared" si="1"/>
        <v>Không XL</v>
      </c>
      <c r="G38" s="32">
        <f t="shared" si="0"/>
        <v>30</v>
      </c>
      <c r="H38" s="31" t="str">
        <f t="shared" si="2"/>
        <v>Yếu</v>
      </c>
      <c r="I38" s="31"/>
      <c r="J38" s="33"/>
      <c r="K38" s="19"/>
      <c r="L38" s="19"/>
      <c r="M38" s="19">
        <f t="shared" si="3"/>
        <v>30</v>
      </c>
      <c r="N38" s="19">
        <f t="shared" si="4"/>
        <v>0</v>
      </c>
      <c r="O38" s="19">
        <f t="shared" si="5"/>
        <v>0</v>
      </c>
      <c r="P38" s="19">
        <f t="shared" si="6"/>
        <v>0</v>
      </c>
    </row>
    <row r="39" spans="1:16" s="8" customFormat="1" ht="23.25" customHeight="1" x14ac:dyDescent="0.2">
      <c r="A39" s="26">
        <v>28</v>
      </c>
      <c r="B39" s="27" t="s">
        <v>334</v>
      </c>
      <c r="C39" s="28" t="s">
        <v>335</v>
      </c>
      <c r="D39" s="29" t="s">
        <v>396</v>
      </c>
      <c r="E39" s="30"/>
      <c r="F39" s="31" t="str">
        <f t="shared" si="1"/>
        <v>Không XL</v>
      </c>
      <c r="G39" s="32">
        <f t="shared" si="0"/>
        <v>30</v>
      </c>
      <c r="H39" s="31" t="str">
        <f t="shared" si="2"/>
        <v>Yếu</v>
      </c>
      <c r="I39" s="31"/>
      <c r="J39" s="33"/>
      <c r="K39" s="19"/>
      <c r="L39" s="19"/>
      <c r="M39" s="19">
        <f t="shared" si="3"/>
        <v>30</v>
      </c>
      <c r="N39" s="19">
        <f t="shared" si="4"/>
        <v>0</v>
      </c>
      <c r="O39" s="19">
        <f t="shared" si="5"/>
        <v>0</v>
      </c>
      <c r="P39" s="19">
        <f t="shared" si="6"/>
        <v>0</v>
      </c>
    </row>
    <row r="40" spans="1:16" s="8" customFormat="1" ht="23.25" customHeight="1" x14ac:dyDescent="0.2">
      <c r="A40" s="26">
        <v>29</v>
      </c>
      <c r="B40" s="27" t="s">
        <v>336</v>
      </c>
      <c r="C40" s="28" t="s">
        <v>337</v>
      </c>
      <c r="D40" s="29" t="s">
        <v>397</v>
      </c>
      <c r="E40" s="30"/>
      <c r="F40" s="31" t="str">
        <f t="shared" si="1"/>
        <v>Không XL</v>
      </c>
      <c r="G40" s="32">
        <f t="shared" si="0"/>
        <v>30</v>
      </c>
      <c r="H40" s="31" t="str">
        <f t="shared" si="2"/>
        <v>Yếu</v>
      </c>
      <c r="I40" s="31"/>
      <c r="J40" s="33"/>
      <c r="K40" s="19"/>
      <c r="L40" s="19"/>
      <c r="M40" s="19">
        <f t="shared" si="3"/>
        <v>30</v>
      </c>
      <c r="N40" s="19">
        <f t="shared" si="4"/>
        <v>0</v>
      </c>
      <c r="O40" s="19">
        <f t="shared" si="5"/>
        <v>0</v>
      </c>
      <c r="P40" s="19">
        <f t="shared" si="6"/>
        <v>0</v>
      </c>
    </row>
    <row r="41" spans="1:16" s="8" customFormat="1" ht="23.25" customHeight="1" x14ac:dyDescent="0.2">
      <c r="A41" s="26">
        <v>30</v>
      </c>
      <c r="B41" s="27" t="s">
        <v>338</v>
      </c>
      <c r="C41" s="28" t="s">
        <v>339</v>
      </c>
      <c r="D41" s="29" t="s">
        <v>398</v>
      </c>
      <c r="E41" s="30"/>
      <c r="F41" s="31" t="str">
        <f t="shared" si="1"/>
        <v>Không XL</v>
      </c>
      <c r="G41" s="32">
        <f t="shared" si="0"/>
        <v>30</v>
      </c>
      <c r="H41" s="31" t="str">
        <f t="shared" si="2"/>
        <v>Yếu</v>
      </c>
      <c r="I41" s="31"/>
      <c r="J41" s="33"/>
      <c r="K41" s="19"/>
      <c r="L41" s="19"/>
      <c r="M41" s="19">
        <f t="shared" si="3"/>
        <v>30</v>
      </c>
      <c r="N41" s="19">
        <f t="shared" si="4"/>
        <v>0</v>
      </c>
      <c r="O41" s="19">
        <f t="shared" si="5"/>
        <v>0</v>
      </c>
      <c r="P41" s="19">
        <f t="shared" si="6"/>
        <v>0</v>
      </c>
    </row>
    <row r="42" spans="1:16" s="8" customFormat="1" ht="23.25" customHeight="1" x14ac:dyDescent="0.2">
      <c r="A42" s="26">
        <v>31</v>
      </c>
      <c r="B42" s="27" t="s">
        <v>340</v>
      </c>
      <c r="C42" s="28" t="s">
        <v>341</v>
      </c>
      <c r="D42" s="29" t="s">
        <v>399</v>
      </c>
      <c r="E42" s="30"/>
      <c r="F42" s="31" t="str">
        <f t="shared" si="1"/>
        <v>Không XL</v>
      </c>
      <c r="G42" s="32">
        <f t="shared" si="0"/>
        <v>30</v>
      </c>
      <c r="H42" s="31" t="str">
        <f t="shared" si="2"/>
        <v>Yếu</v>
      </c>
      <c r="I42" s="31"/>
      <c r="J42" s="33"/>
      <c r="K42" s="19"/>
      <c r="L42" s="19"/>
      <c r="M42" s="19">
        <f t="shared" si="3"/>
        <v>30</v>
      </c>
      <c r="N42" s="19">
        <f t="shared" si="4"/>
        <v>0</v>
      </c>
      <c r="O42" s="19">
        <f t="shared" si="5"/>
        <v>0</v>
      </c>
      <c r="P42" s="19">
        <f t="shared" si="6"/>
        <v>0</v>
      </c>
    </row>
    <row r="43" spans="1:16" s="8" customFormat="1" ht="23.25" customHeight="1" x14ac:dyDescent="0.2">
      <c r="A43" s="26">
        <v>32</v>
      </c>
      <c r="B43" s="27" t="s">
        <v>342</v>
      </c>
      <c r="C43" s="28" t="s">
        <v>343</v>
      </c>
      <c r="D43" s="29" t="s">
        <v>121</v>
      </c>
      <c r="E43" s="30"/>
      <c r="F43" s="31" t="str">
        <f t="shared" si="1"/>
        <v>Không XL</v>
      </c>
      <c r="G43" s="32">
        <f t="shared" si="0"/>
        <v>30</v>
      </c>
      <c r="H43" s="31" t="str">
        <f t="shared" si="2"/>
        <v>Yếu</v>
      </c>
      <c r="I43" s="31"/>
      <c r="J43" s="33"/>
      <c r="K43" s="19"/>
      <c r="L43" s="19"/>
      <c r="M43" s="19">
        <f t="shared" si="3"/>
        <v>30</v>
      </c>
      <c r="N43" s="19">
        <f t="shared" si="4"/>
        <v>0</v>
      </c>
      <c r="O43" s="19">
        <f t="shared" si="5"/>
        <v>0</v>
      </c>
      <c r="P43" s="19">
        <f t="shared" si="6"/>
        <v>0</v>
      </c>
    </row>
    <row r="44" spans="1:16" s="8" customFormat="1" ht="23.25" customHeight="1" x14ac:dyDescent="0.2">
      <c r="A44" s="26">
        <v>33</v>
      </c>
      <c r="B44" s="27" t="s">
        <v>344</v>
      </c>
      <c r="C44" s="28" t="s">
        <v>345</v>
      </c>
      <c r="D44" s="29" t="s">
        <v>121</v>
      </c>
      <c r="E44" s="30"/>
      <c r="F44" s="31" t="str">
        <f t="shared" si="1"/>
        <v>Không XL</v>
      </c>
      <c r="G44" s="32">
        <f t="shared" si="0"/>
        <v>30</v>
      </c>
      <c r="H44" s="31" t="str">
        <f t="shared" si="2"/>
        <v>Yếu</v>
      </c>
      <c r="I44" s="31"/>
      <c r="J44" s="33"/>
      <c r="K44" s="19"/>
      <c r="L44" s="19"/>
      <c r="M44" s="19">
        <f t="shared" si="3"/>
        <v>30</v>
      </c>
      <c r="N44" s="19">
        <f t="shared" si="4"/>
        <v>0</v>
      </c>
      <c r="O44" s="19">
        <f t="shared" si="5"/>
        <v>0</v>
      </c>
      <c r="P44" s="19">
        <f t="shared" si="6"/>
        <v>0</v>
      </c>
    </row>
    <row r="45" spans="1:16" s="8" customFormat="1" ht="23.25" customHeight="1" x14ac:dyDescent="0.2">
      <c r="A45" s="26">
        <v>34</v>
      </c>
      <c r="B45" s="27" t="s">
        <v>346</v>
      </c>
      <c r="C45" s="28" t="s">
        <v>347</v>
      </c>
      <c r="D45" s="29" t="s">
        <v>400</v>
      </c>
      <c r="E45" s="30"/>
      <c r="F45" s="31" t="str">
        <f t="shared" si="1"/>
        <v>Không XL</v>
      </c>
      <c r="G45" s="32">
        <f t="shared" si="0"/>
        <v>30</v>
      </c>
      <c r="H45" s="31" t="str">
        <f t="shared" si="2"/>
        <v>Yếu</v>
      </c>
      <c r="I45" s="31"/>
      <c r="J45" s="33"/>
      <c r="K45" s="19"/>
      <c r="L45" s="19"/>
      <c r="M45" s="19">
        <f t="shared" si="3"/>
        <v>30</v>
      </c>
      <c r="N45" s="19">
        <f t="shared" si="4"/>
        <v>0</v>
      </c>
      <c r="O45" s="19">
        <f t="shared" si="5"/>
        <v>0</v>
      </c>
      <c r="P45" s="19">
        <f t="shared" si="6"/>
        <v>0</v>
      </c>
    </row>
    <row r="46" spans="1:16" s="8" customFormat="1" ht="23.25" customHeight="1" x14ac:dyDescent="0.2">
      <c r="A46" s="26">
        <v>35</v>
      </c>
      <c r="B46" s="27" t="s">
        <v>348</v>
      </c>
      <c r="C46" s="28" t="s">
        <v>349</v>
      </c>
      <c r="D46" s="29" t="s">
        <v>270</v>
      </c>
      <c r="E46" s="30"/>
      <c r="F46" s="31" t="str">
        <f t="shared" si="1"/>
        <v>Không XL</v>
      </c>
      <c r="G46" s="32">
        <f t="shared" si="0"/>
        <v>30</v>
      </c>
      <c r="H46" s="31" t="str">
        <f t="shared" si="2"/>
        <v>Yếu</v>
      </c>
      <c r="I46" s="31"/>
      <c r="J46" s="33"/>
      <c r="K46" s="19"/>
      <c r="L46" s="19"/>
      <c r="M46" s="19">
        <f t="shared" si="3"/>
        <v>30</v>
      </c>
      <c r="N46" s="19">
        <f t="shared" si="4"/>
        <v>0</v>
      </c>
      <c r="O46" s="19">
        <f t="shared" si="5"/>
        <v>0</v>
      </c>
      <c r="P46" s="19">
        <f t="shared" si="6"/>
        <v>0</v>
      </c>
    </row>
    <row r="47" spans="1:16" s="8" customFormat="1" ht="23.25" customHeight="1" x14ac:dyDescent="0.2">
      <c r="A47" s="26">
        <v>36</v>
      </c>
      <c r="B47" s="27" t="s">
        <v>350</v>
      </c>
      <c r="C47" s="28" t="s">
        <v>351</v>
      </c>
      <c r="D47" s="29" t="s">
        <v>270</v>
      </c>
      <c r="E47" s="30"/>
      <c r="F47" s="31" t="str">
        <f t="shared" si="1"/>
        <v>Không XL</v>
      </c>
      <c r="G47" s="32">
        <f t="shared" si="0"/>
        <v>30</v>
      </c>
      <c r="H47" s="31" t="str">
        <f t="shared" si="2"/>
        <v>Yếu</v>
      </c>
      <c r="I47" s="31"/>
      <c r="J47" s="33"/>
      <c r="K47" s="19"/>
      <c r="L47" s="19"/>
      <c r="M47" s="19">
        <f t="shared" si="3"/>
        <v>30</v>
      </c>
      <c r="N47" s="19">
        <f t="shared" si="4"/>
        <v>0</v>
      </c>
      <c r="O47" s="19">
        <f t="shared" si="5"/>
        <v>0</v>
      </c>
      <c r="P47" s="19">
        <f t="shared" si="6"/>
        <v>0</v>
      </c>
    </row>
    <row r="48" spans="1:16" s="8" customFormat="1" ht="23.25" customHeight="1" x14ac:dyDescent="0.2">
      <c r="A48" s="26">
        <v>37</v>
      </c>
      <c r="B48" s="27" t="s">
        <v>352</v>
      </c>
      <c r="C48" s="28" t="s">
        <v>353</v>
      </c>
      <c r="D48" s="29" t="s">
        <v>401</v>
      </c>
      <c r="E48" s="30"/>
      <c r="F48" s="31" t="str">
        <f t="shared" si="1"/>
        <v>Không XL</v>
      </c>
      <c r="G48" s="32">
        <f t="shared" si="0"/>
        <v>30</v>
      </c>
      <c r="H48" s="31" t="str">
        <f t="shared" si="2"/>
        <v>Yếu</v>
      </c>
      <c r="I48" s="31"/>
      <c r="J48" s="33"/>
      <c r="K48" s="19"/>
      <c r="L48" s="19"/>
      <c r="M48" s="19">
        <f t="shared" si="3"/>
        <v>30</v>
      </c>
      <c r="N48" s="19">
        <f t="shared" si="4"/>
        <v>0</v>
      </c>
      <c r="O48" s="19">
        <f t="shared" si="5"/>
        <v>0</v>
      </c>
      <c r="P48" s="19">
        <f t="shared" si="6"/>
        <v>0</v>
      </c>
    </row>
    <row r="49" spans="1:16" s="8" customFormat="1" ht="23.25" customHeight="1" x14ac:dyDescent="0.2">
      <c r="A49" s="26">
        <v>38</v>
      </c>
      <c r="B49" s="27" t="s">
        <v>354</v>
      </c>
      <c r="C49" s="28" t="s">
        <v>345</v>
      </c>
      <c r="D49" s="29" t="s">
        <v>128</v>
      </c>
      <c r="E49" s="30"/>
      <c r="F49" s="31" t="str">
        <f t="shared" si="1"/>
        <v>Không XL</v>
      </c>
      <c r="G49" s="32">
        <f t="shared" si="0"/>
        <v>30</v>
      </c>
      <c r="H49" s="31" t="str">
        <f t="shared" si="2"/>
        <v>Yếu</v>
      </c>
      <c r="I49" s="31"/>
      <c r="J49" s="33"/>
      <c r="K49" s="19"/>
      <c r="L49" s="19"/>
      <c r="M49" s="19">
        <f t="shared" si="3"/>
        <v>30</v>
      </c>
      <c r="N49" s="19">
        <f t="shared" si="4"/>
        <v>0</v>
      </c>
      <c r="O49" s="19">
        <f t="shared" si="5"/>
        <v>0</v>
      </c>
      <c r="P49" s="19">
        <f t="shared" si="6"/>
        <v>0</v>
      </c>
    </row>
    <row r="50" spans="1:16" s="8" customFormat="1" ht="23.25" customHeight="1" x14ac:dyDescent="0.2">
      <c r="A50" s="26">
        <v>39</v>
      </c>
      <c r="B50" s="27" t="s">
        <v>355</v>
      </c>
      <c r="C50" s="28" t="s">
        <v>356</v>
      </c>
      <c r="D50" s="29" t="s">
        <v>128</v>
      </c>
      <c r="E50" s="30"/>
      <c r="F50" s="31" t="str">
        <f t="shared" si="1"/>
        <v>Không XL</v>
      </c>
      <c r="G50" s="32">
        <f t="shared" si="0"/>
        <v>36</v>
      </c>
      <c r="H50" s="31" t="str">
        <f t="shared" si="2"/>
        <v>Yếu</v>
      </c>
      <c r="I50" s="31"/>
      <c r="J50" s="33" t="s">
        <v>731</v>
      </c>
      <c r="K50" s="19"/>
      <c r="L50" s="19"/>
      <c r="M50" s="19">
        <f t="shared" si="3"/>
        <v>30</v>
      </c>
      <c r="N50" s="19">
        <f t="shared" si="4"/>
        <v>0</v>
      </c>
      <c r="O50" s="19">
        <f t="shared" si="5"/>
        <v>6</v>
      </c>
      <c r="P50" s="19">
        <f t="shared" si="6"/>
        <v>0</v>
      </c>
    </row>
    <row r="51" spans="1:16" s="8" customFormat="1" ht="23.25" customHeight="1" x14ac:dyDescent="0.2">
      <c r="A51" s="26">
        <v>40</v>
      </c>
      <c r="B51" s="27" t="s">
        <v>357</v>
      </c>
      <c r="C51" s="28" t="s">
        <v>358</v>
      </c>
      <c r="D51" s="29" t="s">
        <v>134</v>
      </c>
      <c r="E51" s="30"/>
      <c r="F51" s="31" t="str">
        <f t="shared" si="1"/>
        <v>Không XL</v>
      </c>
      <c r="G51" s="32">
        <f t="shared" si="0"/>
        <v>30</v>
      </c>
      <c r="H51" s="31" t="str">
        <f t="shared" si="2"/>
        <v>Yếu</v>
      </c>
      <c r="I51" s="31"/>
      <c r="J51" s="33"/>
      <c r="K51" s="19"/>
      <c r="L51" s="19"/>
      <c r="M51" s="19">
        <f t="shared" si="3"/>
        <v>30</v>
      </c>
      <c r="N51" s="19">
        <f t="shared" si="4"/>
        <v>0</v>
      </c>
      <c r="O51" s="19">
        <f t="shared" si="5"/>
        <v>0</v>
      </c>
      <c r="P51" s="19">
        <f t="shared" si="6"/>
        <v>0</v>
      </c>
    </row>
    <row r="52" spans="1:16" s="8" customFormat="1" ht="23.25" customHeight="1" x14ac:dyDescent="0.2">
      <c r="A52" s="26">
        <v>41</v>
      </c>
      <c r="B52" s="27" t="s">
        <v>359</v>
      </c>
      <c r="C52" s="28" t="s">
        <v>360</v>
      </c>
      <c r="D52" s="29" t="s">
        <v>402</v>
      </c>
      <c r="E52" s="30"/>
      <c r="F52" s="31" t="str">
        <f t="shared" si="1"/>
        <v>Không XL</v>
      </c>
      <c r="G52" s="32">
        <f t="shared" si="0"/>
        <v>30</v>
      </c>
      <c r="H52" s="31" t="str">
        <f t="shared" si="2"/>
        <v>Yếu</v>
      </c>
      <c r="I52" s="31"/>
      <c r="J52" s="33"/>
      <c r="K52" s="19"/>
      <c r="L52" s="19"/>
      <c r="M52" s="19">
        <f t="shared" si="3"/>
        <v>30</v>
      </c>
      <c r="N52" s="19">
        <f t="shared" si="4"/>
        <v>0</v>
      </c>
      <c r="O52" s="19">
        <f t="shared" si="5"/>
        <v>0</v>
      </c>
      <c r="P52" s="19">
        <f t="shared" si="6"/>
        <v>0</v>
      </c>
    </row>
    <row r="53" spans="1:16" s="8" customFormat="1" ht="23.25" customHeight="1" x14ac:dyDescent="0.2">
      <c r="A53" s="26">
        <v>42</v>
      </c>
      <c r="B53" s="27" t="s">
        <v>361</v>
      </c>
      <c r="C53" s="28" t="s">
        <v>362</v>
      </c>
      <c r="D53" s="29" t="s">
        <v>403</v>
      </c>
      <c r="E53" s="30"/>
      <c r="F53" s="31" t="str">
        <f t="shared" si="1"/>
        <v>Không XL</v>
      </c>
      <c r="G53" s="32">
        <f t="shared" si="0"/>
        <v>30</v>
      </c>
      <c r="H53" s="31" t="str">
        <f t="shared" si="2"/>
        <v>Yếu</v>
      </c>
      <c r="I53" s="31"/>
      <c r="J53" s="33"/>
      <c r="K53" s="19"/>
      <c r="L53" s="19"/>
      <c r="M53" s="19">
        <f t="shared" si="3"/>
        <v>30</v>
      </c>
      <c r="N53" s="19">
        <f t="shared" si="4"/>
        <v>0</v>
      </c>
      <c r="O53" s="19">
        <f t="shared" si="5"/>
        <v>0</v>
      </c>
      <c r="P53" s="19">
        <f t="shared" si="6"/>
        <v>0</v>
      </c>
    </row>
    <row r="54" spans="1:16" s="8" customFormat="1" ht="23.25" customHeight="1" x14ac:dyDescent="0.2">
      <c r="A54" s="26">
        <v>43</v>
      </c>
      <c r="B54" s="27" t="s">
        <v>363</v>
      </c>
      <c r="C54" s="28" t="s">
        <v>356</v>
      </c>
      <c r="D54" s="29" t="s">
        <v>403</v>
      </c>
      <c r="E54" s="30"/>
      <c r="F54" s="31" t="str">
        <f t="shared" si="1"/>
        <v>Không XL</v>
      </c>
      <c r="G54" s="32">
        <f t="shared" si="0"/>
        <v>34</v>
      </c>
      <c r="H54" s="31" t="str">
        <f t="shared" si="2"/>
        <v>Yếu</v>
      </c>
      <c r="I54" s="31"/>
      <c r="J54" s="33" t="s">
        <v>26</v>
      </c>
      <c r="K54" s="19"/>
      <c r="L54" s="19"/>
      <c r="M54" s="19">
        <f t="shared" si="3"/>
        <v>30</v>
      </c>
      <c r="N54" s="19">
        <f t="shared" si="4"/>
        <v>0</v>
      </c>
      <c r="O54" s="19">
        <f t="shared" si="5"/>
        <v>4</v>
      </c>
      <c r="P54" s="19">
        <f t="shared" si="6"/>
        <v>0</v>
      </c>
    </row>
    <row r="55" spans="1:16" s="8" customFormat="1" ht="23.25" customHeight="1" x14ac:dyDescent="0.2">
      <c r="A55" s="26">
        <v>44</v>
      </c>
      <c r="B55" s="27" t="s">
        <v>364</v>
      </c>
      <c r="C55" s="28" t="s">
        <v>365</v>
      </c>
      <c r="D55" s="29" t="s">
        <v>161</v>
      </c>
      <c r="E55" s="30"/>
      <c r="F55" s="31" t="str">
        <f t="shared" si="1"/>
        <v>Không XL</v>
      </c>
      <c r="G55" s="32">
        <f t="shared" si="0"/>
        <v>30</v>
      </c>
      <c r="H55" s="31" t="str">
        <f t="shared" si="2"/>
        <v>Yếu</v>
      </c>
      <c r="I55" s="31"/>
      <c r="J55" s="33"/>
      <c r="K55" s="19"/>
      <c r="L55" s="19"/>
      <c r="M55" s="19">
        <f t="shared" si="3"/>
        <v>30</v>
      </c>
      <c r="N55" s="19">
        <f t="shared" si="4"/>
        <v>0</v>
      </c>
      <c r="O55" s="19">
        <f t="shared" si="5"/>
        <v>0</v>
      </c>
      <c r="P55" s="19">
        <f t="shared" si="6"/>
        <v>0</v>
      </c>
    </row>
    <row r="56" spans="1:16" s="8" customFormat="1" ht="23.25" customHeight="1" x14ac:dyDescent="0.2">
      <c r="A56" s="26">
        <v>45</v>
      </c>
      <c r="B56" s="27" t="s">
        <v>366</v>
      </c>
      <c r="C56" s="28" t="s">
        <v>367</v>
      </c>
      <c r="D56" s="29" t="s">
        <v>276</v>
      </c>
      <c r="E56" s="30"/>
      <c r="F56" s="31" t="str">
        <f t="shared" si="1"/>
        <v>Không XL</v>
      </c>
      <c r="G56" s="32">
        <f t="shared" si="0"/>
        <v>34</v>
      </c>
      <c r="H56" s="31" t="str">
        <f t="shared" si="2"/>
        <v>Yếu</v>
      </c>
      <c r="I56" s="31"/>
      <c r="J56" s="33" t="s">
        <v>26</v>
      </c>
      <c r="K56" s="19"/>
      <c r="L56" s="19"/>
      <c r="M56" s="19">
        <f t="shared" si="3"/>
        <v>30</v>
      </c>
      <c r="N56" s="19">
        <f t="shared" si="4"/>
        <v>0</v>
      </c>
      <c r="O56" s="19">
        <f t="shared" si="5"/>
        <v>4</v>
      </c>
      <c r="P56" s="19">
        <f t="shared" si="6"/>
        <v>0</v>
      </c>
    </row>
    <row r="57" spans="1:16" s="8" customFormat="1" ht="23.25" customHeight="1" x14ac:dyDescent="0.2">
      <c r="A57" s="26">
        <v>46</v>
      </c>
      <c r="B57" s="27" t="s">
        <v>368</v>
      </c>
      <c r="C57" s="28" t="s">
        <v>369</v>
      </c>
      <c r="D57" s="29" t="s">
        <v>276</v>
      </c>
      <c r="E57" s="30"/>
      <c r="F57" s="31" t="str">
        <f t="shared" si="1"/>
        <v>Không XL</v>
      </c>
      <c r="G57" s="32">
        <f t="shared" si="0"/>
        <v>30</v>
      </c>
      <c r="H57" s="31" t="str">
        <f t="shared" si="2"/>
        <v>Yếu</v>
      </c>
      <c r="I57" s="31"/>
      <c r="J57" s="33"/>
      <c r="K57" s="19"/>
      <c r="L57" s="19"/>
      <c r="M57" s="19">
        <f t="shared" si="3"/>
        <v>30</v>
      </c>
      <c r="N57" s="19">
        <f t="shared" si="4"/>
        <v>0</v>
      </c>
      <c r="O57" s="19">
        <f t="shared" si="5"/>
        <v>0</v>
      </c>
      <c r="P57" s="19">
        <f t="shared" si="6"/>
        <v>0</v>
      </c>
    </row>
    <row r="58" spans="1:16" s="8" customFormat="1" ht="23.25" customHeight="1" x14ac:dyDescent="0.2">
      <c r="A58" s="26">
        <v>47</v>
      </c>
      <c r="B58" s="27" t="s">
        <v>370</v>
      </c>
      <c r="C58" s="28" t="s">
        <v>371</v>
      </c>
      <c r="D58" s="29" t="s">
        <v>404</v>
      </c>
      <c r="E58" s="30"/>
      <c r="F58" s="31" t="str">
        <f t="shared" si="1"/>
        <v>Không XL</v>
      </c>
      <c r="G58" s="32">
        <f t="shared" si="0"/>
        <v>30</v>
      </c>
      <c r="H58" s="31" t="str">
        <f t="shared" si="2"/>
        <v>Yếu</v>
      </c>
      <c r="I58" s="31"/>
      <c r="J58" s="33"/>
      <c r="K58" s="19"/>
      <c r="L58" s="19"/>
      <c r="M58" s="19">
        <f t="shared" si="3"/>
        <v>30</v>
      </c>
      <c r="N58" s="19">
        <f t="shared" si="4"/>
        <v>0</v>
      </c>
      <c r="O58" s="19">
        <f t="shared" si="5"/>
        <v>0</v>
      </c>
      <c r="P58" s="19">
        <f t="shared" si="6"/>
        <v>0</v>
      </c>
    </row>
    <row r="59" spans="1:16" s="8" customFormat="1" ht="23.25" customHeight="1" x14ac:dyDescent="0.2">
      <c r="A59" s="26">
        <v>48</v>
      </c>
      <c r="B59" s="27" t="s">
        <v>372</v>
      </c>
      <c r="C59" s="28" t="s">
        <v>373</v>
      </c>
      <c r="D59" s="29" t="s">
        <v>405</v>
      </c>
      <c r="E59" s="30"/>
      <c r="F59" s="31" t="str">
        <f t="shared" si="1"/>
        <v>Không XL</v>
      </c>
      <c r="G59" s="32">
        <f t="shared" si="0"/>
        <v>30</v>
      </c>
      <c r="H59" s="31" t="str">
        <f t="shared" si="2"/>
        <v>Yếu</v>
      </c>
      <c r="I59" s="31"/>
      <c r="J59" s="33"/>
      <c r="K59" s="19"/>
      <c r="L59" s="19"/>
      <c r="M59" s="19">
        <f t="shared" si="3"/>
        <v>30</v>
      </c>
      <c r="N59" s="19">
        <f t="shared" si="4"/>
        <v>0</v>
      </c>
      <c r="O59" s="19">
        <f t="shared" si="5"/>
        <v>0</v>
      </c>
      <c r="P59" s="19">
        <f t="shared" si="6"/>
        <v>0</v>
      </c>
    </row>
    <row r="60" spans="1:16" s="8" customFormat="1" ht="23.25" customHeight="1" x14ac:dyDescent="0.2">
      <c r="A60" s="26">
        <v>49</v>
      </c>
      <c r="B60" s="27" t="s">
        <v>374</v>
      </c>
      <c r="C60" s="28" t="s">
        <v>375</v>
      </c>
      <c r="D60" s="29" t="s">
        <v>405</v>
      </c>
      <c r="E60" s="30"/>
      <c r="F60" s="31" t="str">
        <f t="shared" si="1"/>
        <v>Không XL</v>
      </c>
      <c r="G60" s="32">
        <f t="shared" si="0"/>
        <v>38</v>
      </c>
      <c r="H60" s="31" t="str">
        <f t="shared" si="2"/>
        <v>Yếu</v>
      </c>
      <c r="I60" s="31"/>
      <c r="J60" s="33" t="s">
        <v>732</v>
      </c>
      <c r="K60" s="19"/>
      <c r="L60" s="19"/>
      <c r="M60" s="19">
        <f t="shared" si="3"/>
        <v>30</v>
      </c>
      <c r="N60" s="19">
        <f t="shared" si="4"/>
        <v>0</v>
      </c>
      <c r="O60" s="19">
        <f t="shared" si="5"/>
        <v>8</v>
      </c>
      <c r="P60" s="19">
        <f t="shared" si="6"/>
        <v>0</v>
      </c>
    </row>
    <row r="61" spans="1:16" s="8" customFormat="1" ht="23.25" customHeight="1" x14ac:dyDescent="0.2">
      <c r="A61" s="26">
        <v>50</v>
      </c>
      <c r="B61" s="27" t="s">
        <v>376</v>
      </c>
      <c r="C61" s="28" t="s">
        <v>258</v>
      </c>
      <c r="D61" s="29" t="s">
        <v>405</v>
      </c>
      <c r="E61" s="30"/>
      <c r="F61" s="31" t="str">
        <f t="shared" si="1"/>
        <v>Không XL</v>
      </c>
      <c r="G61" s="32">
        <f t="shared" si="0"/>
        <v>30</v>
      </c>
      <c r="H61" s="31" t="str">
        <f t="shared" si="2"/>
        <v>Yếu</v>
      </c>
      <c r="I61" s="31"/>
      <c r="J61" s="33"/>
      <c r="K61" s="19"/>
      <c r="L61" s="19"/>
      <c r="M61" s="19">
        <f t="shared" si="3"/>
        <v>30</v>
      </c>
      <c r="N61" s="19">
        <f t="shared" si="4"/>
        <v>0</v>
      </c>
      <c r="O61" s="19">
        <f t="shared" si="5"/>
        <v>0</v>
      </c>
      <c r="P61" s="19">
        <f t="shared" si="6"/>
        <v>0</v>
      </c>
    </row>
    <row r="62" spans="1:16" s="8" customFormat="1" ht="23.25" customHeight="1" x14ac:dyDescent="0.2">
      <c r="A62" s="26">
        <v>51</v>
      </c>
      <c r="B62" s="27" t="s">
        <v>377</v>
      </c>
      <c r="C62" s="28" t="s">
        <v>39</v>
      </c>
      <c r="D62" s="29" t="s">
        <v>277</v>
      </c>
      <c r="E62" s="30"/>
      <c r="F62" s="31" t="str">
        <f t="shared" si="1"/>
        <v>Không XL</v>
      </c>
      <c r="G62" s="32">
        <f t="shared" si="0"/>
        <v>30</v>
      </c>
      <c r="H62" s="31" t="str">
        <f t="shared" si="2"/>
        <v>Yếu</v>
      </c>
      <c r="I62" s="31"/>
      <c r="J62" s="33"/>
      <c r="K62" s="19"/>
      <c r="L62" s="19"/>
      <c r="M62" s="19">
        <f t="shared" si="3"/>
        <v>30</v>
      </c>
      <c r="N62" s="19">
        <f t="shared" si="4"/>
        <v>0</v>
      </c>
      <c r="O62" s="19">
        <f t="shared" si="5"/>
        <v>0</v>
      </c>
      <c r="P62" s="19">
        <f t="shared" si="6"/>
        <v>0</v>
      </c>
    </row>
    <row r="63" spans="1:16" s="8" customFormat="1" ht="23.25" customHeight="1" x14ac:dyDescent="0.2">
      <c r="A63" s="26">
        <v>52</v>
      </c>
      <c r="B63" s="27" t="s">
        <v>378</v>
      </c>
      <c r="C63" s="28" t="s">
        <v>52</v>
      </c>
      <c r="D63" s="29" t="s">
        <v>277</v>
      </c>
      <c r="E63" s="30"/>
      <c r="F63" s="31" t="str">
        <f t="shared" si="1"/>
        <v>Không XL</v>
      </c>
      <c r="G63" s="32">
        <f t="shared" si="0"/>
        <v>30</v>
      </c>
      <c r="H63" s="31" t="str">
        <f t="shared" si="2"/>
        <v>Yếu</v>
      </c>
      <c r="I63" s="31"/>
      <c r="J63" s="33"/>
      <c r="K63" s="19"/>
      <c r="L63" s="19"/>
      <c r="M63" s="19">
        <f t="shared" si="3"/>
        <v>30</v>
      </c>
      <c r="N63" s="19">
        <f t="shared" si="4"/>
        <v>0</v>
      </c>
      <c r="O63" s="19">
        <f t="shared" si="5"/>
        <v>0</v>
      </c>
      <c r="P63" s="19">
        <f t="shared" si="6"/>
        <v>0</v>
      </c>
    </row>
    <row r="64" spans="1:16" s="8" customFormat="1" ht="23.25" customHeight="1" x14ac:dyDescent="0.2">
      <c r="A64" s="26">
        <v>53</v>
      </c>
      <c r="B64" s="27" t="s">
        <v>379</v>
      </c>
      <c r="C64" s="28" t="s">
        <v>380</v>
      </c>
      <c r="D64" s="29" t="s">
        <v>278</v>
      </c>
      <c r="E64" s="30"/>
      <c r="F64" s="31" t="str">
        <f t="shared" si="1"/>
        <v>Không XL</v>
      </c>
      <c r="G64" s="32">
        <f t="shared" si="0"/>
        <v>30</v>
      </c>
      <c r="H64" s="31" t="str">
        <f t="shared" si="2"/>
        <v>Yếu</v>
      </c>
      <c r="I64" s="31"/>
      <c r="J64" s="33"/>
      <c r="K64" s="19"/>
      <c r="L64" s="19"/>
      <c r="M64" s="19">
        <f t="shared" si="3"/>
        <v>30</v>
      </c>
      <c r="N64" s="19">
        <f t="shared" si="4"/>
        <v>0</v>
      </c>
      <c r="O64" s="19">
        <f t="shared" si="5"/>
        <v>0</v>
      </c>
      <c r="P64" s="19">
        <f t="shared" si="6"/>
        <v>0</v>
      </c>
    </row>
    <row r="65" spans="1:16" s="8" customFormat="1" ht="23.25" customHeight="1" x14ac:dyDescent="0.2">
      <c r="A65" s="26">
        <v>54</v>
      </c>
      <c r="B65" s="27" t="s">
        <v>381</v>
      </c>
      <c r="C65" s="28" t="s">
        <v>382</v>
      </c>
      <c r="D65" s="29" t="s">
        <v>406</v>
      </c>
      <c r="E65" s="30"/>
      <c r="F65" s="31" t="str">
        <f t="shared" si="1"/>
        <v>Không XL</v>
      </c>
      <c r="G65" s="32">
        <f t="shared" si="0"/>
        <v>30</v>
      </c>
      <c r="H65" s="31" t="str">
        <f t="shared" si="2"/>
        <v>Yếu</v>
      </c>
      <c r="I65" s="31"/>
      <c r="J65" s="33"/>
      <c r="K65" s="19"/>
      <c r="L65" s="19"/>
      <c r="M65" s="19">
        <f t="shared" si="3"/>
        <v>30</v>
      </c>
      <c r="N65" s="19">
        <f t="shared" si="4"/>
        <v>0</v>
      </c>
      <c r="O65" s="19">
        <f t="shared" si="5"/>
        <v>0</v>
      </c>
      <c r="P65" s="19">
        <f t="shared" si="6"/>
        <v>0</v>
      </c>
    </row>
    <row r="66" spans="1:16" s="8" customFormat="1" ht="23.25" customHeight="1" x14ac:dyDescent="0.2">
      <c r="A66" s="26">
        <v>55</v>
      </c>
      <c r="B66" s="27" t="s">
        <v>383</v>
      </c>
      <c r="C66" s="28" t="s">
        <v>55</v>
      </c>
      <c r="D66" s="29" t="s">
        <v>280</v>
      </c>
      <c r="E66" s="30"/>
      <c r="F66" s="31" t="str">
        <f t="shared" si="1"/>
        <v>Không XL</v>
      </c>
      <c r="G66" s="32">
        <f t="shared" si="0"/>
        <v>30</v>
      </c>
      <c r="H66" s="31" t="str">
        <f t="shared" si="2"/>
        <v>Yếu</v>
      </c>
      <c r="I66" s="31"/>
      <c r="J66" s="33"/>
      <c r="K66" s="19"/>
      <c r="L66" s="19"/>
      <c r="M66" s="19">
        <f t="shared" si="3"/>
        <v>30</v>
      </c>
      <c r="N66" s="19">
        <f t="shared" si="4"/>
        <v>0</v>
      </c>
      <c r="O66" s="19">
        <f t="shared" si="5"/>
        <v>0</v>
      </c>
      <c r="P66" s="19">
        <f t="shared" si="6"/>
        <v>0</v>
      </c>
    </row>
    <row r="67" spans="1:16" s="8" customFormat="1" ht="23.25" customHeight="1" x14ac:dyDescent="0.2">
      <c r="A67" s="26">
        <v>56</v>
      </c>
      <c r="B67" s="27" t="s">
        <v>384</v>
      </c>
      <c r="C67" s="28" t="s">
        <v>231</v>
      </c>
      <c r="D67" s="29" t="s">
        <v>168</v>
      </c>
      <c r="E67" s="30"/>
      <c r="F67" s="31" t="str">
        <f t="shared" si="1"/>
        <v>Không XL</v>
      </c>
      <c r="G67" s="32">
        <f t="shared" si="0"/>
        <v>30</v>
      </c>
      <c r="H67" s="31" t="str">
        <f t="shared" si="2"/>
        <v>Yếu</v>
      </c>
      <c r="I67" s="31"/>
      <c r="J67" s="33"/>
      <c r="K67" s="19"/>
      <c r="L67" s="19"/>
      <c r="M67" s="19">
        <f t="shared" si="3"/>
        <v>30</v>
      </c>
      <c r="N67" s="19">
        <f t="shared" si="4"/>
        <v>0</v>
      </c>
      <c r="O67" s="19">
        <f t="shared" si="5"/>
        <v>0</v>
      </c>
      <c r="P67" s="19">
        <f t="shared" si="6"/>
        <v>0</v>
      </c>
    </row>
    <row r="68" spans="1:16" s="8" customFormat="1" ht="23.25" customHeight="1" x14ac:dyDescent="0.2">
      <c r="A68" s="26">
        <v>57</v>
      </c>
      <c r="B68" s="27" t="s">
        <v>385</v>
      </c>
      <c r="C68" s="28" t="s">
        <v>386</v>
      </c>
      <c r="D68" s="29" t="s">
        <v>407</v>
      </c>
      <c r="E68" s="30"/>
      <c r="F68" s="31" t="str">
        <f t="shared" si="1"/>
        <v>Không XL</v>
      </c>
      <c r="G68" s="32">
        <f t="shared" si="0"/>
        <v>30</v>
      </c>
      <c r="H68" s="31" t="str">
        <f t="shared" si="2"/>
        <v>Yếu</v>
      </c>
      <c r="I68" s="31"/>
      <c r="J68" s="33"/>
      <c r="K68" s="19"/>
      <c r="L68" s="19"/>
      <c r="M68" s="19">
        <f t="shared" si="3"/>
        <v>30</v>
      </c>
      <c r="N68" s="19">
        <f t="shared" si="4"/>
        <v>0</v>
      </c>
      <c r="O68" s="19">
        <f t="shared" si="5"/>
        <v>0</v>
      </c>
      <c r="P68" s="19">
        <f t="shared" si="6"/>
        <v>0</v>
      </c>
    </row>
    <row r="69" spans="1:16" ht="18" customHeight="1" x14ac:dyDescent="0.3">
      <c r="C69" s="58" t="s">
        <v>8</v>
      </c>
      <c r="D69" s="58"/>
      <c r="E69" s="58"/>
      <c r="F69" s="58"/>
      <c r="G69" s="58"/>
      <c r="H69" s="58"/>
      <c r="I69" s="58"/>
      <c r="J69" s="58"/>
    </row>
    <row r="70" spans="1:16" ht="17.100000000000001" customHeight="1" x14ac:dyDescent="0.25">
      <c r="C70" s="59" t="s">
        <v>9</v>
      </c>
      <c r="D70" s="10"/>
      <c r="E70" s="60" t="s">
        <v>4</v>
      </c>
      <c r="F70" s="61"/>
      <c r="G70" s="60" t="s">
        <v>18</v>
      </c>
      <c r="H70" s="61"/>
      <c r="I70" s="20"/>
      <c r="J70" s="62" t="s">
        <v>5</v>
      </c>
    </row>
    <row r="71" spans="1:16" s="8" customFormat="1" ht="20.25" customHeight="1" x14ac:dyDescent="0.2">
      <c r="C71" s="59"/>
      <c r="D71" s="11"/>
      <c r="E71" s="42" t="s">
        <v>10</v>
      </c>
      <c r="F71" s="23" t="s">
        <v>11</v>
      </c>
      <c r="G71" s="42" t="s">
        <v>10</v>
      </c>
      <c r="H71" s="23" t="s">
        <v>11</v>
      </c>
      <c r="I71" s="12"/>
      <c r="J71" s="62"/>
    </row>
    <row r="72" spans="1:16" ht="18.75" customHeight="1" x14ac:dyDescent="0.25">
      <c r="C72" s="37" t="s">
        <v>12</v>
      </c>
      <c r="D72" s="38"/>
      <c r="E72" s="39">
        <f>COUNTIF(F12:F68,"XS")</f>
        <v>0</v>
      </c>
      <c r="F72" s="40">
        <f>E72*100/$A$68</f>
        <v>0</v>
      </c>
      <c r="G72" s="39">
        <f>COUNTIF(H12:H68,"XS")</f>
        <v>0</v>
      </c>
      <c r="H72" s="40">
        <f>G72*100/$A$68</f>
        <v>0</v>
      </c>
      <c r="I72" s="40"/>
      <c r="J72" s="41"/>
    </row>
    <row r="73" spans="1:16" ht="18.75" customHeight="1" x14ac:dyDescent="0.25">
      <c r="C73" s="37" t="s">
        <v>13</v>
      </c>
      <c r="D73" s="38"/>
      <c r="E73" s="39">
        <f>COUNTIF(F12:F68,"Tốt")</f>
        <v>0</v>
      </c>
      <c r="F73" s="40">
        <f t="shared" ref="F73:F77" si="7">E73*100/$A$68</f>
        <v>0</v>
      </c>
      <c r="G73" s="39">
        <f>COUNTIF(H12:H68,"Tốt")</f>
        <v>0</v>
      </c>
      <c r="H73" s="40">
        <f t="shared" ref="H73:H77" si="8">G73*100/$A$68</f>
        <v>0</v>
      </c>
      <c r="I73" s="40"/>
      <c r="J73" s="41"/>
    </row>
    <row r="74" spans="1:16" ht="18.75" customHeight="1" x14ac:dyDescent="0.25">
      <c r="C74" s="37" t="s">
        <v>14</v>
      </c>
      <c r="D74" s="38"/>
      <c r="E74" s="39">
        <f>COUNTIF(F12:F68,"Khá")</f>
        <v>0</v>
      </c>
      <c r="F74" s="40">
        <f t="shared" si="7"/>
        <v>0</v>
      </c>
      <c r="G74" s="39">
        <f>COUNTIF(H12:H68,"Khá")</f>
        <v>0</v>
      </c>
      <c r="H74" s="40">
        <f t="shared" si="8"/>
        <v>0</v>
      </c>
      <c r="I74" s="40"/>
      <c r="J74" s="41"/>
    </row>
    <row r="75" spans="1:16" ht="18.75" customHeight="1" x14ac:dyDescent="0.25">
      <c r="C75" s="37" t="s">
        <v>15</v>
      </c>
      <c r="D75" s="38"/>
      <c r="E75" s="39">
        <f>COUNTIF(F12:F68,"TB")</f>
        <v>0</v>
      </c>
      <c r="F75" s="40">
        <f t="shared" si="7"/>
        <v>0</v>
      </c>
      <c r="G75" s="39">
        <f>COUNTIF(H12:H68,"TB")</f>
        <v>0</v>
      </c>
      <c r="H75" s="40">
        <f t="shared" si="8"/>
        <v>0</v>
      </c>
      <c r="I75" s="40"/>
      <c r="J75" s="41"/>
    </row>
    <row r="76" spans="1:16" ht="18.75" customHeight="1" x14ac:dyDescent="0.25">
      <c r="C76" s="37" t="s">
        <v>16</v>
      </c>
      <c r="D76" s="38"/>
      <c r="E76" s="39">
        <f>COUNTIF(F12:F68,"Yếu")</f>
        <v>0</v>
      </c>
      <c r="F76" s="40">
        <f t="shared" si="7"/>
        <v>0</v>
      </c>
      <c r="G76" s="39">
        <f>COUNTIF(H12:H68,"Yếu")</f>
        <v>57</v>
      </c>
      <c r="H76" s="40">
        <f t="shared" si="8"/>
        <v>100</v>
      </c>
      <c r="I76" s="40"/>
      <c r="J76" s="41"/>
    </row>
    <row r="77" spans="1:16" ht="18.75" customHeight="1" x14ac:dyDescent="0.25">
      <c r="C77" s="37" t="s">
        <v>27</v>
      </c>
      <c r="D77" s="38"/>
      <c r="E77" s="39">
        <f>COUNTIF(F12:F68,"Không XL")</f>
        <v>57</v>
      </c>
      <c r="F77" s="40">
        <f t="shared" si="7"/>
        <v>100</v>
      </c>
      <c r="G77" s="39">
        <f>COUNTIF(H12:H68,"Không XL")</f>
        <v>0</v>
      </c>
      <c r="H77" s="40">
        <f t="shared" si="8"/>
        <v>0</v>
      </c>
      <c r="I77" s="40"/>
      <c r="J77" s="41"/>
    </row>
    <row r="78" spans="1:16" ht="9.9499999999999993" customHeight="1" x14ac:dyDescent="0.25">
      <c r="C78" s="13"/>
      <c r="D78" s="13"/>
      <c r="F78" s="14"/>
    </row>
    <row r="79" spans="1:16" ht="21" customHeight="1" x14ac:dyDescent="0.25">
      <c r="E79" s="57" t="s">
        <v>17</v>
      </c>
      <c r="F79" s="57"/>
      <c r="G79" s="57"/>
      <c r="H79" s="57"/>
      <c r="I79" s="57"/>
      <c r="J79" s="57"/>
    </row>
    <row r="80" spans="1:16" ht="19.5" customHeight="1" x14ac:dyDescent="0.3">
      <c r="A80" s="15"/>
      <c r="B80" s="34" t="s">
        <v>29</v>
      </c>
      <c r="C80" s="34"/>
      <c r="D80" s="34" t="s">
        <v>33</v>
      </c>
      <c r="E80" s="34"/>
      <c r="F80" s="34"/>
      <c r="G80" s="34"/>
      <c r="H80" s="34" t="s">
        <v>28</v>
      </c>
      <c r="I80" s="24"/>
      <c r="J80" s="34"/>
    </row>
    <row r="81" ht="17.100000000000001" customHeight="1" x14ac:dyDescent="0.25"/>
    <row r="82" ht="17.100000000000001" customHeight="1" x14ac:dyDescent="0.25"/>
    <row r="83" ht="17.100000000000001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</sheetData>
  <mergeCells count="19">
    <mergeCell ref="E79:J79"/>
    <mergeCell ref="A8:J8"/>
    <mergeCell ref="A10:A11"/>
    <mergeCell ref="B10:B11"/>
    <mergeCell ref="C10:D11"/>
    <mergeCell ref="E10:F10"/>
    <mergeCell ref="G10:H10"/>
    <mergeCell ref="J10:J11"/>
    <mergeCell ref="C69:J69"/>
    <mergeCell ref="C70:C71"/>
    <mergeCell ref="E70:F70"/>
    <mergeCell ref="G70:H70"/>
    <mergeCell ref="J70:J71"/>
    <mergeCell ref="A7:J7"/>
    <mergeCell ref="E2:J2"/>
    <mergeCell ref="E3:J3"/>
    <mergeCell ref="E4:J4"/>
    <mergeCell ref="A5:D5"/>
    <mergeCell ref="A6:J6"/>
  </mergeCells>
  <conditionalFormatting sqref="F12:F68">
    <cfRule type="cellIs" dxfId="75" priority="5" stopIfTrue="1" operator="equal">
      <formula>"SVG"</formula>
    </cfRule>
    <cfRule type="cellIs" dxfId="74" priority="6" stopIfTrue="1" operator="equal">
      <formula>"SVXS"</formula>
    </cfRule>
  </conditionalFormatting>
  <conditionalFormatting sqref="H12:H68">
    <cfRule type="cellIs" dxfId="73" priority="1" operator="equal">
      <formula>"Yếu"</formula>
    </cfRule>
  </conditionalFormatting>
  <conditionalFormatting sqref="H12:I68">
    <cfRule type="cellIs" dxfId="72" priority="3" stopIfTrue="1" operator="equal">
      <formula>"SVG"</formula>
    </cfRule>
    <cfRule type="cellIs" dxfId="71" priority="4" stopIfTrue="1" operator="equal">
      <formula>"SVXS"</formula>
    </cfRule>
  </conditionalFormatting>
  <conditionalFormatting sqref="O12:O68">
    <cfRule type="cellIs" dxfId="70" priority="2" operator="equal">
      <formula>5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7" max="15" man="1"/>
  </rowBreaks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D63EF-9395-463B-AAA1-EAB131711C50}">
  <dimension ref="A1:U100"/>
  <sheetViews>
    <sheetView zoomScale="90" zoomScaleNormal="90" zoomScalePageLayoutView="70" workbookViewId="0">
      <selection activeCell="J63" sqref="J63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11.6640625" style="1" customWidth="1"/>
    <col min="5" max="5" width="12.83203125" style="1" customWidth="1"/>
    <col min="6" max="6" width="12.6640625" style="1" customWidth="1"/>
    <col min="7" max="7" width="12.5" style="1" customWidth="1"/>
    <col min="8" max="8" width="11.83203125" style="1" customWidth="1"/>
    <col min="9" max="9" width="11.83203125" style="1" hidden="1" customWidth="1"/>
    <col min="10" max="10" width="26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736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408</v>
      </c>
      <c r="C12" s="28" t="s">
        <v>409</v>
      </c>
      <c r="D12" s="29" t="s">
        <v>505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v>48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Yếu</v>
      </c>
      <c r="I12" s="50">
        <v>0.28999999999999998</v>
      </c>
      <c r="J12" s="51" t="s">
        <v>735</v>
      </c>
      <c r="K12" s="19">
        <v>0</v>
      </c>
      <c r="L12" s="19">
        <v>0</v>
      </c>
      <c r="M12" s="19">
        <f>IF(I12&gt;=9,55,IF(I12&gt;=8,54,IF(I12&gt;=7,53,IF(I12&gt;=6,52,IF(I12&gt;=5.5,51,IF(I12&gt;=4,50,IF(I12&gt;=3,40,30)))))))</f>
        <v>30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0</v>
      </c>
    </row>
    <row r="13" spans="1:21" s="8" customFormat="1" ht="23.25" customHeight="1" x14ac:dyDescent="0.2">
      <c r="A13" s="26">
        <v>2</v>
      </c>
      <c r="B13" s="27" t="s">
        <v>410</v>
      </c>
      <c r="C13" s="28" t="s">
        <v>103</v>
      </c>
      <c r="D13" s="29" t="s">
        <v>505</v>
      </c>
      <c r="E13" s="30"/>
      <c r="F13" s="31" t="str">
        <f t="shared" ref="F13:F67" si="0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ref="G13:G67" si="1">SUM(M13:P13)</f>
        <v>61</v>
      </c>
      <c r="H13" s="31" t="str">
        <f t="shared" ref="H13:H67" si="2">IF(AND(G13&gt;=90),"XS",IF(AND(G13&gt;=80),"Tốt",IF(AND(G13&gt;=70),"Khá",IF(AND(G13&gt;=60),"TB",IF(AND(G13&gt;=50),"TB",IF(AND(G13&lt;50),IF(AND(G13&gt;0),"Yếu",IF(AND(G13=0),"Không XL"," "))))))))</f>
        <v>TB</v>
      </c>
      <c r="I13" s="48">
        <v>6.56</v>
      </c>
      <c r="J13" s="33"/>
      <c r="K13" s="19">
        <v>1</v>
      </c>
      <c r="L13" s="19">
        <v>2</v>
      </c>
      <c r="M13" s="19">
        <f t="shared" ref="M13:M67" si="3">IF(I13&gt;=9,55,IF(I13&gt;=8,54,IF(I13&gt;=7,53,IF(I13&gt;=6,52,IF(I13&gt;=5.5,51,IF(I13&gt;=4,50,IF(I13&gt;=3,40,30)))))))</f>
        <v>52</v>
      </c>
      <c r="N13" s="19">
        <f t="shared" ref="N13:N67" si="4">IF(K13&lt;=5,K13*5,25)</f>
        <v>5</v>
      </c>
      <c r="O13" s="19">
        <f t="shared" ref="O13:O67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67" si="6">IF(L13&lt;=5,L13*2,10)</f>
        <v>4</v>
      </c>
    </row>
    <row r="14" spans="1:21" s="8" customFormat="1" ht="23.25" customHeight="1" x14ac:dyDescent="0.2">
      <c r="A14" s="26">
        <v>3</v>
      </c>
      <c r="B14" s="27" t="s">
        <v>411</v>
      </c>
      <c r="C14" s="28" t="s">
        <v>412</v>
      </c>
      <c r="D14" s="29" t="s">
        <v>505</v>
      </c>
      <c r="E14" s="30"/>
      <c r="F14" s="31" t="str">
        <f t="shared" si="0"/>
        <v>Không XL</v>
      </c>
      <c r="G14" s="32">
        <v>0</v>
      </c>
      <c r="H14" s="31" t="str">
        <f t="shared" si="2"/>
        <v>Không XL</v>
      </c>
      <c r="I14" s="50">
        <v>1.33</v>
      </c>
      <c r="J14" s="33" t="s">
        <v>734</v>
      </c>
      <c r="K14" s="19">
        <v>0</v>
      </c>
      <c r="L14" s="19">
        <v>1</v>
      </c>
      <c r="M14" s="19">
        <f t="shared" si="3"/>
        <v>30</v>
      </c>
      <c r="N14" s="19">
        <f t="shared" si="4"/>
        <v>0</v>
      </c>
      <c r="O14" s="19">
        <f t="shared" si="5"/>
        <v>0</v>
      </c>
      <c r="P14" s="19">
        <f t="shared" si="6"/>
        <v>2</v>
      </c>
    </row>
    <row r="15" spans="1:21" s="8" customFormat="1" ht="23.25" customHeight="1" x14ac:dyDescent="0.2">
      <c r="A15" s="26">
        <v>4</v>
      </c>
      <c r="B15" s="27" t="s">
        <v>413</v>
      </c>
      <c r="C15" s="28" t="s">
        <v>414</v>
      </c>
      <c r="D15" s="29" t="s">
        <v>506</v>
      </c>
      <c r="E15" s="30"/>
      <c r="F15" s="31" t="str">
        <f t="shared" si="0"/>
        <v>Không XL</v>
      </c>
      <c r="G15" s="32">
        <v>0</v>
      </c>
      <c r="H15" s="31" t="str">
        <f t="shared" si="2"/>
        <v>Không XL</v>
      </c>
      <c r="I15" s="50">
        <v>1.43</v>
      </c>
      <c r="J15" s="33" t="s">
        <v>734</v>
      </c>
      <c r="K15" s="19">
        <v>0</v>
      </c>
      <c r="L15" s="19">
        <v>1</v>
      </c>
      <c r="M15" s="19">
        <f t="shared" si="3"/>
        <v>30</v>
      </c>
      <c r="N15" s="19">
        <f t="shared" si="4"/>
        <v>0</v>
      </c>
      <c r="O15" s="19">
        <f t="shared" si="5"/>
        <v>0</v>
      </c>
      <c r="P15" s="19">
        <f t="shared" si="6"/>
        <v>2</v>
      </c>
    </row>
    <row r="16" spans="1:21" s="8" customFormat="1" ht="23.25" customHeight="1" x14ac:dyDescent="0.2">
      <c r="A16" s="26">
        <v>5</v>
      </c>
      <c r="B16" s="27" t="s">
        <v>415</v>
      </c>
      <c r="C16" s="28" t="s">
        <v>416</v>
      </c>
      <c r="D16" s="29" t="s">
        <v>37</v>
      </c>
      <c r="E16" s="30"/>
      <c r="F16" s="31" t="str">
        <f t="shared" si="0"/>
        <v>Không XL</v>
      </c>
      <c r="G16" s="32">
        <f t="shared" si="1"/>
        <v>54</v>
      </c>
      <c r="H16" s="31" t="str">
        <f t="shared" si="2"/>
        <v>TB</v>
      </c>
      <c r="I16" s="48">
        <v>4.87</v>
      </c>
      <c r="J16" s="33"/>
      <c r="K16" s="19">
        <v>0</v>
      </c>
      <c r="L16" s="19">
        <v>2</v>
      </c>
      <c r="M16" s="19">
        <f t="shared" si="3"/>
        <v>50</v>
      </c>
      <c r="N16" s="19">
        <f t="shared" si="4"/>
        <v>0</v>
      </c>
      <c r="O16" s="19">
        <f t="shared" si="5"/>
        <v>0</v>
      </c>
      <c r="P16" s="19">
        <f t="shared" si="6"/>
        <v>4</v>
      </c>
    </row>
    <row r="17" spans="1:16" s="8" customFormat="1" ht="23.25" customHeight="1" x14ac:dyDescent="0.2">
      <c r="A17" s="26">
        <v>6</v>
      </c>
      <c r="B17" s="27" t="s">
        <v>417</v>
      </c>
      <c r="C17" s="28" t="s">
        <v>335</v>
      </c>
      <c r="D17" s="29" t="s">
        <v>37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v>0</v>
      </c>
      <c r="H17" s="31" t="str">
        <f t="shared" si="2"/>
        <v>Không XL</v>
      </c>
      <c r="I17" s="50">
        <v>0</v>
      </c>
      <c r="J17" s="33" t="s">
        <v>734</v>
      </c>
      <c r="K17" s="19">
        <v>0</v>
      </c>
      <c r="L17" s="19">
        <v>0</v>
      </c>
      <c r="M17" s="19">
        <f t="shared" si="3"/>
        <v>30</v>
      </c>
      <c r="N17" s="19">
        <f t="shared" si="4"/>
        <v>0</v>
      </c>
      <c r="O17" s="19">
        <f t="shared" si="5"/>
        <v>0</v>
      </c>
      <c r="P17" s="19">
        <f t="shared" si="6"/>
        <v>0</v>
      </c>
    </row>
    <row r="18" spans="1:16" s="8" customFormat="1" ht="23.25" customHeight="1" x14ac:dyDescent="0.2">
      <c r="A18" s="26">
        <v>7</v>
      </c>
      <c r="B18" s="27" t="s">
        <v>418</v>
      </c>
      <c r="C18" s="28" t="s">
        <v>419</v>
      </c>
      <c r="D18" s="29" t="s">
        <v>37</v>
      </c>
      <c r="E18" s="30"/>
      <c r="F18" s="31" t="str">
        <f t="shared" si="0"/>
        <v>Không XL</v>
      </c>
      <c r="G18" s="32">
        <f t="shared" si="1"/>
        <v>58</v>
      </c>
      <c r="H18" s="31" t="str">
        <f t="shared" si="2"/>
        <v>TB</v>
      </c>
      <c r="I18" s="48">
        <v>5.65</v>
      </c>
      <c r="J18" s="33"/>
      <c r="K18" s="19">
        <v>1</v>
      </c>
      <c r="L18" s="19">
        <v>1</v>
      </c>
      <c r="M18" s="19">
        <f t="shared" si="3"/>
        <v>51</v>
      </c>
      <c r="N18" s="19">
        <f t="shared" si="4"/>
        <v>5</v>
      </c>
      <c r="O18" s="19">
        <f t="shared" si="5"/>
        <v>0</v>
      </c>
      <c r="P18" s="19">
        <f t="shared" si="6"/>
        <v>2</v>
      </c>
    </row>
    <row r="19" spans="1:16" s="8" customFormat="1" ht="23.25" customHeight="1" x14ac:dyDescent="0.2">
      <c r="A19" s="26">
        <v>8</v>
      </c>
      <c r="B19" s="27" t="s">
        <v>420</v>
      </c>
      <c r="C19" s="28" t="s">
        <v>421</v>
      </c>
      <c r="D19" s="29" t="s">
        <v>507</v>
      </c>
      <c r="E19" s="30"/>
      <c r="F19" s="31" t="str">
        <f t="shared" si="0"/>
        <v>Không XL</v>
      </c>
      <c r="G19" s="32">
        <f t="shared" si="1"/>
        <v>58</v>
      </c>
      <c r="H19" s="31" t="str">
        <f t="shared" si="2"/>
        <v>TB</v>
      </c>
      <c r="I19" s="48">
        <v>5.31</v>
      </c>
      <c r="J19" s="33" t="s">
        <v>731</v>
      </c>
      <c r="K19" s="19">
        <v>0</v>
      </c>
      <c r="L19" s="19">
        <v>1</v>
      </c>
      <c r="M19" s="19">
        <f t="shared" si="3"/>
        <v>50</v>
      </c>
      <c r="N19" s="19">
        <f t="shared" si="4"/>
        <v>0</v>
      </c>
      <c r="O19" s="19">
        <f t="shared" si="5"/>
        <v>6</v>
      </c>
      <c r="P19" s="19">
        <f t="shared" si="6"/>
        <v>2</v>
      </c>
    </row>
    <row r="20" spans="1:16" s="8" customFormat="1" ht="23.25" customHeight="1" x14ac:dyDescent="0.2">
      <c r="A20" s="26">
        <v>9</v>
      </c>
      <c r="B20" s="27" t="s">
        <v>422</v>
      </c>
      <c r="C20" s="28" t="s">
        <v>423</v>
      </c>
      <c r="D20" s="29" t="s">
        <v>40</v>
      </c>
      <c r="E20" s="30"/>
      <c r="F20" s="31" t="str">
        <f t="shared" si="0"/>
        <v>Không XL</v>
      </c>
      <c r="G20" s="32">
        <f t="shared" si="1"/>
        <v>42</v>
      </c>
      <c r="H20" s="31" t="str">
        <f t="shared" si="2"/>
        <v>Yếu</v>
      </c>
      <c r="I20" s="48">
        <v>3.15</v>
      </c>
      <c r="J20" s="33"/>
      <c r="K20" s="19">
        <v>0</v>
      </c>
      <c r="L20" s="19">
        <v>1</v>
      </c>
      <c r="M20" s="19">
        <f t="shared" si="3"/>
        <v>40</v>
      </c>
      <c r="N20" s="19">
        <f t="shared" si="4"/>
        <v>0</v>
      </c>
      <c r="O20" s="19">
        <f t="shared" si="5"/>
        <v>0</v>
      </c>
      <c r="P20" s="19">
        <f t="shared" si="6"/>
        <v>2</v>
      </c>
    </row>
    <row r="21" spans="1:16" s="8" customFormat="1" ht="23.25" customHeight="1" x14ac:dyDescent="0.2">
      <c r="A21" s="26">
        <v>10</v>
      </c>
      <c r="B21" s="27" t="s">
        <v>424</v>
      </c>
      <c r="C21" s="28" t="s">
        <v>337</v>
      </c>
      <c r="D21" s="29" t="s">
        <v>40</v>
      </c>
      <c r="E21" s="30"/>
      <c r="F21" s="31" t="str">
        <f t="shared" si="0"/>
        <v>Không XL</v>
      </c>
      <c r="G21" s="32">
        <f t="shared" si="1"/>
        <v>59</v>
      </c>
      <c r="H21" s="31" t="str">
        <f t="shared" si="2"/>
        <v>TB</v>
      </c>
      <c r="I21" s="48">
        <v>5.41</v>
      </c>
      <c r="J21" s="33"/>
      <c r="K21" s="19">
        <v>1</v>
      </c>
      <c r="L21" s="19">
        <v>2</v>
      </c>
      <c r="M21" s="19">
        <f t="shared" si="3"/>
        <v>50</v>
      </c>
      <c r="N21" s="19">
        <f t="shared" si="4"/>
        <v>5</v>
      </c>
      <c r="O21" s="19">
        <f t="shared" si="5"/>
        <v>0</v>
      </c>
      <c r="P21" s="19">
        <f t="shared" si="6"/>
        <v>4</v>
      </c>
    </row>
    <row r="22" spans="1:16" s="8" customFormat="1" ht="23.25" customHeight="1" x14ac:dyDescent="0.2">
      <c r="A22" s="26">
        <v>11</v>
      </c>
      <c r="B22" s="27" t="s">
        <v>425</v>
      </c>
      <c r="C22" s="28" t="s">
        <v>426</v>
      </c>
      <c r="D22" s="29" t="s">
        <v>508</v>
      </c>
      <c r="E22" s="30"/>
      <c r="F22" s="31" t="str">
        <f t="shared" si="0"/>
        <v>Không XL</v>
      </c>
      <c r="G22" s="32">
        <f t="shared" si="1"/>
        <v>47</v>
      </c>
      <c r="H22" s="31" t="str">
        <f t="shared" si="2"/>
        <v>Yếu</v>
      </c>
      <c r="I22" s="48">
        <v>3.93</v>
      </c>
      <c r="J22" s="33"/>
      <c r="K22" s="19">
        <v>1</v>
      </c>
      <c r="L22" s="19">
        <v>1</v>
      </c>
      <c r="M22" s="19">
        <f t="shared" si="3"/>
        <v>40</v>
      </c>
      <c r="N22" s="19">
        <f t="shared" si="4"/>
        <v>5</v>
      </c>
      <c r="O22" s="19">
        <f t="shared" si="5"/>
        <v>0</v>
      </c>
      <c r="P22" s="19">
        <f t="shared" si="6"/>
        <v>2</v>
      </c>
    </row>
    <row r="23" spans="1:16" s="8" customFormat="1" ht="23.25" customHeight="1" x14ac:dyDescent="0.2">
      <c r="A23" s="26">
        <v>12</v>
      </c>
      <c r="B23" s="27" t="s">
        <v>427</v>
      </c>
      <c r="C23" s="28" t="s">
        <v>428</v>
      </c>
      <c r="D23" s="29" t="s">
        <v>46</v>
      </c>
      <c r="E23" s="30"/>
      <c r="F23" s="31" t="str">
        <f t="shared" si="0"/>
        <v>Không XL</v>
      </c>
      <c r="G23" s="32">
        <f t="shared" si="1"/>
        <v>54</v>
      </c>
      <c r="H23" s="31" t="str">
        <f t="shared" si="2"/>
        <v>TB</v>
      </c>
      <c r="I23" s="48">
        <v>6.09</v>
      </c>
      <c r="J23" s="33"/>
      <c r="K23" s="19">
        <v>0</v>
      </c>
      <c r="L23" s="19">
        <v>1</v>
      </c>
      <c r="M23" s="19">
        <f t="shared" si="3"/>
        <v>52</v>
      </c>
      <c r="N23" s="19">
        <f t="shared" si="4"/>
        <v>0</v>
      </c>
      <c r="O23" s="19">
        <f t="shared" si="5"/>
        <v>0</v>
      </c>
      <c r="P23" s="19">
        <f t="shared" si="6"/>
        <v>2</v>
      </c>
    </row>
    <row r="24" spans="1:16" s="8" customFormat="1" ht="23.25" customHeight="1" x14ac:dyDescent="0.2">
      <c r="A24" s="26">
        <v>13</v>
      </c>
      <c r="B24" s="27" t="s">
        <v>429</v>
      </c>
      <c r="C24" s="28" t="s">
        <v>48</v>
      </c>
      <c r="D24" s="29" t="s">
        <v>46</v>
      </c>
      <c r="E24" s="30"/>
      <c r="F24" s="31" t="str">
        <f t="shared" si="0"/>
        <v>Không XL</v>
      </c>
      <c r="G24" s="32">
        <f t="shared" si="1"/>
        <v>58</v>
      </c>
      <c r="H24" s="31" t="str">
        <f t="shared" si="2"/>
        <v>TB</v>
      </c>
      <c r="I24" s="48">
        <v>6.84</v>
      </c>
      <c r="J24" s="33"/>
      <c r="K24" s="19">
        <v>0</v>
      </c>
      <c r="L24" s="19">
        <v>3</v>
      </c>
      <c r="M24" s="19">
        <f t="shared" si="3"/>
        <v>52</v>
      </c>
      <c r="N24" s="19">
        <f t="shared" si="4"/>
        <v>0</v>
      </c>
      <c r="O24" s="19">
        <f t="shared" si="5"/>
        <v>0</v>
      </c>
      <c r="P24" s="19">
        <f t="shared" si="6"/>
        <v>6</v>
      </c>
    </row>
    <row r="25" spans="1:16" s="8" customFormat="1" ht="23.25" customHeight="1" x14ac:dyDescent="0.2">
      <c r="A25" s="26">
        <v>14</v>
      </c>
      <c r="B25" s="27" t="s">
        <v>430</v>
      </c>
      <c r="C25" s="28" t="s">
        <v>176</v>
      </c>
      <c r="D25" s="29" t="s">
        <v>509</v>
      </c>
      <c r="E25" s="30"/>
      <c r="F25" s="31" t="str">
        <f t="shared" si="0"/>
        <v>Không XL</v>
      </c>
      <c r="G25" s="32">
        <v>0</v>
      </c>
      <c r="H25" s="31" t="str">
        <f t="shared" si="2"/>
        <v>Không XL</v>
      </c>
      <c r="I25" s="50">
        <v>0</v>
      </c>
      <c r="J25" s="33" t="s">
        <v>734</v>
      </c>
      <c r="K25" s="19">
        <v>0</v>
      </c>
      <c r="L25" s="19">
        <v>0</v>
      </c>
      <c r="M25" s="19">
        <f t="shared" si="3"/>
        <v>30</v>
      </c>
      <c r="N25" s="19">
        <f t="shared" si="4"/>
        <v>0</v>
      </c>
      <c r="O25" s="19">
        <f t="shared" si="5"/>
        <v>0</v>
      </c>
      <c r="P25" s="19">
        <f t="shared" si="6"/>
        <v>0</v>
      </c>
    </row>
    <row r="26" spans="1:16" s="8" customFormat="1" ht="23.25" customHeight="1" x14ac:dyDescent="0.2">
      <c r="A26" s="26">
        <v>15</v>
      </c>
      <c r="B26" s="27" t="s">
        <v>431</v>
      </c>
      <c r="C26" s="28" t="s">
        <v>432</v>
      </c>
      <c r="D26" s="29" t="s">
        <v>510</v>
      </c>
      <c r="E26" s="30"/>
      <c r="F26" s="31" t="str">
        <f t="shared" si="0"/>
        <v>Không XL</v>
      </c>
      <c r="G26" s="32">
        <v>50</v>
      </c>
      <c r="H26" s="31" t="str">
        <f t="shared" si="2"/>
        <v>TB</v>
      </c>
      <c r="I26" s="48">
        <v>2.5099999999999998</v>
      </c>
      <c r="J26" s="33"/>
      <c r="K26" s="19">
        <v>0</v>
      </c>
      <c r="L26" s="19">
        <v>0</v>
      </c>
      <c r="M26" s="19">
        <f t="shared" si="3"/>
        <v>30</v>
      </c>
      <c r="N26" s="19">
        <f t="shared" si="4"/>
        <v>0</v>
      </c>
      <c r="O26" s="19">
        <f t="shared" si="5"/>
        <v>0</v>
      </c>
      <c r="P26" s="19">
        <f t="shared" si="6"/>
        <v>0</v>
      </c>
    </row>
    <row r="27" spans="1:16" s="8" customFormat="1" ht="23.25" customHeight="1" x14ac:dyDescent="0.2">
      <c r="A27" s="26">
        <v>16</v>
      </c>
      <c r="B27" s="27" t="s">
        <v>433</v>
      </c>
      <c r="C27" s="28" t="s">
        <v>434</v>
      </c>
      <c r="D27" s="29" t="s">
        <v>63</v>
      </c>
      <c r="E27" s="30"/>
      <c r="F27" s="31" t="str">
        <f t="shared" si="0"/>
        <v>Không XL</v>
      </c>
      <c r="G27" s="32">
        <v>0</v>
      </c>
      <c r="H27" s="31" t="str">
        <f t="shared" si="2"/>
        <v>Không XL</v>
      </c>
      <c r="I27" s="50">
        <v>1.49</v>
      </c>
      <c r="J27" s="33" t="s">
        <v>734</v>
      </c>
      <c r="K27" s="19">
        <v>0</v>
      </c>
      <c r="L27" s="19">
        <v>1</v>
      </c>
      <c r="M27" s="19">
        <f t="shared" si="3"/>
        <v>30</v>
      </c>
      <c r="N27" s="19">
        <f t="shared" si="4"/>
        <v>0</v>
      </c>
      <c r="O27" s="19">
        <f t="shared" si="5"/>
        <v>0</v>
      </c>
      <c r="P27" s="19">
        <f t="shared" si="6"/>
        <v>2</v>
      </c>
    </row>
    <row r="28" spans="1:16" s="8" customFormat="1" ht="23.25" customHeight="1" x14ac:dyDescent="0.2">
      <c r="A28" s="26">
        <v>17</v>
      </c>
      <c r="B28" s="27" t="s">
        <v>435</v>
      </c>
      <c r="C28" s="28" t="s">
        <v>60</v>
      </c>
      <c r="D28" s="29" t="s">
        <v>66</v>
      </c>
      <c r="E28" s="30"/>
      <c r="F28" s="31" t="str">
        <f t="shared" si="0"/>
        <v>Không XL</v>
      </c>
      <c r="G28" s="32">
        <v>50</v>
      </c>
      <c r="H28" s="31" t="str">
        <f t="shared" si="2"/>
        <v>TB</v>
      </c>
      <c r="I28" s="48">
        <v>3.3</v>
      </c>
      <c r="J28" s="33"/>
      <c r="K28" s="19">
        <v>0</v>
      </c>
      <c r="L28" s="19">
        <v>2</v>
      </c>
      <c r="M28" s="19">
        <f t="shared" si="3"/>
        <v>40</v>
      </c>
      <c r="N28" s="19">
        <f t="shared" si="4"/>
        <v>0</v>
      </c>
      <c r="O28" s="19">
        <f t="shared" si="5"/>
        <v>0</v>
      </c>
      <c r="P28" s="19">
        <f t="shared" si="6"/>
        <v>4</v>
      </c>
    </row>
    <row r="29" spans="1:16" s="8" customFormat="1" ht="23.25" customHeight="1" x14ac:dyDescent="0.2">
      <c r="A29" s="26">
        <v>18</v>
      </c>
      <c r="B29" s="27" t="s">
        <v>436</v>
      </c>
      <c r="C29" s="28" t="s">
        <v>437</v>
      </c>
      <c r="D29" s="29" t="s">
        <v>66</v>
      </c>
      <c r="E29" s="30"/>
      <c r="F29" s="31" t="str">
        <f t="shared" si="0"/>
        <v>Không XL</v>
      </c>
      <c r="G29" s="32">
        <f t="shared" si="1"/>
        <v>54</v>
      </c>
      <c r="H29" s="31" t="str">
        <f t="shared" si="2"/>
        <v>TB</v>
      </c>
      <c r="I29" s="48">
        <v>5.32</v>
      </c>
      <c r="J29" s="33"/>
      <c r="K29" s="19">
        <v>0</v>
      </c>
      <c r="L29" s="19">
        <v>2</v>
      </c>
      <c r="M29" s="19">
        <f t="shared" si="3"/>
        <v>50</v>
      </c>
      <c r="N29" s="19">
        <f t="shared" si="4"/>
        <v>0</v>
      </c>
      <c r="O29" s="19">
        <f t="shared" si="5"/>
        <v>0</v>
      </c>
      <c r="P29" s="19">
        <f t="shared" si="6"/>
        <v>4</v>
      </c>
    </row>
    <row r="30" spans="1:16" s="8" customFormat="1" ht="23.25" customHeight="1" x14ac:dyDescent="0.2">
      <c r="A30" s="26">
        <v>19</v>
      </c>
      <c r="B30" s="27" t="s">
        <v>438</v>
      </c>
      <c r="C30" s="28" t="s">
        <v>439</v>
      </c>
      <c r="D30" s="29" t="s">
        <v>66</v>
      </c>
      <c r="E30" s="30"/>
      <c r="F30" s="31" t="str">
        <f t="shared" si="0"/>
        <v>Không XL</v>
      </c>
      <c r="G30" s="32">
        <f t="shared" si="1"/>
        <v>61</v>
      </c>
      <c r="H30" s="31" t="str">
        <f t="shared" si="2"/>
        <v>TB</v>
      </c>
      <c r="I30" s="48">
        <v>6.77</v>
      </c>
      <c r="J30" s="33"/>
      <c r="K30" s="19">
        <v>1</v>
      </c>
      <c r="L30" s="19">
        <v>2</v>
      </c>
      <c r="M30" s="19">
        <f t="shared" si="3"/>
        <v>52</v>
      </c>
      <c r="N30" s="19">
        <f t="shared" si="4"/>
        <v>5</v>
      </c>
      <c r="O30" s="19">
        <f t="shared" si="5"/>
        <v>0</v>
      </c>
      <c r="P30" s="19">
        <f t="shared" si="6"/>
        <v>4</v>
      </c>
    </row>
    <row r="31" spans="1:16" s="8" customFormat="1" ht="23.25" customHeight="1" x14ac:dyDescent="0.2">
      <c r="A31" s="26">
        <v>20</v>
      </c>
      <c r="B31" s="27" t="s">
        <v>440</v>
      </c>
      <c r="C31" s="28" t="s">
        <v>188</v>
      </c>
      <c r="D31" s="29" t="s">
        <v>511</v>
      </c>
      <c r="E31" s="30"/>
      <c r="F31" s="31" t="str">
        <f t="shared" si="0"/>
        <v>Không XL</v>
      </c>
      <c r="G31" s="32">
        <v>48</v>
      </c>
      <c r="H31" s="31" t="str">
        <f t="shared" si="2"/>
        <v>Yếu</v>
      </c>
      <c r="I31" s="50">
        <v>1.71</v>
      </c>
      <c r="J31" s="51" t="s">
        <v>735</v>
      </c>
      <c r="K31" s="19">
        <v>0</v>
      </c>
      <c r="L31" s="19">
        <v>1</v>
      </c>
      <c r="M31" s="19">
        <f t="shared" si="3"/>
        <v>30</v>
      </c>
      <c r="N31" s="19">
        <f t="shared" si="4"/>
        <v>0</v>
      </c>
      <c r="O31" s="19">
        <f t="shared" si="5"/>
        <v>0</v>
      </c>
      <c r="P31" s="19">
        <f t="shared" si="6"/>
        <v>2</v>
      </c>
    </row>
    <row r="32" spans="1:16" s="8" customFormat="1" ht="23.25" customHeight="1" x14ac:dyDescent="0.2">
      <c r="A32" s="26">
        <v>21</v>
      </c>
      <c r="B32" s="27" t="s">
        <v>441</v>
      </c>
      <c r="C32" s="28" t="s">
        <v>442</v>
      </c>
      <c r="D32" s="29" t="s">
        <v>511</v>
      </c>
      <c r="E32" s="30"/>
      <c r="F32" s="31" t="str">
        <f t="shared" si="0"/>
        <v>Không XL</v>
      </c>
      <c r="G32" s="32">
        <f t="shared" si="1"/>
        <v>52</v>
      </c>
      <c r="H32" s="31" t="str">
        <f t="shared" si="2"/>
        <v>TB</v>
      </c>
      <c r="I32" s="48">
        <v>4.1500000000000004</v>
      </c>
      <c r="J32" s="33"/>
      <c r="K32" s="19">
        <v>0</v>
      </c>
      <c r="L32" s="19">
        <v>1</v>
      </c>
      <c r="M32" s="19">
        <f t="shared" si="3"/>
        <v>50</v>
      </c>
      <c r="N32" s="19">
        <f t="shared" si="4"/>
        <v>0</v>
      </c>
      <c r="O32" s="19">
        <f t="shared" si="5"/>
        <v>0</v>
      </c>
      <c r="P32" s="19">
        <f t="shared" si="6"/>
        <v>2</v>
      </c>
    </row>
    <row r="33" spans="1:16" s="8" customFormat="1" ht="23.25" customHeight="1" x14ac:dyDescent="0.2">
      <c r="A33" s="26">
        <v>22</v>
      </c>
      <c r="B33" s="27" t="s">
        <v>443</v>
      </c>
      <c r="C33" s="28" t="s">
        <v>444</v>
      </c>
      <c r="D33" s="29" t="s">
        <v>512</v>
      </c>
      <c r="E33" s="30"/>
      <c r="F33" s="31" t="str">
        <f t="shared" si="0"/>
        <v>Không XL</v>
      </c>
      <c r="G33" s="32">
        <v>48</v>
      </c>
      <c r="H33" s="31" t="str">
        <f t="shared" si="2"/>
        <v>Yếu</v>
      </c>
      <c r="I33" s="50">
        <v>1.9</v>
      </c>
      <c r="J33" s="51" t="s">
        <v>735</v>
      </c>
      <c r="K33" s="19">
        <v>0</v>
      </c>
      <c r="L33" s="19">
        <v>1</v>
      </c>
      <c r="M33" s="19">
        <f t="shared" si="3"/>
        <v>30</v>
      </c>
      <c r="N33" s="19">
        <f t="shared" si="4"/>
        <v>0</v>
      </c>
      <c r="O33" s="19">
        <f t="shared" si="5"/>
        <v>0</v>
      </c>
      <c r="P33" s="19">
        <f t="shared" si="6"/>
        <v>2</v>
      </c>
    </row>
    <row r="34" spans="1:16" s="8" customFormat="1" ht="23.25" customHeight="1" x14ac:dyDescent="0.2">
      <c r="A34" s="26">
        <v>23</v>
      </c>
      <c r="B34" s="27" t="s">
        <v>445</v>
      </c>
      <c r="C34" s="28" t="s">
        <v>446</v>
      </c>
      <c r="D34" s="29" t="s">
        <v>79</v>
      </c>
      <c r="E34" s="30"/>
      <c r="F34" s="31" t="str">
        <f t="shared" si="0"/>
        <v>Không XL</v>
      </c>
      <c r="G34" s="32">
        <f t="shared" si="1"/>
        <v>59</v>
      </c>
      <c r="H34" s="31" t="str">
        <f t="shared" si="2"/>
        <v>TB</v>
      </c>
      <c r="I34" s="49">
        <v>7.54</v>
      </c>
      <c r="J34" s="33"/>
      <c r="K34" s="19">
        <v>0</v>
      </c>
      <c r="L34" s="19">
        <v>3</v>
      </c>
      <c r="M34" s="19">
        <f t="shared" si="3"/>
        <v>53</v>
      </c>
      <c r="N34" s="19">
        <f t="shared" si="4"/>
        <v>0</v>
      </c>
      <c r="O34" s="19">
        <f t="shared" si="5"/>
        <v>0</v>
      </c>
      <c r="P34" s="19">
        <f t="shared" si="6"/>
        <v>6</v>
      </c>
    </row>
    <row r="35" spans="1:16" s="8" customFormat="1" ht="23.25" customHeight="1" x14ac:dyDescent="0.2">
      <c r="A35" s="26">
        <v>24</v>
      </c>
      <c r="B35" s="27" t="s">
        <v>447</v>
      </c>
      <c r="C35" s="28" t="s">
        <v>283</v>
      </c>
      <c r="D35" s="29" t="s">
        <v>79</v>
      </c>
      <c r="E35" s="30"/>
      <c r="F35" s="31" t="str">
        <f t="shared" si="0"/>
        <v>Không XL</v>
      </c>
      <c r="G35" s="32">
        <f t="shared" si="1"/>
        <v>56</v>
      </c>
      <c r="H35" s="31" t="str">
        <f t="shared" si="2"/>
        <v>TB</v>
      </c>
      <c r="I35" s="48">
        <v>6.71</v>
      </c>
      <c r="J35" s="33"/>
      <c r="K35" s="19">
        <v>0</v>
      </c>
      <c r="L35" s="19">
        <v>2</v>
      </c>
      <c r="M35" s="19">
        <f t="shared" si="3"/>
        <v>52</v>
      </c>
      <c r="N35" s="19">
        <f t="shared" si="4"/>
        <v>0</v>
      </c>
      <c r="O35" s="19">
        <f t="shared" si="5"/>
        <v>0</v>
      </c>
      <c r="P35" s="19">
        <f t="shared" si="6"/>
        <v>4</v>
      </c>
    </row>
    <row r="36" spans="1:16" s="8" customFormat="1" ht="23.25" customHeight="1" x14ac:dyDescent="0.2">
      <c r="A36" s="26">
        <v>25</v>
      </c>
      <c r="B36" s="27" t="s">
        <v>448</v>
      </c>
      <c r="C36" s="28" t="s">
        <v>449</v>
      </c>
      <c r="D36" s="29" t="s">
        <v>264</v>
      </c>
      <c r="E36" s="30"/>
      <c r="F36" s="31" t="str">
        <f t="shared" si="0"/>
        <v>Không XL</v>
      </c>
      <c r="G36" s="32">
        <f t="shared" si="1"/>
        <v>57</v>
      </c>
      <c r="H36" s="31" t="str">
        <f t="shared" si="2"/>
        <v>TB</v>
      </c>
      <c r="I36" s="48">
        <v>6.18</v>
      </c>
      <c r="J36" s="33"/>
      <c r="K36" s="19">
        <v>1</v>
      </c>
      <c r="L36" s="19">
        <v>0</v>
      </c>
      <c r="M36" s="19">
        <f t="shared" si="3"/>
        <v>52</v>
      </c>
      <c r="N36" s="19">
        <f t="shared" si="4"/>
        <v>5</v>
      </c>
      <c r="O36" s="19">
        <f t="shared" si="5"/>
        <v>0</v>
      </c>
      <c r="P36" s="19">
        <f t="shared" si="6"/>
        <v>0</v>
      </c>
    </row>
    <row r="37" spans="1:16" s="8" customFormat="1" ht="23.25" customHeight="1" x14ac:dyDescent="0.2">
      <c r="A37" s="26">
        <v>26</v>
      </c>
      <c r="B37" s="27" t="s">
        <v>450</v>
      </c>
      <c r="C37" s="28" t="s">
        <v>451</v>
      </c>
      <c r="D37" s="29" t="s">
        <v>89</v>
      </c>
      <c r="E37" s="30"/>
      <c r="F37" s="31" t="str">
        <f t="shared" si="0"/>
        <v>Không XL</v>
      </c>
      <c r="G37" s="32">
        <f t="shared" si="1"/>
        <v>50</v>
      </c>
      <c r="H37" s="31" t="str">
        <f t="shared" si="2"/>
        <v>TB</v>
      </c>
      <c r="I37" s="48">
        <v>4.0599999999999996</v>
      </c>
      <c r="J37" s="33"/>
      <c r="K37" s="19">
        <v>0</v>
      </c>
      <c r="L37" s="19">
        <v>0</v>
      </c>
      <c r="M37" s="19">
        <f t="shared" si="3"/>
        <v>50</v>
      </c>
      <c r="N37" s="19">
        <f t="shared" si="4"/>
        <v>0</v>
      </c>
      <c r="O37" s="19">
        <f t="shared" si="5"/>
        <v>0</v>
      </c>
      <c r="P37" s="19">
        <f t="shared" si="6"/>
        <v>0</v>
      </c>
    </row>
    <row r="38" spans="1:16" s="8" customFormat="1" ht="23.25" customHeight="1" x14ac:dyDescent="0.2">
      <c r="A38" s="26">
        <v>27</v>
      </c>
      <c r="B38" s="27" t="s">
        <v>452</v>
      </c>
      <c r="C38" s="28" t="s">
        <v>453</v>
      </c>
      <c r="D38" s="29" t="s">
        <v>392</v>
      </c>
      <c r="E38" s="30"/>
      <c r="F38" s="31" t="str">
        <f t="shared" si="0"/>
        <v>Không XL</v>
      </c>
      <c r="G38" s="32">
        <v>50</v>
      </c>
      <c r="H38" s="31" t="str">
        <f t="shared" si="2"/>
        <v>TB</v>
      </c>
      <c r="I38" s="48">
        <v>3.73</v>
      </c>
      <c r="J38" s="33"/>
      <c r="K38" s="19">
        <v>0</v>
      </c>
      <c r="L38" s="19">
        <v>0</v>
      </c>
      <c r="M38" s="19">
        <f t="shared" si="3"/>
        <v>40</v>
      </c>
      <c r="N38" s="19">
        <f t="shared" si="4"/>
        <v>0</v>
      </c>
      <c r="O38" s="19">
        <f t="shared" si="5"/>
        <v>0</v>
      </c>
      <c r="P38" s="19">
        <f t="shared" si="6"/>
        <v>0</v>
      </c>
    </row>
    <row r="39" spans="1:16" s="8" customFormat="1" ht="23.25" customHeight="1" x14ac:dyDescent="0.2">
      <c r="A39" s="26">
        <v>28</v>
      </c>
      <c r="B39" s="27" t="s">
        <v>454</v>
      </c>
      <c r="C39" s="28" t="s">
        <v>455</v>
      </c>
      <c r="D39" s="29" t="s">
        <v>392</v>
      </c>
      <c r="E39" s="30"/>
      <c r="F39" s="31" t="str">
        <f t="shared" si="0"/>
        <v>Không XL</v>
      </c>
      <c r="G39" s="32">
        <f t="shared" si="1"/>
        <v>62</v>
      </c>
      <c r="H39" s="31" t="str">
        <f t="shared" si="2"/>
        <v>TB</v>
      </c>
      <c r="I39" s="49">
        <v>7.41</v>
      </c>
      <c r="J39" s="33"/>
      <c r="K39" s="19">
        <v>1</v>
      </c>
      <c r="L39" s="19">
        <v>2</v>
      </c>
      <c r="M39" s="19">
        <f t="shared" si="3"/>
        <v>53</v>
      </c>
      <c r="N39" s="19">
        <f t="shared" si="4"/>
        <v>5</v>
      </c>
      <c r="O39" s="19">
        <f t="shared" si="5"/>
        <v>0</v>
      </c>
      <c r="P39" s="19">
        <f t="shared" si="6"/>
        <v>4</v>
      </c>
    </row>
    <row r="40" spans="1:16" s="8" customFormat="1" ht="23.25" customHeight="1" x14ac:dyDescent="0.2">
      <c r="A40" s="26">
        <v>29</v>
      </c>
      <c r="B40" s="27" t="s">
        <v>456</v>
      </c>
      <c r="C40" s="28" t="s">
        <v>457</v>
      </c>
      <c r="D40" s="29" t="s">
        <v>392</v>
      </c>
      <c r="E40" s="30"/>
      <c r="F40" s="31" t="str">
        <f t="shared" si="0"/>
        <v>Không XL</v>
      </c>
      <c r="G40" s="32">
        <f t="shared" si="1"/>
        <v>54</v>
      </c>
      <c r="H40" s="31" t="str">
        <f t="shared" si="2"/>
        <v>TB</v>
      </c>
      <c r="I40" s="48">
        <v>6.25</v>
      </c>
      <c r="J40" s="33"/>
      <c r="K40" s="19">
        <v>0</v>
      </c>
      <c r="L40" s="19">
        <v>1</v>
      </c>
      <c r="M40" s="19">
        <f t="shared" si="3"/>
        <v>52</v>
      </c>
      <c r="N40" s="19">
        <f t="shared" si="4"/>
        <v>0</v>
      </c>
      <c r="O40" s="19">
        <f t="shared" si="5"/>
        <v>0</v>
      </c>
      <c r="P40" s="19">
        <f t="shared" si="6"/>
        <v>2</v>
      </c>
    </row>
    <row r="41" spans="1:16" s="8" customFormat="1" ht="23.25" customHeight="1" x14ac:dyDescent="0.2">
      <c r="A41" s="26">
        <v>30</v>
      </c>
      <c r="B41" s="27" t="s">
        <v>458</v>
      </c>
      <c r="C41" s="28" t="s">
        <v>197</v>
      </c>
      <c r="D41" s="29" t="s">
        <v>392</v>
      </c>
      <c r="E41" s="30"/>
      <c r="F41" s="31" t="str">
        <f t="shared" si="0"/>
        <v>Không XL</v>
      </c>
      <c r="G41" s="32">
        <f t="shared" si="1"/>
        <v>60</v>
      </c>
      <c r="H41" s="31" t="str">
        <f t="shared" si="2"/>
        <v>TB</v>
      </c>
      <c r="I41" s="48">
        <v>5.97</v>
      </c>
      <c r="J41" s="33"/>
      <c r="K41" s="19">
        <v>1</v>
      </c>
      <c r="L41" s="19">
        <v>2</v>
      </c>
      <c r="M41" s="19">
        <f t="shared" si="3"/>
        <v>51</v>
      </c>
      <c r="N41" s="19">
        <f t="shared" si="4"/>
        <v>5</v>
      </c>
      <c r="O41" s="19">
        <f t="shared" si="5"/>
        <v>0</v>
      </c>
      <c r="P41" s="19">
        <f t="shared" si="6"/>
        <v>4</v>
      </c>
    </row>
    <row r="42" spans="1:16" s="8" customFormat="1" ht="23.25" customHeight="1" x14ac:dyDescent="0.2">
      <c r="A42" s="26">
        <v>31</v>
      </c>
      <c r="B42" s="27" t="s">
        <v>459</v>
      </c>
      <c r="C42" s="28" t="s">
        <v>460</v>
      </c>
      <c r="D42" s="29" t="s">
        <v>513</v>
      </c>
      <c r="E42" s="30"/>
      <c r="F42" s="31" t="str">
        <f t="shared" si="0"/>
        <v>Không XL</v>
      </c>
      <c r="G42" s="32">
        <v>50</v>
      </c>
      <c r="H42" s="31" t="str">
        <f t="shared" si="2"/>
        <v>TB</v>
      </c>
      <c r="I42" s="48">
        <v>2.61</v>
      </c>
      <c r="J42" s="33"/>
      <c r="K42" s="19">
        <v>0</v>
      </c>
      <c r="L42" s="19">
        <v>0</v>
      </c>
      <c r="M42" s="19">
        <f t="shared" si="3"/>
        <v>30</v>
      </c>
      <c r="N42" s="19">
        <f t="shared" si="4"/>
        <v>0</v>
      </c>
      <c r="O42" s="19">
        <f t="shared" si="5"/>
        <v>0</v>
      </c>
      <c r="P42" s="19">
        <f t="shared" si="6"/>
        <v>0</v>
      </c>
    </row>
    <row r="43" spans="1:16" s="8" customFormat="1" ht="23.25" customHeight="1" x14ac:dyDescent="0.2">
      <c r="A43" s="26">
        <v>32</v>
      </c>
      <c r="B43" s="27" t="s">
        <v>461</v>
      </c>
      <c r="C43" s="28" t="s">
        <v>462</v>
      </c>
      <c r="D43" s="29" t="s">
        <v>266</v>
      </c>
      <c r="E43" s="30"/>
      <c r="F43" s="31" t="str">
        <f t="shared" si="0"/>
        <v>Không XL</v>
      </c>
      <c r="G43" s="32">
        <v>50</v>
      </c>
      <c r="H43" s="31" t="str">
        <f t="shared" si="2"/>
        <v>TB</v>
      </c>
      <c r="I43" s="48">
        <v>2.88</v>
      </c>
      <c r="J43" s="33"/>
      <c r="K43" s="19">
        <v>0</v>
      </c>
      <c r="L43" s="19">
        <v>1</v>
      </c>
      <c r="M43" s="19">
        <f t="shared" si="3"/>
        <v>30</v>
      </c>
      <c r="N43" s="19">
        <f t="shared" si="4"/>
        <v>0</v>
      </c>
      <c r="O43" s="19">
        <f t="shared" si="5"/>
        <v>0</v>
      </c>
      <c r="P43" s="19">
        <f t="shared" si="6"/>
        <v>2</v>
      </c>
    </row>
    <row r="44" spans="1:16" s="8" customFormat="1" ht="23.25" customHeight="1" x14ac:dyDescent="0.2">
      <c r="A44" s="26">
        <v>33</v>
      </c>
      <c r="B44" s="27" t="s">
        <v>463</v>
      </c>
      <c r="C44" s="28" t="s">
        <v>464</v>
      </c>
      <c r="D44" s="29" t="s">
        <v>266</v>
      </c>
      <c r="E44" s="30"/>
      <c r="F44" s="31" t="str">
        <f t="shared" si="0"/>
        <v>Không XL</v>
      </c>
      <c r="G44" s="32">
        <f t="shared" si="1"/>
        <v>51</v>
      </c>
      <c r="H44" s="31" t="str">
        <f t="shared" si="2"/>
        <v>TB</v>
      </c>
      <c r="I44" s="48">
        <v>5.75</v>
      </c>
      <c r="J44" s="33"/>
      <c r="K44" s="19">
        <v>0</v>
      </c>
      <c r="L44" s="19">
        <v>0</v>
      </c>
      <c r="M44" s="19">
        <f t="shared" si="3"/>
        <v>51</v>
      </c>
      <c r="N44" s="19">
        <f t="shared" si="4"/>
        <v>0</v>
      </c>
      <c r="O44" s="19">
        <f t="shared" si="5"/>
        <v>0</v>
      </c>
      <c r="P44" s="19">
        <f t="shared" si="6"/>
        <v>0</v>
      </c>
    </row>
    <row r="45" spans="1:16" s="8" customFormat="1" ht="23.25" customHeight="1" x14ac:dyDescent="0.2">
      <c r="A45" s="26">
        <v>34</v>
      </c>
      <c r="B45" s="27" t="s">
        <v>465</v>
      </c>
      <c r="C45" s="28" t="s">
        <v>466</v>
      </c>
      <c r="D45" s="29" t="s">
        <v>266</v>
      </c>
      <c r="E45" s="30"/>
      <c r="F45" s="31" t="str">
        <f t="shared" si="0"/>
        <v>Không XL</v>
      </c>
      <c r="G45" s="32">
        <v>0</v>
      </c>
      <c r="H45" s="31" t="str">
        <f t="shared" si="2"/>
        <v>Không XL</v>
      </c>
      <c r="I45" s="50">
        <v>1.73</v>
      </c>
      <c r="J45" s="33" t="s">
        <v>734</v>
      </c>
      <c r="K45" s="19">
        <v>1</v>
      </c>
      <c r="L45" s="19">
        <v>1</v>
      </c>
      <c r="M45" s="19">
        <f t="shared" si="3"/>
        <v>30</v>
      </c>
      <c r="N45" s="19">
        <f t="shared" si="4"/>
        <v>5</v>
      </c>
      <c r="O45" s="19">
        <f t="shared" si="5"/>
        <v>0</v>
      </c>
      <c r="P45" s="19">
        <f t="shared" si="6"/>
        <v>2</v>
      </c>
    </row>
    <row r="46" spans="1:16" s="8" customFormat="1" ht="23.25" customHeight="1" x14ac:dyDescent="0.2">
      <c r="A46" s="26">
        <v>35</v>
      </c>
      <c r="B46" s="27" t="s">
        <v>467</v>
      </c>
      <c r="C46" s="28" t="s">
        <v>468</v>
      </c>
      <c r="D46" s="29" t="s">
        <v>107</v>
      </c>
      <c r="E46" s="30"/>
      <c r="F46" s="31" t="str">
        <f t="shared" si="0"/>
        <v>Không XL</v>
      </c>
      <c r="G46" s="32">
        <f t="shared" si="1"/>
        <v>58</v>
      </c>
      <c r="H46" s="31" t="str">
        <f t="shared" si="2"/>
        <v>TB</v>
      </c>
      <c r="I46" s="48">
        <v>5.69</v>
      </c>
      <c r="J46" s="33"/>
      <c r="K46" s="19">
        <v>1</v>
      </c>
      <c r="L46" s="19">
        <v>1</v>
      </c>
      <c r="M46" s="19">
        <f t="shared" si="3"/>
        <v>51</v>
      </c>
      <c r="N46" s="19">
        <f t="shared" si="4"/>
        <v>5</v>
      </c>
      <c r="O46" s="19">
        <f t="shared" si="5"/>
        <v>0</v>
      </c>
      <c r="P46" s="19">
        <f t="shared" si="6"/>
        <v>2</v>
      </c>
    </row>
    <row r="47" spans="1:16" s="8" customFormat="1" ht="23.25" customHeight="1" x14ac:dyDescent="0.2">
      <c r="A47" s="26">
        <v>36</v>
      </c>
      <c r="B47" s="27" t="s">
        <v>469</v>
      </c>
      <c r="C47" s="28" t="s">
        <v>470</v>
      </c>
      <c r="D47" s="29" t="s">
        <v>107</v>
      </c>
      <c r="E47" s="30"/>
      <c r="F47" s="31" t="str">
        <f t="shared" si="0"/>
        <v>Không XL</v>
      </c>
      <c r="G47" s="32">
        <f t="shared" si="1"/>
        <v>50</v>
      </c>
      <c r="H47" s="31" t="str">
        <f t="shared" si="2"/>
        <v>TB</v>
      </c>
      <c r="I47" s="48">
        <v>4.6900000000000004</v>
      </c>
      <c r="J47" s="33"/>
      <c r="K47" s="19">
        <v>0</v>
      </c>
      <c r="L47" s="19">
        <v>0</v>
      </c>
      <c r="M47" s="19">
        <f t="shared" si="3"/>
        <v>50</v>
      </c>
      <c r="N47" s="19">
        <f t="shared" si="4"/>
        <v>0</v>
      </c>
      <c r="O47" s="19">
        <f t="shared" si="5"/>
        <v>0</v>
      </c>
      <c r="P47" s="19">
        <f t="shared" si="6"/>
        <v>0</v>
      </c>
    </row>
    <row r="48" spans="1:16" s="8" customFormat="1" ht="23.25" customHeight="1" x14ac:dyDescent="0.2">
      <c r="A48" s="26">
        <v>37</v>
      </c>
      <c r="B48" s="27" t="s">
        <v>471</v>
      </c>
      <c r="C48" s="28" t="s">
        <v>472</v>
      </c>
      <c r="D48" s="29" t="s">
        <v>514</v>
      </c>
      <c r="E48" s="30"/>
      <c r="F48" s="31" t="str">
        <f t="shared" si="0"/>
        <v>Không XL</v>
      </c>
      <c r="G48" s="32">
        <f t="shared" si="1"/>
        <v>57</v>
      </c>
      <c r="H48" s="31" t="str">
        <f t="shared" si="2"/>
        <v>TB</v>
      </c>
      <c r="I48" s="48">
        <v>6.41</v>
      </c>
      <c r="J48" s="33"/>
      <c r="K48" s="19">
        <v>1</v>
      </c>
      <c r="L48" s="19">
        <v>0</v>
      </c>
      <c r="M48" s="19">
        <f t="shared" si="3"/>
        <v>52</v>
      </c>
      <c r="N48" s="19">
        <f t="shared" si="4"/>
        <v>5</v>
      </c>
      <c r="O48" s="19">
        <f t="shared" si="5"/>
        <v>0</v>
      </c>
      <c r="P48" s="19">
        <f t="shared" si="6"/>
        <v>0</v>
      </c>
    </row>
    <row r="49" spans="1:16" s="8" customFormat="1" ht="23.25" customHeight="1" x14ac:dyDescent="0.2">
      <c r="A49" s="26">
        <v>38</v>
      </c>
      <c r="B49" s="27" t="s">
        <v>473</v>
      </c>
      <c r="C49" s="28" t="s">
        <v>55</v>
      </c>
      <c r="D49" s="29" t="s">
        <v>115</v>
      </c>
      <c r="E49" s="30"/>
      <c r="F49" s="31" t="str">
        <f t="shared" si="0"/>
        <v>Không XL</v>
      </c>
      <c r="G49" s="32">
        <f t="shared" si="1"/>
        <v>52</v>
      </c>
      <c r="H49" s="31" t="str">
        <f t="shared" si="2"/>
        <v>TB</v>
      </c>
      <c r="I49" s="48">
        <v>4.7</v>
      </c>
      <c r="J49" s="33"/>
      <c r="K49" s="19">
        <v>0</v>
      </c>
      <c r="L49" s="19">
        <v>1</v>
      </c>
      <c r="M49" s="19">
        <f t="shared" si="3"/>
        <v>50</v>
      </c>
      <c r="N49" s="19">
        <f t="shared" si="4"/>
        <v>0</v>
      </c>
      <c r="O49" s="19">
        <f t="shared" si="5"/>
        <v>0</v>
      </c>
      <c r="P49" s="19">
        <f t="shared" si="6"/>
        <v>2</v>
      </c>
    </row>
    <row r="50" spans="1:16" s="8" customFormat="1" ht="23.25" customHeight="1" x14ac:dyDescent="0.2">
      <c r="A50" s="26">
        <v>39</v>
      </c>
      <c r="B50" s="27" t="s">
        <v>474</v>
      </c>
      <c r="C50" s="28" t="s">
        <v>457</v>
      </c>
      <c r="D50" s="29" t="s">
        <v>396</v>
      </c>
      <c r="E50" s="30"/>
      <c r="F50" s="31" t="str">
        <f t="shared" si="0"/>
        <v>Không XL</v>
      </c>
      <c r="G50" s="32">
        <v>48</v>
      </c>
      <c r="H50" s="31" t="str">
        <f t="shared" si="2"/>
        <v>Yếu</v>
      </c>
      <c r="I50" s="50">
        <v>0</v>
      </c>
      <c r="J50" s="51" t="s">
        <v>735</v>
      </c>
      <c r="K50" s="19">
        <v>1</v>
      </c>
      <c r="L50" s="19">
        <v>0</v>
      </c>
      <c r="M50" s="19">
        <f t="shared" si="3"/>
        <v>30</v>
      </c>
      <c r="N50" s="19">
        <f t="shared" si="4"/>
        <v>5</v>
      </c>
      <c r="O50" s="19">
        <f t="shared" si="5"/>
        <v>0</v>
      </c>
      <c r="P50" s="19">
        <f t="shared" si="6"/>
        <v>0</v>
      </c>
    </row>
    <row r="51" spans="1:16" s="8" customFormat="1" ht="23.25" customHeight="1" x14ac:dyDescent="0.2">
      <c r="A51" s="26">
        <v>40</v>
      </c>
      <c r="B51" s="27" t="s">
        <v>475</v>
      </c>
      <c r="C51" s="28" t="s">
        <v>476</v>
      </c>
      <c r="D51" s="29" t="s">
        <v>121</v>
      </c>
      <c r="E51" s="30"/>
      <c r="F51" s="31" t="str">
        <f t="shared" si="0"/>
        <v>Không XL</v>
      </c>
      <c r="G51" s="32">
        <v>0</v>
      </c>
      <c r="H51" s="31" t="str">
        <f t="shared" si="2"/>
        <v>Không XL</v>
      </c>
      <c r="I51" s="50">
        <v>0.84</v>
      </c>
      <c r="J51" s="33" t="s">
        <v>734</v>
      </c>
      <c r="K51" s="19">
        <v>0</v>
      </c>
      <c r="L51" s="19">
        <v>1</v>
      </c>
      <c r="M51" s="19">
        <f t="shared" si="3"/>
        <v>30</v>
      </c>
      <c r="N51" s="19">
        <f t="shared" si="4"/>
        <v>0</v>
      </c>
      <c r="O51" s="19">
        <f t="shared" si="5"/>
        <v>0</v>
      </c>
      <c r="P51" s="19">
        <f t="shared" si="6"/>
        <v>2</v>
      </c>
    </row>
    <row r="52" spans="1:16" s="8" customFormat="1" ht="23.25" customHeight="1" x14ac:dyDescent="0.2">
      <c r="A52" s="26">
        <v>41</v>
      </c>
      <c r="B52" s="27" t="s">
        <v>477</v>
      </c>
      <c r="C52" s="28" t="s">
        <v>114</v>
      </c>
      <c r="D52" s="29" t="s">
        <v>515</v>
      </c>
      <c r="E52" s="30"/>
      <c r="F52" s="31" t="str">
        <f t="shared" si="0"/>
        <v>Không XL</v>
      </c>
      <c r="G52" s="32">
        <f t="shared" si="1"/>
        <v>52</v>
      </c>
      <c r="H52" s="31" t="str">
        <f t="shared" si="2"/>
        <v>TB</v>
      </c>
      <c r="I52" s="48">
        <v>5.36</v>
      </c>
      <c r="J52" s="33"/>
      <c r="K52" s="19">
        <v>0</v>
      </c>
      <c r="L52" s="19">
        <v>1</v>
      </c>
      <c r="M52" s="19">
        <f t="shared" si="3"/>
        <v>50</v>
      </c>
      <c r="N52" s="19">
        <f t="shared" si="4"/>
        <v>0</v>
      </c>
      <c r="O52" s="19">
        <f t="shared" si="5"/>
        <v>0</v>
      </c>
      <c r="P52" s="19">
        <f t="shared" si="6"/>
        <v>2</v>
      </c>
    </row>
    <row r="53" spans="1:16" s="8" customFormat="1" ht="23.25" customHeight="1" x14ac:dyDescent="0.2">
      <c r="A53" s="26">
        <v>42</v>
      </c>
      <c r="B53" s="27" t="s">
        <v>478</v>
      </c>
      <c r="C53" s="28" t="s">
        <v>479</v>
      </c>
      <c r="D53" s="29" t="s">
        <v>516</v>
      </c>
      <c r="E53" s="30"/>
      <c r="F53" s="31" t="str">
        <f t="shared" si="0"/>
        <v>Không XL</v>
      </c>
      <c r="G53" s="32">
        <f t="shared" si="1"/>
        <v>60</v>
      </c>
      <c r="H53" s="31" t="str">
        <f t="shared" si="2"/>
        <v>TB</v>
      </c>
      <c r="I53" s="48">
        <v>5.85</v>
      </c>
      <c r="J53" s="33"/>
      <c r="K53" s="19">
        <v>1</v>
      </c>
      <c r="L53" s="19">
        <v>2</v>
      </c>
      <c r="M53" s="19">
        <f t="shared" si="3"/>
        <v>51</v>
      </c>
      <c r="N53" s="19">
        <f t="shared" si="4"/>
        <v>5</v>
      </c>
      <c r="O53" s="19">
        <f t="shared" si="5"/>
        <v>0</v>
      </c>
      <c r="P53" s="19">
        <f t="shared" si="6"/>
        <v>4</v>
      </c>
    </row>
    <row r="54" spans="1:16" s="8" customFormat="1" ht="23.25" customHeight="1" x14ac:dyDescent="0.2">
      <c r="A54" s="26">
        <v>43</v>
      </c>
      <c r="B54" s="27" t="s">
        <v>480</v>
      </c>
      <c r="C54" s="28" t="s">
        <v>481</v>
      </c>
      <c r="D54" s="29" t="s">
        <v>401</v>
      </c>
      <c r="E54" s="30"/>
      <c r="F54" s="31" t="str">
        <f t="shared" si="0"/>
        <v>Không XL</v>
      </c>
      <c r="G54" s="32">
        <v>0</v>
      </c>
      <c r="H54" s="31" t="str">
        <f t="shared" si="2"/>
        <v>Không XL</v>
      </c>
      <c r="I54" s="50">
        <v>0.3</v>
      </c>
      <c r="J54" s="33" t="s">
        <v>734</v>
      </c>
      <c r="K54" s="19">
        <v>0</v>
      </c>
      <c r="L54" s="19">
        <v>0</v>
      </c>
      <c r="M54" s="19">
        <f t="shared" si="3"/>
        <v>30</v>
      </c>
      <c r="N54" s="19">
        <f t="shared" si="4"/>
        <v>0</v>
      </c>
      <c r="O54" s="19">
        <f t="shared" si="5"/>
        <v>0</v>
      </c>
      <c r="P54" s="19">
        <f t="shared" si="6"/>
        <v>0</v>
      </c>
    </row>
    <row r="55" spans="1:16" s="8" customFormat="1" ht="23.25" customHeight="1" x14ac:dyDescent="0.2">
      <c r="A55" s="26">
        <v>44</v>
      </c>
      <c r="B55" s="27" t="s">
        <v>482</v>
      </c>
      <c r="C55" s="28" t="s">
        <v>483</v>
      </c>
      <c r="D55" s="29" t="s">
        <v>517</v>
      </c>
      <c r="E55" s="30"/>
      <c r="F55" s="31" t="str">
        <f t="shared" si="0"/>
        <v>Không XL</v>
      </c>
      <c r="G55" s="32">
        <v>50</v>
      </c>
      <c r="H55" s="31" t="str">
        <f t="shared" si="2"/>
        <v>TB</v>
      </c>
      <c r="I55" s="48">
        <v>2.48</v>
      </c>
      <c r="J55" s="33"/>
      <c r="K55" s="19">
        <v>0</v>
      </c>
      <c r="L55" s="19">
        <v>0</v>
      </c>
      <c r="M55" s="19">
        <f t="shared" si="3"/>
        <v>30</v>
      </c>
      <c r="N55" s="19">
        <f t="shared" si="4"/>
        <v>0</v>
      </c>
      <c r="O55" s="19">
        <f t="shared" si="5"/>
        <v>0</v>
      </c>
      <c r="P55" s="19">
        <f t="shared" si="6"/>
        <v>0</v>
      </c>
    </row>
    <row r="56" spans="1:16" s="8" customFormat="1" ht="23.25" customHeight="1" x14ac:dyDescent="0.2">
      <c r="A56" s="26">
        <v>45</v>
      </c>
      <c r="B56" s="27" t="s">
        <v>484</v>
      </c>
      <c r="C56" s="28" t="s">
        <v>147</v>
      </c>
      <c r="D56" s="29" t="s">
        <v>402</v>
      </c>
      <c r="E56" s="30"/>
      <c r="F56" s="31" t="str">
        <f t="shared" si="0"/>
        <v>Không XL</v>
      </c>
      <c r="G56" s="32">
        <f t="shared" si="1"/>
        <v>59</v>
      </c>
      <c r="H56" s="31" t="str">
        <f t="shared" si="2"/>
        <v>TB</v>
      </c>
      <c r="I56" s="48">
        <v>6.47</v>
      </c>
      <c r="J56" s="33"/>
      <c r="K56" s="19">
        <v>1</v>
      </c>
      <c r="L56" s="19">
        <v>1</v>
      </c>
      <c r="M56" s="19">
        <f t="shared" si="3"/>
        <v>52</v>
      </c>
      <c r="N56" s="19">
        <f t="shared" si="4"/>
        <v>5</v>
      </c>
      <c r="O56" s="19">
        <f t="shared" si="5"/>
        <v>0</v>
      </c>
      <c r="P56" s="19">
        <f t="shared" si="6"/>
        <v>2</v>
      </c>
    </row>
    <row r="57" spans="1:16" s="8" customFormat="1" ht="23.25" customHeight="1" x14ac:dyDescent="0.2">
      <c r="A57" s="26">
        <v>46</v>
      </c>
      <c r="B57" s="27" t="s">
        <v>485</v>
      </c>
      <c r="C57" s="28" t="s">
        <v>486</v>
      </c>
      <c r="D57" s="29" t="s">
        <v>402</v>
      </c>
      <c r="E57" s="30"/>
      <c r="F57" s="31" t="str">
        <f t="shared" si="0"/>
        <v>Không XL</v>
      </c>
      <c r="G57" s="32">
        <f t="shared" si="1"/>
        <v>60</v>
      </c>
      <c r="H57" s="31" t="str">
        <f t="shared" si="2"/>
        <v>TB</v>
      </c>
      <c r="I57" s="48">
        <v>5.37</v>
      </c>
      <c r="J57" s="33" t="s">
        <v>732</v>
      </c>
      <c r="K57" s="19">
        <v>0</v>
      </c>
      <c r="L57" s="19">
        <v>1</v>
      </c>
      <c r="M57" s="19">
        <f t="shared" si="3"/>
        <v>50</v>
      </c>
      <c r="N57" s="19">
        <f t="shared" si="4"/>
        <v>0</v>
      </c>
      <c r="O57" s="19">
        <f t="shared" si="5"/>
        <v>8</v>
      </c>
      <c r="P57" s="19">
        <f t="shared" si="6"/>
        <v>2</v>
      </c>
    </row>
    <row r="58" spans="1:16" s="8" customFormat="1" ht="23.25" customHeight="1" x14ac:dyDescent="0.2">
      <c r="A58" s="26">
        <v>47</v>
      </c>
      <c r="B58" s="27" t="s">
        <v>487</v>
      </c>
      <c r="C58" s="28" t="s">
        <v>224</v>
      </c>
      <c r="D58" s="29" t="s">
        <v>518</v>
      </c>
      <c r="E58" s="30"/>
      <c r="F58" s="31" t="str">
        <f t="shared" si="0"/>
        <v>Không XL</v>
      </c>
      <c r="G58" s="32">
        <f t="shared" si="1"/>
        <v>56</v>
      </c>
      <c r="H58" s="31" t="str">
        <f t="shared" si="2"/>
        <v>TB</v>
      </c>
      <c r="I58" s="48">
        <v>6.84</v>
      </c>
      <c r="J58" s="33"/>
      <c r="K58" s="19">
        <v>0</v>
      </c>
      <c r="L58" s="19">
        <v>2</v>
      </c>
      <c r="M58" s="19">
        <f t="shared" si="3"/>
        <v>52</v>
      </c>
      <c r="N58" s="19">
        <f t="shared" si="4"/>
        <v>0</v>
      </c>
      <c r="O58" s="19">
        <f t="shared" si="5"/>
        <v>0</v>
      </c>
      <c r="P58" s="19">
        <f t="shared" si="6"/>
        <v>4</v>
      </c>
    </row>
    <row r="59" spans="1:16" s="8" customFormat="1" ht="23.25" customHeight="1" x14ac:dyDescent="0.2">
      <c r="A59" s="26">
        <v>48</v>
      </c>
      <c r="B59" s="27" t="s">
        <v>488</v>
      </c>
      <c r="C59" s="28" t="s">
        <v>489</v>
      </c>
      <c r="D59" s="29" t="s">
        <v>519</v>
      </c>
      <c r="E59" s="30"/>
      <c r="F59" s="31" t="str">
        <f t="shared" si="0"/>
        <v>Không XL</v>
      </c>
      <c r="G59" s="32">
        <v>48</v>
      </c>
      <c r="H59" s="31" t="str">
        <f t="shared" si="2"/>
        <v>Yếu</v>
      </c>
      <c r="I59" s="50">
        <v>1.74</v>
      </c>
      <c r="J59" s="51" t="s">
        <v>735</v>
      </c>
      <c r="K59" s="19">
        <v>0</v>
      </c>
      <c r="L59" s="19">
        <v>1</v>
      </c>
      <c r="M59" s="19">
        <f t="shared" si="3"/>
        <v>30</v>
      </c>
      <c r="N59" s="19">
        <f t="shared" si="4"/>
        <v>0</v>
      </c>
      <c r="O59" s="19">
        <f t="shared" si="5"/>
        <v>0</v>
      </c>
      <c r="P59" s="19">
        <f t="shared" si="6"/>
        <v>2</v>
      </c>
    </row>
    <row r="60" spans="1:16" s="8" customFormat="1" ht="23.25" customHeight="1" x14ac:dyDescent="0.2">
      <c r="A60" s="26">
        <v>49</v>
      </c>
      <c r="B60" s="27" t="s">
        <v>490</v>
      </c>
      <c r="C60" s="28" t="s">
        <v>491</v>
      </c>
      <c r="D60" s="29" t="s">
        <v>520</v>
      </c>
      <c r="E60" s="30"/>
      <c r="F60" s="31" t="str">
        <f t="shared" si="0"/>
        <v>Không XL</v>
      </c>
      <c r="G60" s="32">
        <f t="shared" si="1"/>
        <v>58</v>
      </c>
      <c r="H60" s="31" t="str">
        <f t="shared" si="2"/>
        <v>TB</v>
      </c>
      <c r="I60" s="48">
        <v>5.88</v>
      </c>
      <c r="J60" s="33"/>
      <c r="K60" s="19">
        <v>1</v>
      </c>
      <c r="L60" s="19">
        <v>1</v>
      </c>
      <c r="M60" s="19">
        <f t="shared" si="3"/>
        <v>51</v>
      </c>
      <c r="N60" s="19">
        <f t="shared" si="4"/>
        <v>5</v>
      </c>
      <c r="O60" s="19">
        <f t="shared" si="5"/>
        <v>0</v>
      </c>
      <c r="P60" s="19">
        <f t="shared" si="6"/>
        <v>2</v>
      </c>
    </row>
    <row r="61" spans="1:16" s="8" customFormat="1" ht="23.25" customHeight="1" x14ac:dyDescent="0.2">
      <c r="A61" s="26">
        <v>50</v>
      </c>
      <c r="B61" s="27" t="s">
        <v>492</v>
      </c>
      <c r="C61" s="28" t="s">
        <v>493</v>
      </c>
      <c r="D61" s="29" t="s">
        <v>521</v>
      </c>
      <c r="E61" s="30"/>
      <c r="F61" s="31" t="str">
        <f t="shared" si="0"/>
        <v>Không XL</v>
      </c>
      <c r="G61" s="32">
        <v>50</v>
      </c>
      <c r="H61" s="31" t="str">
        <f t="shared" si="2"/>
        <v>TB</v>
      </c>
      <c r="I61" s="48">
        <v>3.34</v>
      </c>
      <c r="J61" s="33"/>
      <c r="K61" s="19">
        <v>0</v>
      </c>
      <c r="L61" s="19">
        <v>1</v>
      </c>
      <c r="M61" s="19">
        <f t="shared" si="3"/>
        <v>40</v>
      </c>
      <c r="N61" s="19">
        <f t="shared" si="4"/>
        <v>0</v>
      </c>
      <c r="O61" s="19">
        <f t="shared" si="5"/>
        <v>0</v>
      </c>
      <c r="P61" s="19">
        <f t="shared" si="6"/>
        <v>2</v>
      </c>
    </row>
    <row r="62" spans="1:16" s="8" customFormat="1" ht="23.25" customHeight="1" x14ac:dyDescent="0.2">
      <c r="A62" s="26">
        <v>51</v>
      </c>
      <c r="B62" s="27" t="s">
        <v>494</v>
      </c>
      <c r="C62" s="28" t="s">
        <v>495</v>
      </c>
      <c r="D62" s="29" t="s">
        <v>522</v>
      </c>
      <c r="E62" s="30"/>
      <c r="F62" s="31" t="str">
        <f t="shared" si="0"/>
        <v>Không XL</v>
      </c>
      <c r="G62" s="32">
        <f t="shared" si="1"/>
        <v>55</v>
      </c>
      <c r="H62" s="31" t="str">
        <f t="shared" si="2"/>
        <v>TB</v>
      </c>
      <c r="I62" s="48">
        <v>4.4400000000000004</v>
      </c>
      <c r="J62" s="33"/>
      <c r="K62" s="19">
        <v>1</v>
      </c>
      <c r="L62" s="19">
        <v>0</v>
      </c>
      <c r="M62" s="19">
        <f t="shared" si="3"/>
        <v>50</v>
      </c>
      <c r="N62" s="19">
        <f t="shared" si="4"/>
        <v>5</v>
      </c>
      <c r="O62" s="19">
        <f t="shared" si="5"/>
        <v>0</v>
      </c>
      <c r="P62" s="19">
        <f t="shared" si="6"/>
        <v>0</v>
      </c>
    </row>
    <row r="63" spans="1:16" s="8" customFormat="1" ht="23.25" customHeight="1" x14ac:dyDescent="0.2">
      <c r="A63" s="26">
        <v>52</v>
      </c>
      <c r="B63" s="27" t="s">
        <v>496</v>
      </c>
      <c r="C63" s="28" t="s">
        <v>497</v>
      </c>
      <c r="D63" s="29" t="s">
        <v>277</v>
      </c>
      <c r="E63" s="30"/>
      <c r="F63" s="31" t="str">
        <f t="shared" si="0"/>
        <v>Không XL</v>
      </c>
      <c r="G63" s="32">
        <f t="shared" si="1"/>
        <v>53</v>
      </c>
      <c r="H63" s="31" t="str">
        <f t="shared" si="2"/>
        <v>TB</v>
      </c>
      <c r="I63" s="48">
        <v>5.86</v>
      </c>
      <c r="J63" s="33"/>
      <c r="K63" s="19">
        <v>0</v>
      </c>
      <c r="L63" s="19">
        <v>1</v>
      </c>
      <c r="M63" s="19">
        <f t="shared" si="3"/>
        <v>51</v>
      </c>
      <c r="N63" s="19">
        <f t="shared" si="4"/>
        <v>0</v>
      </c>
      <c r="O63" s="19">
        <f t="shared" si="5"/>
        <v>0</v>
      </c>
      <c r="P63" s="19">
        <f t="shared" si="6"/>
        <v>2</v>
      </c>
    </row>
    <row r="64" spans="1:16" s="8" customFormat="1" ht="23.25" customHeight="1" x14ac:dyDescent="0.2">
      <c r="A64" s="26">
        <v>53</v>
      </c>
      <c r="B64" s="27" t="s">
        <v>498</v>
      </c>
      <c r="C64" s="28" t="s">
        <v>499</v>
      </c>
      <c r="D64" s="29" t="s">
        <v>523</v>
      </c>
      <c r="E64" s="30"/>
      <c r="F64" s="31" t="str">
        <f t="shared" si="0"/>
        <v>Không XL</v>
      </c>
      <c r="G64" s="32">
        <f t="shared" si="1"/>
        <v>55</v>
      </c>
      <c r="H64" s="31" t="str">
        <f t="shared" si="2"/>
        <v>TB</v>
      </c>
      <c r="I64" s="48">
        <v>5.56</v>
      </c>
      <c r="J64" s="33"/>
      <c r="K64" s="19">
        <v>0</v>
      </c>
      <c r="L64" s="19">
        <v>2</v>
      </c>
      <c r="M64" s="19">
        <f t="shared" si="3"/>
        <v>51</v>
      </c>
      <c r="N64" s="19">
        <f t="shared" si="4"/>
        <v>0</v>
      </c>
      <c r="O64" s="19">
        <f t="shared" si="5"/>
        <v>0</v>
      </c>
      <c r="P64" s="19">
        <f t="shared" si="6"/>
        <v>4</v>
      </c>
    </row>
    <row r="65" spans="1:16" s="8" customFormat="1" ht="23.25" customHeight="1" x14ac:dyDescent="0.2">
      <c r="A65" s="26">
        <v>54</v>
      </c>
      <c r="B65" s="27" t="s">
        <v>500</v>
      </c>
      <c r="C65" s="28" t="s">
        <v>233</v>
      </c>
      <c r="D65" s="29" t="s">
        <v>524</v>
      </c>
      <c r="E65" s="30"/>
      <c r="F65" s="31" t="str">
        <f t="shared" si="0"/>
        <v>Không XL</v>
      </c>
      <c r="G65" s="32">
        <f t="shared" si="1"/>
        <v>53</v>
      </c>
      <c r="H65" s="31" t="str">
        <f t="shared" si="2"/>
        <v>TB</v>
      </c>
      <c r="I65" s="48">
        <v>5.76</v>
      </c>
      <c r="J65" s="33"/>
      <c r="K65" s="19">
        <v>0</v>
      </c>
      <c r="L65" s="19">
        <v>1</v>
      </c>
      <c r="M65" s="19">
        <f t="shared" si="3"/>
        <v>51</v>
      </c>
      <c r="N65" s="19">
        <f t="shared" si="4"/>
        <v>0</v>
      </c>
      <c r="O65" s="19">
        <f t="shared" si="5"/>
        <v>0</v>
      </c>
      <c r="P65" s="19">
        <f t="shared" si="6"/>
        <v>2</v>
      </c>
    </row>
    <row r="66" spans="1:16" s="8" customFormat="1" ht="23.25" customHeight="1" x14ac:dyDescent="0.2">
      <c r="A66" s="26">
        <v>55</v>
      </c>
      <c r="B66" s="27" t="s">
        <v>501</v>
      </c>
      <c r="C66" s="28" t="s">
        <v>502</v>
      </c>
      <c r="D66" s="29" t="s">
        <v>525</v>
      </c>
      <c r="E66" s="30"/>
      <c r="F66" s="31" t="str">
        <f t="shared" si="0"/>
        <v>Không XL</v>
      </c>
      <c r="G66" s="32">
        <f t="shared" si="1"/>
        <v>55</v>
      </c>
      <c r="H66" s="31" t="str">
        <f t="shared" si="2"/>
        <v>TB</v>
      </c>
      <c r="I66" s="48">
        <v>5.71</v>
      </c>
      <c r="J66" s="33"/>
      <c r="K66" s="19">
        <v>0</v>
      </c>
      <c r="L66" s="19">
        <v>2</v>
      </c>
      <c r="M66" s="19">
        <f t="shared" si="3"/>
        <v>51</v>
      </c>
      <c r="N66" s="19">
        <f t="shared" si="4"/>
        <v>0</v>
      </c>
      <c r="O66" s="19">
        <f t="shared" si="5"/>
        <v>0</v>
      </c>
      <c r="P66" s="19">
        <f t="shared" si="6"/>
        <v>4</v>
      </c>
    </row>
    <row r="67" spans="1:16" s="8" customFormat="1" ht="23.25" customHeight="1" x14ac:dyDescent="0.2">
      <c r="A67" s="26">
        <v>56</v>
      </c>
      <c r="B67" s="27" t="s">
        <v>503</v>
      </c>
      <c r="C67" s="28" t="s">
        <v>504</v>
      </c>
      <c r="D67" s="29" t="s">
        <v>406</v>
      </c>
      <c r="E67" s="30"/>
      <c r="F67" s="31" t="str">
        <f t="shared" si="0"/>
        <v>Không XL</v>
      </c>
      <c r="G67" s="32">
        <f t="shared" si="1"/>
        <v>56</v>
      </c>
      <c r="H67" s="31" t="str">
        <f t="shared" si="2"/>
        <v>TB</v>
      </c>
      <c r="I67" s="48">
        <v>6.86</v>
      </c>
      <c r="J67" s="33"/>
      <c r="K67" s="19">
        <v>0</v>
      </c>
      <c r="L67" s="19">
        <v>2</v>
      </c>
      <c r="M67" s="19">
        <f t="shared" si="3"/>
        <v>52</v>
      </c>
      <c r="N67" s="19">
        <f t="shared" si="4"/>
        <v>0</v>
      </c>
      <c r="O67" s="19">
        <f t="shared" si="5"/>
        <v>0</v>
      </c>
      <c r="P67" s="19">
        <f t="shared" si="6"/>
        <v>4</v>
      </c>
    </row>
    <row r="68" spans="1:16" ht="18" customHeight="1" x14ac:dyDescent="0.3">
      <c r="C68" s="58" t="s">
        <v>8</v>
      </c>
      <c r="D68" s="58"/>
      <c r="E68" s="58"/>
      <c r="F68" s="58"/>
      <c r="G68" s="58"/>
      <c r="H68" s="58"/>
      <c r="I68" s="58"/>
      <c r="J68" s="58"/>
    </row>
    <row r="69" spans="1:16" ht="17.100000000000001" customHeight="1" x14ac:dyDescent="0.25">
      <c r="C69" s="59" t="s">
        <v>9</v>
      </c>
      <c r="D69" s="10"/>
      <c r="E69" s="60" t="s">
        <v>4</v>
      </c>
      <c r="F69" s="61"/>
      <c r="G69" s="60" t="s">
        <v>18</v>
      </c>
      <c r="H69" s="61"/>
      <c r="I69" s="20"/>
      <c r="J69" s="62" t="s">
        <v>5</v>
      </c>
    </row>
    <row r="70" spans="1:16" s="8" customFormat="1" ht="20.25" customHeight="1" x14ac:dyDescent="0.2">
      <c r="C70" s="59"/>
      <c r="D70" s="11"/>
      <c r="E70" s="42" t="s">
        <v>10</v>
      </c>
      <c r="F70" s="23" t="s">
        <v>11</v>
      </c>
      <c r="G70" s="42" t="s">
        <v>10</v>
      </c>
      <c r="H70" s="23" t="s">
        <v>11</v>
      </c>
      <c r="I70" s="12"/>
      <c r="J70" s="62"/>
    </row>
    <row r="71" spans="1:16" ht="18.75" customHeight="1" x14ac:dyDescent="0.25">
      <c r="C71" s="37" t="s">
        <v>12</v>
      </c>
      <c r="D71" s="38"/>
      <c r="E71" s="39">
        <f>COUNTIF(F12:F67,"XS")</f>
        <v>0</v>
      </c>
      <c r="F71" s="40">
        <f>E71*100/$A$67</f>
        <v>0</v>
      </c>
      <c r="G71" s="39">
        <f>COUNTIF(H12:H67,"XS")</f>
        <v>0</v>
      </c>
      <c r="H71" s="40">
        <f>G71*100/$A$67</f>
        <v>0</v>
      </c>
      <c r="I71" s="40"/>
      <c r="J71" s="41"/>
    </row>
    <row r="72" spans="1:16" ht="18.75" customHeight="1" x14ac:dyDescent="0.25">
      <c r="C72" s="37" t="s">
        <v>13</v>
      </c>
      <c r="D72" s="38"/>
      <c r="E72" s="39">
        <f>COUNTIF(F12:F67,"Tốt")</f>
        <v>0</v>
      </c>
      <c r="F72" s="40">
        <f t="shared" ref="F72:F76" si="7">E72*100/$A$67</f>
        <v>0</v>
      </c>
      <c r="G72" s="39">
        <f>COUNTIF(H12:H67,"Tốt")</f>
        <v>0</v>
      </c>
      <c r="H72" s="40">
        <f t="shared" ref="H72:H76" si="8">G72*100/$A$67</f>
        <v>0</v>
      </c>
      <c r="I72" s="40"/>
      <c r="J72" s="41"/>
    </row>
    <row r="73" spans="1:16" ht="18.75" customHeight="1" x14ac:dyDescent="0.25">
      <c r="C73" s="37" t="s">
        <v>14</v>
      </c>
      <c r="D73" s="38"/>
      <c r="E73" s="39">
        <f>COUNTIF(F12:F67,"Khá")</f>
        <v>0</v>
      </c>
      <c r="F73" s="40">
        <f t="shared" si="7"/>
        <v>0</v>
      </c>
      <c r="G73" s="39">
        <f>COUNTIF(H12:H67,"Khá")</f>
        <v>0</v>
      </c>
      <c r="H73" s="40">
        <f t="shared" si="8"/>
        <v>0</v>
      </c>
      <c r="I73" s="40"/>
      <c r="J73" s="41"/>
    </row>
    <row r="74" spans="1:16" ht="18.75" customHeight="1" x14ac:dyDescent="0.25">
      <c r="C74" s="37" t="s">
        <v>15</v>
      </c>
      <c r="D74" s="38"/>
      <c r="E74" s="39">
        <f>COUNTIF(F12:F67,"TB")</f>
        <v>0</v>
      </c>
      <c r="F74" s="40">
        <f t="shared" si="7"/>
        <v>0</v>
      </c>
      <c r="G74" s="39">
        <f>COUNTIF(H12:H67,"TB")</f>
        <v>41</v>
      </c>
      <c r="H74" s="40">
        <f t="shared" si="8"/>
        <v>73.214285714285708</v>
      </c>
      <c r="I74" s="40"/>
      <c r="J74" s="41"/>
    </row>
    <row r="75" spans="1:16" ht="18.75" customHeight="1" x14ac:dyDescent="0.25">
      <c r="C75" s="37" t="s">
        <v>16</v>
      </c>
      <c r="D75" s="38"/>
      <c r="E75" s="39">
        <f>COUNTIF(F12:F67,"Yếu")</f>
        <v>0</v>
      </c>
      <c r="F75" s="40">
        <f t="shared" si="7"/>
        <v>0</v>
      </c>
      <c r="G75" s="39">
        <f>COUNTIF(H12:H67,"Yếu")</f>
        <v>7</v>
      </c>
      <c r="H75" s="40">
        <f t="shared" si="8"/>
        <v>12.5</v>
      </c>
      <c r="I75" s="40"/>
      <c r="J75" s="41"/>
    </row>
    <row r="76" spans="1:16" ht="18.75" customHeight="1" x14ac:dyDescent="0.25">
      <c r="C76" s="37" t="s">
        <v>27</v>
      </c>
      <c r="D76" s="38"/>
      <c r="E76" s="39">
        <f>COUNTIF(F12:F67,"Không XL")</f>
        <v>56</v>
      </c>
      <c r="F76" s="40">
        <f t="shared" si="7"/>
        <v>100</v>
      </c>
      <c r="G76" s="39">
        <f>COUNTIF(H12:H67,"Không XL")</f>
        <v>8</v>
      </c>
      <c r="H76" s="40">
        <f t="shared" si="8"/>
        <v>14.285714285714286</v>
      </c>
      <c r="I76" s="40"/>
      <c r="J76" s="41"/>
    </row>
    <row r="77" spans="1:16" ht="9.9499999999999993" customHeight="1" x14ac:dyDescent="0.25">
      <c r="C77" s="13"/>
      <c r="D77" s="13"/>
      <c r="F77" s="14"/>
    </row>
    <row r="78" spans="1:16" ht="21" customHeight="1" x14ac:dyDescent="0.25">
      <c r="E78" s="57" t="s">
        <v>17</v>
      </c>
      <c r="F78" s="57"/>
      <c r="G78" s="57"/>
      <c r="H78" s="57"/>
      <c r="I78" s="57"/>
      <c r="J78" s="57"/>
    </row>
    <row r="79" spans="1:16" ht="19.5" customHeight="1" x14ac:dyDescent="0.3">
      <c r="A79" s="15"/>
      <c r="B79" s="34" t="s">
        <v>29</v>
      </c>
      <c r="C79" s="34"/>
      <c r="D79" s="34" t="s">
        <v>33</v>
      </c>
      <c r="E79" s="34"/>
      <c r="F79" s="34"/>
      <c r="G79" s="34"/>
      <c r="H79" s="34" t="s">
        <v>28</v>
      </c>
      <c r="I79" s="24"/>
      <c r="J79" s="34"/>
    </row>
    <row r="80" spans="1:16" ht="17.100000000000001" customHeight="1" x14ac:dyDescent="0.25"/>
    <row r="81" ht="17.100000000000001" customHeight="1" x14ac:dyDescent="0.25"/>
    <row r="82" ht="17.100000000000001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</sheetData>
  <mergeCells count="19">
    <mergeCell ref="E78:J78"/>
    <mergeCell ref="A8:J8"/>
    <mergeCell ref="A10:A11"/>
    <mergeCell ref="B10:B11"/>
    <mergeCell ref="C10:D11"/>
    <mergeCell ref="E10:F10"/>
    <mergeCell ref="G10:H10"/>
    <mergeCell ref="J10:J11"/>
    <mergeCell ref="C68:J68"/>
    <mergeCell ref="C69:C70"/>
    <mergeCell ref="E69:F69"/>
    <mergeCell ref="G69:H69"/>
    <mergeCell ref="J69:J70"/>
    <mergeCell ref="A7:J7"/>
    <mergeCell ref="E2:J2"/>
    <mergeCell ref="E3:J3"/>
    <mergeCell ref="E4:J4"/>
    <mergeCell ref="A5:D5"/>
    <mergeCell ref="A6:J6"/>
  </mergeCells>
  <conditionalFormatting sqref="F12:F67">
    <cfRule type="cellIs" dxfId="69" priority="9" stopIfTrue="1" operator="equal">
      <formula>"SVG"</formula>
    </cfRule>
    <cfRule type="cellIs" dxfId="68" priority="10" stopIfTrue="1" operator="equal">
      <formula>"SVXS"</formula>
    </cfRule>
  </conditionalFormatting>
  <conditionalFormatting sqref="H12:H67">
    <cfRule type="cellIs" dxfId="67" priority="5" operator="equal">
      <formula>"Yếu"</formula>
    </cfRule>
  </conditionalFormatting>
  <conditionalFormatting sqref="H12:H67">
    <cfRule type="cellIs" dxfId="66" priority="7" stopIfTrue="1" operator="equal">
      <formula>"SVG"</formula>
    </cfRule>
    <cfRule type="cellIs" dxfId="65" priority="8" stopIfTrue="1" operator="equal">
      <formula>"SVXS"</formula>
    </cfRule>
  </conditionalFormatting>
  <conditionalFormatting sqref="O12:O67">
    <cfRule type="cellIs" dxfId="64" priority="6" operator="equal">
      <formula>5</formula>
    </cfRule>
  </conditionalFormatting>
  <conditionalFormatting sqref="I12:I67">
    <cfRule type="cellIs" dxfId="63" priority="1" stopIfTrue="1" operator="lessThan">
      <formula>2</formula>
    </cfRule>
    <cfRule type="cellIs" dxfId="62" priority="2" stopIfTrue="1" operator="greaterThanOrEqual">
      <formula>7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7" max="15" man="1"/>
  </rowBreaks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AB6CE-0D62-4886-B3DE-0FAFD5445A48}">
  <dimension ref="A1:U98"/>
  <sheetViews>
    <sheetView topLeftCell="A49" zoomScale="90" zoomScaleNormal="90" zoomScalePageLayoutView="70" workbookViewId="0">
      <selection activeCell="J63" sqref="J63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11.6640625" style="1" customWidth="1"/>
    <col min="5" max="5" width="12.83203125" style="1" customWidth="1"/>
    <col min="6" max="6" width="12.6640625" style="1" customWidth="1"/>
    <col min="7" max="7" width="12.5" style="1" customWidth="1"/>
    <col min="8" max="8" width="15.33203125" style="1" customWidth="1"/>
    <col min="9" max="9" width="0.1640625" style="1" hidden="1" customWidth="1"/>
    <col min="10" max="10" width="28" style="1" customWidth="1"/>
    <col min="11" max="11" width="11.6640625" style="1" customWidth="1"/>
    <col min="12" max="12" width="10.6640625" style="1" customWidth="1"/>
    <col min="13" max="13" width="9.33203125" style="1" customWidth="1"/>
    <col min="14" max="16" width="6.1640625" style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729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526</v>
      </c>
      <c r="C12" s="28" t="s">
        <v>527</v>
      </c>
      <c r="D12" s="29" t="s">
        <v>37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65" si="0">SUM(M12:P12)</f>
        <v>30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Yếu</v>
      </c>
      <c r="I12" s="31"/>
      <c r="J12" s="33"/>
      <c r="K12" s="19"/>
      <c r="L12" s="19"/>
      <c r="M12" s="19">
        <f>IF(I12&gt;=9,55,IF(I12&gt;=8,54,IF(I12&gt;=7,53,IF(I12&gt;=6,52,IF(I12&gt;=5.5,51,IF(I12&gt;=4,50,IF(I12&gt;=3,40,30)))))))</f>
        <v>30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0</v>
      </c>
    </row>
    <row r="13" spans="1:21" s="8" customFormat="1" ht="23.25" customHeight="1" x14ac:dyDescent="0.2">
      <c r="A13" s="26">
        <v>2</v>
      </c>
      <c r="B13" s="27" t="s">
        <v>528</v>
      </c>
      <c r="C13" s="28" t="s">
        <v>529</v>
      </c>
      <c r="D13" s="29" t="s">
        <v>37</v>
      </c>
      <c r="E13" s="30"/>
      <c r="F13" s="31" t="str">
        <f t="shared" ref="F13:F65" si="1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30</v>
      </c>
      <c r="H13" s="31" t="str">
        <f t="shared" ref="H13:H65" si="2">IF(AND(G13&gt;=90),"XS",IF(AND(G13&gt;=80),"Tốt",IF(AND(G13&gt;=70),"Khá",IF(AND(G13&gt;=60),"TB",IF(AND(G13&gt;=50),"TB",IF(AND(G13&lt;50),IF(AND(G13&gt;0),"Yếu",IF(AND(G13=0),"Không XL"," "))))))))</f>
        <v>Yếu</v>
      </c>
      <c r="I13" s="31"/>
      <c r="J13" s="33"/>
      <c r="K13" s="19"/>
      <c r="L13" s="19"/>
      <c r="M13" s="19">
        <f t="shared" ref="M13:M65" si="3">IF(I13&gt;=9,55,IF(I13&gt;=8,54,IF(I13&gt;=7,53,IF(I13&gt;=6,52,IF(I13&gt;=5.5,51,IF(I13&gt;=4,50,IF(I13&gt;=3,40,30)))))))</f>
        <v>30</v>
      </c>
      <c r="N13" s="19">
        <f t="shared" ref="N13:N65" si="4">IF(K13&lt;=5,K13*5,25)</f>
        <v>0</v>
      </c>
      <c r="O13" s="19">
        <f t="shared" ref="O13:O65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65" si="6">IF(L13&lt;=5,L13*2,10)</f>
        <v>0</v>
      </c>
    </row>
    <row r="14" spans="1:21" s="8" customFormat="1" ht="23.25" customHeight="1" x14ac:dyDescent="0.2">
      <c r="A14" s="26">
        <v>3</v>
      </c>
      <c r="B14" s="27" t="s">
        <v>530</v>
      </c>
      <c r="C14" s="28" t="s">
        <v>531</v>
      </c>
      <c r="D14" s="29" t="s">
        <v>617</v>
      </c>
      <c r="E14" s="30"/>
      <c r="F14" s="31" t="str">
        <f t="shared" si="1"/>
        <v>Không XL</v>
      </c>
      <c r="G14" s="32">
        <f t="shared" si="0"/>
        <v>30</v>
      </c>
      <c r="H14" s="31" t="str">
        <f t="shared" si="2"/>
        <v>Yếu</v>
      </c>
      <c r="I14" s="31"/>
      <c r="J14" s="33"/>
      <c r="K14" s="19"/>
      <c r="L14" s="19"/>
      <c r="M14" s="19">
        <f t="shared" si="3"/>
        <v>30</v>
      </c>
      <c r="N14" s="19">
        <f t="shared" si="4"/>
        <v>0</v>
      </c>
      <c r="O14" s="19">
        <f t="shared" si="5"/>
        <v>0</v>
      </c>
      <c r="P14" s="19">
        <f t="shared" si="6"/>
        <v>0</v>
      </c>
    </row>
    <row r="15" spans="1:21" s="8" customFormat="1" ht="23.25" customHeight="1" x14ac:dyDescent="0.2">
      <c r="A15" s="26">
        <v>4</v>
      </c>
      <c r="B15" s="27" t="s">
        <v>532</v>
      </c>
      <c r="C15" s="28" t="s">
        <v>533</v>
      </c>
      <c r="D15" s="29" t="s">
        <v>46</v>
      </c>
      <c r="E15" s="30"/>
      <c r="F15" s="31" t="str">
        <f t="shared" si="1"/>
        <v>Không XL</v>
      </c>
      <c r="G15" s="32">
        <f t="shared" si="0"/>
        <v>30</v>
      </c>
      <c r="H15" s="31" t="str">
        <f t="shared" si="2"/>
        <v>Yếu</v>
      </c>
      <c r="I15" s="31"/>
      <c r="J15" s="33"/>
      <c r="K15" s="19"/>
      <c r="L15" s="19"/>
      <c r="M15" s="19">
        <f t="shared" si="3"/>
        <v>30</v>
      </c>
      <c r="N15" s="19">
        <f t="shared" si="4"/>
        <v>0</v>
      </c>
      <c r="O15" s="19">
        <f t="shared" si="5"/>
        <v>0</v>
      </c>
      <c r="P15" s="19">
        <f t="shared" si="6"/>
        <v>0</v>
      </c>
    </row>
    <row r="16" spans="1:21" s="8" customFormat="1" ht="23.25" customHeight="1" x14ac:dyDescent="0.2">
      <c r="A16" s="26">
        <v>5</v>
      </c>
      <c r="B16" s="27" t="s">
        <v>534</v>
      </c>
      <c r="C16" s="28" t="s">
        <v>457</v>
      </c>
      <c r="D16" s="29" t="s">
        <v>46</v>
      </c>
      <c r="E16" s="30"/>
      <c r="F16" s="31" t="str">
        <f t="shared" si="1"/>
        <v>Không XL</v>
      </c>
      <c r="G16" s="32">
        <f t="shared" si="0"/>
        <v>30</v>
      </c>
      <c r="H16" s="31" t="str">
        <f t="shared" si="2"/>
        <v>Yếu</v>
      </c>
      <c r="I16" s="31"/>
      <c r="J16" s="33"/>
      <c r="K16" s="19"/>
      <c r="L16" s="19"/>
      <c r="M16" s="19">
        <f t="shared" si="3"/>
        <v>30</v>
      </c>
      <c r="N16" s="19">
        <f t="shared" si="4"/>
        <v>0</v>
      </c>
      <c r="O16" s="19">
        <f t="shared" si="5"/>
        <v>0</v>
      </c>
      <c r="P16" s="19">
        <f t="shared" si="6"/>
        <v>0</v>
      </c>
    </row>
    <row r="17" spans="1:16" s="8" customFormat="1" ht="23.25" customHeight="1" x14ac:dyDescent="0.2">
      <c r="A17" s="26">
        <v>6</v>
      </c>
      <c r="B17" s="27" t="s">
        <v>535</v>
      </c>
      <c r="C17" s="28" t="s">
        <v>335</v>
      </c>
      <c r="D17" s="29" t="s">
        <v>53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f t="shared" si="0"/>
        <v>30</v>
      </c>
      <c r="H17" s="31" t="str">
        <f t="shared" si="2"/>
        <v>Yếu</v>
      </c>
      <c r="I17" s="31"/>
      <c r="J17" s="33"/>
      <c r="K17" s="19"/>
      <c r="L17" s="19"/>
      <c r="M17" s="19">
        <f t="shared" si="3"/>
        <v>30</v>
      </c>
      <c r="N17" s="19">
        <f t="shared" si="4"/>
        <v>0</v>
      </c>
      <c r="O17" s="19">
        <f t="shared" si="5"/>
        <v>0</v>
      </c>
      <c r="P17" s="19">
        <f t="shared" si="6"/>
        <v>0</v>
      </c>
    </row>
    <row r="18" spans="1:16" s="8" customFormat="1" ht="23.25" customHeight="1" x14ac:dyDescent="0.2">
      <c r="A18" s="26">
        <v>7</v>
      </c>
      <c r="B18" s="27" t="s">
        <v>536</v>
      </c>
      <c r="C18" s="28" t="s">
        <v>537</v>
      </c>
      <c r="D18" s="29" t="s">
        <v>261</v>
      </c>
      <c r="E18" s="30"/>
      <c r="F18" s="31" t="str">
        <f t="shared" si="1"/>
        <v>Không XL</v>
      </c>
      <c r="G18" s="32">
        <f t="shared" si="0"/>
        <v>30</v>
      </c>
      <c r="H18" s="31" t="str">
        <f t="shared" si="2"/>
        <v>Yếu</v>
      </c>
      <c r="I18" s="31"/>
      <c r="J18" s="33"/>
      <c r="K18" s="19"/>
      <c r="L18" s="19"/>
      <c r="M18" s="19">
        <f t="shared" si="3"/>
        <v>30</v>
      </c>
      <c r="N18" s="19">
        <f t="shared" si="4"/>
        <v>0</v>
      </c>
      <c r="O18" s="19">
        <f t="shared" si="5"/>
        <v>0</v>
      </c>
      <c r="P18" s="19">
        <f t="shared" si="6"/>
        <v>0</v>
      </c>
    </row>
    <row r="19" spans="1:16" s="8" customFormat="1" ht="23.25" customHeight="1" x14ac:dyDescent="0.2">
      <c r="A19" s="26">
        <v>8</v>
      </c>
      <c r="B19" s="27" t="s">
        <v>538</v>
      </c>
      <c r="C19" s="28" t="s">
        <v>136</v>
      </c>
      <c r="D19" s="29" t="s">
        <v>66</v>
      </c>
      <c r="E19" s="30"/>
      <c r="F19" s="31" t="str">
        <f t="shared" si="1"/>
        <v>Không XL</v>
      </c>
      <c r="G19" s="32">
        <f t="shared" si="0"/>
        <v>30</v>
      </c>
      <c r="H19" s="31" t="str">
        <f t="shared" si="2"/>
        <v>Yếu</v>
      </c>
      <c r="I19" s="31"/>
      <c r="J19" s="33"/>
      <c r="K19" s="19"/>
      <c r="L19" s="19"/>
      <c r="M19" s="19">
        <f t="shared" si="3"/>
        <v>30</v>
      </c>
      <c r="N19" s="19">
        <f t="shared" si="4"/>
        <v>0</v>
      </c>
      <c r="O19" s="19">
        <f t="shared" si="5"/>
        <v>0</v>
      </c>
      <c r="P19" s="19">
        <f t="shared" si="6"/>
        <v>0</v>
      </c>
    </row>
    <row r="20" spans="1:16" s="8" customFormat="1" ht="23.25" customHeight="1" x14ac:dyDescent="0.2">
      <c r="A20" s="26">
        <v>9</v>
      </c>
      <c r="B20" s="27" t="s">
        <v>539</v>
      </c>
      <c r="C20" s="28" t="s">
        <v>540</v>
      </c>
      <c r="D20" s="29" t="s">
        <v>66</v>
      </c>
      <c r="E20" s="30"/>
      <c r="F20" s="31" t="str">
        <f t="shared" si="1"/>
        <v>Không XL</v>
      </c>
      <c r="G20" s="32">
        <f t="shared" si="0"/>
        <v>36</v>
      </c>
      <c r="H20" s="31" t="str">
        <f t="shared" si="2"/>
        <v>Yếu</v>
      </c>
      <c r="I20" s="31"/>
      <c r="J20" s="33" t="s">
        <v>731</v>
      </c>
      <c r="K20" s="19"/>
      <c r="L20" s="19"/>
      <c r="M20" s="19">
        <f t="shared" si="3"/>
        <v>30</v>
      </c>
      <c r="N20" s="19">
        <f t="shared" si="4"/>
        <v>0</v>
      </c>
      <c r="O20" s="19">
        <f t="shared" si="5"/>
        <v>6</v>
      </c>
      <c r="P20" s="19">
        <f t="shared" si="6"/>
        <v>0</v>
      </c>
    </row>
    <row r="21" spans="1:16" s="8" customFormat="1" ht="23.25" customHeight="1" x14ac:dyDescent="0.2">
      <c r="A21" s="26">
        <v>10</v>
      </c>
      <c r="B21" s="27" t="s">
        <v>541</v>
      </c>
      <c r="C21" s="28" t="s">
        <v>76</v>
      </c>
      <c r="D21" s="29" t="s">
        <v>390</v>
      </c>
      <c r="E21" s="30"/>
      <c r="F21" s="31" t="str">
        <f t="shared" si="1"/>
        <v>Không XL</v>
      </c>
      <c r="G21" s="32">
        <f t="shared" si="0"/>
        <v>30</v>
      </c>
      <c r="H21" s="31" t="str">
        <f t="shared" si="2"/>
        <v>Yếu</v>
      </c>
      <c r="I21" s="31"/>
      <c r="J21" s="33"/>
      <c r="K21" s="19"/>
      <c r="L21" s="19"/>
      <c r="M21" s="19">
        <f t="shared" si="3"/>
        <v>30</v>
      </c>
      <c r="N21" s="19">
        <f t="shared" si="4"/>
        <v>0</v>
      </c>
      <c r="O21" s="19">
        <f t="shared" si="5"/>
        <v>0</v>
      </c>
      <c r="P21" s="19">
        <f t="shared" si="6"/>
        <v>0</v>
      </c>
    </row>
    <row r="22" spans="1:16" s="8" customFormat="1" ht="23.25" customHeight="1" x14ac:dyDescent="0.2">
      <c r="A22" s="26">
        <v>11</v>
      </c>
      <c r="B22" s="27" t="s">
        <v>542</v>
      </c>
      <c r="C22" s="28" t="s">
        <v>543</v>
      </c>
      <c r="D22" s="29" t="s">
        <v>89</v>
      </c>
      <c r="E22" s="30"/>
      <c r="F22" s="31" t="str">
        <f t="shared" si="1"/>
        <v>Không XL</v>
      </c>
      <c r="G22" s="32">
        <f t="shared" si="0"/>
        <v>30</v>
      </c>
      <c r="H22" s="31" t="str">
        <f t="shared" si="2"/>
        <v>Yếu</v>
      </c>
      <c r="I22" s="31"/>
      <c r="J22" s="33"/>
      <c r="K22" s="19"/>
      <c r="L22" s="19"/>
      <c r="M22" s="19">
        <f t="shared" si="3"/>
        <v>30</v>
      </c>
      <c r="N22" s="19">
        <f t="shared" si="4"/>
        <v>0</v>
      </c>
      <c r="O22" s="19">
        <f t="shared" si="5"/>
        <v>0</v>
      </c>
      <c r="P22" s="19">
        <f t="shared" si="6"/>
        <v>0</v>
      </c>
    </row>
    <row r="23" spans="1:16" s="8" customFormat="1" ht="23.25" customHeight="1" x14ac:dyDescent="0.2">
      <c r="A23" s="26">
        <v>12</v>
      </c>
      <c r="B23" s="27" t="s">
        <v>544</v>
      </c>
      <c r="C23" s="28" t="s">
        <v>545</v>
      </c>
      <c r="D23" s="29" t="s">
        <v>392</v>
      </c>
      <c r="E23" s="30"/>
      <c r="F23" s="31" t="str">
        <f t="shared" si="1"/>
        <v>Không XL</v>
      </c>
      <c r="G23" s="32">
        <f t="shared" si="0"/>
        <v>30</v>
      </c>
      <c r="H23" s="31" t="str">
        <f t="shared" si="2"/>
        <v>Yếu</v>
      </c>
      <c r="I23" s="31"/>
      <c r="J23" s="33"/>
      <c r="K23" s="19"/>
      <c r="L23" s="19"/>
      <c r="M23" s="19">
        <f t="shared" si="3"/>
        <v>30</v>
      </c>
      <c r="N23" s="19">
        <f t="shared" si="4"/>
        <v>0</v>
      </c>
      <c r="O23" s="19">
        <f t="shared" si="5"/>
        <v>0</v>
      </c>
      <c r="P23" s="19">
        <f t="shared" si="6"/>
        <v>0</v>
      </c>
    </row>
    <row r="24" spans="1:16" s="8" customFormat="1" ht="23.25" customHeight="1" x14ac:dyDescent="0.2">
      <c r="A24" s="26">
        <v>13</v>
      </c>
      <c r="B24" s="27" t="s">
        <v>546</v>
      </c>
      <c r="C24" s="28" t="s">
        <v>547</v>
      </c>
      <c r="D24" s="29" t="s">
        <v>392</v>
      </c>
      <c r="E24" s="30"/>
      <c r="F24" s="31" t="str">
        <f t="shared" si="1"/>
        <v>Không XL</v>
      </c>
      <c r="G24" s="32">
        <f t="shared" si="0"/>
        <v>34</v>
      </c>
      <c r="H24" s="31" t="str">
        <f t="shared" si="2"/>
        <v>Yếu</v>
      </c>
      <c r="I24" s="31"/>
      <c r="J24" s="33" t="s">
        <v>26</v>
      </c>
      <c r="K24" s="19"/>
      <c r="L24" s="19"/>
      <c r="M24" s="19">
        <f t="shared" si="3"/>
        <v>30</v>
      </c>
      <c r="N24" s="19">
        <f t="shared" si="4"/>
        <v>0</v>
      </c>
      <c r="O24" s="19">
        <f t="shared" si="5"/>
        <v>4</v>
      </c>
      <c r="P24" s="19">
        <f t="shared" si="6"/>
        <v>0</v>
      </c>
    </row>
    <row r="25" spans="1:16" s="8" customFormat="1" ht="23.25" customHeight="1" x14ac:dyDescent="0.2">
      <c r="A25" s="26">
        <v>14</v>
      </c>
      <c r="B25" s="27" t="s">
        <v>548</v>
      </c>
      <c r="C25" s="28" t="s">
        <v>549</v>
      </c>
      <c r="D25" s="29" t="s">
        <v>392</v>
      </c>
      <c r="E25" s="30"/>
      <c r="F25" s="31" t="str">
        <f t="shared" si="1"/>
        <v>Không XL</v>
      </c>
      <c r="G25" s="32">
        <f t="shared" si="0"/>
        <v>30</v>
      </c>
      <c r="H25" s="31" t="str">
        <f t="shared" si="2"/>
        <v>Yếu</v>
      </c>
      <c r="I25" s="31"/>
      <c r="J25" s="33"/>
      <c r="K25" s="19"/>
      <c r="L25" s="19"/>
      <c r="M25" s="19">
        <f t="shared" si="3"/>
        <v>30</v>
      </c>
      <c r="N25" s="19">
        <f t="shared" si="4"/>
        <v>0</v>
      </c>
      <c r="O25" s="19">
        <f t="shared" si="5"/>
        <v>0</v>
      </c>
      <c r="P25" s="19">
        <f t="shared" si="6"/>
        <v>0</v>
      </c>
    </row>
    <row r="26" spans="1:16" s="8" customFormat="1" ht="23.25" customHeight="1" x14ac:dyDescent="0.2">
      <c r="A26" s="26">
        <v>15</v>
      </c>
      <c r="B26" s="27" t="s">
        <v>550</v>
      </c>
      <c r="C26" s="28" t="s">
        <v>551</v>
      </c>
      <c r="D26" s="29" t="s">
        <v>99</v>
      </c>
      <c r="E26" s="30"/>
      <c r="F26" s="31" t="str">
        <f t="shared" si="1"/>
        <v>Không XL</v>
      </c>
      <c r="G26" s="32">
        <f t="shared" si="0"/>
        <v>30</v>
      </c>
      <c r="H26" s="31" t="str">
        <f t="shared" si="2"/>
        <v>Yếu</v>
      </c>
      <c r="I26" s="31"/>
      <c r="J26" s="33"/>
      <c r="K26" s="19"/>
      <c r="L26" s="19"/>
      <c r="M26" s="19">
        <f t="shared" si="3"/>
        <v>30</v>
      </c>
      <c r="N26" s="19">
        <f t="shared" si="4"/>
        <v>0</v>
      </c>
      <c r="O26" s="19">
        <f t="shared" si="5"/>
        <v>0</v>
      </c>
      <c r="P26" s="19">
        <f t="shared" si="6"/>
        <v>0</v>
      </c>
    </row>
    <row r="27" spans="1:16" s="8" customFormat="1" ht="23.25" customHeight="1" x14ac:dyDescent="0.2">
      <c r="A27" s="26">
        <v>16</v>
      </c>
      <c r="B27" s="27" t="s">
        <v>552</v>
      </c>
      <c r="C27" s="28" t="s">
        <v>553</v>
      </c>
      <c r="D27" s="29" t="s">
        <v>99</v>
      </c>
      <c r="E27" s="30"/>
      <c r="F27" s="31" t="str">
        <f t="shared" si="1"/>
        <v>Không XL</v>
      </c>
      <c r="G27" s="32">
        <f t="shared" si="0"/>
        <v>30</v>
      </c>
      <c r="H27" s="31" t="str">
        <f t="shared" si="2"/>
        <v>Yếu</v>
      </c>
      <c r="I27" s="31"/>
      <c r="J27" s="33"/>
      <c r="K27" s="19"/>
      <c r="L27" s="19"/>
      <c r="M27" s="19">
        <f t="shared" si="3"/>
        <v>30</v>
      </c>
      <c r="N27" s="19">
        <f t="shared" si="4"/>
        <v>0</v>
      </c>
      <c r="O27" s="19">
        <f t="shared" si="5"/>
        <v>0</v>
      </c>
      <c r="P27" s="19">
        <f t="shared" si="6"/>
        <v>0</v>
      </c>
    </row>
    <row r="28" spans="1:16" s="8" customFormat="1" ht="23.25" customHeight="1" x14ac:dyDescent="0.2">
      <c r="A28" s="26">
        <v>17</v>
      </c>
      <c r="B28" s="27" t="s">
        <v>554</v>
      </c>
      <c r="C28" s="28" t="s">
        <v>555</v>
      </c>
      <c r="D28" s="29" t="s">
        <v>104</v>
      </c>
      <c r="E28" s="30"/>
      <c r="F28" s="31" t="str">
        <f t="shared" si="1"/>
        <v>Không XL</v>
      </c>
      <c r="G28" s="32">
        <f t="shared" si="0"/>
        <v>30</v>
      </c>
      <c r="H28" s="31" t="str">
        <f t="shared" si="2"/>
        <v>Yếu</v>
      </c>
      <c r="I28" s="31"/>
      <c r="J28" s="33"/>
      <c r="K28" s="19"/>
      <c r="L28" s="19"/>
      <c r="M28" s="19">
        <f t="shared" si="3"/>
        <v>30</v>
      </c>
      <c r="N28" s="19">
        <f t="shared" si="4"/>
        <v>0</v>
      </c>
      <c r="O28" s="19">
        <f t="shared" si="5"/>
        <v>0</v>
      </c>
      <c r="P28" s="19">
        <f t="shared" si="6"/>
        <v>0</v>
      </c>
    </row>
    <row r="29" spans="1:16" s="8" customFormat="1" ht="23.25" customHeight="1" x14ac:dyDescent="0.2">
      <c r="A29" s="26">
        <v>18</v>
      </c>
      <c r="B29" s="27" t="s">
        <v>556</v>
      </c>
      <c r="C29" s="28" t="s">
        <v>557</v>
      </c>
      <c r="D29" s="29" t="s">
        <v>265</v>
      </c>
      <c r="E29" s="30"/>
      <c r="F29" s="31" t="str">
        <f t="shared" si="1"/>
        <v>Không XL</v>
      </c>
      <c r="G29" s="32">
        <f t="shared" si="0"/>
        <v>30</v>
      </c>
      <c r="H29" s="31" t="str">
        <f t="shared" si="2"/>
        <v>Yếu</v>
      </c>
      <c r="I29" s="31"/>
      <c r="J29" s="33"/>
      <c r="K29" s="19"/>
      <c r="L29" s="19"/>
      <c r="M29" s="19">
        <f t="shared" si="3"/>
        <v>30</v>
      </c>
      <c r="N29" s="19">
        <f t="shared" si="4"/>
        <v>0</v>
      </c>
      <c r="O29" s="19">
        <f t="shared" si="5"/>
        <v>0</v>
      </c>
      <c r="P29" s="19">
        <f t="shared" si="6"/>
        <v>0</v>
      </c>
    </row>
    <row r="30" spans="1:16" s="8" customFormat="1" ht="23.25" customHeight="1" x14ac:dyDescent="0.2">
      <c r="A30" s="26">
        <v>19</v>
      </c>
      <c r="B30" s="27" t="s">
        <v>558</v>
      </c>
      <c r="C30" s="28" t="s">
        <v>559</v>
      </c>
      <c r="D30" s="29" t="s">
        <v>266</v>
      </c>
      <c r="E30" s="30"/>
      <c r="F30" s="31" t="str">
        <f t="shared" si="1"/>
        <v>Không XL</v>
      </c>
      <c r="G30" s="32">
        <f t="shared" si="0"/>
        <v>30</v>
      </c>
      <c r="H30" s="31" t="str">
        <f t="shared" si="2"/>
        <v>Yếu</v>
      </c>
      <c r="I30" s="31"/>
      <c r="J30" s="33"/>
      <c r="K30" s="19"/>
      <c r="L30" s="19"/>
      <c r="M30" s="19">
        <f t="shared" si="3"/>
        <v>30</v>
      </c>
      <c r="N30" s="19">
        <f t="shared" si="4"/>
        <v>0</v>
      </c>
      <c r="O30" s="19">
        <f t="shared" si="5"/>
        <v>0</v>
      </c>
      <c r="P30" s="19">
        <f t="shared" si="6"/>
        <v>0</v>
      </c>
    </row>
    <row r="31" spans="1:16" s="8" customFormat="1" ht="23.25" customHeight="1" x14ac:dyDescent="0.2">
      <c r="A31" s="26">
        <v>20</v>
      </c>
      <c r="B31" s="27" t="s">
        <v>560</v>
      </c>
      <c r="C31" s="28" t="s">
        <v>561</v>
      </c>
      <c r="D31" s="29" t="s">
        <v>107</v>
      </c>
      <c r="E31" s="30"/>
      <c r="F31" s="31" t="str">
        <f t="shared" si="1"/>
        <v>Không XL</v>
      </c>
      <c r="G31" s="32">
        <f t="shared" si="0"/>
        <v>34</v>
      </c>
      <c r="H31" s="31" t="str">
        <f t="shared" si="2"/>
        <v>Yếu</v>
      </c>
      <c r="I31" s="31"/>
      <c r="J31" s="33" t="s">
        <v>26</v>
      </c>
      <c r="K31" s="19"/>
      <c r="L31" s="19"/>
      <c r="M31" s="19">
        <f t="shared" si="3"/>
        <v>30</v>
      </c>
      <c r="N31" s="19">
        <f t="shared" si="4"/>
        <v>0</v>
      </c>
      <c r="O31" s="19">
        <f t="shared" si="5"/>
        <v>4</v>
      </c>
      <c r="P31" s="19">
        <f t="shared" si="6"/>
        <v>0</v>
      </c>
    </row>
    <row r="32" spans="1:16" s="8" customFormat="1" ht="23.25" customHeight="1" x14ac:dyDescent="0.2">
      <c r="A32" s="26">
        <v>21</v>
      </c>
      <c r="B32" s="27" t="s">
        <v>562</v>
      </c>
      <c r="C32" s="28" t="s">
        <v>52</v>
      </c>
      <c r="D32" s="29" t="s">
        <v>110</v>
      </c>
      <c r="E32" s="30"/>
      <c r="F32" s="31" t="str">
        <f t="shared" si="1"/>
        <v>Không XL</v>
      </c>
      <c r="G32" s="32">
        <f t="shared" si="0"/>
        <v>30</v>
      </c>
      <c r="H32" s="31" t="str">
        <f t="shared" si="2"/>
        <v>Yếu</v>
      </c>
      <c r="I32" s="31"/>
      <c r="J32" s="33"/>
      <c r="K32" s="19"/>
      <c r="L32" s="19"/>
      <c r="M32" s="19">
        <f t="shared" si="3"/>
        <v>30</v>
      </c>
      <c r="N32" s="19">
        <f t="shared" si="4"/>
        <v>0</v>
      </c>
      <c r="O32" s="19">
        <f t="shared" si="5"/>
        <v>0</v>
      </c>
      <c r="P32" s="19">
        <f t="shared" si="6"/>
        <v>0</v>
      </c>
    </row>
    <row r="33" spans="1:16" s="8" customFormat="1" ht="23.25" customHeight="1" x14ac:dyDescent="0.2">
      <c r="A33" s="26">
        <v>22</v>
      </c>
      <c r="B33" s="27" t="s">
        <v>563</v>
      </c>
      <c r="C33" s="28" t="s">
        <v>455</v>
      </c>
      <c r="D33" s="29" t="s">
        <v>394</v>
      </c>
      <c r="E33" s="30"/>
      <c r="F33" s="31" t="str">
        <f t="shared" si="1"/>
        <v>Không XL</v>
      </c>
      <c r="G33" s="32">
        <f t="shared" si="0"/>
        <v>30</v>
      </c>
      <c r="H33" s="31" t="str">
        <f t="shared" si="2"/>
        <v>Yếu</v>
      </c>
      <c r="I33" s="31"/>
      <c r="J33" s="33"/>
      <c r="K33" s="19"/>
      <c r="L33" s="19"/>
      <c r="M33" s="19">
        <f t="shared" si="3"/>
        <v>30</v>
      </c>
      <c r="N33" s="19">
        <f t="shared" si="4"/>
        <v>0</v>
      </c>
      <c r="O33" s="19">
        <f t="shared" si="5"/>
        <v>0</v>
      </c>
      <c r="P33" s="19">
        <f t="shared" si="6"/>
        <v>0</v>
      </c>
    </row>
    <row r="34" spans="1:16" s="8" customFormat="1" ht="23.25" customHeight="1" x14ac:dyDescent="0.2">
      <c r="A34" s="26">
        <v>23</v>
      </c>
      <c r="B34" s="27" t="s">
        <v>564</v>
      </c>
      <c r="C34" s="28" t="s">
        <v>356</v>
      </c>
      <c r="D34" s="29" t="s">
        <v>396</v>
      </c>
      <c r="E34" s="30"/>
      <c r="F34" s="31" t="str">
        <f t="shared" si="1"/>
        <v>Không XL</v>
      </c>
      <c r="G34" s="32">
        <f t="shared" si="0"/>
        <v>30</v>
      </c>
      <c r="H34" s="31" t="str">
        <f t="shared" si="2"/>
        <v>Yếu</v>
      </c>
      <c r="I34" s="31"/>
      <c r="J34" s="33"/>
      <c r="K34" s="19"/>
      <c r="L34" s="19"/>
      <c r="M34" s="19">
        <f t="shared" si="3"/>
        <v>30</v>
      </c>
      <c r="N34" s="19">
        <f t="shared" si="4"/>
        <v>0</v>
      </c>
      <c r="O34" s="19">
        <f t="shared" si="5"/>
        <v>0</v>
      </c>
      <c r="P34" s="19">
        <f t="shared" si="6"/>
        <v>0</v>
      </c>
    </row>
    <row r="35" spans="1:16" s="8" customFormat="1" ht="23.25" customHeight="1" x14ac:dyDescent="0.2">
      <c r="A35" s="26">
        <v>24</v>
      </c>
      <c r="B35" s="27" t="s">
        <v>565</v>
      </c>
      <c r="C35" s="28" t="s">
        <v>566</v>
      </c>
      <c r="D35" s="29" t="s">
        <v>618</v>
      </c>
      <c r="E35" s="30"/>
      <c r="F35" s="31" t="str">
        <f t="shared" si="1"/>
        <v>Không XL</v>
      </c>
      <c r="G35" s="32">
        <f t="shared" si="0"/>
        <v>30</v>
      </c>
      <c r="H35" s="31" t="str">
        <f t="shared" si="2"/>
        <v>Yếu</v>
      </c>
      <c r="I35" s="31"/>
      <c r="J35" s="33"/>
      <c r="K35" s="19"/>
      <c r="L35" s="19"/>
      <c r="M35" s="19">
        <f t="shared" si="3"/>
        <v>30</v>
      </c>
      <c r="N35" s="19">
        <f t="shared" si="4"/>
        <v>0</v>
      </c>
      <c r="O35" s="19">
        <f t="shared" si="5"/>
        <v>0</v>
      </c>
      <c r="P35" s="19">
        <f t="shared" si="6"/>
        <v>0</v>
      </c>
    </row>
    <row r="36" spans="1:16" s="8" customFormat="1" ht="23.25" customHeight="1" x14ac:dyDescent="0.2">
      <c r="A36" s="26">
        <v>25</v>
      </c>
      <c r="B36" s="27" t="s">
        <v>567</v>
      </c>
      <c r="C36" s="28" t="s">
        <v>351</v>
      </c>
      <c r="D36" s="29" t="s">
        <v>398</v>
      </c>
      <c r="E36" s="30"/>
      <c r="F36" s="31" t="str">
        <f t="shared" si="1"/>
        <v>Không XL</v>
      </c>
      <c r="G36" s="32">
        <f t="shared" si="0"/>
        <v>30</v>
      </c>
      <c r="H36" s="31" t="str">
        <f t="shared" si="2"/>
        <v>Yếu</v>
      </c>
      <c r="I36" s="31"/>
      <c r="J36" s="33"/>
      <c r="K36" s="19"/>
      <c r="L36" s="19"/>
      <c r="M36" s="19">
        <f t="shared" si="3"/>
        <v>30</v>
      </c>
      <c r="N36" s="19">
        <f t="shared" si="4"/>
        <v>0</v>
      </c>
      <c r="O36" s="19">
        <f t="shared" si="5"/>
        <v>0</v>
      </c>
      <c r="P36" s="19">
        <f t="shared" si="6"/>
        <v>0</v>
      </c>
    </row>
    <row r="37" spans="1:16" s="8" customFormat="1" ht="23.25" customHeight="1" x14ac:dyDescent="0.2">
      <c r="A37" s="26">
        <v>26</v>
      </c>
      <c r="B37" s="27" t="s">
        <v>568</v>
      </c>
      <c r="C37" s="28" t="s">
        <v>76</v>
      </c>
      <c r="D37" s="29" t="s">
        <v>121</v>
      </c>
      <c r="E37" s="30"/>
      <c r="F37" s="31" t="str">
        <f t="shared" si="1"/>
        <v>Không XL</v>
      </c>
      <c r="G37" s="32">
        <f t="shared" si="0"/>
        <v>30</v>
      </c>
      <c r="H37" s="31" t="str">
        <f t="shared" si="2"/>
        <v>Yếu</v>
      </c>
      <c r="I37" s="31"/>
      <c r="J37" s="33"/>
      <c r="K37" s="19"/>
      <c r="L37" s="19"/>
      <c r="M37" s="19">
        <f t="shared" si="3"/>
        <v>30</v>
      </c>
      <c r="N37" s="19">
        <f t="shared" si="4"/>
        <v>0</v>
      </c>
      <c r="O37" s="19">
        <f t="shared" si="5"/>
        <v>0</v>
      </c>
      <c r="P37" s="19">
        <f t="shared" si="6"/>
        <v>0</v>
      </c>
    </row>
    <row r="38" spans="1:16" s="8" customFormat="1" ht="23.25" customHeight="1" x14ac:dyDescent="0.2">
      <c r="A38" s="26">
        <v>27</v>
      </c>
      <c r="B38" s="27" t="s">
        <v>569</v>
      </c>
      <c r="C38" s="28" t="s">
        <v>570</v>
      </c>
      <c r="D38" s="29" t="s">
        <v>121</v>
      </c>
      <c r="E38" s="30"/>
      <c r="F38" s="31" t="str">
        <f t="shared" si="1"/>
        <v>Không XL</v>
      </c>
      <c r="G38" s="32">
        <f t="shared" si="0"/>
        <v>30</v>
      </c>
      <c r="H38" s="31" t="str">
        <f t="shared" si="2"/>
        <v>Yếu</v>
      </c>
      <c r="I38" s="31"/>
      <c r="J38" s="33"/>
      <c r="K38" s="19"/>
      <c r="L38" s="19"/>
      <c r="M38" s="19">
        <f t="shared" si="3"/>
        <v>30</v>
      </c>
      <c r="N38" s="19">
        <f t="shared" si="4"/>
        <v>0</v>
      </c>
      <c r="O38" s="19">
        <f t="shared" si="5"/>
        <v>0</v>
      </c>
      <c r="P38" s="19">
        <f t="shared" si="6"/>
        <v>0</v>
      </c>
    </row>
    <row r="39" spans="1:16" s="8" customFormat="1" ht="23.25" customHeight="1" x14ac:dyDescent="0.2">
      <c r="A39" s="26">
        <v>28</v>
      </c>
      <c r="B39" s="27" t="s">
        <v>571</v>
      </c>
      <c r="C39" s="28" t="s">
        <v>114</v>
      </c>
      <c r="D39" s="29" t="s">
        <v>619</v>
      </c>
      <c r="E39" s="30"/>
      <c r="F39" s="31" t="str">
        <f t="shared" si="1"/>
        <v>Không XL</v>
      </c>
      <c r="G39" s="32">
        <f t="shared" si="0"/>
        <v>30</v>
      </c>
      <c r="H39" s="31" t="str">
        <f t="shared" si="2"/>
        <v>Yếu</v>
      </c>
      <c r="I39" s="31"/>
      <c r="J39" s="33"/>
      <c r="K39" s="19"/>
      <c r="L39" s="19"/>
      <c r="M39" s="19">
        <f t="shared" si="3"/>
        <v>30</v>
      </c>
      <c r="N39" s="19">
        <f t="shared" si="4"/>
        <v>0</v>
      </c>
      <c r="O39" s="19">
        <f t="shared" si="5"/>
        <v>0</v>
      </c>
      <c r="P39" s="19">
        <f t="shared" si="6"/>
        <v>0</v>
      </c>
    </row>
    <row r="40" spans="1:16" s="8" customFormat="1" ht="23.25" customHeight="1" x14ac:dyDescent="0.2">
      <c r="A40" s="26">
        <v>29</v>
      </c>
      <c r="B40" s="27" t="s">
        <v>572</v>
      </c>
      <c r="C40" s="28" t="s">
        <v>573</v>
      </c>
      <c r="D40" s="29" t="s">
        <v>620</v>
      </c>
      <c r="E40" s="30"/>
      <c r="F40" s="31" t="str">
        <f t="shared" si="1"/>
        <v>Không XL</v>
      </c>
      <c r="G40" s="32">
        <f t="shared" si="0"/>
        <v>34</v>
      </c>
      <c r="H40" s="31" t="str">
        <f t="shared" si="2"/>
        <v>Yếu</v>
      </c>
      <c r="I40" s="31"/>
      <c r="J40" s="33" t="s">
        <v>26</v>
      </c>
      <c r="K40" s="19"/>
      <c r="L40" s="19"/>
      <c r="M40" s="19">
        <f t="shared" si="3"/>
        <v>30</v>
      </c>
      <c r="N40" s="19">
        <f t="shared" si="4"/>
        <v>0</v>
      </c>
      <c r="O40" s="19">
        <f t="shared" si="5"/>
        <v>4</v>
      </c>
      <c r="P40" s="19">
        <f t="shared" si="6"/>
        <v>0</v>
      </c>
    </row>
    <row r="41" spans="1:16" s="8" customFormat="1" ht="23.25" customHeight="1" x14ac:dyDescent="0.2">
      <c r="A41" s="26">
        <v>30</v>
      </c>
      <c r="B41" s="27" t="s">
        <v>574</v>
      </c>
      <c r="C41" s="28" t="s">
        <v>575</v>
      </c>
      <c r="D41" s="29" t="s">
        <v>401</v>
      </c>
      <c r="E41" s="30"/>
      <c r="F41" s="31" t="str">
        <f t="shared" si="1"/>
        <v>Không XL</v>
      </c>
      <c r="G41" s="32">
        <f t="shared" si="0"/>
        <v>30</v>
      </c>
      <c r="H41" s="31" t="str">
        <f t="shared" si="2"/>
        <v>Yếu</v>
      </c>
      <c r="I41" s="31"/>
      <c r="J41" s="33"/>
      <c r="K41" s="19"/>
      <c r="L41" s="19"/>
      <c r="M41" s="19">
        <f t="shared" si="3"/>
        <v>30</v>
      </c>
      <c r="N41" s="19">
        <f t="shared" si="4"/>
        <v>0</v>
      </c>
      <c r="O41" s="19">
        <f t="shared" si="5"/>
        <v>0</v>
      </c>
      <c r="P41" s="19">
        <f t="shared" si="6"/>
        <v>0</v>
      </c>
    </row>
    <row r="42" spans="1:16" s="8" customFormat="1" ht="23.25" customHeight="1" x14ac:dyDescent="0.2">
      <c r="A42" s="26">
        <v>31</v>
      </c>
      <c r="B42" s="27" t="s">
        <v>576</v>
      </c>
      <c r="C42" s="28" t="s">
        <v>577</v>
      </c>
      <c r="D42" s="29" t="s">
        <v>621</v>
      </c>
      <c r="E42" s="30"/>
      <c r="F42" s="31" t="str">
        <f t="shared" si="1"/>
        <v>Không XL</v>
      </c>
      <c r="G42" s="32">
        <f t="shared" si="0"/>
        <v>30</v>
      </c>
      <c r="H42" s="31" t="str">
        <f t="shared" si="2"/>
        <v>Yếu</v>
      </c>
      <c r="I42" s="31"/>
      <c r="J42" s="33"/>
      <c r="K42" s="19"/>
      <c r="L42" s="19"/>
      <c r="M42" s="19">
        <f t="shared" si="3"/>
        <v>30</v>
      </c>
      <c r="N42" s="19">
        <f t="shared" si="4"/>
        <v>0</v>
      </c>
      <c r="O42" s="19">
        <f t="shared" si="5"/>
        <v>0</v>
      </c>
      <c r="P42" s="19">
        <f t="shared" si="6"/>
        <v>0</v>
      </c>
    </row>
    <row r="43" spans="1:16" s="8" customFormat="1" ht="23.25" customHeight="1" x14ac:dyDescent="0.2">
      <c r="A43" s="26">
        <v>32</v>
      </c>
      <c r="B43" s="27" t="s">
        <v>578</v>
      </c>
      <c r="C43" s="28" t="s">
        <v>579</v>
      </c>
      <c r="D43" s="29" t="s">
        <v>622</v>
      </c>
      <c r="E43" s="30"/>
      <c r="F43" s="31" t="str">
        <f t="shared" si="1"/>
        <v>Không XL</v>
      </c>
      <c r="G43" s="32">
        <f t="shared" si="0"/>
        <v>30</v>
      </c>
      <c r="H43" s="31" t="str">
        <f t="shared" si="2"/>
        <v>Yếu</v>
      </c>
      <c r="I43" s="31"/>
      <c r="J43" s="33"/>
      <c r="K43" s="19"/>
      <c r="L43" s="19"/>
      <c r="M43" s="19">
        <f t="shared" si="3"/>
        <v>30</v>
      </c>
      <c r="N43" s="19">
        <f t="shared" si="4"/>
        <v>0</v>
      </c>
      <c r="O43" s="19">
        <f t="shared" si="5"/>
        <v>0</v>
      </c>
      <c r="P43" s="19">
        <f t="shared" si="6"/>
        <v>0</v>
      </c>
    </row>
    <row r="44" spans="1:16" s="8" customFormat="1" ht="23.25" customHeight="1" x14ac:dyDescent="0.2">
      <c r="A44" s="26">
        <v>33</v>
      </c>
      <c r="B44" s="27" t="s">
        <v>580</v>
      </c>
      <c r="C44" s="28" t="s">
        <v>581</v>
      </c>
      <c r="D44" s="29" t="s">
        <v>126</v>
      </c>
      <c r="E44" s="30"/>
      <c r="F44" s="31" t="str">
        <f t="shared" si="1"/>
        <v>Không XL</v>
      </c>
      <c r="G44" s="32">
        <f t="shared" si="0"/>
        <v>30</v>
      </c>
      <c r="H44" s="31" t="str">
        <f t="shared" si="2"/>
        <v>Yếu</v>
      </c>
      <c r="I44" s="31"/>
      <c r="J44" s="33"/>
      <c r="K44" s="19"/>
      <c r="L44" s="19"/>
      <c r="M44" s="19">
        <f t="shared" si="3"/>
        <v>30</v>
      </c>
      <c r="N44" s="19">
        <f t="shared" si="4"/>
        <v>0</v>
      </c>
      <c r="O44" s="19">
        <f t="shared" si="5"/>
        <v>0</v>
      </c>
      <c r="P44" s="19">
        <f t="shared" si="6"/>
        <v>0</v>
      </c>
    </row>
    <row r="45" spans="1:16" s="8" customFormat="1" ht="23.25" customHeight="1" x14ac:dyDescent="0.2">
      <c r="A45" s="26">
        <v>34</v>
      </c>
      <c r="B45" s="27" t="s">
        <v>582</v>
      </c>
      <c r="C45" s="28" t="s">
        <v>583</v>
      </c>
      <c r="D45" s="29" t="s">
        <v>128</v>
      </c>
      <c r="E45" s="30"/>
      <c r="F45" s="31" t="str">
        <f t="shared" si="1"/>
        <v>Không XL</v>
      </c>
      <c r="G45" s="32">
        <f t="shared" si="0"/>
        <v>30</v>
      </c>
      <c r="H45" s="31" t="str">
        <f t="shared" si="2"/>
        <v>Yếu</v>
      </c>
      <c r="I45" s="31"/>
      <c r="J45" s="33"/>
      <c r="K45" s="19"/>
      <c r="L45" s="19"/>
      <c r="M45" s="19">
        <f t="shared" si="3"/>
        <v>30</v>
      </c>
      <c r="N45" s="19">
        <f t="shared" si="4"/>
        <v>0</v>
      </c>
      <c r="O45" s="19">
        <f t="shared" si="5"/>
        <v>0</v>
      </c>
      <c r="P45" s="19">
        <f t="shared" si="6"/>
        <v>0</v>
      </c>
    </row>
    <row r="46" spans="1:16" s="8" customFormat="1" ht="23.25" customHeight="1" x14ac:dyDescent="0.2">
      <c r="A46" s="26">
        <v>35</v>
      </c>
      <c r="B46" s="27" t="s">
        <v>584</v>
      </c>
      <c r="C46" s="28" t="s">
        <v>585</v>
      </c>
      <c r="D46" s="29" t="s">
        <v>148</v>
      </c>
      <c r="E46" s="30"/>
      <c r="F46" s="31" t="str">
        <f t="shared" si="1"/>
        <v>Không XL</v>
      </c>
      <c r="G46" s="32">
        <f t="shared" si="0"/>
        <v>30</v>
      </c>
      <c r="H46" s="31" t="str">
        <f t="shared" si="2"/>
        <v>Yếu</v>
      </c>
      <c r="I46" s="31"/>
      <c r="J46" s="33"/>
      <c r="K46" s="19"/>
      <c r="L46" s="19"/>
      <c r="M46" s="19">
        <f t="shared" si="3"/>
        <v>30</v>
      </c>
      <c r="N46" s="19">
        <f t="shared" si="4"/>
        <v>0</v>
      </c>
      <c r="O46" s="19">
        <f t="shared" si="5"/>
        <v>0</v>
      </c>
      <c r="P46" s="19">
        <f t="shared" si="6"/>
        <v>0</v>
      </c>
    </row>
    <row r="47" spans="1:16" s="8" customFormat="1" ht="23.25" customHeight="1" x14ac:dyDescent="0.2">
      <c r="A47" s="26">
        <v>36</v>
      </c>
      <c r="B47" s="27" t="s">
        <v>586</v>
      </c>
      <c r="C47" s="28" t="s">
        <v>587</v>
      </c>
      <c r="D47" s="29" t="s">
        <v>148</v>
      </c>
      <c r="E47" s="30"/>
      <c r="F47" s="31" t="str">
        <f t="shared" si="1"/>
        <v>Không XL</v>
      </c>
      <c r="G47" s="32">
        <f t="shared" si="0"/>
        <v>30</v>
      </c>
      <c r="H47" s="31" t="str">
        <f t="shared" si="2"/>
        <v>Yếu</v>
      </c>
      <c r="I47" s="31"/>
      <c r="J47" s="33"/>
      <c r="K47" s="19"/>
      <c r="L47" s="19"/>
      <c r="M47" s="19">
        <f t="shared" si="3"/>
        <v>30</v>
      </c>
      <c r="N47" s="19">
        <f t="shared" si="4"/>
        <v>0</v>
      </c>
      <c r="O47" s="19">
        <f t="shared" si="5"/>
        <v>0</v>
      </c>
      <c r="P47" s="19">
        <f t="shared" si="6"/>
        <v>0</v>
      </c>
    </row>
    <row r="48" spans="1:16" s="8" customFormat="1" ht="23.25" customHeight="1" x14ac:dyDescent="0.2">
      <c r="A48" s="26">
        <v>37</v>
      </c>
      <c r="B48" s="27" t="s">
        <v>588</v>
      </c>
      <c r="C48" s="28" t="s">
        <v>589</v>
      </c>
      <c r="D48" s="29" t="s">
        <v>623</v>
      </c>
      <c r="E48" s="30"/>
      <c r="F48" s="31" t="str">
        <f t="shared" si="1"/>
        <v>Không XL</v>
      </c>
      <c r="G48" s="32">
        <f t="shared" si="0"/>
        <v>30</v>
      </c>
      <c r="H48" s="31" t="str">
        <f t="shared" si="2"/>
        <v>Yếu</v>
      </c>
      <c r="I48" s="31"/>
      <c r="J48" s="33"/>
      <c r="K48" s="19"/>
      <c r="L48" s="19"/>
      <c r="M48" s="19">
        <f t="shared" si="3"/>
        <v>30</v>
      </c>
      <c r="N48" s="19">
        <f t="shared" si="4"/>
        <v>0</v>
      </c>
      <c r="O48" s="19">
        <f t="shared" si="5"/>
        <v>0</v>
      </c>
      <c r="P48" s="19">
        <f t="shared" si="6"/>
        <v>0</v>
      </c>
    </row>
    <row r="49" spans="1:16" s="8" customFormat="1" ht="23.25" customHeight="1" x14ac:dyDescent="0.2">
      <c r="A49" s="26">
        <v>38</v>
      </c>
      <c r="B49" s="27" t="s">
        <v>590</v>
      </c>
      <c r="C49" s="28" t="s">
        <v>591</v>
      </c>
      <c r="D49" s="29" t="s">
        <v>623</v>
      </c>
      <c r="E49" s="30"/>
      <c r="F49" s="31" t="str">
        <f t="shared" si="1"/>
        <v>Không XL</v>
      </c>
      <c r="G49" s="32">
        <f t="shared" si="0"/>
        <v>38</v>
      </c>
      <c r="H49" s="31" t="str">
        <f t="shared" si="2"/>
        <v>Yếu</v>
      </c>
      <c r="I49" s="31"/>
      <c r="J49" s="33" t="s">
        <v>732</v>
      </c>
      <c r="K49" s="19"/>
      <c r="L49" s="19"/>
      <c r="M49" s="19">
        <f t="shared" si="3"/>
        <v>30</v>
      </c>
      <c r="N49" s="19">
        <f t="shared" si="4"/>
        <v>0</v>
      </c>
      <c r="O49" s="19">
        <f t="shared" si="5"/>
        <v>8</v>
      </c>
      <c r="P49" s="19">
        <f t="shared" si="6"/>
        <v>0</v>
      </c>
    </row>
    <row r="50" spans="1:16" s="8" customFormat="1" ht="23.25" customHeight="1" x14ac:dyDescent="0.2">
      <c r="A50" s="26">
        <v>39</v>
      </c>
      <c r="B50" s="27" t="s">
        <v>592</v>
      </c>
      <c r="C50" s="28" t="s">
        <v>48</v>
      </c>
      <c r="D50" s="29" t="s">
        <v>402</v>
      </c>
      <c r="E50" s="30"/>
      <c r="F50" s="31" t="str">
        <f t="shared" si="1"/>
        <v>Không XL</v>
      </c>
      <c r="G50" s="32">
        <f t="shared" si="0"/>
        <v>30</v>
      </c>
      <c r="H50" s="31" t="str">
        <f t="shared" si="2"/>
        <v>Yếu</v>
      </c>
      <c r="I50" s="31"/>
      <c r="J50" s="33"/>
      <c r="K50" s="19"/>
      <c r="L50" s="19"/>
      <c r="M50" s="19">
        <f t="shared" si="3"/>
        <v>30</v>
      </c>
      <c r="N50" s="19">
        <f t="shared" si="4"/>
        <v>0</v>
      </c>
      <c r="O50" s="19">
        <f t="shared" si="5"/>
        <v>0</v>
      </c>
      <c r="P50" s="19">
        <f t="shared" si="6"/>
        <v>0</v>
      </c>
    </row>
    <row r="51" spans="1:16" s="8" customFormat="1" ht="23.25" customHeight="1" x14ac:dyDescent="0.2">
      <c r="A51" s="26">
        <v>40</v>
      </c>
      <c r="B51" s="27" t="s">
        <v>593</v>
      </c>
      <c r="C51" s="28" t="s">
        <v>594</v>
      </c>
      <c r="D51" s="29" t="s">
        <v>151</v>
      </c>
      <c r="E51" s="30"/>
      <c r="F51" s="31" t="str">
        <f t="shared" si="1"/>
        <v>Không XL</v>
      </c>
      <c r="G51" s="32">
        <f t="shared" si="0"/>
        <v>30</v>
      </c>
      <c r="H51" s="31" t="str">
        <f t="shared" si="2"/>
        <v>Yếu</v>
      </c>
      <c r="I51" s="31"/>
      <c r="J51" s="33"/>
      <c r="K51" s="19"/>
      <c r="L51" s="19"/>
      <c r="M51" s="19">
        <f t="shared" si="3"/>
        <v>30</v>
      </c>
      <c r="N51" s="19">
        <f t="shared" si="4"/>
        <v>0</v>
      </c>
      <c r="O51" s="19">
        <f t="shared" si="5"/>
        <v>0</v>
      </c>
      <c r="P51" s="19">
        <f t="shared" si="6"/>
        <v>0</v>
      </c>
    </row>
    <row r="52" spans="1:16" s="8" customFormat="1" ht="23.25" customHeight="1" x14ac:dyDescent="0.2">
      <c r="A52" s="26">
        <v>41</v>
      </c>
      <c r="B52" s="27" t="s">
        <v>595</v>
      </c>
      <c r="C52" s="28" t="s">
        <v>596</v>
      </c>
      <c r="D52" s="29" t="s">
        <v>151</v>
      </c>
      <c r="E52" s="30"/>
      <c r="F52" s="31" t="str">
        <f t="shared" si="1"/>
        <v>Không XL</v>
      </c>
      <c r="G52" s="32">
        <f t="shared" si="0"/>
        <v>36</v>
      </c>
      <c r="H52" s="31" t="str">
        <f t="shared" si="2"/>
        <v>Yếu</v>
      </c>
      <c r="I52" s="31"/>
      <c r="J52" s="33" t="s">
        <v>731</v>
      </c>
      <c r="K52" s="19"/>
      <c r="L52" s="19"/>
      <c r="M52" s="19">
        <f t="shared" si="3"/>
        <v>30</v>
      </c>
      <c r="N52" s="19">
        <f t="shared" si="4"/>
        <v>0</v>
      </c>
      <c r="O52" s="19">
        <f t="shared" si="5"/>
        <v>6</v>
      </c>
      <c r="P52" s="19">
        <f t="shared" si="6"/>
        <v>0</v>
      </c>
    </row>
    <row r="53" spans="1:16" s="8" customFormat="1" ht="23.25" customHeight="1" x14ac:dyDescent="0.2">
      <c r="A53" s="26">
        <v>42</v>
      </c>
      <c r="B53" s="27" t="s">
        <v>597</v>
      </c>
      <c r="C53" s="28" t="s">
        <v>207</v>
      </c>
      <c r="D53" s="29" t="s">
        <v>624</v>
      </c>
      <c r="E53" s="30"/>
      <c r="F53" s="31" t="str">
        <f t="shared" si="1"/>
        <v>Không XL</v>
      </c>
      <c r="G53" s="32">
        <f t="shared" si="0"/>
        <v>30</v>
      </c>
      <c r="H53" s="31" t="str">
        <f t="shared" si="2"/>
        <v>Yếu</v>
      </c>
      <c r="I53" s="31"/>
      <c r="J53" s="33"/>
      <c r="K53" s="19"/>
      <c r="L53" s="19"/>
      <c r="M53" s="19">
        <f t="shared" si="3"/>
        <v>30</v>
      </c>
      <c r="N53" s="19">
        <f t="shared" si="4"/>
        <v>0</v>
      </c>
      <c r="O53" s="19">
        <f t="shared" si="5"/>
        <v>0</v>
      </c>
      <c r="P53" s="19">
        <f t="shared" si="6"/>
        <v>0</v>
      </c>
    </row>
    <row r="54" spans="1:16" s="8" customFormat="1" ht="23.25" customHeight="1" x14ac:dyDescent="0.2">
      <c r="A54" s="26">
        <v>43</v>
      </c>
      <c r="B54" s="27" t="s">
        <v>598</v>
      </c>
      <c r="C54" s="28" t="s">
        <v>599</v>
      </c>
      <c r="D54" s="29" t="s">
        <v>403</v>
      </c>
      <c r="E54" s="30"/>
      <c r="F54" s="31" t="str">
        <f t="shared" si="1"/>
        <v>Không XL</v>
      </c>
      <c r="G54" s="32">
        <f t="shared" si="0"/>
        <v>30</v>
      </c>
      <c r="H54" s="31" t="str">
        <f t="shared" si="2"/>
        <v>Yếu</v>
      </c>
      <c r="I54" s="31"/>
      <c r="J54" s="33"/>
      <c r="K54" s="19"/>
      <c r="L54" s="19"/>
      <c r="M54" s="19">
        <f t="shared" si="3"/>
        <v>30</v>
      </c>
      <c r="N54" s="19">
        <f t="shared" si="4"/>
        <v>0</v>
      </c>
      <c r="O54" s="19">
        <f t="shared" si="5"/>
        <v>0</v>
      </c>
      <c r="P54" s="19">
        <f t="shared" si="6"/>
        <v>0</v>
      </c>
    </row>
    <row r="55" spans="1:16" s="8" customFormat="1" ht="23.25" customHeight="1" x14ac:dyDescent="0.2">
      <c r="A55" s="26">
        <v>44</v>
      </c>
      <c r="B55" s="27" t="s">
        <v>600</v>
      </c>
      <c r="C55" s="28" t="s">
        <v>345</v>
      </c>
      <c r="D55" s="29" t="s">
        <v>273</v>
      </c>
      <c r="E55" s="30"/>
      <c r="F55" s="31" t="str">
        <f t="shared" si="1"/>
        <v>Không XL</v>
      </c>
      <c r="G55" s="32">
        <f t="shared" si="0"/>
        <v>30</v>
      </c>
      <c r="H55" s="31" t="str">
        <f t="shared" si="2"/>
        <v>Yếu</v>
      </c>
      <c r="I55" s="31"/>
      <c r="J55" s="33"/>
      <c r="K55" s="19"/>
      <c r="L55" s="19"/>
      <c r="M55" s="19">
        <f t="shared" si="3"/>
        <v>30</v>
      </c>
      <c r="N55" s="19">
        <f t="shared" si="4"/>
        <v>0</v>
      </c>
      <c r="O55" s="19">
        <f t="shared" si="5"/>
        <v>0</v>
      </c>
      <c r="P55" s="19">
        <f t="shared" si="6"/>
        <v>0</v>
      </c>
    </row>
    <row r="56" spans="1:16" s="8" customFormat="1" ht="23.25" customHeight="1" x14ac:dyDescent="0.2">
      <c r="A56" s="26">
        <v>45</v>
      </c>
      <c r="B56" s="27" t="s">
        <v>601</v>
      </c>
      <c r="C56" s="28" t="s">
        <v>602</v>
      </c>
      <c r="D56" s="29" t="s">
        <v>625</v>
      </c>
      <c r="E56" s="30"/>
      <c r="F56" s="31" t="str">
        <f t="shared" si="1"/>
        <v>Không XL</v>
      </c>
      <c r="G56" s="32">
        <f t="shared" si="0"/>
        <v>30</v>
      </c>
      <c r="H56" s="31" t="str">
        <f t="shared" si="2"/>
        <v>Yếu</v>
      </c>
      <c r="I56" s="31"/>
      <c r="J56" s="33"/>
      <c r="K56" s="19"/>
      <c r="L56" s="19"/>
      <c r="M56" s="19">
        <f t="shared" si="3"/>
        <v>30</v>
      </c>
      <c r="N56" s="19">
        <f t="shared" si="4"/>
        <v>0</v>
      </c>
      <c r="O56" s="19">
        <f t="shared" si="5"/>
        <v>0</v>
      </c>
      <c r="P56" s="19">
        <f t="shared" si="6"/>
        <v>0</v>
      </c>
    </row>
    <row r="57" spans="1:16" s="8" customFormat="1" ht="23.25" customHeight="1" x14ac:dyDescent="0.2">
      <c r="A57" s="26">
        <v>46</v>
      </c>
      <c r="B57" s="27" t="s">
        <v>603</v>
      </c>
      <c r="C57" s="28" t="s">
        <v>604</v>
      </c>
      <c r="D57" s="29" t="s">
        <v>158</v>
      </c>
      <c r="E57" s="30"/>
      <c r="F57" s="31" t="str">
        <f t="shared" si="1"/>
        <v>Không XL</v>
      </c>
      <c r="G57" s="32">
        <f t="shared" si="0"/>
        <v>30</v>
      </c>
      <c r="H57" s="31" t="str">
        <f t="shared" si="2"/>
        <v>Yếu</v>
      </c>
      <c r="I57" s="31"/>
      <c r="J57" s="33"/>
      <c r="K57" s="19"/>
      <c r="L57" s="19"/>
      <c r="M57" s="19">
        <f t="shared" si="3"/>
        <v>30</v>
      </c>
      <c r="N57" s="19">
        <f t="shared" si="4"/>
        <v>0</v>
      </c>
      <c r="O57" s="19">
        <f t="shared" si="5"/>
        <v>0</v>
      </c>
      <c r="P57" s="19">
        <f t="shared" si="6"/>
        <v>0</v>
      </c>
    </row>
    <row r="58" spans="1:16" s="8" customFormat="1" ht="23.25" customHeight="1" x14ac:dyDescent="0.2">
      <c r="A58" s="26">
        <v>47</v>
      </c>
      <c r="B58" s="27" t="s">
        <v>605</v>
      </c>
      <c r="C58" s="28" t="s">
        <v>60</v>
      </c>
      <c r="D58" s="29" t="s">
        <v>277</v>
      </c>
      <c r="E58" s="30"/>
      <c r="F58" s="31" t="str">
        <f t="shared" si="1"/>
        <v>Không XL</v>
      </c>
      <c r="G58" s="32">
        <f t="shared" si="0"/>
        <v>34</v>
      </c>
      <c r="H58" s="31" t="str">
        <f t="shared" si="2"/>
        <v>Yếu</v>
      </c>
      <c r="I58" s="31"/>
      <c r="J58" s="33" t="s">
        <v>26</v>
      </c>
      <c r="K58" s="19"/>
      <c r="L58" s="19"/>
      <c r="M58" s="19">
        <f t="shared" si="3"/>
        <v>30</v>
      </c>
      <c r="N58" s="19">
        <f t="shared" si="4"/>
        <v>0</v>
      </c>
      <c r="O58" s="19">
        <f t="shared" si="5"/>
        <v>4</v>
      </c>
      <c r="P58" s="19">
        <f t="shared" si="6"/>
        <v>0</v>
      </c>
    </row>
    <row r="59" spans="1:16" s="8" customFormat="1" ht="23.25" customHeight="1" x14ac:dyDescent="0.2">
      <c r="A59" s="26">
        <v>48</v>
      </c>
      <c r="B59" s="27" t="s">
        <v>606</v>
      </c>
      <c r="C59" s="28" t="s">
        <v>489</v>
      </c>
      <c r="D59" s="29" t="s">
        <v>278</v>
      </c>
      <c r="E59" s="30"/>
      <c r="F59" s="31" t="str">
        <f t="shared" si="1"/>
        <v>Không XL</v>
      </c>
      <c r="G59" s="32">
        <f t="shared" si="0"/>
        <v>30</v>
      </c>
      <c r="H59" s="31" t="str">
        <f t="shared" si="2"/>
        <v>Yếu</v>
      </c>
      <c r="I59" s="31"/>
      <c r="J59" s="33"/>
      <c r="K59" s="19"/>
      <c r="L59" s="19"/>
      <c r="M59" s="19">
        <f t="shared" si="3"/>
        <v>30</v>
      </c>
      <c r="N59" s="19">
        <f t="shared" si="4"/>
        <v>0</v>
      </c>
      <c r="O59" s="19">
        <f t="shared" si="5"/>
        <v>0</v>
      </c>
      <c r="P59" s="19">
        <f t="shared" si="6"/>
        <v>0</v>
      </c>
    </row>
    <row r="60" spans="1:16" s="8" customFormat="1" ht="23.25" customHeight="1" x14ac:dyDescent="0.2">
      <c r="A60" s="26">
        <v>49</v>
      </c>
      <c r="B60" s="27" t="s">
        <v>607</v>
      </c>
      <c r="C60" s="28" t="s">
        <v>60</v>
      </c>
      <c r="D60" s="29" t="s">
        <v>523</v>
      </c>
      <c r="E60" s="30"/>
      <c r="F60" s="31" t="str">
        <f t="shared" si="1"/>
        <v>Không XL</v>
      </c>
      <c r="G60" s="32">
        <f t="shared" si="0"/>
        <v>30</v>
      </c>
      <c r="H60" s="31" t="str">
        <f t="shared" si="2"/>
        <v>Yếu</v>
      </c>
      <c r="I60" s="31"/>
      <c r="J60" s="33"/>
      <c r="K60" s="19"/>
      <c r="L60" s="19"/>
      <c r="M60" s="19">
        <f t="shared" si="3"/>
        <v>30</v>
      </c>
      <c r="N60" s="19">
        <f t="shared" si="4"/>
        <v>0</v>
      </c>
      <c r="O60" s="19">
        <f t="shared" si="5"/>
        <v>0</v>
      </c>
      <c r="P60" s="19">
        <f t="shared" si="6"/>
        <v>0</v>
      </c>
    </row>
    <row r="61" spans="1:16" s="8" customFormat="1" ht="23.25" customHeight="1" x14ac:dyDescent="0.2">
      <c r="A61" s="26">
        <v>50</v>
      </c>
      <c r="B61" s="27" t="s">
        <v>608</v>
      </c>
      <c r="C61" s="28" t="s">
        <v>609</v>
      </c>
      <c r="D61" s="29" t="s">
        <v>406</v>
      </c>
      <c r="E61" s="30"/>
      <c r="F61" s="31" t="str">
        <f t="shared" si="1"/>
        <v>Không XL</v>
      </c>
      <c r="G61" s="32">
        <f t="shared" si="0"/>
        <v>30</v>
      </c>
      <c r="H61" s="31" t="str">
        <f t="shared" si="2"/>
        <v>Yếu</v>
      </c>
      <c r="I61" s="31"/>
      <c r="J61" s="33"/>
      <c r="K61" s="19"/>
      <c r="L61" s="19"/>
      <c r="M61" s="19">
        <f t="shared" si="3"/>
        <v>30</v>
      </c>
      <c r="N61" s="19">
        <f t="shared" si="4"/>
        <v>0</v>
      </c>
      <c r="O61" s="19">
        <f t="shared" si="5"/>
        <v>0</v>
      </c>
      <c r="P61" s="19">
        <f t="shared" si="6"/>
        <v>0</v>
      </c>
    </row>
    <row r="62" spans="1:16" s="8" customFormat="1" ht="23.25" customHeight="1" x14ac:dyDescent="0.2">
      <c r="A62" s="26">
        <v>51</v>
      </c>
      <c r="B62" s="27" t="s">
        <v>610</v>
      </c>
      <c r="C62" s="28" t="s">
        <v>489</v>
      </c>
      <c r="D62" s="29" t="s">
        <v>168</v>
      </c>
      <c r="E62" s="30"/>
      <c r="F62" s="31" t="str">
        <f t="shared" si="1"/>
        <v>Không XL</v>
      </c>
      <c r="G62" s="32">
        <f t="shared" si="0"/>
        <v>30</v>
      </c>
      <c r="H62" s="31" t="str">
        <f t="shared" si="2"/>
        <v>Yếu</v>
      </c>
      <c r="I62" s="31"/>
      <c r="J62" s="33"/>
      <c r="K62" s="19"/>
      <c r="L62" s="19"/>
      <c r="M62" s="19">
        <f t="shared" si="3"/>
        <v>30</v>
      </c>
      <c r="N62" s="19">
        <f t="shared" si="4"/>
        <v>0</v>
      </c>
      <c r="O62" s="19">
        <f t="shared" si="5"/>
        <v>0</v>
      </c>
      <c r="P62" s="19">
        <f t="shared" si="6"/>
        <v>0</v>
      </c>
    </row>
    <row r="63" spans="1:16" s="8" customFormat="1" ht="23.25" customHeight="1" x14ac:dyDescent="0.2">
      <c r="A63" s="26">
        <v>52</v>
      </c>
      <c r="B63" s="27" t="s">
        <v>611</v>
      </c>
      <c r="C63" s="28" t="s">
        <v>612</v>
      </c>
      <c r="D63" s="29" t="s">
        <v>168</v>
      </c>
      <c r="E63" s="30"/>
      <c r="F63" s="31" t="str">
        <f t="shared" si="1"/>
        <v>Không XL</v>
      </c>
      <c r="G63" s="32">
        <f t="shared" si="0"/>
        <v>30</v>
      </c>
      <c r="H63" s="31" t="str">
        <f t="shared" si="2"/>
        <v>Yếu</v>
      </c>
      <c r="I63" s="31"/>
      <c r="J63" s="33"/>
      <c r="K63" s="19"/>
      <c r="L63" s="19"/>
      <c r="M63" s="19">
        <f t="shared" si="3"/>
        <v>30</v>
      </c>
      <c r="N63" s="19">
        <f t="shared" si="4"/>
        <v>0</v>
      </c>
      <c r="O63" s="19">
        <f t="shared" si="5"/>
        <v>0</v>
      </c>
      <c r="P63" s="19">
        <f t="shared" si="6"/>
        <v>0</v>
      </c>
    </row>
    <row r="64" spans="1:16" s="8" customFormat="1" ht="23.25" customHeight="1" x14ac:dyDescent="0.2">
      <c r="A64" s="26">
        <v>53</v>
      </c>
      <c r="B64" s="27" t="s">
        <v>613</v>
      </c>
      <c r="C64" s="28" t="s">
        <v>614</v>
      </c>
      <c r="D64" s="29" t="s">
        <v>626</v>
      </c>
      <c r="E64" s="30"/>
      <c r="F64" s="31" t="str">
        <f t="shared" si="1"/>
        <v>Không XL</v>
      </c>
      <c r="G64" s="32">
        <f t="shared" si="0"/>
        <v>30</v>
      </c>
      <c r="H64" s="31" t="str">
        <f t="shared" si="2"/>
        <v>Yếu</v>
      </c>
      <c r="I64" s="31"/>
      <c r="J64" s="33"/>
      <c r="K64" s="19"/>
      <c r="L64" s="19"/>
      <c r="M64" s="19">
        <f t="shared" si="3"/>
        <v>30</v>
      </c>
      <c r="N64" s="19">
        <f t="shared" si="4"/>
        <v>0</v>
      </c>
      <c r="O64" s="19">
        <f t="shared" si="5"/>
        <v>0</v>
      </c>
      <c r="P64" s="19">
        <f t="shared" si="6"/>
        <v>0</v>
      </c>
    </row>
    <row r="65" spans="1:16" s="8" customFormat="1" ht="23.25" customHeight="1" x14ac:dyDescent="0.2">
      <c r="A65" s="26">
        <v>54</v>
      </c>
      <c r="B65" s="27" t="s">
        <v>615</v>
      </c>
      <c r="C65" s="28" t="s">
        <v>616</v>
      </c>
      <c r="D65" s="29" t="s">
        <v>407</v>
      </c>
      <c r="E65" s="30"/>
      <c r="F65" s="31" t="str">
        <f t="shared" si="1"/>
        <v>Không XL</v>
      </c>
      <c r="G65" s="32">
        <f t="shared" si="0"/>
        <v>30</v>
      </c>
      <c r="H65" s="31" t="str">
        <f t="shared" si="2"/>
        <v>Yếu</v>
      </c>
      <c r="I65" s="31"/>
      <c r="J65" s="33"/>
      <c r="K65" s="19"/>
      <c r="L65" s="19"/>
      <c r="M65" s="19">
        <f t="shared" si="3"/>
        <v>30</v>
      </c>
      <c r="N65" s="19">
        <f t="shared" si="4"/>
        <v>0</v>
      </c>
      <c r="O65" s="19">
        <f t="shared" si="5"/>
        <v>0</v>
      </c>
      <c r="P65" s="19">
        <f t="shared" si="6"/>
        <v>0</v>
      </c>
    </row>
    <row r="66" spans="1:16" ht="18" customHeight="1" x14ac:dyDescent="0.3">
      <c r="C66" s="58" t="s">
        <v>8</v>
      </c>
      <c r="D66" s="58"/>
      <c r="E66" s="58"/>
      <c r="F66" s="58"/>
      <c r="G66" s="58"/>
      <c r="H66" s="58"/>
      <c r="I66" s="58"/>
      <c r="J66" s="58"/>
    </row>
    <row r="67" spans="1:16" ht="17.100000000000001" customHeight="1" x14ac:dyDescent="0.25">
      <c r="C67" s="59" t="s">
        <v>9</v>
      </c>
      <c r="D67" s="10"/>
      <c r="E67" s="60" t="s">
        <v>4</v>
      </c>
      <c r="F67" s="61"/>
      <c r="G67" s="60" t="s">
        <v>18</v>
      </c>
      <c r="H67" s="61"/>
      <c r="I67" s="20"/>
      <c r="J67" s="62" t="s">
        <v>5</v>
      </c>
    </row>
    <row r="68" spans="1:16" s="8" customFormat="1" ht="20.25" customHeight="1" x14ac:dyDescent="0.2">
      <c r="C68" s="59"/>
      <c r="D68" s="11"/>
      <c r="E68" s="42" t="s">
        <v>10</v>
      </c>
      <c r="F68" s="23" t="s">
        <v>11</v>
      </c>
      <c r="G68" s="42" t="s">
        <v>10</v>
      </c>
      <c r="H68" s="23" t="s">
        <v>11</v>
      </c>
      <c r="I68" s="12"/>
      <c r="J68" s="62"/>
    </row>
    <row r="69" spans="1:16" ht="18.75" customHeight="1" x14ac:dyDescent="0.25">
      <c r="C69" s="37" t="s">
        <v>12</v>
      </c>
      <c r="D69" s="38"/>
      <c r="E69" s="39">
        <f>COUNTIF(F12:F65,"XS")</f>
        <v>0</v>
      </c>
      <c r="F69" s="40">
        <f>E69*100/$A$65</f>
        <v>0</v>
      </c>
      <c r="G69" s="39">
        <f>COUNTIF(H12:H65,"XS")</f>
        <v>0</v>
      </c>
      <c r="H69" s="40">
        <f>G69*100/$A$65</f>
        <v>0</v>
      </c>
      <c r="I69" s="40"/>
      <c r="J69" s="41"/>
    </row>
    <row r="70" spans="1:16" ht="18.75" customHeight="1" x14ac:dyDescent="0.25">
      <c r="C70" s="37" t="s">
        <v>13</v>
      </c>
      <c r="D70" s="38"/>
      <c r="E70" s="39">
        <f>COUNTIF(F12:F65,"Tốt")</f>
        <v>0</v>
      </c>
      <c r="F70" s="40">
        <f t="shared" ref="F70:F74" si="7">E70*100/$A$65</f>
        <v>0</v>
      </c>
      <c r="G70" s="39">
        <f>COUNTIF(H12:H65,"Tốt")</f>
        <v>0</v>
      </c>
      <c r="H70" s="40">
        <f t="shared" ref="H70:H74" si="8">G70*100/$A$65</f>
        <v>0</v>
      </c>
      <c r="I70" s="40"/>
      <c r="J70" s="41"/>
    </row>
    <row r="71" spans="1:16" ht="18.75" customHeight="1" x14ac:dyDescent="0.25">
      <c r="C71" s="37" t="s">
        <v>14</v>
      </c>
      <c r="D71" s="38"/>
      <c r="E71" s="39">
        <f>COUNTIF(F12:F65,"Khá")</f>
        <v>0</v>
      </c>
      <c r="F71" s="40">
        <f t="shared" si="7"/>
        <v>0</v>
      </c>
      <c r="G71" s="39">
        <f>COUNTIF(H12:H65,"Khá")</f>
        <v>0</v>
      </c>
      <c r="H71" s="40">
        <f t="shared" si="8"/>
        <v>0</v>
      </c>
      <c r="I71" s="40"/>
      <c r="J71" s="41"/>
    </row>
    <row r="72" spans="1:16" ht="18.75" customHeight="1" x14ac:dyDescent="0.25">
      <c r="C72" s="37" t="s">
        <v>15</v>
      </c>
      <c r="D72" s="38"/>
      <c r="E72" s="39">
        <f>COUNTIF(F12:F65,"TB")</f>
        <v>0</v>
      </c>
      <c r="F72" s="40">
        <f t="shared" si="7"/>
        <v>0</v>
      </c>
      <c r="G72" s="39">
        <f>COUNTIF(H12:H65,"TB")</f>
        <v>0</v>
      </c>
      <c r="H72" s="40">
        <f t="shared" si="8"/>
        <v>0</v>
      </c>
      <c r="I72" s="40"/>
      <c r="J72" s="41"/>
    </row>
    <row r="73" spans="1:16" ht="18.75" customHeight="1" x14ac:dyDescent="0.25">
      <c r="C73" s="37" t="s">
        <v>16</v>
      </c>
      <c r="D73" s="38"/>
      <c r="E73" s="39">
        <f>COUNTIF(F12:F65,"Yếu")</f>
        <v>0</v>
      </c>
      <c r="F73" s="40">
        <f t="shared" si="7"/>
        <v>0</v>
      </c>
      <c r="G73" s="39">
        <f>COUNTIF(H12:H65,"Yếu")</f>
        <v>54</v>
      </c>
      <c r="H73" s="40">
        <f t="shared" si="8"/>
        <v>100</v>
      </c>
      <c r="I73" s="40"/>
      <c r="J73" s="41"/>
    </row>
    <row r="74" spans="1:16" ht="18.75" customHeight="1" x14ac:dyDescent="0.25">
      <c r="C74" s="37" t="s">
        <v>27</v>
      </c>
      <c r="D74" s="38"/>
      <c r="E74" s="39">
        <f>COUNTIF(F12:F65,"Không XL")</f>
        <v>54</v>
      </c>
      <c r="F74" s="40">
        <f t="shared" si="7"/>
        <v>100</v>
      </c>
      <c r="G74" s="39">
        <f>COUNTIF(H12:H65,"Không XL")</f>
        <v>0</v>
      </c>
      <c r="H74" s="40">
        <f t="shared" si="8"/>
        <v>0</v>
      </c>
      <c r="I74" s="40"/>
      <c r="J74" s="41"/>
    </row>
    <row r="75" spans="1:16" ht="9.9499999999999993" customHeight="1" x14ac:dyDescent="0.25">
      <c r="C75" s="13"/>
      <c r="D75" s="13"/>
      <c r="F75" s="14"/>
    </row>
    <row r="76" spans="1:16" ht="21" customHeight="1" x14ac:dyDescent="0.25">
      <c r="E76" s="57" t="s">
        <v>17</v>
      </c>
      <c r="F76" s="57"/>
      <c r="G76" s="57"/>
      <c r="H76" s="57"/>
      <c r="I76" s="57"/>
      <c r="J76" s="57"/>
    </row>
    <row r="77" spans="1:16" ht="19.5" customHeight="1" x14ac:dyDescent="0.3">
      <c r="A77" s="15"/>
      <c r="B77" s="34" t="s">
        <v>29</v>
      </c>
      <c r="C77" s="34"/>
      <c r="D77" s="34" t="s">
        <v>33</v>
      </c>
      <c r="E77" s="34"/>
      <c r="F77" s="34"/>
      <c r="G77" s="34"/>
      <c r="H77" s="34" t="s">
        <v>28</v>
      </c>
      <c r="I77" s="24"/>
      <c r="J77" s="34"/>
    </row>
    <row r="78" spans="1:16" ht="17.100000000000001" customHeight="1" x14ac:dyDescent="0.25"/>
    <row r="79" spans="1:16" ht="17.100000000000001" customHeight="1" x14ac:dyDescent="0.25"/>
    <row r="80" spans="1:16" ht="17.100000000000001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</sheetData>
  <mergeCells count="19">
    <mergeCell ref="E76:J76"/>
    <mergeCell ref="A8:J8"/>
    <mergeCell ref="A10:A11"/>
    <mergeCell ref="B10:B11"/>
    <mergeCell ref="C10:D11"/>
    <mergeCell ref="E10:F10"/>
    <mergeCell ref="G10:H10"/>
    <mergeCell ref="J10:J11"/>
    <mergeCell ref="C66:J66"/>
    <mergeCell ref="C67:C68"/>
    <mergeCell ref="E67:F67"/>
    <mergeCell ref="G67:H67"/>
    <mergeCell ref="J67:J68"/>
    <mergeCell ref="A7:J7"/>
    <mergeCell ref="E2:J2"/>
    <mergeCell ref="E3:J3"/>
    <mergeCell ref="E4:J4"/>
    <mergeCell ref="A5:D5"/>
    <mergeCell ref="A6:J6"/>
  </mergeCells>
  <conditionalFormatting sqref="F12:F65">
    <cfRule type="cellIs" dxfId="61" priority="5" stopIfTrue="1" operator="equal">
      <formula>"SVG"</formula>
    </cfRule>
    <cfRule type="cellIs" dxfId="60" priority="6" stopIfTrue="1" operator="equal">
      <formula>"SVXS"</formula>
    </cfRule>
  </conditionalFormatting>
  <conditionalFormatting sqref="H12:H65">
    <cfRule type="cellIs" dxfId="59" priority="1" operator="equal">
      <formula>"Yếu"</formula>
    </cfRule>
  </conditionalFormatting>
  <conditionalFormatting sqref="H12:I65">
    <cfRule type="cellIs" dxfId="58" priority="3" stopIfTrue="1" operator="equal">
      <formula>"SVG"</formula>
    </cfRule>
    <cfRule type="cellIs" dxfId="57" priority="4" stopIfTrue="1" operator="equal">
      <formula>"SVXS"</formula>
    </cfRule>
  </conditionalFormatting>
  <conditionalFormatting sqref="O12:O65">
    <cfRule type="cellIs" dxfId="56" priority="2" operator="equal">
      <formula>5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7" max="15" man="1"/>
  </rowBreaks>
  <colBreaks count="1" manualBreakCount="1">
    <brk id="10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0BAFA-1E57-4C03-8B1B-182C1AC91FA6}">
  <dimension ref="A1:U97"/>
  <sheetViews>
    <sheetView view="pageLayout" topLeftCell="A16" zoomScale="70" zoomScaleNormal="90" zoomScalePageLayoutView="70" workbookViewId="0">
      <selection activeCell="J63" sqref="J63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11.6640625" style="1" customWidth="1"/>
    <col min="5" max="5" width="12.83203125" style="1" customWidth="1"/>
    <col min="6" max="6" width="16.6640625" style="1" customWidth="1"/>
    <col min="7" max="7" width="12.5" style="1" customWidth="1"/>
    <col min="8" max="8" width="20.1640625" style="1" customWidth="1"/>
    <col min="9" max="9" width="10.1640625" style="1" hidden="1" customWidth="1"/>
    <col min="10" max="10" width="20.16406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730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627</v>
      </c>
      <c r="C12" s="28" t="s">
        <v>628</v>
      </c>
      <c r="D12" s="29" t="s">
        <v>714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64" si="0">SUM(M12:P12)</f>
        <v>74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48">
        <v>4.6100000000000003</v>
      </c>
      <c r="J12" s="33"/>
      <c r="K12" s="19">
        <v>4</v>
      </c>
      <c r="L12" s="19">
        <v>2</v>
      </c>
      <c r="M12" s="19">
        <f>IF(I12&gt;=9,55,IF(I12&gt;=8,54,IF(I12&gt;=7,53,IF(I12&gt;=6,52,IF(I12&gt;=5.5,51,IF(I12&gt;=4,50,IF(I12&gt;=3,40,30)))))))</f>
        <v>50</v>
      </c>
      <c r="N12" s="19">
        <f>IF(K12&lt;=5,K12*5,25)</f>
        <v>20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4</v>
      </c>
    </row>
    <row r="13" spans="1:21" s="8" customFormat="1" ht="23.25" customHeight="1" x14ac:dyDescent="0.2">
      <c r="A13" s="26">
        <v>2</v>
      </c>
      <c r="B13" s="27" t="s">
        <v>629</v>
      </c>
      <c r="C13" s="28" t="s">
        <v>630</v>
      </c>
      <c r="D13" s="29" t="s">
        <v>37</v>
      </c>
      <c r="E13" s="30"/>
      <c r="F13" s="31" t="str">
        <f t="shared" ref="F13:F64" si="1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59</v>
      </c>
      <c r="H13" s="31" t="str">
        <f t="shared" ref="H13:H64" si="2">IF(AND(G13&gt;=90),"XS",IF(AND(G13&gt;=80),"Tốt",IF(AND(G13&gt;=70),"Khá",IF(AND(G13&gt;=60),"TB",IF(AND(G13&gt;=50),"TB",IF(AND(G13&lt;50),IF(AND(G13&gt;0),"Yếu",IF(AND(G13=0),"Không XL"," "))))))))</f>
        <v>TB</v>
      </c>
      <c r="I13" s="48">
        <v>4.1100000000000003</v>
      </c>
      <c r="J13" s="33"/>
      <c r="K13" s="19">
        <v>1</v>
      </c>
      <c r="L13" s="19">
        <v>2</v>
      </c>
      <c r="M13" s="19">
        <f t="shared" ref="M13:M64" si="3">IF(I13&gt;=9,55,IF(I13&gt;=8,54,IF(I13&gt;=7,53,IF(I13&gt;=6,52,IF(I13&gt;=5.5,51,IF(I13&gt;=4,50,IF(I13&gt;=3,40,30)))))))</f>
        <v>50</v>
      </c>
      <c r="N13" s="19">
        <f t="shared" ref="N13:N64" si="4">IF(K13&lt;=5,K13*5,25)</f>
        <v>5</v>
      </c>
      <c r="O13" s="19">
        <f t="shared" ref="O13:O64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64" si="6">IF(L13&lt;=5,L13*2,10)</f>
        <v>4</v>
      </c>
    </row>
    <row r="14" spans="1:21" s="8" customFormat="1" ht="23.25" customHeight="1" x14ac:dyDescent="0.2">
      <c r="A14" s="26">
        <v>3</v>
      </c>
      <c r="B14" s="27" t="s">
        <v>631</v>
      </c>
      <c r="C14" s="28" t="s">
        <v>88</v>
      </c>
      <c r="D14" s="29" t="s">
        <v>261</v>
      </c>
      <c r="E14" s="30"/>
      <c r="F14" s="31" t="str">
        <f t="shared" si="1"/>
        <v>Không XL</v>
      </c>
      <c r="G14" s="32">
        <f t="shared" si="0"/>
        <v>62</v>
      </c>
      <c r="H14" s="31" t="str">
        <f t="shared" si="2"/>
        <v>TB</v>
      </c>
      <c r="I14" s="48">
        <v>5.09</v>
      </c>
      <c r="J14" s="33"/>
      <c r="K14" s="19">
        <v>2</v>
      </c>
      <c r="L14" s="19">
        <v>1</v>
      </c>
      <c r="M14" s="19">
        <f t="shared" si="3"/>
        <v>50</v>
      </c>
      <c r="N14" s="19">
        <f t="shared" si="4"/>
        <v>10</v>
      </c>
      <c r="O14" s="19">
        <f t="shared" si="5"/>
        <v>0</v>
      </c>
      <c r="P14" s="19">
        <f t="shared" si="6"/>
        <v>2</v>
      </c>
    </row>
    <row r="15" spans="1:21" s="8" customFormat="1" ht="23.25" customHeight="1" x14ac:dyDescent="0.2">
      <c r="A15" s="26">
        <v>4</v>
      </c>
      <c r="B15" s="27" t="s">
        <v>632</v>
      </c>
      <c r="C15" s="28" t="s">
        <v>633</v>
      </c>
      <c r="D15" s="29" t="s">
        <v>261</v>
      </c>
      <c r="E15" s="30"/>
      <c r="F15" s="31" t="str">
        <f t="shared" si="1"/>
        <v>Không XL</v>
      </c>
      <c r="G15" s="32">
        <f t="shared" si="0"/>
        <v>71</v>
      </c>
      <c r="H15" s="31" t="str">
        <f t="shared" si="2"/>
        <v>Khá</v>
      </c>
      <c r="I15" s="48">
        <v>6.09</v>
      </c>
      <c r="J15" s="33"/>
      <c r="K15" s="19">
        <v>3</v>
      </c>
      <c r="L15" s="19">
        <v>2</v>
      </c>
      <c r="M15" s="19">
        <f t="shared" si="3"/>
        <v>52</v>
      </c>
      <c r="N15" s="19">
        <f t="shared" si="4"/>
        <v>15</v>
      </c>
      <c r="O15" s="19">
        <f t="shared" si="5"/>
        <v>0</v>
      </c>
      <c r="P15" s="19">
        <f t="shared" si="6"/>
        <v>4</v>
      </c>
    </row>
    <row r="16" spans="1:21" s="8" customFormat="1" ht="23.25" customHeight="1" x14ac:dyDescent="0.2">
      <c r="A16" s="26">
        <v>5</v>
      </c>
      <c r="B16" s="27" t="s">
        <v>634</v>
      </c>
      <c r="C16" s="28" t="s">
        <v>635</v>
      </c>
      <c r="D16" s="29" t="s">
        <v>63</v>
      </c>
      <c r="E16" s="30"/>
      <c r="F16" s="31" t="str">
        <f t="shared" si="1"/>
        <v>Không XL</v>
      </c>
      <c r="G16" s="32">
        <v>50</v>
      </c>
      <c r="H16" s="31" t="str">
        <f t="shared" si="2"/>
        <v>TB</v>
      </c>
      <c r="I16" s="48">
        <v>3.71</v>
      </c>
      <c r="J16" s="33"/>
      <c r="K16" s="19">
        <v>1</v>
      </c>
      <c r="L16" s="19">
        <v>1</v>
      </c>
      <c r="M16" s="19">
        <f t="shared" si="3"/>
        <v>40</v>
      </c>
      <c r="N16" s="19">
        <f t="shared" si="4"/>
        <v>5</v>
      </c>
      <c r="O16" s="19">
        <f t="shared" si="5"/>
        <v>0</v>
      </c>
      <c r="P16" s="19">
        <f t="shared" si="6"/>
        <v>2</v>
      </c>
    </row>
    <row r="17" spans="1:16" s="8" customFormat="1" ht="23.25" customHeight="1" x14ac:dyDescent="0.2">
      <c r="A17" s="26">
        <v>6</v>
      </c>
      <c r="B17" s="27" t="s">
        <v>636</v>
      </c>
      <c r="C17" s="28" t="s">
        <v>637</v>
      </c>
      <c r="D17" s="29" t="s">
        <v>66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f t="shared" si="0"/>
        <v>69</v>
      </c>
      <c r="H17" s="31" t="str">
        <f t="shared" si="2"/>
        <v>TB</v>
      </c>
      <c r="I17" s="48">
        <v>6.28</v>
      </c>
      <c r="J17" s="33"/>
      <c r="K17" s="19">
        <v>3</v>
      </c>
      <c r="L17" s="19">
        <v>1</v>
      </c>
      <c r="M17" s="19">
        <f t="shared" si="3"/>
        <v>52</v>
      </c>
      <c r="N17" s="19">
        <f t="shared" si="4"/>
        <v>15</v>
      </c>
      <c r="O17" s="19">
        <f t="shared" si="5"/>
        <v>0</v>
      </c>
      <c r="P17" s="19">
        <f t="shared" si="6"/>
        <v>2</v>
      </c>
    </row>
    <row r="18" spans="1:16" s="8" customFormat="1" ht="23.25" customHeight="1" x14ac:dyDescent="0.2">
      <c r="A18" s="26">
        <v>7</v>
      </c>
      <c r="B18" s="27" t="s">
        <v>638</v>
      </c>
      <c r="C18" s="28" t="s">
        <v>639</v>
      </c>
      <c r="D18" s="29" t="s">
        <v>66</v>
      </c>
      <c r="E18" s="30"/>
      <c r="F18" s="31" t="str">
        <f t="shared" si="1"/>
        <v>Không XL</v>
      </c>
      <c r="G18" s="32">
        <f t="shared" si="0"/>
        <v>81</v>
      </c>
      <c r="H18" s="31" t="str">
        <f t="shared" si="2"/>
        <v>Tốt</v>
      </c>
      <c r="I18" s="48">
        <v>6.69</v>
      </c>
      <c r="J18" s="33" t="s">
        <v>732</v>
      </c>
      <c r="K18" s="19">
        <v>3</v>
      </c>
      <c r="L18" s="19">
        <v>3</v>
      </c>
      <c r="M18" s="19">
        <f t="shared" si="3"/>
        <v>52</v>
      </c>
      <c r="N18" s="19">
        <f t="shared" si="4"/>
        <v>15</v>
      </c>
      <c r="O18" s="19">
        <f t="shared" si="5"/>
        <v>8</v>
      </c>
      <c r="P18" s="19">
        <f t="shared" si="6"/>
        <v>6</v>
      </c>
    </row>
    <row r="19" spans="1:16" s="8" customFormat="1" ht="23.25" customHeight="1" x14ac:dyDescent="0.2">
      <c r="A19" s="26">
        <v>8</v>
      </c>
      <c r="B19" s="27" t="s">
        <v>640</v>
      </c>
      <c r="C19" s="28" t="s">
        <v>559</v>
      </c>
      <c r="D19" s="29" t="s">
        <v>66</v>
      </c>
      <c r="E19" s="30"/>
      <c r="F19" s="31" t="str">
        <f t="shared" si="1"/>
        <v>Không XL</v>
      </c>
      <c r="G19" s="32">
        <v>50</v>
      </c>
      <c r="H19" s="31" t="str">
        <f t="shared" si="2"/>
        <v>TB</v>
      </c>
      <c r="I19" s="48">
        <v>2.04</v>
      </c>
      <c r="J19" s="33"/>
      <c r="K19" s="19">
        <v>1</v>
      </c>
      <c r="L19" s="19">
        <v>0</v>
      </c>
      <c r="M19" s="19">
        <f t="shared" si="3"/>
        <v>30</v>
      </c>
      <c r="N19" s="19">
        <f t="shared" si="4"/>
        <v>5</v>
      </c>
      <c r="O19" s="19">
        <f t="shared" si="5"/>
        <v>0</v>
      </c>
      <c r="P19" s="19">
        <f t="shared" si="6"/>
        <v>0</v>
      </c>
    </row>
    <row r="20" spans="1:16" s="8" customFormat="1" ht="23.25" customHeight="1" x14ac:dyDescent="0.2">
      <c r="A20" s="26">
        <v>9</v>
      </c>
      <c r="B20" s="27" t="s">
        <v>641</v>
      </c>
      <c r="C20" s="28" t="s">
        <v>642</v>
      </c>
      <c r="D20" s="29" t="s">
        <v>66</v>
      </c>
      <c r="E20" s="30"/>
      <c r="F20" s="31" t="str">
        <f t="shared" si="1"/>
        <v>Không XL</v>
      </c>
      <c r="G20" s="32">
        <f t="shared" si="0"/>
        <v>59</v>
      </c>
      <c r="H20" s="31" t="str">
        <f t="shared" si="2"/>
        <v>TB</v>
      </c>
      <c r="I20" s="48">
        <v>4.71</v>
      </c>
      <c r="J20" s="33"/>
      <c r="K20" s="19">
        <v>1</v>
      </c>
      <c r="L20" s="19">
        <v>2</v>
      </c>
      <c r="M20" s="19">
        <f t="shared" si="3"/>
        <v>50</v>
      </c>
      <c r="N20" s="19">
        <f t="shared" si="4"/>
        <v>5</v>
      </c>
      <c r="O20" s="19">
        <f t="shared" si="5"/>
        <v>0</v>
      </c>
      <c r="P20" s="19">
        <f t="shared" si="6"/>
        <v>4</v>
      </c>
    </row>
    <row r="21" spans="1:16" s="8" customFormat="1" ht="23.25" customHeight="1" x14ac:dyDescent="0.2">
      <c r="A21" s="26">
        <v>10</v>
      </c>
      <c r="B21" s="27" t="s">
        <v>643</v>
      </c>
      <c r="C21" s="28" t="s">
        <v>195</v>
      </c>
      <c r="D21" s="29" t="s">
        <v>715</v>
      </c>
      <c r="E21" s="30"/>
      <c r="F21" s="31" t="str">
        <f t="shared" si="1"/>
        <v>Không XL</v>
      </c>
      <c r="G21" s="32">
        <f t="shared" si="0"/>
        <v>64</v>
      </c>
      <c r="H21" s="31" t="str">
        <f t="shared" si="2"/>
        <v>TB</v>
      </c>
      <c r="I21" s="48">
        <v>4.9400000000000004</v>
      </c>
      <c r="J21" s="33"/>
      <c r="K21" s="19">
        <v>2</v>
      </c>
      <c r="L21" s="19">
        <v>2</v>
      </c>
      <c r="M21" s="19">
        <f t="shared" si="3"/>
        <v>50</v>
      </c>
      <c r="N21" s="19">
        <f t="shared" si="4"/>
        <v>10</v>
      </c>
      <c r="O21" s="19">
        <f t="shared" si="5"/>
        <v>0</v>
      </c>
      <c r="P21" s="19">
        <f t="shared" si="6"/>
        <v>4</v>
      </c>
    </row>
    <row r="22" spans="1:16" s="8" customFormat="1" ht="23.25" customHeight="1" x14ac:dyDescent="0.2">
      <c r="A22" s="26">
        <v>11</v>
      </c>
      <c r="B22" s="27" t="s">
        <v>644</v>
      </c>
      <c r="C22" s="28" t="s">
        <v>645</v>
      </c>
      <c r="D22" s="29" t="s">
        <v>69</v>
      </c>
      <c r="E22" s="30"/>
      <c r="F22" s="31" t="str">
        <f t="shared" si="1"/>
        <v>Không XL</v>
      </c>
      <c r="G22" s="32">
        <f t="shared" si="0"/>
        <v>61</v>
      </c>
      <c r="H22" s="31" t="str">
        <f t="shared" si="2"/>
        <v>TB</v>
      </c>
      <c r="I22" s="48">
        <v>4.9800000000000004</v>
      </c>
      <c r="J22" s="33" t="s">
        <v>26</v>
      </c>
      <c r="K22" s="19">
        <v>1</v>
      </c>
      <c r="L22" s="19">
        <v>1</v>
      </c>
      <c r="M22" s="19">
        <f t="shared" si="3"/>
        <v>50</v>
      </c>
      <c r="N22" s="19">
        <f t="shared" si="4"/>
        <v>5</v>
      </c>
      <c r="O22" s="19">
        <f t="shared" si="5"/>
        <v>4</v>
      </c>
      <c r="P22" s="19">
        <f t="shared" si="6"/>
        <v>2</v>
      </c>
    </row>
    <row r="23" spans="1:16" s="8" customFormat="1" ht="23.25" customHeight="1" x14ac:dyDescent="0.2">
      <c r="A23" s="26">
        <v>12</v>
      </c>
      <c r="B23" s="27" t="s">
        <v>646</v>
      </c>
      <c r="C23" s="28" t="s">
        <v>76</v>
      </c>
      <c r="D23" s="29" t="s">
        <v>72</v>
      </c>
      <c r="E23" s="30"/>
      <c r="F23" s="31" t="str">
        <f t="shared" si="1"/>
        <v>Không XL</v>
      </c>
      <c r="G23" s="32">
        <f t="shared" si="0"/>
        <v>65</v>
      </c>
      <c r="H23" s="31" t="str">
        <f t="shared" si="2"/>
        <v>TB</v>
      </c>
      <c r="I23" s="49">
        <v>7.03</v>
      </c>
      <c r="J23" s="33"/>
      <c r="K23" s="19">
        <v>2</v>
      </c>
      <c r="L23" s="19">
        <v>1</v>
      </c>
      <c r="M23" s="19">
        <f t="shared" si="3"/>
        <v>53</v>
      </c>
      <c r="N23" s="19">
        <f t="shared" si="4"/>
        <v>10</v>
      </c>
      <c r="O23" s="19">
        <f t="shared" si="5"/>
        <v>0</v>
      </c>
      <c r="P23" s="19">
        <f t="shared" si="6"/>
        <v>2</v>
      </c>
    </row>
    <row r="24" spans="1:16" s="8" customFormat="1" ht="23.25" customHeight="1" x14ac:dyDescent="0.2">
      <c r="A24" s="26">
        <v>13</v>
      </c>
      <c r="B24" s="27" t="s">
        <v>647</v>
      </c>
      <c r="C24" s="28" t="s">
        <v>648</v>
      </c>
      <c r="D24" s="29" t="s">
        <v>716</v>
      </c>
      <c r="E24" s="30"/>
      <c r="F24" s="31" t="str">
        <f t="shared" si="1"/>
        <v>Không XL</v>
      </c>
      <c r="G24" s="32">
        <f t="shared" si="0"/>
        <v>64</v>
      </c>
      <c r="H24" s="31" t="str">
        <f t="shared" si="2"/>
        <v>TB</v>
      </c>
      <c r="I24" s="48">
        <v>5.48</v>
      </c>
      <c r="J24" s="33"/>
      <c r="K24" s="19">
        <v>2</v>
      </c>
      <c r="L24" s="19">
        <v>2</v>
      </c>
      <c r="M24" s="19">
        <f t="shared" si="3"/>
        <v>50</v>
      </c>
      <c r="N24" s="19">
        <f t="shared" si="4"/>
        <v>10</v>
      </c>
      <c r="O24" s="19">
        <f t="shared" si="5"/>
        <v>0</v>
      </c>
      <c r="P24" s="19">
        <f t="shared" si="6"/>
        <v>4</v>
      </c>
    </row>
    <row r="25" spans="1:16" s="8" customFormat="1" ht="23.25" customHeight="1" x14ac:dyDescent="0.2">
      <c r="A25" s="26">
        <v>14</v>
      </c>
      <c r="B25" s="27" t="s">
        <v>649</v>
      </c>
      <c r="C25" s="28" t="s">
        <v>650</v>
      </c>
      <c r="D25" s="29" t="s">
        <v>264</v>
      </c>
      <c r="E25" s="30"/>
      <c r="F25" s="31" t="str">
        <f t="shared" si="1"/>
        <v>Không XL</v>
      </c>
      <c r="G25" s="32">
        <f t="shared" si="0"/>
        <v>57</v>
      </c>
      <c r="H25" s="31" t="str">
        <f t="shared" si="2"/>
        <v>TB</v>
      </c>
      <c r="I25" s="48">
        <v>4.45</v>
      </c>
      <c r="J25" s="33"/>
      <c r="K25" s="19">
        <v>1</v>
      </c>
      <c r="L25" s="19">
        <v>1</v>
      </c>
      <c r="M25" s="19">
        <f t="shared" si="3"/>
        <v>50</v>
      </c>
      <c r="N25" s="19">
        <f t="shared" si="4"/>
        <v>5</v>
      </c>
      <c r="O25" s="19">
        <f t="shared" si="5"/>
        <v>0</v>
      </c>
      <c r="P25" s="19">
        <f t="shared" si="6"/>
        <v>2</v>
      </c>
    </row>
    <row r="26" spans="1:16" s="8" customFormat="1" ht="23.25" customHeight="1" x14ac:dyDescent="0.2">
      <c r="A26" s="26">
        <v>15</v>
      </c>
      <c r="B26" s="27" t="s">
        <v>651</v>
      </c>
      <c r="C26" s="28" t="s">
        <v>652</v>
      </c>
      <c r="D26" s="29" t="s">
        <v>264</v>
      </c>
      <c r="E26" s="30"/>
      <c r="F26" s="31" t="str">
        <f t="shared" si="1"/>
        <v>Không XL</v>
      </c>
      <c r="G26" s="32">
        <f t="shared" si="0"/>
        <v>70</v>
      </c>
      <c r="H26" s="31" t="str">
        <f t="shared" si="2"/>
        <v>Khá</v>
      </c>
      <c r="I26" s="48">
        <v>5.42</v>
      </c>
      <c r="J26" s="33" t="s">
        <v>731</v>
      </c>
      <c r="K26" s="19">
        <v>2</v>
      </c>
      <c r="L26" s="19">
        <v>2</v>
      </c>
      <c r="M26" s="19">
        <f t="shared" si="3"/>
        <v>50</v>
      </c>
      <c r="N26" s="19">
        <f t="shared" si="4"/>
        <v>10</v>
      </c>
      <c r="O26" s="19">
        <f t="shared" si="5"/>
        <v>6</v>
      </c>
      <c r="P26" s="19">
        <f t="shared" si="6"/>
        <v>4</v>
      </c>
    </row>
    <row r="27" spans="1:16" s="8" customFormat="1" ht="23.25" customHeight="1" x14ac:dyDescent="0.2">
      <c r="A27" s="26">
        <v>16</v>
      </c>
      <c r="B27" s="27" t="s">
        <v>653</v>
      </c>
      <c r="C27" s="28" t="s">
        <v>654</v>
      </c>
      <c r="D27" s="29" t="s">
        <v>89</v>
      </c>
      <c r="E27" s="30"/>
      <c r="F27" s="31" t="str">
        <f t="shared" si="1"/>
        <v>Không XL</v>
      </c>
      <c r="G27" s="32">
        <f t="shared" si="0"/>
        <v>62</v>
      </c>
      <c r="H27" s="31" t="str">
        <f t="shared" si="2"/>
        <v>TB</v>
      </c>
      <c r="I27" s="48">
        <v>5.61</v>
      </c>
      <c r="J27" s="33" t="s">
        <v>26</v>
      </c>
      <c r="K27" s="19">
        <v>1</v>
      </c>
      <c r="L27" s="19">
        <v>1</v>
      </c>
      <c r="M27" s="19">
        <f t="shared" si="3"/>
        <v>51</v>
      </c>
      <c r="N27" s="19">
        <f t="shared" si="4"/>
        <v>5</v>
      </c>
      <c r="O27" s="19">
        <f t="shared" si="5"/>
        <v>4</v>
      </c>
      <c r="P27" s="19">
        <f t="shared" si="6"/>
        <v>2</v>
      </c>
    </row>
    <row r="28" spans="1:16" s="8" customFormat="1" ht="23.25" customHeight="1" x14ac:dyDescent="0.2">
      <c r="A28" s="26">
        <v>17</v>
      </c>
      <c r="B28" s="27" t="s">
        <v>655</v>
      </c>
      <c r="C28" s="28" t="s">
        <v>656</v>
      </c>
      <c r="D28" s="29" t="s">
        <v>513</v>
      </c>
      <c r="E28" s="30"/>
      <c r="F28" s="31" t="str">
        <f t="shared" si="1"/>
        <v>Không XL</v>
      </c>
      <c r="G28" s="32">
        <f t="shared" si="0"/>
        <v>64</v>
      </c>
      <c r="H28" s="31" t="str">
        <f t="shared" si="2"/>
        <v>TB</v>
      </c>
      <c r="I28" s="48">
        <v>4.09</v>
      </c>
      <c r="J28" s="33"/>
      <c r="K28" s="19">
        <v>2</v>
      </c>
      <c r="L28" s="19">
        <v>2</v>
      </c>
      <c r="M28" s="19">
        <f t="shared" si="3"/>
        <v>50</v>
      </c>
      <c r="N28" s="19">
        <f t="shared" si="4"/>
        <v>10</v>
      </c>
      <c r="O28" s="19">
        <f t="shared" si="5"/>
        <v>0</v>
      </c>
      <c r="P28" s="19">
        <f t="shared" si="6"/>
        <v>4</v>
      </c>
    </row>
    <row r="29" spans="1:16" s="8" customFormat="1" ht="23.25" customHeight="1" x14ac:dyDescent="0.2">
      <c r="A29" s="26">
        <v>18</v>
      </c>
      <c r="B29" s="27" t="s">
        <v>657</v>
      </c>
      <c r="C29" s="28" t="s">
        <v>658</v>
      </c>
      <c r="D29" s="29" t="s">
        <v>99</v>
      </c>
      <c r="E29" s="30"/>
      <c r="F29" s="31" t="str">
        <f t="shared" si="1"/>
        <v>Không XL</v>
      </c>
      <c r="G29" s="32">
        <f t="shared" si="0"/>
        <v>70</v>
      </c>
      <c r="H29" s="31" t="str">
        <f t="shared" si="2"/>
        <v>Khá</v>
      </c>
      <c r="I29" s="48">
        <v>6.01</v>
      </c>
      <c r="J29" s="33" t="s">
        <v>731</v>
      </c>
      <c r="K29" s="19">
        <v>2</v>
      </c>
      <c r="L29" s="19">
        <v>1</v>
      </c>
      <c r="M29" s="19">
        <f t="shared" si="3"/>
        <v>52</v>
      </c>
      <c r="N29" s="19">
        <f t="shared" si="4"/>
        <v>10</v>
      </c>
      <c r="O29" s="19">
        <f t="shared" si="5"/>
        <v>6</v>
      </c>
      <c r="P29" s="19">
        <f t="shared" si="6"/>
        <v>2</v>
      </c>
    </row>
    <row r="30" spans="1:16" s="8" customFormat="1" ht="23.25" customHeight="1" x14ac:dyDescent="0.2">
      <c r="A30" s="26">
        <v>19</v>
      </c>
      <c r="B30" s="27" t="s">
        <v>659</v>
      </c>
      <c r="C30" s="28" t="s">
        <v>356</v>
      </c>
      <c r="D30" s="29" t="s">
        <v>99</v>
      </c>
      <c r="E30" s="30"/>
      <c r="F30" s="31" t="str">
        <f t="shared" si="1"/>
        <v>Không XL</v>
      </c>
      <c r="G30" s="32">
        <f t="shared" si="0"/>
        <v>62</v>
      </c>
      <c r="H30" s="31" t="str">
        <f t="shared" si="2"/>
        <v>TB</v>
      </c>
      <c r="I30" s="48">
        <v>3.82</v>
      </c>
      <c r="J30" s="33"/>
      <c r="K30" s="19">
        <v>4</v>
      </c>
      <c r="L30" s="19">
        <v>1</v>
      </c>
      <c r="M30" s="19">
        <f t="shared" si="3"/>
        <v>40</v>
      </c>
      <c r="N30" s="19">
        <f t="shared" si="4"/>
        <v>20</v>
      </c>
      <c r="O30" s="19">
        <f t="shared" si="5"/>
        <v>0</v>
      </c>
      <c r="P30" s="19">
        <f t="shared" si="6"/>
        <v>2</v>
      </c>
    </row>
    <row r="31" spans="1:16" s="8" customFormat="1" ht="23.25" customHeight="1" x14ac:dyDescent="0.2">
      <c r="A31" s="26">
        <v>20</v>
      </c>
      <c r="B31" s="27" t="s">
        <v>660</v>
      </c>
      <c r="C31" s="28" t="s">
        <v>661</v>
      </c>
      <c r="D31" s="29" t="s">
        <v>265</v>
      </c>
      <c r="E31" s="30"/>
      <c r="F31" s="31" t="str">
        <f t="shared" si="1"/>
        <v>Không XL</v>
      </c>
      <c r="G31" s="32">
        <f t="shared" si="0"/>
        <v>54</v>
      </c>
      <c r="H31" s="31" t="str">
        <f t="shared" si="2"/>
        <v>TB</v>
      </c>
      <c r="I31" s="48">
        <v>4.95</v>
      </c>
      <c r="J31" s="33"/>
      <c r="K31" s="19">
        <v>0</v>
      </c>
      <c r="L31" s="19">
        <v>2</v>
      </c>
      <c r="M31" s="19">
        <f t="shared" si="3"/>
        <v>50</v>
      </c>
      <c r="N31" s="19">
        <f t="shared" si="4"/>
        <v>0</v>
      </c>
      <c r="O31" s="19">
        <f t="shared" si="5"/>
        <v>0</v>
      </c>
      <c r="P31" s="19">
        <f t="shared" si="6"/>
        <v>4</v>
      </c>
    </row>
    <row r="32" spans="1:16" s="8" customFormat="1" ht="23.25" customHeight="1" x14ac:dyDescent="0.2">
      <c r="A32" s="26">
        <v>21</v>
      </c>
      <c r="B32" s="27" t="s">
        <v>662</v>
      </c>
      <c r="C32" s="28" t="s">
        <v>663</v>
      </c>
      <c r="D32" s="29" t="s">
        <v>266</v>
      </c>
      <c r="E32" s="30"/>
      <c r="F32" s="31" t="str">
        <f t="shared" si="1"/>
        <v>Không XL</v>
      </c>
      <c r="G32" s="32">
        <v>0</v>
      </c>
      <c r="H32" s="31" t="str">
        <f t="shared" si="2"/>
        <v>Không XL</v>
      </c>
      <c r="I32" s="50">
        <v>0</v>
      </c>
      <c r="J32" s="33" t="s">
        <v>733</v>
      </c>
      <c r="K32" s="19">
        <v>0</v>
      </c>
      <c r="L32" s="19">
        <v>2</v>
      </c>
      <c r="M32" s="19">
        <f t="shared" si="3"/>
        <v>30</v>
      </c>
      <c r="N32" s="19">
        <f t="shared" si="4"/>
        <v>0</v>
      </c>
      <c r="O32" s="19">
        <f t="shared" si="5"/>
        <v>0</v>
      </c>
      <c r="P32" s="19">
        <f t="shared" si="6"/>
        <v>4</v>
      </c>
    </row>
    <row r="33" spans="1:16" s="8" customFormat="1" ht="23.25" customHeight="1" x14ac:dyDescent="0.2">
      <c r="A33" s="26">
        <v>22</v>
      </c>
      <c r="B33" s="27" t="s">
        <v>664</v>
      </c>
      <c r="C33" s="28" t="s">
        <v>665</v>
      </c>
      <c r="D33" s="29" t="s">
        <v>717</v>
      </c>
      <c r="E33" s="30"/>
      <c r="F33" s="31" t="str">
        <f t="shared" si="1"/>
        <v>Không XL</v>
      </c>
      <c r="G33" s="32">
        <v>50</v>
      </c>
      <c r="H33" s="31" t="str">
        <f t="shared" si="2"/>
        <v>TB</v>
      </c>
      <c r="I33" s="48">
        <v>2.11</v>
      </c>
      <c r="J33" s="33"/>
      <c r="K33" s="19">
        <v>1</v>
      </c>
      <c r="L33" s="19">
        <v>1</v>
      </c>
      <c r="M33" s="19">
        <f t="shared" si="3"/>
        <v>30</v>
      </c>
      <c r="N33" s="19">
        <f t="shared" si="4"/>
        <v>5</v>
      </c>
      <c r="O33" s="19">
        <f t="shared" si="5"/>
        <v>0</v>
      </c>
      <c r="P33" s="19">
        <f t="shared" si="6"/>
        <v>2</v>
      </c>
    </row>
    <row r="34" spans="1:16" s="8" customFormat="1" ht="23.25" customHeight="1" x14ac:dyDescent="0.2">
      <c r="A34" s="26">
        <v>23</v>
      </c>
      <c r="B34" s="27" t="s">
        <v>666</v>
      </c>
      <c r="C34" s="28" t="s">
        <v>667</v>
      </c>
      <c r="D34" s="29" t="s">
        <v>718</v>
      </c>
      <c r="E34" s="30"/>
      <c r="F34" s="31" t="str">
        <f t="shared" si="1"/>
        <v>Không XL</v>
      </c>
      <c r="G34" s="32">
        <f t="shared" si="0"/>
        <v>64</v>
      </c>
      <c r="H34" s="31" t="str">
        <f t="shared" si="2"/>
        <v>TB</v>
      </c>
      <c r="I34" s="48">
        <v>5.44</v>
      </c>
      <c r="J34" s="33"/>
      <c r="K34" s="19">
        <v>2</v>
      </c>
      <c r="L34" s="19">
        <v>2</v>
      </c>
      <c r="M34" s="19">
        <f t="shared" si="3"/>
        <v>50</v>
      </c>
      <c r="N34" s="19">
        <f t="shared" si="4"/>
        <v>10</v>
      </c>
      <c r="O34" s="19">
        <f t="shared" si="5"/>
        <v>0</v>
      </c>
      <c r="P34" s="19">
        <f t="shared" si="6"/>
        <v>4</v>
      </c>
    </row>
    <row r="35" spans="1:16" s="8" customFormat="1" ht="23.25" customHeight="1" x14ac:dyDescent="0.2">
      <c r="A35" s="26">
        <v>24</v>
      </c>
      <c r="B35" s="27" t="s">
        <v>668</v>
      </c>
      <c r="C35" s="28" t="s">
        <v>669</v>
      </c>
      <c r="D35" s="29" t="s">
        <v>267</v>
      </c>
      <c r="E35" s="30"/>
      <c r="F35" s="31" t="str">
        <f t="shared" si="1"/>
        <v>Không XL</v>
      </c>
      <c r="G35" s="32">
        <f t="shared" si="0"/>
        <v>64</v>
      </c>
      <c r="H35" s="31" t="str">
        <f t="shared" si="2"/>
        <v>TB</v>
      </c>
      <c r="I35" s="49">
        <v>7.09</v>
      </c>
      <c r="J35" s="33"/>
      <c r="K35" s="19">
        <v>1</v>
      </c>
      <c r="L35" s="19">
        <v>3</v>
      </c>
      <c r="M35" s="19">
        <f t="shared" si="3"/>
        <v>53</v>
      </c>
      <c r="N35" s="19">
        <f t="shared" si="4"/>
        <v>5</v>
      </c>
      <c r="O35" s="19">
        <f t="shared" si="5"/>
        <v>0</v>
      </c>
      <c r="P35" s="19">
        <f t="shared" si="6"/>
        <v>6</v>
      </c>
    </row>
    <row r="36" spans="1:16" s="8" customFormat="1" ht="23.25" customHeight="1" x14ac:dyDescent="0.2">
      <c r="A36" s="26">
        <v>25</v>
      </c>
      <c r="B36" s="27" t="s">
        <v>670</v>
      </c>
      <c r="C36" s="28" t="s">
        <v>345</v>
      </c>
      <c r="D36" s="29" t="s">
        <v>267</v>
      </c>
      <c r="E36" s="30"/>
      <c r="F36" s="31" t="str">
        <f t="shared" si="1"/>
        <v>Không XL</v>
      </c>
      <c r="G36" s="32">
        <v>50</v>
      </c>
      <c r="H36" s="31" t="str">
        <f t="shared" si="2"/>
        <v>TB</v>
      </c>
      <c r="I36" s="48">
        <v>2.5</v>
      </c>
      <c r="J36" s="33"/>
      <c r="K36" s="19">
        <v>2</v>
      </c>
      <c r="L36" s="19">
        <v>2</v>
      </c>
      <c r="M36" s="19">
        <f t="shared" si="3"/>
        <v>30</v>
      </c>
      <c r="N36" s="19">
        <f t="shared" si="4"/>
        <v>10</v>
      </c>
      <c r="O36" s="19">
        <f t="shared" si="5"/>
        <v>0</v>
      </c>
      <c r="P36" s="19">
        <f t="shared" si="6"/>
        <v>4</v>
      </c>
    </row>
    <row r="37" spans="1:16" s="8" customFormat="1" ht="23.25" customHeight="1" x14ac:dyDescent="0.2">
      <c r="A37" s="26">
        <v>26</v>
      </c>
      <c r="B37" s="27" t="s">
        <v>671</v>
      </c>
      <c r="C37" s="28" t="s">
        <v>130</v>
      </c>
      <c r="D37" s="29" t="s">
        <v>118</v>
      </c>
      <c r="E37" s="30"/>
      <c r="F37" s="31" t="str">
        <f t="shared" si="1"/>
        <v>Không XL</v>
      </c>
      <c r="G37" s="32">
        <f t="shared" si="0"/>
        <v>58</v>
      </c>
      <c r="H37" s="31" t="str">
        <f t="shared" si="2"/>
        <v>TB</v>
      </c>
      <c r="I37" s="48">
        <v>5.81</v>
      </c>
      <c r="J37" s="33"/>
      <c r="K37" s="19">
        <v>1</v>
      </c>
      <c r="L37" s="19">
        <v>1</v>
      </c>
      <c r="M37" s="19">
        <f t="shared" si="3"/>
        <v>51</v>
      </c>
      <c r="N37" s="19">
        <f t="shared" si="4"/>
        <v>5</v>
      </c>
      <c r="O37" s="19">
        <f t="shared" si="5"/>
        <v>0</v>
      </c>
      <c r="P37" s="19">
        <f t="shared" si="6"/>
        <v>2</v>
      </c>
    </row>
    <row r="38" spans="1:16" s="8" customFormat="1" ht="23.25" customHeight="1" x14ac:dyDescent="0.2">
      <c r="A38" s="26">
        <v>27</v>
      </c>
      <c r="B38" s="27" t="s">
        <v>672</v>
      </c>
      <c r="C38" s="28" t="s">
        <v>180</v>
      </c>
      <c r="D38" s="29" t="s">
        <v>121</v>
      </c>
      <c r="E38" s="30"/>
      <c r="F38" s="31" t="str">
        <f t="shared" si="1"/>
        <v>Không XL</v>
      </c>
      <c r="G38" s="32">
        <v>50</v>
      </c>
      <c r="H38" s="31" t="str">
        <f t="shared" si="2"/>
        <v>TB</v>
      </c>
      <c r="I38" s="48">
        <v>2</v>
      </c>
      <c r="J38" s="33"/>
      <c r="K38" s="19">
        <v>2</v>
      </c>
      <c r="L38" s="19">
        <v>2</v>
      </c>
      <c r="M38" s="19">
        <f t="shared" si="3"/>
        <v>30</v>
      </c>
      <c r="N38" s="19">
        <f t="shared" si="4"/>
        <v>10</v>
      </c>
      <c r="O38" s="19">
        <f t="shared" si="5"/>
        <v>0</v>
      </c>
      <c r="P38" s="19">
        <f t="shared" si="6"/>
        <v>4</v>
      </c>
    </row>
    <row r="39" spans="1:16" s="8" customFormat="1" ht="23.25" customHeight="1" x14ac:dyDescent="0.2">
      <c r="A39" s="26">
        <v>28</v>
      </c>
      <c r="B39" s="27" t="s">
        <v>673</v>
      </c>
      <c r="C39" s="28" t="s">
        <v>674</v>
      </c>
      <c r="D39" s="29" t="s">
        <v>121</v>
      </c>
      <c r="E39" s="30"/>
      <c r="F39" s="31" t="str">
        <f t="shared" si="1"/>
        <v>Không XL</v>
      </c>
      <c r="G39" s="32">
        <f t="shared" si="0"/>
        <v>64</v>
      </c>
      <c r="H39" s="31" t="str">
        <f t="shared" si="2"/>
        <v>TB</v>
      </c>
      <c r="I39" s="48">
        <v>6.16</v>
      </c>
      <c r="J39" s="33"/>
      <c r="K39" s="19">
        <v>2</v>
      </c>
      <c r="L39" s="19">
        <v>1</v>
      </c>
      <c r="M39" s="19">
        <f t="shared" si="3"/>
        <v>52</v>
      </c>
      <c r="N39" s="19">
        <f t="shared" si="4"/>
        <v>10</v>
      </c>
      <c r="O39" s="19">
        <f t="shared" si="5"/>
        <v>0</v>
      </c>
      <c r="P39" s="19">
        <f t="shared" si="6"/>
        <v>2</v>
      </c>
    </row>
    <row r="40" spans="1:16" s="8" customFormat="1" ht="23.25" customHeight="1" x14ac:dyDescent="0.2">
      <c r="A40" s="26">
        <v>29</v>
      </c>
      <c r="B40" s="27" t="s">
        <v>675</v>
      </c>
      <c r="C40" s="28" t="s">
        <v>676</v>
      </c>
      <c r="D40" s="29" t="s">
        <v>719</v>
      </c>
      <c r="E40" s="30"/>
      <c r="F40" s="31" t="str">
        <f t="shared" si="1"/>
        <v>Không XL</v>
      </c>
      <c r="G40" s="32">
        <f t="shared" si="0"/>
        <v>50</v>
      </c>
      <c r="H40" s="31" t="str">
        <f t="shared" si="2"/>
        <v>TB</v>
      </c>
      <c r="I40" s="48">
        <v>4.41</v>
      </c>
      <c r="J40" s="33"/>
      <c r="K40" s="19">
        <v>0</v>
      </c>
      <c r="L40" s="19">
        <v>0</v>
      </c>
      <c r="M40" s="19">
        <f t="shared" si="3"/>
        <v>50</v>
      </c>
      <c r="N40" s="19">
        <f t="shared" si="4"/>
        <v>0</v>
      </c>
      <c r="O40" s="19">
        <f t="shared" si="5"/>
        <v>0</v>
      </c>
      <c r="P40" s="19">
        <f t="shared" si="6"/>
        <v>0</v>
      </c>
    </row>
    <row r="41" spans="1:16" s="8" customFormat="1" ht="23.25" customHeight="1" x14ac:dyDescent="0.2">
      <c r="A41" s="26">
        <v>30</v>
      </c>
      <c r="B41" s="27" t="s">
        <v>677</v>
      </c>
      <c r="C41" s="28" t="s">
        <v>678</v>
      </c>
      <c r="D41" s="29" t="s">
        <v>719</v>
      </c>
      <c r="E41" s="30"/>
      <c r="F41" s="31" t="str">
        <f t="shared" si="1"/>
        <v>Không XL</v>
      </c>
      <c r="G41" s="32">
        <v>50</v>
      </c>
      <c r="H41" s="31" t="str">
        <f t="shared" si="2"/>
        <v>TB</v>
      </c>
      <c r="I41" s="48">
        <v>3.19</v>
      </c>
      <c r="J41" s="33"/>
      <c r="K41" s="19">
        <v>1</v>
      </c>
      <c r="L41" s="19">
        <v>2</v>
      </c>
      <c r="M41" s="19">
        <f t="shared" si="3"/>
        <v>40</v>
      </c>
      <c r="N41" s="19">
        <f t="shared" si="4"/>
        <v>5</v>
      </c>
      <c r="O41" s="19">
        <f t="shared" si="5"/>
        <v>0</v>
      </c>
      <c r="P41" s="19">
        <f t="shared" si="6"/>
        <v>4</v>
      </c>
    </row>
    <row r="42" spans="1:16" s="8" customFormat="1" ht="23.25" customHeight="1" x14ac:dyDescent="0.2">
      <c r="A42" s="26">
        <v>31</v>
      </c>
      <c r="B42" s="27" t="s">
        <v>679</v>
      </c>
      <c r="C42" s="28" t="s">
        <v>305</v>
      </c>
      <c r="D42" s="29" t="s">
        <v>619</v>
      </c>
      <c r="E42" s="30"/>
      <c r="F42" s="31" t="str">
        <f t="shared" si="1"/>
        <v>Không XL</v>
      </c>
      <c r="G42" s="32">
        <v>0</v>
      </c>
      <c r="H42" s="31" t="str">
        <f t="shared" si="2"/>
        <v>Không XL</v>
      </c>
      <c r="I42" s="50">
        <v>0</v>
      </c>
      <c r="J42" s="33" t="s">
        <v>734</v>
      </c>
      <c r="K42" s="19">
        <v>0</v>
      </c>
      <c r="L42" s="19">
        <v>0</v>
      </c>
      <c r="M42" s="19">
        <f t="shared" si="3"/>
        <v>30</v>
      </c>
      <c r="N42" s="19">
        <f t="shared" si="4"/>
        <v>0</v>
      </c>
      <c r="O42" s="19">
        <f t="shared" si="5"/>
        <v>0</v>
      </c>
      <c r="P42" s="19">
        <f t="shared" si="6"/>
        <v>0</v>
      </c>
    </row>
    <row r="43" spans="1:16" s="8" customFormat="1" ht="23.25" customHeight="1" x14ac:dyDescent="0.2">
      <c r="A43" s="26">
        <v>32</v>
      </c>
      <c r="B43" s="27" t="s">
        <v>680</v>
      </c>
      <c r="C43" s="28" t="s">
        <v>681</v>
      </c>
      <c r="D43" s="29" t="s">
        <v>270</v>
      </c>
      <c r="E43" s="30"/>
      <c r="F43" s="31" t="str">
        <f t="shared" si="1"/>
        <v>Không XL</v>
      </c>
      <c r="G43" s="32">
        <v>50</v>
      </c>
      <c r="H43" s="31" t="str">
        <f t="shared" si="2"/>
        <v>TB</v>
      </c>
      <c r="I43" s="48">
        <v>2.9</v>
      </c>
      <c r="J43" s="33"/>
      <c r="K43" s="19">
        <v>0</v>
      </c>
      <c r="L43" s="19">
        <v>0</v>
      </c>
      <c r="M43" s="19">
        <f t="shared" si="3"/>
        <v>30</v>
      </c>
      <c r="N43" s="19">
        <f t="shared" si="4"/>
        <v>0</v>
      </c>
      <c r="O43" s="19">
        <f t="shared" si="5"/>
        <v>0</v>
      </c>
      <c r="P43" s="19">
        <f t="shared" si="6"/>
        <v>0</v>
      </c>
    </row>
    <row r="44" spans="1:16" s="8" customFormat="1" ht="23.25" customHeight="1" x14ac:dyDescent="0.2">
      <c r="A44" s="26">
        <v>33</v>
      </c>
      <c r="B44" s="27" t="s">
        <v>682</v>
      </c>
      <c r="C44" s="28" t="s">
        <v>683</v>
      </c>
      <c r="D44" s="29" t="s">
        <v>270</v>
      </c>
      <c r="E44" s="30"/>
      <c r="F44" s="31" t="str">
        <f t="shared" si="1"/>
        <v>Không XL</v>
      </c>
      <c r="G44" s="32">
        <f t="shared" si="0"/>
        <v>57</v>
      </c>
      <c r="H44" s="31" t="str">
        <f t="shared" si="2"/>
        <v>TB</v>
      </c>
      <c r="I44" s="48">
        <v>4.83</v>
      </c>
      <c r="J44" s="33"/>
      <c r="K44" s="19">
        <v>1</v>
      </c>
      <c r="L44" s="19">
        <v>1</v>
      </c>
      <c r="M44" s="19">
        <f t="shared" si="3"/>
        <v>50</v>
      </c>
      <c r="N44" s="19">
        <f t="shared" si="4"/>
        <v>5</v>
      </c>
      <c r="O44" s="19">
        <f t="shared" si="5"/>
        <v>0</v>
      </c>
      <c r="P44" s="19">
        <f t="shared" si="6"/>
        <v>2</v>
      </c>
    </row>
    <row r="45" spans="1:16" s="8" customFormat="1" ht="23.25" customHeight="1" x14ac:dyDescent="0.2">
      <c r="A45" s="26">
        <v>34</v>
      </c>
      <c r="B45" s="27" t="s">
        <v>684</v>
      </c>
      <c r="C45" s="28" t="s">
        <v>455</v>
      </c>
      <c r="D45" s="29" t="s">
        <v>401</v>
      </c>
      <c r="E45" s="30"/>
      <c r="F45" s="31" t="str">
        <f t="shared" si="1"/>
        <v>Không XL</v>
      </c>
      <c r="G45" s="32">
        <f t="shared" si="0"/>
        <v>61</v>
      </c>
      <c r="H45" s="31" t="str">
        <f t="shared" si="2"/>
        <v>TB</v>
      </c>
      <c r="I45" s="48">
        <v>5.16</v>
      </c>
      <c r="J45" s="33" t="s">
        <v>26</v>
      </c>
      <c r="K45" s="19">
        <v>1</v>
      </c>
      <c r="L45" s="19">
        <v>1</v>
      </c>
      <c r="M45" s="19">
        <f t="shared" si="3"/>
        <v>50</v>
      </c>
      <c r="N45" s="19">
        <f t="shared" si="4"/>
        <v>5</v>
      </c>
      <c r="O45" s="19">
        <f t="shared" si="5"/>
        <v>4</v>
      </c>
      <c r="P45" s="19">
        <f t="shared" si="6"/>
        <v>2</v>
      </c>
    </row>
    <row r="46" spans="1:16" s="8" customFormat="1" ht="23.25" customHeight="1" x14ac:dyDescent="0.2">
      <c r="A46" s="26">
        <v>35</v>
      </c>
      <c r="B46" s="27" t="s">
        <v>685</v>
      </c>
      <c r="C46" s="28" t="s">
        <v>559</v>
      </c>
      <c r="D46" s="29" t="s">
        <v>621</v>
      </c>
      <c r="E46" s="30"/>
      <c r="F46" s="31" t="str">
        <f t="shared" si="1"/>
        <v>Không XL</v>
      </c>
      <c r="G46" s="32">
        <f t="shared" si="0"/>
        <v>61</v>
      </c>
      <c r="H46" s="31" t="str">
        <f t="shared" si="2"/>
        <v>TB</v>
      </c>
      <c r="I46" s="48">
        <v>6.61</v>
      </c>
      <c r="J46" s="33"/>
      <c r="K46" s="19">
        <v>1</v>
      </c>
      <c r="L46" s="19">
        <v>2</v>
      </c>
      <c r="M46" s="19">
        <f t="shared" si="3"/>
        <v>52</v>
      </c>
      <c r="N46" s="19">
        <f t="shared" si="4"/>
        <v>5</v>
      </c>
      <c r="O46" s="19">
        <f t="shared" si="5"/>
        <v>0</v>
      </c>
      <c r="P46" s="19">
        <f t="shared" si="6"/>
        <v>4</v>
      </c>
    </row>
    <row r="47" spans="1:16" s="8" customFormat="1" ht="23.25" customHeight="1" x14ac:dyDescent="0.2">
      <c r="A47" s="26">
        <v>36</v>
      </c>
      <c r="B47" s="27" t="s">
        <v>686</v>
      </c>
      <c r="C47" s="28" t="s">
        <v>687</v>
      </c>
      <c r="D47" s="29" t="s">
        <v>720</v>
      </c>
      <c r="E47" s="30"/>
      <c r="F47" s="31" t="str">
        <f t="shared" si="1"/>
        <v>Không XL</v>
      </c>
      <c r="G47" s="32">
        <f t="shared" si="0"/>
        <v>58</v>
      </c>
      <c r="H47" s="31" t="str">
        <f t="shared" si="2"/>
        <v>TB</v>
      </c>
      <c r="I47" s="48">
        <v>6.74</v>
      </c>
      <c r="J47" s="33"/>
      <c r="K47" s="19">
        <v>0</v>
      </c>
      <c r="L47" s="19">
        <v>3</v>
      </c>
      <c r="M47" s="19">
        <f t="shared" si="3"/>
        <v>52</v>
      </c>
      <c r="N47" s="19">
        <f t="shared" si="4"/>
        <v>0</v>
      </c>
      <c r="O47" s="19">
        <f t="shared" si="5"/>
        <v>0</v>
      </c>
      <c r="P47" s="19">
        <f t="shared" si="6"/>
        <v>6</v>
      </c>
    </row>
    <row r="48" spans="1:16" s="8" customFormat="1" ht="23.25" customHeight="1" x14ac:dyDescent="0.2">
      <c r="A48" s="26">
        <v>37</v>
      </c>
      <c r="B48" s="27" t="s">
        <v>688</v>
      </c>
      <c r="C48" s="28" t="s">
        <v>88</v>
      </c>
      <c r="D48" s="29" t="s">
        <v>721</v>
      </c>
      <c r="E48" s="30"/>
      <c r="F48" s="31" t="str">
        <f t="shared" si="1"/>
        <v>Không XL</v>
      </c>
      <c r="G48" s="32">
        <f t="shared" si="0"/>
        <v>74</v>
      </c>
      <c r="H48" s="31" t="str">
        <f t="shared" si="2"/>
        <v>Khá</v>
      </c>
      <c r="I48" s="48">
        <v>4.9800000000000004</v>
      </c>
      <c r="J48" s="33"/>
      <c r="K48" s="19">
        <v>4</v>
      </c>
      <c r="L48" s="19">
        <v>2</v>
      </c>
      <c r="M48" s="19">
        <f t="shared" si="3"/>
        <v>50</v>
      </c>
      <c r="N48" s="19">
        <f t="shared" si="4"/>
        <v>20</v>
      </c>
      <c r="O48" s="19">
        <f t="shared" si="5"/>
        <v>0</v>
      </c>
      <c r="P48" s="19">
        <f t="shared" si="6"/>
        <v>4</v>
      </c>
    </row>
    <row r="49" spans="1:16" s="8" customFormat="1" ht="23.25" customHeight="1" x14ac:dyDescent="0.2">
      <c r="A49" s="26">
        <v>38</v>
      </c>
      <c r="B49" s="27" t="s">
        <v>689</v>
      </c>
      <c r="C49" s="28" t="s">
        <v>690</v>
      </c>
      <c r="D49" s="29" t="s">
        <v>134</v>
      </c>
      <c r="E49" s="30"/>
      <c r="F49" s="31" t="str">
        <f t="shared" si="1"/>
        <v>Không XL</v>
      </c>
      <c r="G49" s="32">
        <f t="shared" si="0"/>
        <v>67</v>
      </c>
      <c r="H49" s="31" t="str">
        <f t="shared" si="2"/>
        <v>TB</v>
      </c>
      <c r="I49" s="48">
        <v>4.8899999999999997</v>
      </c>
      <c r="J49" s="33"/>
      <c r="K49" s="19">
        <v>3</v>
      </c>
      <c r="L49" s="19">
        <v>1</v>
      </c>
      <c r="M49" s="19">
        <f t="shared" si="3"/>
        <v>50</v>
      </c>
      <c r="N49" s="19">
        <f t="shared" si="4"/>
        <v>15</v>
      </c>
      <c r="O49" s="19">
        <f t="shared" si="5"/>
        <v>0</v>
      </c>
      <c r="P49" s="19">
        <f t="shared" si="6"/>
        <v>2</v>
      </c>
    </row>
    <row r="50" spans="1:16" s="8" customFormat="1" ht="23.25" customHeight="1" x14ac:dyDescent="0.2">
      <c r="A50" s="26">
        <v>39</v>
      </c>
      <c r="B50" s="27" t="s">
        <v>691</v>
      </c>
      <c r="C50" s="28" t="s">
        <v>141</v>
      </c>
      <c r="D50" s="29" t="s">
        <v>139</v>
      </c>
      <c r="E50" s="30"/>
      <c r="F50" s="31" t="str">
        <f t="shared" si="1"/>
        <v>Không XL</v>
      </c>
      <c r="G50" s="32">
        <f t="shared" si="0"/>
        <v>65</v>
      </c>
      <c r="H50" s="31" t="str">
        <f t="shared" si="2"/>
        <v>TB</v>
      </c>
      <c r="I50" s="48">
        <v>5.8</v>
      </c>
      <c r="J50" s="33"/>
      <c r="K50" s="19">
        <v>2</v>
      </c>
      <c r="L50" s="19">
        <v>2</v>
      </c>
      <c r="M50" s="19">
        <f t="shared" si="3"/>
        <v>51</v>
      </c>
      <c r="N50" s="19">
        <f t="shared" si="4"/>
        <v>10</v>
      </c>
      <c r="O50" s="19">
        <f t="shared" si="5"/>
        <v>0</v>
      </c>
      <c r="P50" s="19">
        <f t="shared" si="6"/>
        <v>4</v>
      </c>
    </row>
    <row r="51" spans="1:16" s="8" customFormat="1" ht="23.25" customHeight="1" x14ac:dyDescent="0.2">
      <c r="A51" s="26">
        <v>40</v>
      </c>
      <c r="B51" s="27" t="s">
        <v>692</v>
      </c>
      <c r="C51" s="28" t="s">
        <v>337</v>
      </c>
      <c r="D51" s="29" t="s">
        <v>722</v>
      </c>
      <c r="E51" s="30"/>
      <c r="F51" s="31" t="str">
        <f t="shared" si="1"/>
        <v>Không XL</v>
      </c>
      <c r="G51" s="32">
        <f t="shared" si="0"/>
        <v>61</v>
      </c>
      <c r="H51" s="31" t="str">
        <f t="shared" si="2"/>
        <v>TB</v>
      </c>
      <c r="I51" s="48">
        <v>6.68</v>
      </c>
      <c r="J51" s="33"/>
      <c r="K51" s="19">
        <v>1</v>
      </c>
      <c r="L51" s="19">
        <v>2</v>
      </c>
      <c r="M51" s="19">
        <f t="shared" si="3"/>
        <v>52</v>
      </c>
      <c r="N51" s="19">
        <f t="shared" si="4"/>
        <v>5</v>
      </c>
      <c r="O51" s="19">
        <f t="shared" si="5"/>
        <v>0</v>
      </c>
      <c r="P51" s="19">
        <f t="shared" si="6"/>
        <v>4</v>
      </c>
    </row>
    <row r="52" spans="1:16" s="8" customFormat="1" ht="23.25" customHeight="1" x14ac:dyDescent="0.2">
      <c r="A52" s="26">
        <v>41</v>
      </c>
      <c r="B52" s="27" t="s">
        <v>693</v>
      </c>
      <c r="C52" s="28" t="s">
        <v>694</v>
      </c>
      <c r="D52" s="29" t="s">
        <v>623</v>
      </c>
      <c r="E52" s="30"/>
      <c r="F52" s="31" t="str">
        <f t="shared" si="1"/>
        <v>Không XL</v>
      </c>
      <c r="G52" s="32">
        <f t="shared" si="0"/>
        <v>51</v>
      </c>
      <c r="H52" s="31" t="str">
        <f t="shared" si="2"/>
        <v>TB</v>
      </c>
      <c r="I52" s="48">
        <v>3.61</v>
      </c>
      <c r="J52" s="33"/>
      <c r="K52" s="19">
        <v>1</v>
      </c>
      <c r="L52" s="19">
        <v>3</v>
      </c>
      <c r="M52" s="19">
        <f t="shared" si="3"/>
        <v>40</v>
      </c>
      <c r="N52" s="19">
        <f t="shared" si="4"/>
        <v>5</v>
      </c>
      <c r="O52" s="19">
        <f t="shared" si="5"/>
        <v>0</v>
      </c>
      <c r="P52" s="19">
        <f t="shared" si="6"/>
        <v>6</v>
      </c>
    </row>
    <row r="53" spans="1:16" s="8" customFormat="1" ht="23.25" customHeight="1" x14ac:dyDescent="0.2">
      <c r="A53" s="26">
        <v>42</v>
      </c>
      <c r="B53" s="27" t="s">
        <v>695</v>
      </c>
      <c r="C53" s="28" t="s">
        <v>696</v>
      </c>
      <c r="D53" s="29" t="s">
        <v>402</v>
      </c>
      <c r="E53" s="30"/>
      <c r="F53" s="31" t="str">
        <f t="shared" si="1"/>
        <v>Không XL</v>
      </c>
      <c r="G53" s="32">
        <f t="shared" si="0"/>
        <v>76</v>
      </c>
      <c r="H53" s="31" t="str">
        <f t="shared" si="2"/>
        <v>Khá</v>
      </c>
      <c r="I53" s="49">
        <v>7.49</v>
      </c>
      <c r="J53" s="33"/>
      <c r="K53" s="19">
        <v>3</v>
      </c>
      <c r="L53" s="19">
        <v>4</v>
      </c>
      <c r="M53" s="19">
        <f t="shared" si="3"/>
        <v>53</v>
      </c>
      <c r="N53" s="19">
        <f t="shared" si="4"/>
        <v>15</v>
      </c>
      <c r="O53" s="19">
        <f t="shared" si="5"/>
        <v>0</v>
      </c>
      <c r="P53" s="19">
        <f t="shared" si="6"/>
        <v>8</v>
      </c>
    </row>
    <row r="54" spans="1:16" s="8" customFormat="1" ht="23.25" customHeight="1" x14ac:dyDescent="0.2">
      <c r="A54" s="26">
        <v>43</v>
      </c>
      <c r="B54" s="27" t="s">
        <v>697</v>
      </c>
      <c r="C54" s="28" t="s">
        <v>698</v>
      </c>
      <c r="D54" s="29" t="s">
        <v>402</v>
      </c>
      <c r="E54" s="30"/>
      <c r="F54" s="31" t="str">
        <f t="shared" si="1"/>
        <v>Không XL</v>
      </c>
      <c r="G54" s="32">
        <f t="shared" si="0"/>
        <v>65</v>
      </c>
      <c r="H54" s="31" t="str">
        <f t="shared" si="2"/>
        <v>TB</v>
      </c>
      <c r="I54" s="48">
        <v>5.99</v>
      </c>
      <c r="J54" s="33"/>
      <c r="K54" s="19">
        <v>2</v>
      </c>
      <c r="L54" s="19">
        <v>2</v>
      </c>
      <c r="M54" s="19">
        <f t="shared" si="3"/>
        <v>51</v>
      </c>
      <c r="N54" s="19">
        <f t="shared" si="4"/>
        <v>10</v>
      </c>
      <c r="O54" s="19">
        <f t="shared" si="5"/>
        <v>0</v>
      </c>
      <c r="P54" s="19">
        <f t="shared" si="6"/>
        <v>4</v>
      </c>
    </row>
    <row r="55" spans="1:16" s="8" customFormat="1" ht="23.25" customHeight="1" x14ac:dyDescent="0.2">
      <c r="A55" s="26">
        <v>44</v>
      </c>
      <c r="B55" s="27" t="s">
        <v>699</v>
      </c>
      <c r="C55" s="28" t="s">
        <v>612</v>
      </c>
      <c r="D55" s="29" t="s">
        <v>723</v>
      </c>
      <c r="E55" s="30"/>
      <c r="F55" s="31" t="str">
        <f t="shared" si="1"/>
        <v>Không XL</v>
      </c>
      <c r="G55" s="32">
        <f t="shared" si="0"/>
        <v>57</v>
      </c>
      <c r="H55" s="31" t="str">
        <f t="shared" si="2"/>
        <v>TB</v>
      </c>
      <c r="I55" s="48">
        <v>6.23</v>
      </c>
      <c r="J55" s="33"/>
      <c r="K55" s="19">
        <v>1</v>
      </c>
      <c r="L55" s="19">
        <v>0</v>
      </c>
      <c r="M55" s="19">
        <f t="shared" si="3"/>
        <v>52</v>
      </c>
      <c r="N55" s="19">
        <f t="shared" si="4"/>
        <v>5</v>
      </c>
      <c r="O55" s="19">
        <f t="shared" si="5"/>
        <v>0</v>
      </c>
      <c r="P55" s="19">
        <f t="shared" si="6"/>
        <v>0</v>
      </c>
    </row>
    <row r="56" spans="1:16" s="8" customFormat="1" ht="23.25" customHeight="1" x14ac:dyDescent="0.2">
      <c r="A56" s="26">
        <v>45</v>
      </c>
      <c r="B56" s="27" t="s">
        <v>700</v>
      </c>
      <c r="C56" s="28" t="s">
        <v>486</v>
      </c>
      <c r="D56" s="29" t="s">
        <v>151</v>
      </c>
      <c r="E56" s="30"/>
      <c r="F56" s="31" t="str">
        <f t="shared" si="1"/>
        <v>Không XL</v>
      </c>
      <c r="G56" s="32">
        <f t="shared" si="0"/>
        <v>75</v>
      </c>
      <c r="H56" s="31" t="str">
        <f t="shared" si="2"/>
        <v>Khá</v>
      </c>
      <c r="I56" s="48">
        <v>6.85</v>
      </c>
      <c r="J56" s="33" t="s">
        <v>26</v>
      </c>
      <c r="K56" s="19">
        <v>3</v>
      </c>
      <c r="L56" s="19">
        <v>2</v>
      </c>
      <c r="M56" s="19">
        <f t="shared" si="3"/>
        <v>52</v>
      </c>
      <c r="N56" s="19">
        <f t="shared" si="4"/>
        <v>15</v>
      </c>
      <c r="O56" s="19">
        <f t="shared" si="5"/>
        <v>4</v>
      </c>
      <c r="P56" s="19">
        <f t="shared" si="6"/>
        <v>4</v>
      </c>
    </row>
    <row r="57" spans="1:16" s="8" customFormat="1" ht="23.25" customHeight="1" x14ac:dyDescent="0.2">
      <c r="A57" s="26">
        <v>46</v>
      </c>
      <c r="B57" s="27" t="s">
        <v>701</v>
      </c>
      <c r="C57" s="28" t="s">
        <v>702</v>
      </c>
      <c r="D57" s="29" t="s">
        <v>151</v>
      </c>
      <c r="E57" s="30"/>
      <c r="F57" s="31" t="str">
        <f t="shared" si="1"/>
        <v>Không XL</v>
      </c>
      <c r="G57" s="32">
        <f t="shared" si="0"/>
        <v>59</v>
      </c>
      <c r="H57" s="31" t="str">
        <f t="shared" si="2"/>
        <v>TB</v>
      </c>
      <c r="I57" s="48">
        <v>5.05</v>
      </c>
      <c r="J57" s="33"/>
      <c r="K57" s="19">
        <v>1</v>
      </c>
      <c r="L57" s="19">
        <v>2</v>
      </c>
      <c r="M57" s="19">
        <f t="shared" si="3"/>
        <v>50</v>
      </c>
      <c r="N57" s="19">
        <f t="shared" si="4"/>
        <v>5</v>
      </c>
      <c r="O57" s="19">
        <f t="shared" si="5"/>
        <v>0</v>
      </c>
      <c r="P57" s="19">
        <f t="shared" si="6"/>
        <v>4</v>
      </c>
    </row>
    <row r="58" spans="1:16" s="8" customFormat="1" ht="23.25" customHeight="1" x14ac:dyDescent="0.2">
      <c r="A58" s="26">
        <v>47</v>
      </c>
      <c r="B58" s="27" t="s">
        <v>703</v>
      </c>
      <c r="C58" s="28" t="s">
        <v>55</v>
      </c>
      <c r="D58" s="29" t="s">
        <v>403</v>
      </c>
      <c r="E58" s="30"/>
      <c r="F58" s="31" t="str">
        <f t="shared" si="1"/>
        <v>Không XL</v>
      </c>
      <c r="G58" s="32">
        <f t="shared" si="0"/>
        <v>59</v>
      </c>
      <c r="H58" s="31" t="str">
        <f t="shared" si="2"/>
        <v>TB</v>
      </c>
      <c r="I58" s="48">
        <v>4.9400000000000004</v>
      </c>
      <c r="J58" s="33"/>
      <c r="K58" s="19">
        <v>1</v>
      </c>
      <c r="L58" s="19">
        <v>2</v>
      </c>
      <c r="M58" s="19">
        <f t="shared" si="3"/>
        <v>50</v>
      </c>
      <c r="N58" s="19">
        <f t="shared" si="4"/>
        <v>5</v>
      </c>
      <c r="O58" s="19">
        <f t="shared" si="5"/>
        <v>0</v>
      </c>
      <c r="P58" s="19">
        <f t="shared" si="6"/>
        <v>4</v>
      </c>
    </row>
    <row r="59" spans="1:16" s="8" customFormat="1" ht="23.25" customHeight="1" x14ac:dyDescent="0.2">
      <c r="A59" s="26">
        <v>48</v>
      </c>
      <c r="B59" s="27" t="s">
        <v>704</v>
      </c>
      <c r="C59" s="28" t="s">
        <v>114</v>
      </c>
      <c r="D59" s="29" t="s">
        <v>724</v>
      </c>
      <c r="E59" s="30"/>
      <c r="F59" s="31" t="str">
        <f t="shared" si="1"/>
        <v>Không XL</v>
      </c>
      <c r="G59" s="32">
        <f t="shared" si="0"/>
        <v>62</v>
      </c>
      <c r="H59" s="31" t="str">
        <f t="shared" si="2"/>
        <v>TB</v>
      </c>
      <c r="I59" s="48">
        <v>4.49</v>
      </c>
      <c r="J59" s="33"/>
      <c r="K59" s="19">
        <v>2</v>
      </c>
      <c r="L59" s="19">
        <v>1</v>
      </c>
      <c r="M59" s="19">
        <f t="shared" si="3"/>
        <v>50</v>
      </c>
      <c r="N59" s="19">
        <f t="shared" si="4"/>
        <v>10</v>
      </c>
      <c r="O59" s="19">
        <f t="shared" si="5"/>
        <v>0</v>
      </c>
      <c r="P59" s="19">
        <f t="shared" si="6"/>
        <v>2</v>
      </c>
    </row>
    <row r="60" spans="1:16" s="8" customFormat="1" ht="23.25" customHeight="1" x14ac:dyDescent="0.2">
      <c r="A60" s="26">
        <v>49</v>
      </c>
      <c r="B60" s="27" t="s">
        <v>705</v>
      </c>
      <c r="C60" s="28" t="s">
        <v>130</v>
      </c>
      <c r="D60" s="29" t="s">
        <v>276</v>
      </c>
      <c r="E60" s="30"/>
      <c r="F60" s="31" t="str">
        <f t="shared" si="1"/>
        <v>Không XL</v>
      </c>
      <c r="G60" s="32">
        <v>0</v>
      </c>
      <c r="H60" s="31" t="str">
        <f t="shared" si="2"/>
        <v>Không XL</v>
      </c>
      <c r="I60" s="50">
        <v>0.45</v>
      </c>
      <c r="J60" s="33" t="s">
        <v>733</v>
      </c>
      <c r="K60" s="19">
        <v>0</v>
      </c>
      <c r="L60" s="19">
        <v>1</v>
      </c>
      <c r="M60" s="19">
        <f t="shared" si="3"/>
        <v>30</v>
      </c>
      <c r="N60" s="19">
        <f t="shared" si="4"/>
        <v>0</v>
      </c>
      <c r="O60" s="19">
        <f t="shared" si="5"/>
        <v>0</v>
      </c>
      <c r="P60" s="19">
        <f t="shared" si="6"/>
        <v>2</v>
      </c>
    </row>
    <row r="61" spans="1:16" s="8" customFormat="1" ht="23.25" customHeight="1" x14ac:dyDescent="0.2">
      <c r="A61" s="26">
        <v>50</v>
      </c>
      <c r="B61" s="27" t="s">
        <v>706</v>
      </c>
      <c r="C61" s="28" t="s">
        <v>707</v>
      </c>
      <c r="D61" s="29" t="s">
        <v>521</v>
      </c>
      <c r="E61" s="30"/>
      <c r="F61" s="31" t="str">
        <f t="shared" si="1"/>
        <v>Không XL</v>
      </c>
      <c r="G61" s="32">
        <v>0</v>
      </c>
      <c r="H61" s="31" t="str">
        <f t="shared" si="2"/>
        <v>Không XL</v>
      </c>
      <c r="I61" s="50">
        <v>1.99</v>
      </c>
      <c r="J61" s="33" t="s">
        <v>734</v>
      </c>
      <c r="K61" s="19">
        <v>1</v>
      </c>
      <c r="L61" s="19">
        <v>2</v>
      </c>
      <c r="M61" s="19">
        <f t="shared" si="3"/>
        <v>30</v>
      </c>
      <c r="N61" s="19">
        <f t="shared" si="4"/>
        <v>5</v>
      </c>
      <c r="O61" s="19">
        <f t="shared" si="5"/>
        <v>0</v>
      </c>
      <c r="P61" s="19">
        <f t="shared" si="6"/>
        <v>4</v>
      </c>
    </row>
    <row r="62" spans="1:16" s="8" customFormat="1" ht="23.25" customHeight="1" x14ac:dyDescent="0.2">
      <c r="A62" s="26">
        <v>51</v>
      </c>
      <c r="B62" s="27" t="s">
        <v>708</v>
      </c>
      <c r="C62" s="28" t="s">
        <v>709</v>
      </c>
      <c r="D62" s="29" t="s">
        <v>278</v>
      </c>
      <c r="E62" s="30"/>
      <c r="F62" s="31" t="str">
        <f t="shared" si="1"/>
        <v>Không XL</v>
      </c>
      <c r="G62" s="32">
        <v>50</v>
      </c>
      <c r="H62" s="31" t="str">
        <f t="shared" si="2"/>
        <v>TB</v>
      </c>
      <c r="I62" s="50">
        <v>1.93</v>
      </c>
      <c r="J62" s="33"/>
      <c r="K62" s="19">
        <v>0</v>
      </c>
      <c r="L62" s="19">
        <v>2</v>
      </c>
      <c r="M62" s="19">
        <f t="shared" si="3"/>
        <v>30</v>
      </c>
      <c r="N62" s="19">
        <f t="shared" si="4"/>
        <v>0</v>
      </c>
      <c r="O62" s="19">
        <f t="shared" si="5"/>
        <v>0</v>
      </c>
      <c r="P62" s="19">
        <f t="shared" si="6"/>
        <v>4</v>
      </c>
    </row>
    <row r="63" spans="1:16" s="8" customFormat="1" ht="23.25" customHeight="1" x14ac:dyDescent="0.2">
      <c r="A63" s="26">
        <v>52</v>
      </c>
      <c r="B63" s="27" t="s">
        <v>710</v>
      </c>
      <c r="C63" s="28" t="s">
        <v>711</v>
      </c>
      <c r="D63" s="29" t="s">
        <v>523</v>
      </c>
      <c r="E63" s="30"/>
      <c r="F63" s="31" t="str">
        <f t="shared" si="1"/>
        <v>Không XL</v>
      </c>
      <c r="G63" s="32">
        <v>50</v>
      </c>
      <c r="H63" s="31" t="str">
        <f t="shared" si="2"/>
        <v>TB</v>
      </c>
      <c r="I63" s="48">
        <v>3.96</v>
      </c>
      <c r="J63" s="33"/>
      <c r="K63" s="19">
        <v>1</v>
      </c>
      <c r="L63" s="19">
        <v>2</v>
      </c>
      <c r="M63" s="19">
        <f t="shared" si="3"/>
        <v>40</v>
      </c>
      <c r="N63" s="19">
        <f t="shared" si="4"/>
        <v>5</v>
      </c>
      <c r="O63" s="19">
        <f t="shared" si="5"/>
        <v>0</v>
      </c>
      <c r="P63" s="19">
        <f t="shared" si="6"/>
        <v>4</v>
      </c>
    </row>
    <row r="64" spans="1:16" s="8" customFormat="1" ht="23.25" customHeight="1" x14ac:dyDescent="0.2">
      <c r="A64" s="26">
        <v>53</v>
      </c>
      <c r="B64" s="27" t="s">
        <v>712</v>
      </c>
      <c r="C64" s="28" t="s">
        <v>713</v>
      </c>
      <c r="D64" s="29" t="s">
        <v>725</v>
      </c>
      <c r="E64" s="30"/>
      <c r="F64" s="31" t="str">
        <f t="shared" si="1"/>
        <v>Không XL</v>
      </c>
      <c r="G64" s="32">
        <f t="shared" si="0"/>
        <v>59</v>
      </c>
      <c r="H64" s="31" t="str">
        <f t="shared" si="2"/>
        <v>TB</v>
      </c>
      <c r="I64" s="48">
        <v>4.76</v>
      </c>
      <c r="J64" s="33"/>
      <c r="K64" s="19">
        <v>1</v>
      </c>
      <c r="L64" s="19">
        <v>2</v>
      </c>
      <c r="M64" s="19">
        <f t="shared" si="3"/>
        <v>50</v>
      </c>
      <c r="N64" s="19">
        <f t="shared" si="4"/>
        <v>5</v>
      </c>
      <c r="O64" s="19">
        <f t="shared" si="5"/>
        <v>0</v>
      </c>
      <c r="P64" s="19">
        <f t="shared" si="6"/>
        <v>4</v>
      </c>
    </row>
    <row r="65" spans="1:10" ht="18" customHeight="1" x14ac:dyDescent="0.3">
      <c r="C65" s="58" t="s">
        <v>8</v>
      </c>
      <c r="D65" s="58"/>
      <c r="E65" s="58"/>
      <c r="F65" s="58"/>
      <c r="G65" s="58"/>
      <c r="H65" s="58"/>
      <c r="I65" s="58"/>
      <c r="J65" s="58"/>
    </row>
    <row r="66" spans="1:10" ht="17.100000000000001" customHeight="1" x14ac:dyDescent="0.25">
      <c r="C66" s="59" t="s">
        <v>9</v>
      </c>
      <c r="D66" s="10"/>
      <c r="E66" s="60" t="s">
        <v>4</v>
      </c>
      <c r="F66" s="61"/>
      <c r="G66" s="60" t="s">
        <v>18</v>
      </c>
      <c r="H66" s="61"/>
      <c r="I66" s="20"/>
      <c r="J66" s="62" t="s">
        <v>5</v>
      </c>
    </row>
    <row r="67" spans="1:10" s="8" customFormat="1" ht="20.25" customHeight="1" x14ac:dyDescent="0.2">
      <c r="C67" s="59"/>
      <c r="D67" s="11"/>
      <c r="E67" s="42" t="s">
        <v>10</v>
      </c>
      <c r="F67" s="23" t="s">
        <v>11</v>
      </c>
      <c r="G67" s="42" t="s">
        <v>10</v>
      </c>
      <c r="H67" s="23" t="s">
        <v>11</v>
      </c>
      <c r="I67" s="12"/>
      <c r="J67" s="62"/>
    </row>
    <row r="68" spans="1:10" ht="18.75" customHeight="1" x14ac:dyDescent="0.25">
      <c r="C68" s="37" t="s">
        <v>12</v>
      </c>
      <c r="D68" s="38"/>
      <c r="E68" s="39">
        <f>COUNTIF(F12:F64,"XS")</f>
        <v>0</v>
      </c>
      <c r="F68" s="40">
        <f>E68*100/$A$64</f>
        <v>0</v>
      </c>
      <c r="G68" s="39">
        <f>COUNTIF(H12:H64,"XS")</f>
        <v>0</v>
      </c>
      <c r="H68" s="40">
        <f>G68*100/$A$64</f>
        <v>0</v>
      </c>
      <c r="I68" s="40"/>
      <c r="J68" s="41"/>
    </row>
    <row r="69" spans="1:10" ht="18.75" customHeight="1" x14ac:dyDescent="0.25">
      <c r="C69" s="37" t="s">
        <v>13</v>
      </c>
      <c r="D69" s="38"/>
      <c r="E69" s="39">
        <f>COUNTIF(F12:F64,"Tốt")</f>
        <v>0</v>
      </c>
      <c r="F69" s="40">
        <f t="shared" ref="F69:F73" si="7">E69*100/$A$64</f>
        <v>0</v>
      </c>
      <c r="G69" s="39">
        <f>COUNTIF(H12:H64,"Tốt")</f>
        <v>1</v>
      </c>
      <c r="H69" s="40">
        <f t="shared" ref="H69:H73" si="8">G69*100/$A$64</f>
        <v>1.8867924528301887</v>
      </c>
      <c r="I69" s="40"/>
      <c r="J69" s="41"/>
    </row>
    <row r="70" spans="1:10" ht="18.75" customHeight="1" x14ac:dyDescent="0.25">
      <c r="C70" s="37" t="s">
        <v>14</v>
      </c>
      <c r="D70" s="38"/>
      <c r="E70" s="39">
        <f>COUNTIF(F12:F64,"Khá")</f>
        <v>0</v>
      </c>
      <c r="F70" s="40">
        <f t="shared" si="7"/>
        <v>0</v>
      </c>
      <c r="G70" s="39">
        <f>COUNTIF(H12:H64,"Khá")</f>
        <v>7</v>
      </c>
      <c r="H70" s="40">
        <f t="shared" si="8"/>
        <v>13.20754716981132</v>
      </c>
      <c r="I70" s="40"/>
      <c r="J70" s="41"/>
    </row>
    <row r="71" spans="1:10" ht="18.75" customHeight="1" x14ac:dyDescent="0.25">
      <c r="C71" s="37" t="s">
        <v>15</v>
      </c>
      <c r="D71" s="38"/>
      <c r="E71" s="39">
        <f>COUNTIF(F12:F64,"TB")</f>
        <v>0</v>
      </c>
      <c r="F71" s="40">
        <f t="shared" si="7"/>
        <v>0</v>
      </c>
      <c r="G71" s="39">
        <f>COUNTIF(H12:H64,"TB")</f>
        <v>41</v>
      </c>
      <c r="H71" s="40">
        <f t="shared" si="8"/>
        <v>77.35849056603773</v>
      </c>
      <c r="I71" s="40"/>
      <c r="J71" s="41"/>
    </row>
    <row r="72" spans="1:10" ht="18.75" customHeight="1" x14ac:dyDescent="0.25">
      <c r="C72" s="37" t="s">
        <v>16</v>
      </c>
      <c r="D72" s="38"/>
      <c r="E72" s="39">
        <f>COUNTIF(F12:F64,"Yếu")</f>
        <v>0</v>
      </c>
      <c r="F72" s="40">
        <f t="shared" si="7"/>
        <v>0</v>
      </c>
      <c r="G72" s="39">
        <f>COUNTIF(H12:H64,"Yếu")</f>
        <v>0</v>
      </c>
      <c r="H72" s="40">
        <f t="shared" si="8"/>
        <v>0</v>
      </c>
      <c r="I72" s="40"/>
      <c r="J72" s="41"/>
    </row>
    <row r="73" spans="1:10" ht="18.75" customHeight="1" x14ac:dyDescent="0.25">
      <c r="C73" s="37" t="s">
        <v>27</v>
      </c>
      <c r="D73" s="38"/>
      <c r="E73" s="39">
        <f>COUNTIF(F12:F64,"Không XL")</f>
        <v>53</v>
      </c>
      <c r="F73" s="40">
        <f t="shared" si="7"/>
        <v>100</v>
      </c>
      <c r="G73" s="39">
        <f>COUNTIF(H12:H64,"Không XL")</f>
        <v>4</v>
      </c>
      <c r="H73" s="40">
        <f t="shared" si="8"/>
        <v>7.5471698113207548</v>
      </c>
      <c r="I73" s="40"/>
      <c r="J73" s="41"/>
    </row>
    <row r="74" spans="1:10" ht="9.9499999999999993" customHeight="1" x14ac:dyDescent="0.25">
      <c r="C74" s="13"/>
      <c r="D74" s="13"/>
      <c r="F74" s="14"/>
    </row>
    <row r="75" spans="1:10" ht="21" customHeight="1" x14ac:dyDescent="0.25">
      <c r="E75" s="57" t="s">
        <v>17</v>
      </c>
      <c r="F75" s="57"/>
      <c r="G75" s="57"/>
      <c r="H75" s="57"/>
      <c r="I75" s="57"/>
      <c r="J75" s="57"/>
    </row>
    <row r="76" spans="1:10" ht="19.5" customHeight="1" x14ac:dyDescent="0.3">
      <c r="A76" s="15"/>
      <c r="B76" s="34" t="s">
        <v>29</v>
      </c>
      <c r="C76" s="34"/>
      <c r="D76" s="34" t="s">
        <v>33</v>
      </c>
      <c r="E76" s="34"/>
      <c r="F76" s="34"/>
      <c r="G76" s="34"/>
      <c r="H76" s="34" t="s">
        <v>28</v>
      </c>
      <c r="I76" s="24"/>
      <c r="J76" s="34"/>
    </row>
    <row r="77" spans="1:10" ht="17.100000000000001" customHeight="1" x14ac:dyDescent="0.25"/>
    <row r="78" spans="1:10" ht="17.100000000000001" customHeight="1" x14ac:dyDescent="0.25"/>
    <row r="79" spans="1:10" ht="17.100000000000001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</sheetData>
  <mergeCells count="19">
    <mergeCell ref="E75:J75"/>
    <mergeCell ref="A8:J8"/>
    <mergeCell ref="A10:A11"/>
    <mergeCell ref="B10:B11"/>
    <mergeCell ref="C10:D11"/>
    <mergeCell ref="E10:F10"/>
    <mergeCell ref="G10:H10"/>
    <mergeCell ref="J10:J11"/>
    <mergeCell ref="C65:J65"/>
    <mergeCell ref="C66:C67"/>
    <mergeCell ref="E66:F66"/>
    <mergeCell ref="G66:H66"/>
    <mergeCell ref="J66:J67"/>
    <mergeCell ref="A7:J7"/>
    <mergeCell ref="E2:J2"/>
    <mergeCell ref="E3:J3"/>
    <mergeCell ref="E4:J4"/>
    <mergeCell ref="A5:D5"/>
    <mergeCell ref="A6:J6"/>
  </mergeCells>
  <conditionalFormatting sqref="F12:F64">
    <cfRule type="cellIs" dxfId="55" priority="7" stopIfTrue="1" operator="equal">
      <formula>"SVG"</formula>
    </cfRule>
    <cfRule type="cellIs" dxfId="54" priority="8" stopIfTrue="1" operator="equal">
      <formula>"SVXS"</formula>
    </cfRule>
  </conditionalFormatting>
  <conditionalFormatting sqref="H12:H64">
    <cfRule type="cellIs" dxfId="53" priority="3" operator="equal">
      <formula>"Yếu"</formula>
    </cfRule>
  </conditionalFormatting>
  <conditionalFormatting sqref="H12:H64">
    <cfRule type="cellIs" dxfId="52" priority="5" stopIfTrue="1" operator="equal">
      <formula>"SVG"</formula>
    </cfRule>
    <cfRule type="cellIs" dxfId="51" priority="6" stopIfTrue="1" operator="equal">
      <formula>"SVXS"</formula>
    </cfRule>
  </conditionalFormatting>
  <conditionalFormatting sqref="O12:O64">
    <cfRule type="cellIs" dxfId="50" priority="4" operator="equal">
      <formula>5</formula>
    </cfRule>
  </conditionalFormatting>
  <conditionalFormatting sqref="I12:I64">
    <cfRule type="cellIs" dxfId="49" priority="1" stopIfTrue="1" operator="lessThan">
      <formula>2</formula>
    </cfRule>
    <cfRule type="cellIs" dxfId="48" priority="2" stopIfTrue="1" operator="greaterThanOrEqual">
      <formula>7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7" max="15" man="1"/>
  </rowBreaks>
  <colBreaks count="1" manualBreakCount="1">
    <brk id="10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7187F-6A9B-4854-B96D-EF884709BAC6}">
  <dimension ref="A1:U84"/>
  <sheetViews>
    <sheetView view="pageLayout" topLeftCell="A17" zoomScale="70" zoomScaleNormal="90" zoomScalePageLayoutView="70" workbookViewId="0">
      <selection activeCell="G48" sqref="G48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11.6640625" style="1" customWidth="1"/>
    <col min="5" max="5" width="12.83203125" style="1" customWidth="1"/>
    <col min="6" max="6" width="12.6640625" style="1" customWidth="1"/>
    <col min="7" max="7" width="12.5" style="1" customWidth="1"/>
    <col min="8" max="8" width="15.33203125" style="1" customWidth="1"/>
    <col min="9" max="9" width="7.5" style="1" hidden="1" customWidth="1"/>
    <col min="10" max="10" width="26.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866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737</v>
      </c>
      <c r="C12" s="28" t="s">
        <v>738</v>
      </c>
      <c r="D12" s="29" t="s">
        <v>739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v>50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8">
        <v>2.58</v>
      </c>
      <c r="J12" s="33"/>
      <c r="K12" s="19">
        <v>0</v>
      </c>
      <c r="L12" s="19">
        <v>0</v>
      </c>
      <c r="M12" s="19">
        <f>IF(I12&gt;=9,55,IF(I12&gt;=8,54,IF(I12&gt;=7,53,IF(I12&gt;=6,52,IF(I12&gt;=5.5,51,IF(I12&gt;=4,50,IF(I12&gt;=3,40,30)))))))</f>
        <v>30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0</v>
      </c>
    </row>
    <row r="13" spans="1:21" s="8" customFormat="1" ht="23.25" customHeight="1" x14ac:dyDescent="0.2">
      <c r="A13" s="26">
        <v>2</v>
      </c>
      <c r="B13" s="27" t="s">
        <v>740</v>
      </c>
      <c r="C13" s="28" t="s">
        <v>741</v>
      </c>
      <c r="D13" s="29" t="s">
        <v>714</v>
      </c>
      <c r="E13" s="30"/>
      <c r="F13" s="31" t="str">
        <f t="shared" ref="F13:F51" si="0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ref="G13:G51" si="1">SUM(M13:P13)</f>
        <v>51</v>
      </c>
      <c r="H13" s="31" t="str">
        <f t="shared" ref="H13:H51" si="2">IF(AND(G13&gt;=90),"XS",IF(AND(G13&gt;=80),"Tốt",IF(AND(G13&gt;=70),"Khá",IF(AND(G13&gt;=60),"TB",IF(AND(G13&gt;=50),"TB",IF(AND(G13&lt;50),IF(AND(G13&gt;0),"Yếu",IF(AND(G13=0),"Không XL"," "))))))))</f>
        <v>TB</v>
      </c>
      <c r="I13" s="48">
        <v>5.8</v>
      </c>
      <c r="J13" s="33"/>
      <c r="K13" s="19">
        <v>0</v>
      </c>
      <c r="L13" s="19">
        <v>0</v>
      </c>
      <c r="M13" s="19">
        <f t="shared" ref="M13:M51" si="3">IF(I13&gt;=9,55,IF(I13&gt;=8,54,IF(I13&gt;=7,53,IF(I13&gt;=6,52,IF(I13&gt;=5.5,51,IF(I13&gt;=4,50,IF(I13&gt;=3,40,30)))))))</f>
        <v>51</v>
      </c>
      <c r="N13" s="19">
        <f t="shared" ref="N13:N51" si="4">IF(K13&lt;=5,K13*5,25)</f>
        <v>0</v>
      </c>
      <c r="O13" s="19">
        <f t="shared" ref="O13:O51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51" si="6">IF(L13&lt;=5,L13*2,10)</f>
        <v>0</v>
      </c>
    </row>
    <row r="14" spans="1:21" s="8" customFormat="1" ht="23.25" customHeight="1" x14ac:dyDescent="0.2">
      <c r="A14" s="26">
        <v>3</v>
      </c>
      <c r="B14" s="27" t="s">
        <v>742</v>
      </c>
      <c r="C14" s="28" t="s">
        <v>455</v>
      </c>
      <c r="D14" s="29" t="s">
        <v>714</v>
      </c>
      <c r="E14" s="30"/>
      <c r="F14" s="31" t="str">
        <f t="shared" si="0"/>
        <v>Không XL</v>
      </c>
      <c r="G14" s="32">
        <v>50</v>
      </c>
      <c r="H14" s="31" t="str">
        <f t="shared" si="2"/>
        <v>TB</v>
      </c>
      <c r="I14" s="48">
        <v>3.28</v>
      </c>
      <c r="J14" s="33"/>
      <c r="K14" s="19">
        <v>0</v>
      </c>
      <c r="L14" s="19">
        <v>0</v>
      </c>
      <c r="M14" s="19">
        <f t="shared" si="3"/>
        <v>40</v>
      </c>
      <c r="N14" s="19">
        <f t="shared" si="4"/>
        <v>0</v>
      </c>
      <c r="O14" s="19">
        <f t="shared" si="5"/>
        <v>0</v>
      </c>
      <c r="P14" s="19">
        <f t="shared" si="6"/>
        <v>0</v>
      </c>
    </row>
    <row r="15" spans="1:21" s="8" customFormat="1" ht="23.25" customHeight="1" x14ac:dyDescent="0.2">
      <c r="A15" s="26">
        <v>4</v>
      </c>
      <c r="B15" s="27" t="s">
        <v>743</v>
      </c>
      <c r="C15" s="28" t="s">
        <v>85</v>
      </c>
      <c r="D15" s="29" t="s">
        <v>714</v>
      </c>
      <c r="E15" s="30"/>
      <c r="F15" s="31" t="str">
        <f t="shared" si="0"/>
        <v>Không XL</v>
      </c>
      <c r="G15" s="32">
        <f t="shared" si="1"/>
        <v>50</v>
      </c>
      <c r="H15" s="31" t="str">
        <f t="shared" si="2"/>
        <v>TB</v>
      </c>
      <c r="I15" s="48">
        <v>5.35</v>
      </c>
      <c r="J15" s="33"/>
      <c r="K15" s="19">
        <v>0</v>
      </c>
      <c r="L15" s="19">
        <v>0</v>
      </c>
      <c r="M15" s="19">
        <f t="shared" si="3"/>
        <v>50</v>
      </c>
      <c r="N15" s="19">
        <f t="shared" si="4"/>
        <v>0</v>
      </c>
      <c r="O15" s="19">
        <f t="shared" si="5"/>
        <v>0</v>
      </c>
      <c r="P15" s="19">
        <f t="shared" si="6"/>
        <v>0</v>
      </c>
    </row>
    <row r="16" spans="1:21" s="8" customFormat="1" ht="23.25" customHeight="1" x14ac:dyDescent="0.2">
      <c r="A16" s="26">
        <v>5</v>
      </c>
      <c r="B16" s="27" t="s">
        <v>744</v>
      </c>
      <c r="C16" s="28" t="s">
        <v>745</v>
      </c>
      <c r="D16" s="29" t="s">
        <v>37</v>
      </c>
      <c r="E16" s="30"/>
      <c r="F16" s="31" t="str">
        <f t="shared" si="0"/>
        <v>Không XL</v>
      </c>
      <c r="G16" s="32">
        <v>50</v>
      </c>
      <c r="H16" s="31" t="str">
        <f t="shared" si="2"/>
        <v>TB</v>
      </c>
      <c r="I16" s="48">
        <v>3.6</v>
      </c>
      <c r="J16" s="33"/>
      <c r="K16" s="19">
        <v>0</v>
      </c>
      <c r="L16" s="19">
        <v>0</v>
      </c>
      <c r="M16" s="19">
        <f t="shared" si="3"/>
        <v>40</v>
      </c>
      <c r="N16" s="19">
        <f t="shared" si="4"/>
        <v>0</v>
      </c>
      <c r="O16" s="19">
        <f t="shared" si="5"/>
        <v>0</v>
      </c>
      <c r="P16" s="19">
        <f t="shared" si="6"/>
        <v>0</v>
      </c>
    </row>
    <row r="17" spans="1:16" s="8" customFormat="1" ht="23.25" customHeight="1" x14ac:dyDescent="0.2">
      <c r="A17" s="26">
        <v>6</v>
      </c>
      <c r="B17" s="27" t="s">
        <v>746</v>
      </c>
      <c r="C17" s="28" t="s">
        <v>747</v>
      </c>
      <c r="D17" s="29" t="s">
        <v>37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f t="shared" si="1"/>
        <v>51</v>
      </c>
      <c r="H17" s="31" t="str">
        <f t="shared" si="2"/>
        <v>TB</v>
      </c>
      <c r="I17" s="48">
        <v>5.63</v>
      </c>
      <c r="J17" s="33"/>
      <c r="K17" s="19">
        <v>0</v>
      </c>
      <c r="L17" s="19">
        <v>0</v>
      </c>
      <c r="M17" s="19">
        <f t="shared" si="3"/>
        <v>51</v>
      </c>
      <c r="N17" s="19">
        <f t="shared" si="4"/>
        <v>0</v>
      </c>
      <c r="O17" s="19">
        <f t="shared" si="5"/>
        <v>0</v>
      </c>
      <c r="P17" s="19">
        <f t="shared" si="6"/>
        <v>0</v>
      </c>
    </row>
    <row r="18" spans="1:16" s="8" customFormat="1" ht="23.25" customHeight="1" x14ac:dyDescent="0.2">
      <c r="A18" s="26">
        <v>7</v>
      </c>
      <c r="B18" s="27" t="s">
        <v>748</v>
      </c>
      <c r="C18" s="28" t="s">
        <v>749</v>
      </c>
      <c r="D18" s="29" t="s">
        <v>37</v>
      </c>
      <c r="E18" s="30"/>
      <c r="F18" s="31" t="str">
        <f t="shared" si="0"/>
        <v>Không XL</v>
      </c>
      <c r="G18" s="32">
        <f t="shared" si="1"/>
        <v>53</v>
      </c>
      <c r="H18" s="31" t="str">
        <f t="shared" si="2"/>
        <v>TB</v>
      </c>
      <c r="I18" s="48">
        <v>5.76</v>
      </c>
      <c r="J18" s="33"/>
      <c r="K18" s="19">
        <v>0</v>
      </c>
      <c r="L18" s="19">
        <v>1</v>
      </c>
      <c r="M18" s="19">
        <f t="shared" si="3"/>
        <v>51</v>
      </c>
      <c r="N18" s="19">
        <f t="shared" si="4"/>
        <v>0</v>
      </c>
      <c r="O18" s="19">
        <f t="shared" si="5"/>
        <v>0</v>
      </c>
      <c r="P18" s="19">
        <f t="shared" si="6"/>
        <v>2</v>
      </c>
    </row>
    <row r="19" spans="1:16" s="8" customFormat="1" ht="23.25" customHeight="1" x14ac:dyDescent="0.2">
      <c r="A19" s="26">
        <v>8</v>
      </c>
      <c r="B19" s="27" t="s">
        <v>750</v>
      </c>
      <c r="C19" s="28" t="s">
        <v>751</v>
      </c>
      <c r="D19" s="29" t="s">
        <v>37</v>
      </c>
      <c r="E19" s="30"/>
      <c r="F19" s="31" t="str">
        <f t="shared" si="0"/>
        <v>Không XL</v>
      </c>
      <c r="G19" s="32">
        <f t="shared" si="1"/>
        <v>52</v>
      </c>
      <c r="H19" s="31" t="str">
        <f t="shared" si="2"/>
        <v>TB</v>
      </c>
      <c r="I19" s="48">
        <v>5.35</v>
      </c>
      <c r="J19" s="33"/>
      <c r="K19" s="19">
        <v>0</v>
      </c>
      <c r="L19" s="19">
        <v>1</v>
      </c>
      <c r="M19" s="19">
        <f t="shared" si="3"/>
        <v>50</v>
      </c>
      <c r="N19" s="19">
        <f t="shared" si="4"/>
        <v>0</v>
      </c>
      <c r="O19" s="19">
        <f t="shared" si="5"/>
        <v>0</v>
      </c>
      <c r="P19" s="19">
        <f t="shared" si="6"/>
        <v>2</v>
      </c>
    </row>
    <row r="20" spans="1:16" s="8" customFormat="1" ht="23.25" customHeight="1" x14ac:dyDescent="0.2">
      <c r="A20" s="26">
        <v>9</v>
      </c>
      <c r="B20" s="27" t="s">
        <v>752</v>
      </c>
      <c r="C20" s="28" t="s">
        <v>753</v>
      </c>
      <c r="D20" s="29" t="s">
        <v>43</v>
      </c>
      <c r="E20" s="30"/>
      <c r="F20" s="31" t="str">
        <f t="shared" si="0"/>
        <v>Không XL</v>
      </c>
      <c r="G20" s="32">
        <f t="shared" si="1"/>
        <v>51</v>
      </c>
      <c r="H20" s="31" t="str">
        <f t="shared" si="2"/>
        <v>TB</v>
      </c>
      <c r="I20" s="48">
        <v>5.58</v>
      </c>
      <c r="J20" s="33"/>
      <c r="K20" s="19">
        <v>0</v>
      </c>
      <c r="L20" s="19">
        <v>0</v>
      </c>
      <c r="M20" s="19">
        <f t="shared" si="3"/>
        <v>51</v>
      </c>
      <c r="N20" s="19">
        <f t="shared" si="4"/>
        <v>0</v>
      </c>
      <c r="O20" s="19">
        <f t="shared" si="5"/>
        <v>0</v>
      </c>
      <c r="P20" s="19">
        <f t="shared" si="6"/>
        <v>0</v>
      </c>
    </row>
    <row r="21" spans="1:16" s="8" customFormat="1" ht="23.25" customHeight="1" x14ac:dyDescent="0.2">
      <c r="A21" s="26">
        <v>10</v>
      </c>
      <c r="B21" s="27" t="s">
        <v>754</v>
      </c>
      <c r="C21" s="28" t="s">
        <v>755</v>
      </c>
      <c r="D21" s="29" t="s">
        <v>43</v>
      </c>
      <c r="E21" s="30"/>
      <c r="F21" s="31" t="str">
        <f t="shared" si="0"/>
        <v>Không XL</v>
      </c>
      <c r="G21" s="32">
        <v>50</v>
      </c>
      <c r="H21" s="31" t="str">
        <f t="shared" si="2"/>
        <v>TB</v>
      </c>
      <c r="I21" s="48">
        <v>2.15</v>
      </c>
      <c r="J21" s="33"/>
      <c r="K21" s="19">
        <v>0</v>
      </c>
      <c r="L21" s="19">
        <v>0</v>
      </c>
      <c r="M21" s="19">
        <f t="shared" si="3"/>
        <v>30</v>
      </c>
      <c r="N21" s="19">
        <f t="shared" si="4"/>
        <v>0</v>
      </c>
      <c r="O21" s="19">
        <f t="shared" si="5"/>
        <v>0</v>
      </c>
      <c r="P21" s="19">
        <f t="shared" si="6"/>
        <v>0</v>
      </c>
    </row>
    <row r="22" spans="1:16" s="8" customFormat="1" ht="23.25" customHeight="1" x14ac:dyDescent="0.2">
      <c r="A22" s="26">
        <v>11</v>
      </c>
      <c r="B22" s="27" t="s">
        <v>756</v>
      </c>
      <c r="C22" s="28" t="s">
        <v>757</v>
      </c>
      <c r="D22" s="29" t="s">
        <v>508</v>
      </c>
      <c r="E22" s="30"/>
      <c r="F22" s="31" t="str">
        <f t="shared" si="0"/>
        <v>Không XL</v>
      </c>
      <c r="G22" s="32">
        <f t="shared" si="1"/>
        <v>54</v>
      </c>
      <c r="H22" s="31" t="str">
        <f t="shared" si="2"/>
        <v>TB</v>
      </c>
      <c r="I22" s="48">
        <v>6.63</v>
      </c>
      <c r="J22" s="33"/>
      <c r="K22" s="19">
        <v>0</v>
      </c>
      <c r="L22" s="19">
        <v>1</v>
      </c>
      <c r="M22" s="19">
        <f t="shared" si="3"/>
        <v>52</v>
      </c>
      <c r="N22" s="19">
        <f t="shared" si="4"/>
        <v>0</v>
      </c>
      <c r="O22" s="19">
        <f t="shared" si="5"/>
        <v>0</v>
      </c>
      <c r="P22" s="19">
        <f t="shared" si="6"/>
        <v>2</v>
      </c>
    </row>
    <row r="23" spans="1:16" s="8" customFormat="1" ht="23.25" customHeight="1" x14ac:dyDescent="0.2">
      <c r="A23" s="26">
        <v>12</v>
      </c>
      <c r="B23" s="27" t="s">
        <v>758</v>
      </c>
      <c r="C23" s="28" t="s">
        <v>258</v>
      </c>
      <c r="D23" s="29" t="s">
        <v>508</v>
      </c>
      <c r="E23" s="30"/>
      <c r="F23" s="31" t="str">
        <f t="shared" si="0"/>
        <v>Không XL</v>
      </c>
      <c r="G23" s="32">
        <f t="shared" si="1"/>
        <v>53</v>
      </c>
      <c r="H23" s="31" t="str">
        <f t="shared" si="2"/>
        <v>TB</v>
      </c>
      <c r="I23" s="48">
        <v>5.91</v>
      </c>
      <c r="J23" s="33"/>
      <c r="K23" s="19">
        <v>0</v>
      </c>
      <c r="L23" s="19">
        <v>1</v>
      </c>
      <c r="M23" s="19">
        <f t="shared" si="3"/>
        <v>51</v>
      </c>
      <c r="N23" s="19">
        <f t="shared" si="4"/>
        <v>0</v>
      </c>
      <c r="O23" s="19">
        <f t="shared" si="5"/>
        <v>0</v>
      </c>
      <c r="P23" s="19">
        <f t="shared" si="6"/>
        <v>2</v>
      </c>
    </row>
    <row r="24" spans="1:16" s="8" customFormat="1" ht="23.25" customHeight="1" x14ac:dyDescent="0.2">
      <c r="A24" s="26">
        <v>13</v>
      </c>
      <c r="B24" s="27" t="s">
        <v>759</v>
      </c>
      <c r="C24" s="28" t="s">
        <v>457</v>
      </c>
      <c r="D24" s="29" t="s">
        <v>46</v>
      </c>
      <c r="E24" s="30"/>
      <c r="F24" s="31" t="str">
        <f t="shared" si="0"/>
        <v>Không XL</v>
      </c>
      <c r="G24" s="32">
        <f t="shared" si="1"/>
        <v>50</v>
      </c>
      <c r="H24" s="31" t="str">
        <f t="shared" si="2"/>
        <v>TB</v>
      </c>
      <c r="I24" s="48">
        <v>5.33</v>
      </c>
      <c r="J24" s="33"/>
      <c r="K24" s="19">
        <v>0</v>
      </c>
      <c r="L24" s="19">
        <v>0</v>
      </c>
      <c r="M24" s="19">
        <f t="shared" si="3"/>
        <v>50</v>
      </c>
      <c r="N24" s="19">
        <f t="shared" si="4"/>
        <v>0</v>
      </c>
      <c r="O24" s="19">
        <f t="shared" si="5"/>
        <v>0</v>
      </c>
      <c r="P24" s="19">
        <f t="shared" si="6"/>
        <v>0</v>
      </c>
    </row>
    <row r="25" spans="1:16" s="8" customFormat="1" ht="23.25" customHeight="1" x14ac:dyDescent="0.2">
      <c r="A25" s="26">
        <v>14</v>
      </c>
      <c r="B25" s="27" t="s">
        <v>760</v>
      </c>
      <c r="C25" s="28" t="s">
        <v>761</v>
      </c>
      <c r="D25" s="29" t="s">
        <v>46</v>
      </c>
      <c r="E25" s="30"/>
      <c r="F25" s="31" t="str">
        <f t="shared" si="0"/>
        <v>Không XL</v>
      </c>
      <c r="G25" s="32">
        <f t="shared" si="1"/>
        <v>51</v>
      </c>
      <c r="H25" s="31" t="str">
        <f t="shared" si="2"/>
        <v>TB</v>
      </c>
      <c r="I25" s="48">
        <v>5.55</v>
      </c>
      <c r="J25" s="33"/>
      <c r="K25" s="19">
        <v>0</v>
      </c>
      <c r="L25" s="19">
        <v>0</v>
      </c>
      <c r="M25" s="19">
        <f t="shared" si="3"/>
        <v>51</v>
      </c>
      <c r="N25" s="19">
        <f t="shared" si="4"/>
        <v>0</v>
      </c>
      <c r="O25" s="19">
        <f t="shared" si="5"/>
        <v>0</v>
      </c>
      <c r="P25" s="19">
        <f t="shared" si="6"/>
        <v>0</v>
      </c>
    </row>
    <row r="26" spans="1:16" s="8" customFormat="1" ht="23.25" customHeight="1" x14ac:dyDescent="0.2">
      <c r="A26" s="26">
        <v>15</v>
      </c>
      <c r="B26" s="27" t="s">
        <v>762</v>
      </c>
      <c r="C26" s="28" t="s">
        <v>147</v>
      </c>
      <c r="D26" s="29" t="s">
        <v>66</v>
      </c>
      <c r="E26" s="30"/>
      <c r="F26" s="31" t="str">
        <f t="shared" si="0"/>
        <v>Không XL</v>
      </c>
      <c r="G26" s="32">
        <f t="shared" si="1"/>
        <v>53</v>
      </c>
      <c r="H26" s="31" t="str">
        <f t="shared" si="2"/>
        <v>TB</v>
      </c>
      <c r="I26" s="48">
        <v>5.8</v>
      </c>
      <c r="J26" s="33"/>
      <c r="K26" s="19">
        <v>0</v>
      </c>
      <c r="L26" s="19">
        <v>1</v>
      </c>
      <c r="M26" s="19">
        <f t="shared" si="3"/>
        <v>51</v>
      </c>
      <c r="N26" s="19">
        <f t="shared" si="4"/>
        <v>0</v>
      </c>
      <c r="O26" s="19">
        <f t="shared" si="5"/>
        <v>0</v>
      </c>
      <c r="P26" s="19">
        <f t="shared" si="6"/>
        <v>2</v>
      </c>
    </row>
    <row r="27" spans="1:16" s="8" customFormat="1" ht="23.25" customHeight="1" x14ac:dyDescent="0.2">
      <c r="A27" s="26">
        <v>16</v>
      </c>
      <c r="B27" s="27" t="s">
        <v>763</v>
      </c>
      <c r="C27" s="28" t="s">
        <v>65</v>
      </c>
      <c r="D27" s="29" t="s">
        <v>66</v>
      </c>
      <c r="E27" s="30"/>
      <c r="F27" s="31" t="str">
        <f t="shared" si="0"/>
        <v>Không XL</v>
      </c>
      <c r="G27" s="32">
        <f t="shared" si="1"/>
        <v>65</v>
      </c>
      <c r="H27" s="31" t="str">
        <f t="shared" si="2"/>
        <v>TB</v>
      </c>
      <c r="I27" s="49">
        <v>7.03</v>
      </c>
      <c r="J27" s="33" t="s">
        <v>731</v>
      </c>
      <c r="K27" s="19">
        <v>0</v>
      </c>
      <c r="L27" s="19">
        <v>3</v>
      </c>
      <c r="M27" s="19">
        <f t="shared" si="3"/>
        <v>53</v>
      </c>
      <c r="N27" s="19">
        <f t="shared" si="4"/>
        <v>0</v>
      </c>
      <c r="O27" s="19">
        <f t="shared" si="5"/>
        <v>6</v>
      </c>
      <c r="P27" s="19">
        <f t="shared" si="6"/>
        <v>6</v>
      </c>
    </row>
    <row r="28" spans="1:16" s="8" customFormat="1" ht="23.25" customHeight="1" x14ac:dyDescent="0.2">
      <c r="A28" s="26">
        <v>17</v>
      </c>
      <c r="B28" s="27" t="s">
        <v>764</v>
      </c>
      <c r="C28" s="28" t="s">
        <v>141</v>
      </c>
      <c r="D28" s="29" t="s">
        <v>765</v>
      </c>
      <c r="E28" s="30"/>
      <c r="F28" s="31" t="str">
        <f t="shared" si="0"/>
        <v>Không XL</v>
      </c>
      <c r="G28" s="32">
        <f t="shared" si="1"/>
        <v>51</v>
      </c>
      <c r="H28" s="31" t="str">
        <f t="shared" si="2"/>
        <v>TB</v>
      </c>
      <c r="I28" s="48">
        <v>5.51</v>
      </c>
      <c r="J28" s="33"/>
      <c r="K28" s="19">
        <v>0</v>
      </c>
      <c r="L28" s="19">
        <v>0</v>
      </c>
      <c r="M28" s="19">
        <f t="shared" si="3"/>
        <v>51</v>
      </c>
      <c r="N28" s="19">
        <f t="shared" si="4"/>
        <v>0</v>
      </c>
      <c r="O28" s="19">
        <f t="shared" si="5"/>
        <v>0</v>
      </c>
      <c r="P28" s="19">
        <f t="shared" si="6"/>
        <v>0</v>
      </c>
    </row>
    <row r="29" spans="1:16" s="8" customFormat="1" ht="23.25" customHeight="1" x14ac:dyDescent="0.2">
      <c r="A29" s="26">
        <v>18</v>
      </c>
      <c r="B29" s="27" t="s">
        <v>766</v>
      </c>
      <c r="C29" s="28" t="s">
        <v>767</v>
      </c>
      <c r="D29" s="29" t="s">
        <v>72</v>
      </c>
      <c r="E29" s="30"/>
      <c r="F29" s="31" t="str">
        <f t="shared" si="0"/>
        <v>Không XL</v>
      </c>
      <c r="G29" s="32">
        <f t="shared" si="1"/>
        <v>51</v>
      </c>
      <c r="H29" s="31" t="str">
        <f t="shared" si="2"/>
        <v>TB</v>
      </c>
      <c r="I29" s="48">
        <v>5.55</v>
      </c>
      <c r="J29" s="33"/>
      <c r="K29" s="19">
        <v>0</v>
      </c>
      <c r="L29" s="19">
        <v>0</v>
      </c>
      <c r="M29" s="19">
        <f t="shared" si="3"/>
        <v>51</v>
      </c>
      <c r="N29" s="19">
        <f t="shared" si="4"/>
        <v>0</v>
      </c>
      <c r="O29" s="19">
        <f t="shared" si="5"/>
        <v>0</v>
      </c>
      <c r="P29" s="19">
        <f t="shared" si="6"/>
        <v>0</v>
      </c>
    </row>
    <row r="30" spans="1:16" s="8" customFormat="1" ht="23.25" customHeight="1" x14ac:dyDescent="0.2">
      <c r="A30" s="26">
        <v>19</v>
      </c>
      <c r="B30" s="27" t="s">
        <v>768</v>
      </c>
      <c r="C30" s="28" t="s">
        <v>769</v>
      </c>
      <c r="D30" s="29" t="s">
        <v>716</v>
      </c>
      <c r="E30" s="30"/>
      <c r="F30" s="31" t="str">
        <f t="shared" si="0"/>
        <v>Không XL</v>
      </c>
      <c r="G30" s="32">
        <f t="shared" si="1"/>
        <v>50</v>
      </c>
      <c r="H30" s="31" t="str">
        <f t="shared" si="2"/>
        <v>TB</v>
      </c>
      <c r="I30" s="48">
        <v>4.13</v>
      </c>
      <c r="J30" s="33"/>
      <c r="K30" s="19">
        <v>0</v>
      </c>
      <c r="L30" s="19">
        <v>0</v>
      </c>
      <c r="M30" s="19">
        <f t="shared" si="3"/>
        <v>50</v>
      </c>
      <c r="N30" s="19">
        <f t="shared" si="4"/>
        <v>0</v>
      </c>
      <c r="O30" s="19">
        <f t="shared" si="5"/>
        <v>0</v>
      </c>
      <c r="P30" s="19">
        <f t="shared" si="6"/>
        <v>0</v>
      </c>
    </row>
    <row r="31" spans="1:16" s="8" customFormat="1" ht="23.25" customHeight="1" x14ac:dyDescent="0.2">
      <c r="A31" s="26">
        <v>20</v>
      </c>
      <c r="B31" s="27" t="s">
        <v>770</v>
      </c>
      <c r="C31" s="28" t="s">
        <v>771</v>
      </c>
      <c r="D31" s="29" t="s">
        <v>89</v>
      </c>
      <c r="E31" s="30"/>
      <c r="F31" s="31" t="str">
        <f t="shared" si="0"/>
        <v>Không XL</v>
      </c>
      <c r="G31" s="32">
        <f t="shared" si="1"/>
        <v>56</v>
      </c>
      <c r="H31" s="31" t="str">
        <f t="shared" si="2"/>
        <v>TB</v>
      </c>
      <c r="I31" s="48">
        <v>5.4</v>
      </c>
      <c r="J31" s="33" t="s">
        <v>26</v>
      </c>
      <c r="K31" s="19">
        <v>0</v>
      </c>
      <c r="L31" s="19">
        <v>1</v>
      </c>
      <c r="M31" s="19">
        <f t="shared" si="3"/>
        <v>50</v>
      </c>
      <c r="N31" s="19">
        <f t="shared" si="4"/>
        <v>0</v>
      </c>
      <c r="O31" s="19">
        <f t="shared" si="5"/>
        <v>4</v>
      </c>
      <c r="P31" s="19">
        <f t="shared" si="6"/>
        <v>2</v>
      </c>
    </row>
    <row r="32" spans="1:16" s="8" customFormat="1" ht="23.25" customHeight="1" x14ac:dyDescent="0.2">
      <c r="A32" s="26">
        <v>21</v>
      </c>
      <c r="B32" s="27" t="s">
        <v>772</v>
      </c>
      <c r="C32" s="28" t="s">
        <v>773</v>
      </c>
      <c r="D32" s="29" t="s">
        <v>89</v>
      </c>
      <c r="E32" s="30"/>
      <c r="F32" s="31" t="str">
        <f t="shared" si="0"/>
        <v>Không XL</v>
      </c>
      <c r="G32" s="32">
        <v>50</v>
      </c>
      <c r="H32" s="31" t="str">
        <f t="shared" si="2"/>
        <v>TB</v>
      </c>
      <c r="I32" s="48">
        <v>3.26</v>
      </c>
      <c r="J32" s="33"/>
      <c r="K32" s="19">
        <v>0</v>
      </c>
      <c r="L32" s="19">
        <v>0</v>
      </c>
      <c r="M32" s="19">
        <f t="shared" si="3"/>
        <v>40</v>
      </c>
      <c r="N32" s="19">
        <f t="shared" si="4"/>
        <v>0</v>
      </c>
      <c r="O32" s="19">
        <f t="shared" si="5"/>
        <v>0</v>
      </c>
      <c r="P32" s="19">
        <f t="shared" si="6"/>
        <v>0</v>
      </c>
    </row>
    <row r="33" spans="1:16" s="8" customFormat="1" ht="23.25" customHeight="1" x14ac:dyDescent="0.2">
      <c r="A33" s="26">
        <v>22</v>
      </c>
      <c r="B33" s="27" t="s">
        <v>774</v>
      </c>
      <c r="C33" s="28" t="s">
        <v>683</v>
      </c>
      <c r="D33" s="29" t="s">
        <v>392</v>
      </c>
      <c r="E33" s="30"/>
      <c r="F33" s="31" t="str">
        <f t="shared" si="0"/>
        <v>Không XL</v>
      </c>
      <c r="G33" s="32">
        <v>0</v>
      </c>
      <c r="H33" s="31" t="str">
        <f t="shared" si="2"/>
        <v>Không XL</v>
      </c>
      <c r="I33" s="50">
        <v>1.4</v>
      </c>
      <c r="J33" s="33" t="s">
        <v>733</v>
      </c>
      <c r="K33" s="19">
        <v>0</v>
      </c>
      <c r="L33" s="19">
        <v>0</v>
      </c>
      <c r="M33" s="19">
        <f t="shared" si="3"/>
        <v>30</v>
      </c>
      <c r="N33" s="19">
        <f t="shared" si="4"/>
        <v>0</v>
      </c>
      <c r="O33" s="19">
        <f t="shared" si="5"/>
        <v>0</v>
      </c>
      <c r="P33" s="19">
        <f t="shared" si="6"/>
        <v>0</v>
      </c>
    </row>
    <row r="34" spans="1:16" s="8" customFormat="1" ht="23.25" customHeight="1" x14ac:dyDescent="0.2">
      <c r="A34" s="26">
        <v>23</v>
      </c>
      <c r="B34" s="27" t="s">
        <v>775</v>
      </c>
      <c r="C34" s="28" t="s">
        <v>776</v>
      </c>
      <c r="D34" s="29" t="s">
        <v>392</v>
      </c>
      <c r="E34" s="30"/>
      <c r="F34" s="31" t="str">
        <f t="shared" si="0"/>
        <v>Không XL</v>
      </c>
      <c r="G34" s="32">
        <f t="shared" si="1"/>
        <v>53</v>
      </c>
      <c r="H34" s="31" t="str">
        <f t="shared" si="2"/>
        <v>TB</v>
      </c>
      <c r="I34" s="48">
        <v>5.84</v>
      </c>
      <c r="J34" s="33"/>
      <c r="K34" s="19">
        <v>0</v>
      </c>
      <c r="L34" s="19">
        <v>1</v>
      </c>
      <c r="M34" s="19">
        <f t="shared" si="3"/>
        <v>51</v>
      </c>
      <c r="N34" s="19">
        <f t="shared" si="4"/>
        <v>0</v>
      </c>
      <c r="O34" s="19">
        <f t="shared" si="5"/>
        <v>0</v>
      </c>
      <c r="P34" s="19">
        <f t="shared" si="6"/>
        <v>2</v>
      </c>
    </row>
    <row r="35" spans="1:16" s="8" customFormat="1" ht="23.25" customHeight="1" x14ac:dyDescent="0.2">
      <c r="A35" s="26">
        <v>24</v>
      </c>
      <c r="B35" s="27" t="s">
        <v>777</v>
      </c>
      <c r="C35" s="28" t="s">
        <v>778</v>
      </c>
      <c r="D35" s="29" t="s">
        <v>513</v>
      </c>
      <c r="E35" s="30"/>
      <c r="F35" s="31" t="str">
        <f t="shared" si="0"/>
        <v>Không XL</v>
      </c>
      <c r="G35" s="32">
        <f t="shared" si="1"/>
        <v>59</v>
      </c>
      <c r="H35" s="31" t="str">
        <f t="shared" si="2"/>
        <v>TB</v>
      </c>
      <c r="I35" s="48">
        <v>4.9800000000000004</v>
      </c>
      <c r="J35" s="33" t="s">
        <v>26</v>
      </c>
      <c r="K35" s="19">
        <v>1</v>
      </c>
      <c r="L35" s="19">
        <v>0</v>
      </c>
      <c r="M35" s="19">
        <f t="shared" si="3"/>
        <v>50</v>
      </c>
      <c r="N35" s="19">
        <f t="shared" si="4"/>
        <v>5</v>
      </c>
      <c r="O35" s="19">
        <f t="shared" si="5"/>
        <v>4</v>
      </c>
      <c r="P35" s="19">
        <f t="shared" si="6"/>
        <v>0</v>
      </c>
    </row>
    <row r="36" spans="1:16" s="8" customFormat="1" ht="23.25" customHeight="1" x14ac:dyDescent="0.2">
      <c r="A36" s="26">
        <v>25</v>
      </c>
      <c r="B36" s="27" t="s">
        <v>779</v>
      </c>
      <c r="C36" s="28" t="s">
        <v>780</v>
      </c>
      <c r="D36" s="29" t="s">
        <v>104</v>
      </c>
      <c r="E36" s="30"/>
      <c r="F36" s="31" t="str">
        <f t="shared" si="0"/>
        <v>Không XL</v>
      </c>
      <c r="G36" s="32">
        <f t="shared" si="1"/>
        <v>51</v>
      </c>
      <c r="H36" s="31" t="str">
        <f t="shared" si="2"/>
        <v>TB</v>
      </c>
      <c r="I36" s="48">
        <v>5.7</v>
      </c>
      <c r="J36" s="33"/>
      <c r="K36" s="19">
        <v>0</v>
      </c>
      <c r="L36" s="19">
        <v>0</v>
      </c>
      <c r="M36" s="19">
        <f t="shared" si="3"/>
        <v>51</v>
      </c>
      <c r="N36" s="19">
        <f t="shared" si="4"/>
        <v>0</v>
      </c>
      <c r="O36" s="19">
        <f t="shared" si="5"/>
        <v>0</v>
      </c>
      <c r="P36" s="19">
        <f t="shared" si="6"/>
        <v>0</v>
      </c>
    </row>
    <row r="37" spans="1:16" s="8" customFormat="1" ht="23.25" customHeight="1" x14ac:dyDescent="0.2">
      <c r="A37" s="26">
        <v>26</v>
      </c>
      <c r="B37" s="27" t="s">
        <v>781</v>
      </c>
      <c r="C37" s="28" t="s">
        <v>782</v>
      </c>
      <c r="D37" s="29" t="s">
        <v>104</v>
      </c>
      <c r="E37" s="30"/>
      <c r="F37" s="31" t="str">
        <f t="shared" si="0"/>
        <v>Không XL</v>
      </c>
      <c r="G37" s="32">
        <f t="shared" si="1"/>
        <v>50</v>
      </c>
      <c r="H37" s="31" t="str">
        <f t="shared" si="2"/>
        <v>TB</v>
      </c>
      <c r="I37" s="48">
        <v>4.03</v>
      </c>
      <c r="J37" s="33"/>
      <c r="K37" s="19">
        <v>0</v>
      </c>
      <c r="L37" s="19">
        <v>0</v>
      </c>
      <c r="M37" s="19">
        <f t="shared" si="3"/>
        <v>50</v>
      </c>
      <c r="N37" s="19">
        <f t="shared" si="4"/>
        <v>0</v>
      </c>
      <c r="O37" s="19">
        <f t="shared" si="5"/>
        <v>0</v>
      </c>
      <c r="P37" s="19">
        <f t="shared" si="6"/>
        <v>0</v>
      </c>
    </row>
    <row r="38" spans="1:16" s="8" customFormat="1" ht="23.25" customHeight="1" x14ac:dyDescent="0.2">
      <c r="A38" s="26">
        <v>27</v>
      </c>
      <c r="B38" s="27" t="s">
        <v>783</v>
      </c>
      <c r="C38" s="28" t="s">
        <v>784</v>
      </c>
      <c r="D38" s="29" t="s">
        <v>104</v>
      </c>
      <c r="E38" s="30"/>
      <c r="F38" s="31" t="str">
        <f t="shared" si="0"/>
        <v>Không XL</v>
      </c>
      <c r="G38" s="32">
        <f t="shared" si="1"/>
        <v>52</v>
      </c>
      <c r="H38" s="31" t="str">
        <f t="shared" si="2"/>
        <v>TB</v>
      </c>
      <c r="I38" s="48">
        <v>4.03</v>
      </c>
      <c r="J38" s="33"/>
      <c r="K38" s="19">
        <v>0</v>
      </c>
      <c r="L38" s="19">
        <v>1</v>
      </c>
      <c r="M38" s="19">
        <f t="shared" si="3"/>
        <v>50</v>
      </c>
      <c r="N38" s="19">
        <f t="shared" si="4"/>
        <v>0</v>
      </c>
      <c r="O38" s="19">
        <f t="shared" si="5"/>
        <v>0</v>
      </c>
      <c r="P38" s="19">
        <f t="shared" si="6"/>
        <v>2</v>
      </c>
    </row>
    <row r="39" spans="1:16" s="8" customFormat="1" ht="23.25" customHeight="1" x14ac:dyDescent="0.2">
      <c r="A39" s="26">
        <v>28</v>
      </c>
      <c r="B39" s="27" t="s">
        <v>785</v>
      </c>
      <c r="C39" s="28" t="s">
        <v>299</v>
      </c>
      <c r="D39" s="29" t="s">
        <v>786</v>
      </c>
      <c r="E39" s="30"/>
      <c r="F39" s="31" t="str">
        <f t="shared" si="0"/>
        <v>Không XL</v>
      </c>
      <c r="G39" s="32">
        <v>50</v>
      </c>
      <c r="H39" s="31" t="str">
        <f t="shared" si="2"/>
        <v>TB</v>
      </c>
      <c r="I39" s="48">
        <v>2.11</v>
      </c>
      <c r="J39" s="33"/>
      <c r="K39" s="19">
        <v>0</v>
      </c>
      <c r="L39" s="19">
        <v>0</v>
      </c>
      <c r="M39" s="19">
        <f t="shared" si="3"/>
        <v>30</v>
      </c>
      <c r="N39" s="19">
        <f t="shared" si="4"/>
        <v>0</v>
      </c>
      <c r="O39" s="19">
        <f t="shared" si="5"/>
        <v>0</v>
      </c>
      <c r="P39" s="19">
        <f t="shared" si="6"/>
        <v>0</v>
      </c>
    </row>
    <row r="40" spans="1:16" s="8" customFormat="1" ht="23.25" customHeight="1" x14ac:dyDescent="0.2">
      <c r="A40" s="26">
        <v>29</v>
      </c>
      <c r="B40" s="27" t="s">
        <v>787</v>
      </c>
      <c r="C40" s="28" t="s">
        <v>788</v>
      </c>
      <c r="D40" s="29" t="s">
        <v>789</v>
      </c>
      <c r="E40" s="30"/>
      <c r="F40" s="31" t="str">
        <f t="shared" si="0"/>
        <v>Không XL</v>
      </c>
      <c r="G40" s="32">
        <f t="shared" si="1"/>
        <v>58</v>
      </c>
      <c r="H40" s="31" t="str">
        <f t="shared" si="2"/>
        <v>TB</v>
      </c>
      <c r="I40" s="48">
        <v>6.51</v>
      </c>
      <c r="J40" s="33" t="s">
        <v>26</v>
      </c>
      <c r="K40" s="19">
        <v>0</v>
      </c>
      <c r="L40" s="19">
        <v>1</v>
      </c>
      <c r="M40" s="19">
        <f t="shared" si="3"/>
        <v>52</v>
      </c>
      <c r="N40" s="19">
        <f t="shared" si="4"/>
        <v>0</v>
      </c>
      <c r="O40" s="19">
        <f t="shared" si="5"/>
        <v>4</v>
      </c>
      <c r="P40" s="19">
        <f t="shared" si="6"/>
        <v>2</v>
      </c>
    </row>
    <row r="41" spans="1:16" s="8" customFormat="1" ht="23.25" customHeight="1" x14ac:dyDescent="0.2">
      <c r="A41" s="26">
        <v>30</v>
      </c>
      <c r="B41" s="27" t="s">
        <v>790</v>
      </c>
      <c r="C41" s="28" t="s">
        <v>791</v>
      </c>
      <c r="D41" s="29" t="s">
        <v>121</v>
      </c>
      <c r="E41" s="30"/>
      <c r="F41" s="31" t="str">
        <f t="shared" si="0"/>
        <v>Không XL</v>
      </c>
      <c r="G41" s="32">
        <f t="shared" si="1"/>
        <v>50</v>
      </c>
      <c r="H41" s="31" t="str">
        <f t="shared" si="2"/>
        <v>TB</v>
      </c>
      <c r="I41" s="48">
        <v>5.2</v>
      </c>
      <c r="J41" s="33"/>
      <c r="K41" s="19">
        <v>0</v>
      </c>
      <c r="L41" s="19">
        <v>0</v>
      </c>
      <c r="M41" s="19">
        <f t="shared" si="3"/>
        <v>50</v>
      </c>
      <c r="N41" s="19">
        <f t="shared" si="4"/>
        <v>0</v>
      </c>
      <c r="O41" s="19">
        <f t="shared" si="5"/>
        <v>0</v>
      </c>
      <c r="P41" s="19">
        <f t="shared" si="6"/>
        <v>0</v>
      </c>
    </row>
    <row r="42" spans="1:16" s="8" customFormat="1" ht="23.25" customHeight="1" x14ac:dyDescent="0.2">
      <c r="A42" s="26">
        <v>31</v>
      </c>
      <c r="B42" s="27" t="s">
        <v>792</v>
      </c>
      <c r="C42" s="28" t="s">
        <v>793</v>
      </c>
      <c r="D42" s="29" t="s">
        <v>719</v>
      </c>
      <c r="E42" s="30"/>
      <c r="F42" s="31" t="str">
        <f t="shared" si="0"/>
        <v>Không XL</v>
      </c>
      <c r="G42" s="32">
        <f t="shared" si="1"/>
        <v>52</v>
      </c>
      <c r="H42" s="31" t="str">
        <f t="shared" si="2"/>
        <v>TB</v>
      </c>
      <c r="I42" s="48">
        <v>4.63</v>
      </c>
      <c r="J42" s="33"/>
      <c r="K42" s="19">
        <v>0</v>
      </c>
      <c r="L42" s="19">
        <v>1</v>
      </c>
      <c r="M42" s="19">
        <f t="shared" si="3"/>
        <v>50</v>
      </c>
      <c r="N42" s="19">
        <f t="shared" si="4"/>
        <v>0</v>
      </c>
      <c r="O42" s="19">
        <f t="shared" si="5"/>
        <v>0</v>
      </c>
      <c r="P42" s="19">
        <f t="shared" si="6"/>
        <v>2</v>
      </c>
    </row>
    <row r="43" spans="1:16" s="8" customFormat="1" ht="23.25" customHeight="1" x14ac:dyDescent="0.2">
      <c r="A43" s="26">
        <v>32</v>
      </c>
      <c r="B43" s="27" t="s">
        <v>794</v>
      </c>
      <c r="C43" s="28" t="s">
        <v>707</v>
      </c>
      <c r="D43" s="29" t="s">
        <v>622</v>
      </c>
      <c r="E43" s="30"/>
      <c r="F43" s="31" t="str">
        <f t="shared" si="0"/>
        <v>Không XL</v>
      </c>
      <c r="G43" s="32">
        <f t="shared" si="1"/>
        <v>50</v>
      </c>
      <c r="H43" s="31" t="str">
        <f t="shared" si="2"/>
        <v>TB</v>
      </c>
      <c r="I43" s="48">
        <v>4.4000000000000004</v>
      </c>
      <c r="J43" s="33"/>
      <c r="K43" s="19">
        <v>0</v>
      </c>
      <c r="L43" s="19">
        <v>0</v>
      </c>
      <c r="M43" s="19">
        <f t="shared" si="3"/>
        <v>50</v>
      </c>
      <c r="N43" s="19">
        <f t="shared" si="4"/>
        <v>0</v>
      </c>
      <c r="O43" s="19">
        <f t="shared" si="5"/>
        <v>0</v>
      </c>
      <c r="P43" s="19">
        <f t="shared" si="6"/>
        <v>0</v>
      </c>
    </row>
    <row r="44" spans="1:16" s="8" customFormat="1" ht="23.25" customHeight="1" x14ac:dyDescent="0.2">
      <c r="A44" s="26">
        <v>33</v>
      </c>
      <c r="B44" s="27" t="s">
        <v>795</v>
      </c>
      <c r="C44" s="28" t="s">
        <v>796</v>
      </c>
      <c r="D44" s="29" t="s">
        <v>126</v>
      </c>
      <c r="E44" s="30"/>
      <c r="F44" s="31" t="str">
        <f t="shared" si="0"/>
        <v>Không XL</v>
      </c>
      <c r="G44" s="32">
        <f t="shared" si="1"/>
        <v>51</v>
      </c>
      <c r="H44" s="31" t="str">
        <f t="shared" si="2"/>
        <v>TB</v>
      </c>
      <c r="I44" s="48">
        <v>5.99</v>
      </c>
      <c r="J44" s="33"/>
      <c r="K44" s="19">
        <v>0</v>
      </c>
      <c r="L44" s="19">
        <v>0</v>
      </c>
      <c r="M44" s="19">
        <f t="shared" si="3"/>
        <v>51</v>
      </c>
      <c r="N44" s="19">
        <f t="shared" si="4"/>
        <v>0</v>
      </c>
      <c r="O44" s="19">
        <f t="shared" si="5"/>
        <v>0</v>
      </c>
      <c r="P44" s="19">
        <f t="shared" si="6"/>
        <v>0</v>
      </c>
    </row>
    <row r="45" spans="1:16" s="8" customFormat="1" ht="23.25" customHeight="1" x14ac:dyDescent="0.2">
      <c r="A45" s="26">
        <v>34</v>
      </c>
      <c r="B45" s="27" t="s">
        <v>797</v>
      </c>
      <c r="C45" s="28" t="s">
        <v>533</v>
      </c>
      <c r="D45" s="29" t="s">
        <v>134</v>
      </c>
      <c r="E45" s="30"/>
      <c r="F45" s="31" t="str">
        <f t="shared" si="0"/>
        <v>Không XL</v>
      </c>
      <c r="G45" s="32">
        <v>50</v>
      </c>
      <c r="H45" s="31" t="str">
        <f t="shared" si="2"/>
        <v>TB</v>
      </c>
      <c r="I45" s="48">
        <v>3.44</v>
      </c>
      <c r="J45" s="33"/>
      <c r="K45" s="19">
        <v>0</v>
      </c>
      <c r="L45" s="19">
        <v>0</v>
      </c>
      <c r="M45" s="19">
        <f t="shared" si="3"/>
        <v>40</v>
      </c>
      <c r="N45" s="19">
        <f t="shared" si="4"/>
        <v>0</v>
      </c>
      <c r="O45" s="19">
        <f t="shared" si="5"/>
        <v>0</v>
      </c>
      <c r="P45" s="19">
        <f t="shared" si="6"/>
        <v>0</v>
      </c>
    </row>
    <row r="46" spans="1:16" s="8" customFormat="1" ht="23.25" customHeight="1" x14ac:dyDescent="0.2">
      <c r="A46" s="26">
        <v>35</v>
      </c>
      <c r="B46" s="27" t="s">
        <v>798</v>
      </c>
      <c r="C46" s="28" t="s">
        <v>799</v>
      </c>
      <c r="D46" s="29" t="s">
        <v>139</v>
      </c>
      <c r="E46" s="30"/>
      <c r="F46" s="31" t="str">
        <f t="shared" si="0"/>
        <v>Không XL</v>
      </c>
      <c r="G46" s="32">
        <f t="shared" si="1"/>
        <v>51</v>
      </c>
      <c r="H46" s="31" t="str">
        <f t="shared" si="2"/>
        <v>TB</v>
      </c>
      <c r="I46" s="48">
        <v>5.53</v>
      </c>
      <c r="J46" s="33"/>
      <c r="K46" s="19">
        <v>0</v>
      </c>
      <c r="L46" s="19">
        <v>0</v>
      </c>
      <c r="M46" s="19">
        <f t="shared" si="3"/>
        <v>51</v>
      </c>
      <c r="N46" s="19">
        <f t="shared" si="4"/>
        <v>0</v>
      </c>
      <c r="O46" s="19">
        <f t="shared" si="5"/>
        <v>0</v>
      </c>
      <c r="P46" s="19">
        <f t="shared" si="6"/>
        <v>0</v>
      </c>
    </row>
    <row r="47" spans="1:16" s="8" customFormat="1" ht="23.25" customHeight="1" x14ac:dyDescent="0.2">
      <c r="A47" s="26">
        <v>36</v>
      </c>
      <c r="B47" s="27" t="s">
        <v>800</v>
      </c>
      <c r="C47" s="28" t="s">
        <v>285</v>
      </c>
      <c r="D47" s="29" t="s">
        <v>151</v>
      </c>
      <c r="E47" s="30"/>
      <c r="F47" s="31" t="str">
        <f t="shared" si="0"/>
        <v>Không XL</v>
      </c>
      <c r="G47" s="32">
        <v>50</v>
      </c>
      <c r="H47" s="31" t="str">
        <f t="shared" si="2"/>
        <v>TB</v>
      </c>
      <c r="I47" s="48">
        <v>3.88</v>
      </c>
      <c r="J47" s="33"/>
      <c r="K47" s="19">
        <v>0</v>
      </c>
      <c r="L47" s="19">
        <v>0</v>
      </c>
      <c r="M47" s="19">
        <f t="shared" si="3"/>
        <v>40</v>
      </c>
      <c r="N47" s="19">
        <f t="shared" si="4"/>
        <v>0</v>
      </c>
      <c r="O47" s="19">
        <f t="shared" si="5"/>
        <v>0</v>
      </c>
      <c r="P47" s="19">
        <f t="shared" si="6"/>
        <v>0</v>
      </c>
    </row>
    <row r="48" spans="1:16" s="8" customFormat="1" ht="23.25" customHeight="1" x14ac:dyDescent="0.2">
      <c r="A48" s="26">
        <v>37</v>
      </c>
      <c r="B48" s="27" t="s">
        <v>801</v>
      </c>
      <c r="C48" s="28" t="s">
        <v>802</v>
      </c>
      <c r="D48" s="29" t="s">
        <v>273</v>
      </c>
      <c r="E48" s="30"/>
      <c r="F48" s="31" t="str">
        <f t="shared" si="0"/>
        <v>Không XL</v>
      </c>
      <c r="G48" s="32">
        <f t="shared" si="1"/>
        <v>53</v>
      </c>
      <c r="H48" s="31" t="str">
        <f t="shared" si="2"/>
        <v>TB</v>
      </c>
      <c r="I48" s="48">
        <v>5.65</v>
      </c>
      <c r="J48" s="33"/>
      <c r="K48" s="19">
        <v>0</v>
      </c>
      <c r="L48" s="19">
        <v>1</v>
      </c>
      <c r="M48" s="19">
        <f t="shared" si="3"/>
        <v>51</v>
      </c>
      <c r="N48" s="19">
        <f t="shared" si="4"/>
        <v>0</v>
      </c>
      <c r="O48" s="19">
        <f t="shared" si="5"/>
        <v>0</v>
      </c>
      <c r="P48" s="19">
        <f t="shared" si="6"/>
        <v>2</v>
      </c>
    </row>
    <row r="49" spans="1:16" s="8" customFormat="1" ht="23.25" customHeight="1" x14ac:dyDescent="0.2">
      <c r="A49" s="26">
        <v>38</v>
      </c>
      <c r="B49" s="27" t="s">
        <v>803</v>
      </c>
      <c r="C49" s="28" t="s">
        <v>804</v>
      </c>
      <c r="D49" s="29" t="s">
        <v>276</v>
      </c>
      <c r="E49" s="30"/>
      <c r="F49" s="31" t="str">
        <f t="shared" si="0"/>
        <v>Không XL</v>
      </c>
      <c r="G49" s="32">
        <f t="shared" si="1"/>
        <v>57</v>
      </c>
      <c r="H49" s="31" t="str">
        <f t="shared" si="2"/>
        <v>TB</v>
      </c>
      <c r="I49" s="48">
        <v>5.66</v>
      </c>
      <c r="J49" s="33" t="s">
        <v>731</v>
      </c>
      <c r="K49" s="19">
        <v>0</v>
      </c>
      <c r="L49" s="19">
        <v>0</v>
      </c>
      <c r="M49" s="19">
        <f t="shared" si="3"/>
        <v>51</v>
      </c>
      <c r="N49" s="19">
        <f t="shared" si="4"/>
        <v>0</v>
      </c>
      <c r="O49" s="19">
        <f t="shared" si="5"/>
        <v>6</v>
      </c>
      <c r="P49" s="19">
        <f t="shared" si="6"/>
        <v>0</v>
      </c>
    </row>
    <row r="50" spans="1:16" s="8" customFormat="1" ht="23.25" customHeight="1" x14ac:dyDescent="0.2">
      <c r="A50" s="26">
        <v>39</v>
      </c>
      <c r="B50" s="27" t="s">
        <v>805</v>
      </c>
      <c r="C50" s="28" t="s">
        <v>806</v>
      </c>
      <c r="D50" s="29" t="s">
        <v>278</v>
      </c>
      <c r="E50" s="30"/>
      <c r="F50" s="31" t="str">
        <f t="shared" si="0"/>
        <v>Không XL</v>
      </c>
      <c r="G50" s="32">
        <f t="shared" si="1"/>
        <v>54</v>
      </c>
      <c r="H50" s="31" t="str">
        <f t="shared" si="2"/>
        <v>TB</v>
      </c>
      <c r="I50" s="48">
        <v>4.3899999999999997</v>
      </c>
      <c r="J50" s="33" t="s">
        <v>26</v>
      </c>
      <c r="K50" s="19">
        <v>0</v>
      </c>
      <c r="L50" s="19">
        <v>0</v>
      </c>
      <c r="M50" s="19">
        <f t="shared" si="3"/>
        <v>50</v>
      </c>
      <c r="N50" s="19">
        <f t="shared" si="4"/>
        <v>0</v>
      </c>
      <c r="O50" s="19">
        <f t="shared" si="5"/>
        <v>4</v>
      </c>
      <c r="P50" s="19">
        <f t="shared" si="6"/>
        <v>0</v>
      </c>
    </row>
    <row r="51" spans="1:16" s="8" customFormat="1" ht="23.25" customHeight="1" x14ac:dyDescent="0.2">
      <c r="A51" s="26">
        <v>40</v>
      </c>
      <c r="B51" s="27" t="s">
        <v>807</v>
      </c>
      <c r="C51" s="28" t="s">
        <v>291</v>
      </c>
      <c r="D51" s="29" t="s">
        <v>808</v>
      </c>
      <c r="E51" s="30"/>
      <c r="F51" s="31" t="str">
        <f t="shared" si="0"/>
        <v>Không XL</v>
      </c>
      <c r="G51" s="32">
        <f t="shared" si="1"/>
        <v>66</v>
      </c>
      <c r="H51" s="31" t="str">
        <f t="shared" si="2"/>
        <v>TB</v>
      </c>
      <c r="I51" s="48">
        <v>6.95</v>
      </c>
      <c r="J51" s="33" t="s">
        <v>732</v>
      </c>
      <c r="K51" s="19">
        <v>0</v>
      </c>
      <c r="L51" s="19">
        <v>3</v>
      </c>
      <c r="M51" s="19">
        <f t="shared" si="3"/>
        <v>52</v>
      </c>
      <c r="N51" s="19">
        <f t="shared" si="4"/>
        <v>0</v>
      </c>
      <c r="O51" s="19">
        <f t="shared" si="5"/>
        <v>8</v>
      </c>
      <c r="P51" s="19">
        <f t="shared" si="6"/>
        <v>6</v>
      </c>
    </row>
    <row r="52" spans="1:16" ht="18" customHeight="1" x14ac:dyDescent="0.3">
      <c r="C52" s="58" t="s">
        <v>8</v>
      </c>
      <c r="D52" s="58"/>
      <c r="E52" s="58"/>
      <c r="F52" s="58"/>
      <c r="G52" s="58"/>
      <c r="H52" s="58"/>
      <c r="I52" s="58"/>
      <c r="J52" s="58"/>
    </row>
    <row r="53" spans="1:16" ht="17.100000000000001" customHeight="1" x14ac:dyDescent="0.25">
      <c r="C53" s="59" t="s">
        <v>9</v>
      </c>
      <c r="D53" s="10"/>
      <c r="E53" s="60" t="s">
        <v>4</v>
      </c>
      <c r="F53" s="61"/>
      <c r="G53" s="60" t="s">
        <v>18</v>
      </c>
      <c r="H53" s="61"/>
      <c r="I53" s="20"/>
      <c r="J53" s="62" t="s">
        <v>5</v>
      </c>
    </row>
    <row r="54" spans="1:16" s="8" customFormat="1" ht="20.25" customHeight="1" x14ac:dyDescent="0.2">
      <c r="C54" s="59"/>
      <c r="D54" s="11"/>
      <c r="E54" s="42" t="s">
        <v>10</v>
      </c>
      <c r="F54" s="23" t="s">
        <v>11</v>
      </c>
      <c r="G54" s="42" t="s">
        <v>10</v>
      </c>
      <c r="H54" s="23" t="s">
        <v>11</v>
      </c>
      <c r="I54" s="12"/>
      <c r="J54" s="62"/>
    </row>
    <row r="55" spans="1:16" ht="18.75" customHeight="1" x14ac:dyDescent="0.25">
      <c r="C55" s="37" t="s">
        <v>12</v>
      </c>
      <c r="D55" s="38"/>
      <c r="E55" s="39">
        <f>COUNTIF(F12:F51,"XS")</f>
        <v>0</v>
      </c>
      <c r="F55" s="40">
        <f>E55*100/$A$51</f>
        <v>0</v>
      </c>
      <c r="G55" s="39">
        <f>COUNTIF(H12:H51,"XS")</f>
        <v>0</v>
      </c>
      <c r="H55" s="40">
        <f>G55*100/$A$51</f>
        <v>0</v>
      </c>
      <c r="I55" s="40"/>
      <c r="J55" s="41"/>
    </row>
    <row r="56" spans="1:16" ht="18.75" customHeight="1" x14ac:dyDescent="0.25">
      <c r="C56" s="37" t="s">
        <v>13</v>
      </c>
      <c r="D56" s="38"/>
      <c r="E56" s="39">
        <f>COUNTIF(F12:F51,"Tốt")</f>
        <v>0</v>
      </c>
      <c r="F56" s="40">
        <f t="shared" ref="F56:F60" si="7">E56*100/$A$51</f>
        <v>0</v>
      </c>
      <c r="G56" s="39">
        <f>COUNTIF(H12:H51,"Tốt")</f>
        <v>0</v>
      </c>
      <c r="H56" s="40">
        <f t="shared" ref="H56:H60" si="8">G56*100/$A$51</f>
        <v>0</v>
      </c>
      <c r="I56" s="40"/>
      <c r="J56" s="41"/>
    </row>
    <row r="57" spans="1:16" ht="18.75" customHeight="1" x14ac:dyDescent="0.25">
      <c r="C57" s="37" t="s">
        <v>14</v>
      </c>
      <c r="D57" s="38"/>
      <c r="E57" s="39">
        <f>COUNTIF(F12:F51,"Khá")</f>
        <v>0</v>
      </c>
      <c r="F57" s="40">
        <f t="shared" si="7"/>
        <v>0</v>
      </c>
      <c r="G57" s="39">
        <f>COUNTIF(H12:H51,"Khá")</f>
        <v>0</v>
      </c>
      <c r="H57" s="40">
        <f t="shared" si="8"/>
        <v>0</v>
      </c>
      <c r="I57" s="40"/>
      <c r="J57" s="41"/>
    </row>
    <row r="58" spans="1:16" ht="18.75" customHeight="1" x14ac:dyDescent="0.25">
      <c r="C58" s="37" t="s">
        <v>15</v>
      </c>
      <c r="D58" s="38"/>
      <c r="E58" s="39">
        <f>COUNTIF(F12:F51,"TB")</f>
        <v>0</v>
      </c>
      <c r="F58" s="40">
        <f t="shared" si="7"/>
        <v>0</v>
      </c>
      <c r="G58" s="39">
        <f>COUNTIF(H12:H51,"TB")</f>
        <v>39</v>
      </c>
      <c r="H58" s="40">
        <f t="shared" si="8"/>
        <v>97.5</v>
      </c>
      <c r="I58" s="40"/>
      <c r="J58" s="41"/>
    </row>
    <row r="59" spans="1:16" ht="18.75" customHeight="1" x14ac:dyDescent="0.25">
      <c r="C59" s="37" t="s">
        <v>16</v>
      </c>
      <c r="D59" s="38"/>
      <c r="E59" s="39">
        <f>COUNTIF(F12:F51,"Yếu")</f>
        <v>0</v>
      </c>
      <c r="F59" s="40">
        <f t="shared" si="7"/>
        <v>0</v>
      </c>
      <c r="G59" s="39">
        <f>COUNTIF(H12:H51,"Yếu")</f>
        <v>0</v>
      </c>
      <c r="H59" s="40">
        <f t="shared" si="8"/>
        <v>0</v>
      </c>
      <c r="I59" s="40"/>
      <c r="J59" s="41"/>
    </row>
    <row r="60" spans="1:16" ht="18.75" customHeight="1" x14ac:dyDescent="0.25">
      <c r="C60" s="37" t="s">
        <v>27</v>
      </c>
      <c r="D60" s="38"/>
      <c r="E60" s="39">
        <f>COUNTIF(F12:F51,"Không XL")</f>
        <v>40</v>
      </c>
      <c r="F60" s="40">
        <f t="shared" si="7"/>
        <v>100</v>
      </c>
      <c r="G60" s="39">
        <f>COUNTIF(H12:H51,"Không XL")</f>
        <v>1</v>
      </c>
      <c r="H60" s="40">
        <f t="shared" si="8"/>
        <v>2.5</v>
      </c>
      <c r="I60" s="40"/>
      <c r="J60" s="41"/>
    </row>
    <row r="61" spans="1:16" ht="9.9499999999999993" customHeight="1" x14ac:dyDescent="0.25">
      <c r="C61" s="13"/>
      <c r="D61" s="13"/>
      <c r="F61" s="14"/>
    </row>
    <row r="62" spans="1:16" ht="21" customHeight="1" x14ac:dyDescent="0.25">
      <c r="E62" s="57" t="s">
        <v>17</v>
      </c>
      <c r="F62" s="57"/>
      <c r="G62" s="57"/>
      <c r="H62" s="57"/>
      <c r="I62" s="57"/>
      <c r="J62" s="57"/>
    </row>
    <row r="63" spans="1:16" ht="19.5" customHeight="1" x14ac:dyDescent="0.3">
      <c r="A63" s="15"/>
      <c r="B63" s="34" t="s">
        <v>29</v>
      </c>
      <c r="C63" s="34"/>
      <c r="D63" s="34" t="s">
        <v>33</v>
      </c>
      <c r="E63" s="34"/>
      <c r="F63" s="34"/>
      <c r="G63" s="34"/>
      <c r="H63" s="34" t="s">
        <v>28</v>
      </c>
      <c r="I63" s="24"/>
      <c r="J63" s="34"/>
    </row>
    <row r="64" spans="1:16" ht="17.100000000000001" customHeight="1" x14ac:dyDescent="0.25"/>
    <row r="65" ht="17.100000000000001" customHeight="1" x14ac:dyDescent="0.25"/>
    <row r="66" ht="17.100000000000001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sheetProtection algorithmName="SHA-512" hashValue="VWpncSuOb8uHmY1meX3lRXOM9WMUDSYjFGtJrVnexHmVVzRzYgIbi9vs3+uAA47b2FlTqpTbw1cynzEWeSU6xw==" saltValue="2IIfbcbalKWi3R+Nix6IOQ==" spinCount="100000" sheet="1" objects="1" scenarios="1"/>
  <mergeCells count="19">
    <mergeCell ref="E62:J62"/>
    <mergeCell ref="A8:J8"/>
    <mergeCell ref="A10:A11"/>
    <mergeCell ref="B10:B11"/>
    <mergeCell ref="C10:D11"/>
    <mergeCell ref="E10:F10"/>
    <mergeCell ref="G10:H10"/>
    <mergeCell ref="J10:J11"/>
    <mergeCell ref="C52:J52"/>
    <mergeCell ref="C53:C54"/>
    <mergeCell ref="E53:F53"/>
    <mergeCell ref="G53:H53"/>
    <mergeCell ref="J53:J54"/>
    <mergeCell ref="A7:J7"/>
    <mergeCell ref="E2:J2"/>
    <mergeCell ref="E3:J3"/>
    <mergeCell ref="E4:J4"/>
    <mergeCell ref="A5:D5"/>
    <mergeCell ref="A6:J6"/>
  </mergeCells>
  <conditionalFormatting sqref="F12:F51">
    <cfRule type="cellIs" dxfId="47" priority="7" stopIfTrue="1" operator="equal">
      <formula>"SVG"</formula>
    </cfRule>
    <cfRule type="cellIs" dxfId="46" priority="8" stopIfTrue="1" operator="equal">
      <formula>"SVXS"</formula>
    </cfRule>
  </conditionalFormatting>
  <conditionalFormatting sqref="H12:H51">
    <cfRule type="cellIs" dxfId="45" priority="3" operator="equal">
      <formula>"Yếu"</formula>
    </cfRule>
  </conditionalFormatting>
  <conditionalFormatting sqref="H12:H51">
    <cfRule type="cellIs" dxfId="44" priority="5" stopIfTrue="1" operator="equal">
      <formula>"SVG"</formula>
    </cfRule>
    <cfRule type="cellIs" dxfId="43" priority="6" stopIfTrue="1" operator="equal">
      <formula>"SVXS"</formula>
    </cfRule>
  </conditionalFormatting>
  <conditionalFormatting sqref="O12:O51">
    <cfRule type="cellIs" dxfId="42" priority="4" operator="equal">
      <formula>5</formula>
    </cfRule>
  </conditionalFormatting>
  <conditionalFormatting sqref="I12:I51">
    <cfRule type="cellIs" dxfId="41" priority="1" stopIfTrue="1" operator="lessThan">
      <formula>2</formula>
    </cfRule>
    <cfRule type="cellIs" dxfId="40" priority="2" stopIfTrue="1" operator="greaterThanOrEqual">
      <formula>7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7" max="15" man="1"/>
  </rowBreaks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07131-5757-4DC8-8CA8-793AAFF0D75B}">
  <dimension ref="A1:U77"/>
  <sheetViews>
    <sheetView view="pageLayout" topLeftCell="A4" zoomScale="70" zoomScaleNormal="90" zoomScalePageLayoutView="70" workbookViewId="0">
      <selection activeCell="J30" sqref="J30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28.83203125" style="1" customWidth="1"/>
    <col min="4" max="4" width="8.83203125" style="1" customWidth="1"/>
    <col min="5" max="5" width="12.83203125" style="1" customWidth="1"/>
    <col min="6" max="6" width="12.6640625" style="1" customWidth="1"/>
    <col min="7" max="7" width="12.5" style="1" customWidth="1"/>
    <col min="8" max="8" width="13.6640625" style="1" customWidth="1"/>
    <col min="9" max="9" width="8.1640625" style="1" hidden="1" customWidth="1"/>
    <col min="10" max="10" width="35.16406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809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5">
      <c r="A12" s="26">
        <v>1</v>
      </c>
      <c r="B12" s="27" t="s">
        <v>810</v>
      </c>
      <c r="C12" s="28" t="s">
        <v>811</v>
      </c>
      <c r="D12" s="29" t="s">
        <v>37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44" si="0">SUM(M12:P12)</f>
        <v>63</v>
      </c>
      <c r="H12" s="31" t="str">
        <f t="shared" ref="H12:H44" si="1">IF(AND(G12&gt;=90),"XS",IF(AND(G12&gt;=80),"Tốt",IF(AND(G12&gt;=70),"Khá",IF(AND(G12&gt;=60),"TB",IF(AND(G12&gt;=50),"TB",IF(AND(G12&lt;50),IF(AND(G12&gt;0),"Yếu",IF(AND(G12=0),"Không XL"," "))))))))</f>
        <v>TB</v>
      </c>
      <c r="I12" s="48">
        <v>5.53</v>
      </c>
      <c r="J12" s="46"/>
      <c r="K12" s="53">
        <v>2</v>
      </c>
      <c r="L12" s="54">
        <v>1</v>
      </c>
      <c r="M12" s="19">
        <f>IF(I12&gt;=9,55,IF(I12&gt;=8,54,IF(I12&gt;=7,53,IF(I12&gt;=6,52,IF(I12&gt;=5.5,51,IF(I12&gt;=4,50,IF(I12&gt;=3,40,30)))))))</f>
        <v>51</v>
      </c>
      <c r="N12" s="19">
        <f>IF(K12&lt;=5,K12*5,25)</f>
        <v>10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2</v>
      </c>
    </row>
    <row r="13" spans="1:21" s="8" customFormat="1" ht="23.25" customHeight="1" x14ac:dyDescent="0.25">
      <c r="A13" s="26">
        <v>2</v>
      </c>
      <c r="B13" s="27" t="s">
        <v>812</v>
      </c>
      <c r="C13" s="28" t="s">
        <v>778</v>
      </c>
      <c r="D13" s="29" t="s">
        <v>37</v>
      </c>
      <c r="E13" s="30"/>
      <c r="F13" s="31" t="str">
        <f t="shared" ref="F13:F44" si="2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55</v>
      </c>
      <c r="H13" s="31" t="str">
        <f t="shared" si="1"/>
        <v>TB</v>
      </c>
      <c r="I13" s="48">
        <v>4.95</v>
      </c>
      <c r="J13" s="33"/>
      <c r="K13" s="53">
        <v>1</v>
      </c>
      <c r="L13" s="54">
        <v>0</v>
      </c>
      <c r="M13" s="19">
        <f t="shared" ref="M13:M44" si="3">IF(I13&gt;=9,55,IF(I13&gt;=8,54,IF(I13&gt;=7,53,IF(I13&gt;=6,52,IF(I13&gt;=5.5,51,IF(I13&gt;=4,50,IF(I13&gt;=3,40,30)))))))</f>
        <v>50</v>
      </c>
      <c r="N13" s="19">
        <f t="shared" ref="N13:N44" si="4">IF(K13&lt;=5,K13*5,25)</f>
        <v>5</v>
      </c>
      <c r="O13" s="19">
        <f t="shared" ref="O13:O44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44" si="6">IF(L13&lt;=5,L13*2,10)</f>
        <v>0</v>
      </c>
    </row>
    <row r="14" spans="1:21" s="8" customFormat="1" ht="23.25" customHeight="1" x14ac:dyDescent="0.25">
      <c r="A14" s="26">
        <v>3</v>
      </c>
      <c r="B14" s="27" t="s">
        <v>813</v>
      </c>
      <c r="C14" s="28" t="s">
        <v>814</v>
      </c>
      <c r="D14" s="29" t="s">
        <v>815</v>
      </c>
      <c r="E14" s="30"/>
      <c r="F14" s="31" t="str">
        <f t="shared" si="2"/>
        <v>Không XL</v>
      </c>
      <c r="G14" s="32">
        <v>48</v>
      </c>
      <c r="H14" s="31" t="str">
        <f t="shared" si="1"/>
        <v>Yếu</v>
      </c>
      <c r="I14" s="50">
        <v>1.8</v>
      </c>
      <c r="J14" s="33"/>
      <c r="K14" s="53">
        <v>0</v>
      </c>
      <c r="L14" s="54">
        <v>0</v>
      </c>
      <c r="M14" s="19">
        <f t="shared" si="3"/>
        <v>30</v>
      </c>
      <c r="N14" s="19">
        <f t="shared" si="4"/>
        <v>0</v>
      </c>
      <c r="O14" s="19">
        <f t="shared" si="5"/>
        <v>0</v>
      </c>
      <c r="P14" s="19">
        <f t="shared" si="6"/>
        <v>0</v>
      </c>
    </row>
    <row r="15" spans="1:21" s="8" customFormat="1" ht="23.25" customHeight="1" x14ac:dyDescent="0.25">
      <c r="A15" s="26">
        <v>4</v>
      </c>
      <c r="B15" s="27" t="s">
        <v>816</v>
      </c>
      <c r="C15" s="28" t="s">
        <v>817</v>
      </c>
      <c r="D15" s="29" t="s">
        <v>40</v>
      </c>
      <c r="E15" s="30"/>
      <c r="F15" s="31" t="str">
        <f t="shared" si="2"/>
        <v>Không XL</v>
      </c>
      <c r="G15" s="32">
        <v>50</v>
      </c>
      <c r="H15" s="31" t="str">
        <f t="shared" si="1"/>
        <v>TB</v>
      </c>
      <c r="I15" s="48">
        <v>3.59</v>
      </c>
      <c r="J15" s="33"/>
      <c r="K15" s="53">
        <v>1</v>
      </c>
      <c r="L15" s="54">
        <v>0</v>
      </c>
      <c r="M15" s="19">
        <f t="shared" si="3"/>
        <v>40</v>
      </c>
      <c r="N15" s="19">
        <f t="shared" si="4"/>
        <v>5</v>
      </c>
      <c r="O15" s="19">
        <f t="shared" si="5"/>
        <v>0</v>
      </c>
      <c r="P15" s="19">
        <f t="shared" si="6"/>
        <v>0</v>
      </c>
    </row>
    <row r="16" spans="1:21" s="8" customFormat="1" ht="23.25" customHeight="1" x14ac:dyDescent="0.25">
      <c r="A16" s="26">
        <v>5</v>
      </c>
      <c r="B16" s="27" t="s">
        <v>818</v>
      </c>
      <c r="C16" s="28" t="s">
        <v>819</v>
      </c>
      <c r="D16" s="29" t="s">
        <v>508</v>
      </c>
      <c r="E16" s="30"/>
      <c r="F16" s="31" t="str">
        <f t="shared" si="2"/>
        <v>Không XL</v>
      </c>
      <c r="G16" s="32">
        <v>48</v>
      </c>
      <c r="H16" s="31" t="str">
        <f t="shared" si="1"/>
        <v>Yếu</v>
      </c>
      <c r="I16" s="50">
        <v>1.35</v>
      </c>
      <c r="J16" s="33"/>
      <c r="K16" s="53">
        <v>0</v>
      </c>
      <c r="L16" s="54">
        <v>0</v>
      </c>
      <c r="M16" s="19">
        <f t="shared" si="3"/>
        <v>30</v>
      </c>
      <c r="N16" s="19">
        <f t="shared" si="4"/>
        <v>0</v>
      </c>
      <c r="O16" s="19">
        <f t="shared" si="5"/>
        <v>0</v>
      </c>
      <c r="P16" s="19">
        <f t="shared" si="6"/>
        <v>0</v>
      </c>
    </row>
    <row r="17" spans="1:16" s="8" customFormat="1" ht="23.25" customHeight="1" x14ac:dyDescent="0.25">
      <c r="A17" s="26">
        <v>6</v>
      </c>
      <c r="B17" s="27" t="s">
        <v>820</v>
      </c>
      <c r="C17" s="28" t="s">
        <v>773</v>
      </c>
      <c r="D17" s="29" t="s">
        <v>56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v>60</v>
      </c>
      <c r="H17" s="31" t="str">
        <f t="shared" si="1"/>
        <v>TB</v>
      </c>
      <c r="I17" s="48">
        <v>3.18</v>
      </c>
      <c r="J17" s="33" t="s">
        <v>26</v>
      </c>
      <c r="K17" s="53">
        <v>2</v>
      </c>
      <c r="L17" s="54">
        <v>0</v>
      </c>
      <c r="M17" s="19">
        <f t="shared" si="3"/>
        <v>40</v>
      </c>
      <c r="N17" s="19">
        <f t="shared" si="4"/>
        <v>10</v>
      </c>
      <c r="O17" s="19">
        <f t="shared" si="5"/>
        <v>4</v>
      </c>
      <c r="P17" s="19">
        <f t="shared" si="6"/>
        <v>0</v>
      </c>
    </row>
    <row r="18" spans="1:16" s="8" customFormat="1" ht="23.25" customHeight="1" x14ac:dyDescent="0.25">
      <c r="A18" s="26">
        <v>7</v>
      </c>
      <c r="B18" s="27" t="s">
        <v>821</v>
      </c>
      <c r="C18" s="28" t="s">
        <v>553</v>
      </c>
      <c r="D18" s="29" t="s">
        <v>66</v>
      </c>
      <c r="E18" s="30"/>
      <c r="F18" s="31" t="str">
        <f t="shared" si="2"/>
        <v>Không XL</v>
      </c>
      <c r="G18" s="32">
        <f t="shared" si="0"/>
        <v>61</v>
      </c>
      <c r="H18" s="31" t="str">
        <f t="shared" si="1"/>
        <v>TB</v>
      </c>
      <c r="I18" s="48">
        <v>5.31</v>
      </c>
      <c r="J18" s="33" t="s">
        <v>731</v>
      </c>
      <c r="K18" s="53">
        <v>1</v>
      </c>
      <c r="L18" s="54">
        <v>0</v>
      </c>
      <c r="M18" s="19">
        <f t="shared" si="3"/>
        <v>50</v>
      </c>
      <c r="N18" s="19">
        <f t="shared" si="4"/>
        <v>5</v>
      </c>
      <c r="O18" s="19">
        <f t="shared" si="5"/>
        <v>6</v>
      </c>
      <c r="P18" s="19">
        <f t="shared" si="6"/>
        <v>0</v>
      </c>
    </row>
    <row r="19" spans="1:16" s="8" customFormat="1" ht="23.25" customHeight="1" x14ac:dyDescent="0.25">
      <c r="A19" s="26">
        <v>8</v>
      </c>
      <c r="B19" s="27" t="s">
        <v>822</v>
      </c>
      <c r="C19" s="28" t="s">
        <v>823</v>
      </c>
      <c r="D19" s="29" t="s">
        <v>389</v>
      </c>
      <c r="E19" s="30"/>
      <c r="F19" s="31" t="str">
        <f t="shared" si="2"/>
        <v>Không XL</v>
      </c>
      <c r="G19" s="32">
        <v>0</v>
      </c>
      <c r="H19" s="31" t="str">
        <f t="shared" si="1"/>
        <v>Không XL</v>
      </c>
      <c r="I19" s="50">
        <v>0</v>
      </c>
      <c r="J19" s="33" t="s">
        <v>733</v>
      </c>
      <c r="K19" s="53">
        <v>0</v>
      </c>
      <c r="L19" s="54">
        <v>0</v>
      </c>
      <c r="M19" s="19">
        <f t="shared" si="3"/>
        <v>30</v>
      </c>
      <c r="N19" s="19">
        <f t="shared" si="4"/>
        <v>0</v>
      </c>
      <c r="O19" s="19">
        <f t="shared" si="5"/>
        <v>0</v>
      </c>
      <c r="P19" s="19">
        <f t="shared" si="6"/>
        <v>0</v>
      </c>
    </row>
    <row r="20" spans="1:16" s="8" customFormat="1" ht="23.25" customHeight="1" x14ac:dyDescent="0.25">
      <c r="A20" s="26">
        <v>9</v>
      </c>
      <c r="B20" s="27" t="s">
        <v>824</v>
      </c>
      <c r="C20" s="28" t="s">
        <v>337</v>
      </c>
      <c r="D20" s="29" t="s">
        <v>389</v>
      </c>
      <c r="E20" s="30"/>
      <c r="F20" s="31" t="str">
        <f t="shared" si="2"/>
        <v>Không XL</v>
      </c>
      <c r="G20" s="32">
        <f t="shared" si="0"/>
        <v>61</v>
      </c>
      <c r="H20" s="31" t="str">
        <f t="shared" si="1"/>
        <v>TB</v>
      </c>
      <c r="I20" s="48">
        <v>5.65</v>
      </c>
      <c r="J20" s="33"/>
      <c r="K20" s="53">
        <v>2</v>
      </c>
      <c r="L20" s="54">
        <v>0</v>
      </c>
      <c r="M20" s="19">
        <f t="shared" si="3"/>
        <v>51</v>
      </c>
      <c r="N20" s="19">
        <f t="shared" si="4"/>
        <v>10</v>
      </c>
      <c r="O20" s="19">
        <f t="shared" si="5"/>
        <v>0</v>
      </c>
      <c r="P20" s="19">
        <f t="shared" si="6"/>
        <v>0</v>
      </c>
    </row>
    <row r="21" spans="1:16" s="8" customFormat="1" ht="28.5" customHeight="1" x14ac:dyDescent="0.25">
      <c r="A21" s="26">
        <v>10</v>
      </c>
      <c r="B21" s="27" t="s">
        <v>825</v>
      </c>
      <c r="C21" s="28" t="s">
        <v>826</v>
      </c>
      <c r="D21" s="29" t="s">
        <v>72</v>
      </c>
      <c r="E21" s="30"/>
      <c r="F21" s="31" t="str">
        <f t="shared" si="2"/>
        <v>Không XL</v>
      </c>
      <c r="G21" s="32">
        <v>48</v>
      </c>
      <c r="H21" s="31" t="str">
        <f t="shared" si="1"/>
        <v>Yếu</v>
      </c>
      <c r="I21" s="50">
        <v>0.04</v>
      </c>
      <c r="J21" s="56" t="s">
        <v>1135</v>
      </c>
      <c r="K21" s="53">
        <v>1</v>
      </c>
      <c r="L21" s="54">
        <v>0</v>
      </c>
      <c r="M21" s="19">
        <f t="shared" si="3"/>
        <v>30</v>
      </c>
      <c r="N21" s="19">
        <f t="shared" si="4"/>
        <v>5</v>
      </c>
      <c r="O21" s="19">
        <f t="shared" si="5"/>
        <v>0</v>
      </c>
      <c r="P21" s="19">
        <f t="shared" si="6"/>
        <v>0</v>
      </c>
    </row>
    <row r="22" spans="1:16" s="8" customFormat="1" ht="23.25" customHeight="1" x14ac:dyDescent="0.25">
      <c r="A22" s="26">
        <v>11</v>
      </c>
      <c r="B22" s="27" t="s">
        <v>827</v>
      </c>
      <c r="C22" s="28" t="s">
        <v>828</v>
      </c>
      <c r="D22" s="29" t="s">
        <v>263</v>
      </c>
      <c r="E22" s="30"/>
      <c r="F22" s="31" t="str">
        <f t="shared" si="2"/>
        <v>Không XL</v>
      </c>
      <c r="G22" s="32">
        <v>50</v>
      </c>
      <c r="H22" s="31" t="str">
        <f t="shared" si="1"/>
        <v>TB</v>
      </c>
      <c r="I22" s="48">
        <v>3.19</v>
      </c>
      <c r="J22" s="33"/>
      <c r="K22" s="53">
        <v>1</v>
      </c>
      <c r="L22" s="54">
        <v>0</v>
      </c>
      <c r="M22" s="19">
        <f t="shared" si="3"/>
        <v>40</v>
      </c>
      <c r="N22" s="19">
        <f t="shared" si="4"/>
        <v>5</v>
      </c>
      <c r="O22" s="19">
        <f t="shared" si="5"/>
        <v>0</v>
      </c>
      <c r="P22" s="19">
        <f t="shared" si="6"/>
        <v>0</v>
      </c>
    </row>
    <row r="23" spans="1:16" s="8" customFormat="1" ht="23.25" customHeight="1" x14ac:dyDescent="0.25">
      <c r="A23" s="26">
        <v>12</v>
      </c>
      <c r="B23" s="27" t="s">
        <v>829</v>
      </c>
      <c r="C23" s="28" t="s">
        <v>109</v>
      </c>
      <c r="D23" s="29" t="s">
        <v>264</v>
      </c>
      <c r="E23" s="30"/>
      <c r="F23" s="31" t="str">
        <f t="shared" si="2"/>
        <v>Không XL</v>
      </c>
      <c r="G23" s="32">
        <v>0</v>
      </c>
      <c r="H23" s="31" t="str">
        <f t="shared" si="1"/>
        <v>Không XL</v>
      </c>
      <c r="I23" s="50">
        <v>0</v>
      </c>
      <c r="J23" s="33" t="s">
        <v>734</v>
      </c>
      <c r="K23" s="53">
        <v>0</v>
      </c>
      <c r="L23" s="54">
        <v>0</v>
      </c>
      <c r="M23" s="19">
        <f t="shared" si="3"/>
        <v>30</v>
      </c>
      <c r="N23" s="19">
        <f t="shared" si="4"/>
        <v>0</v>
      </c>
      <c r="O23" s="19">
        <f t="shared" si="5"/>
        <v>0</v>
      </c>
      <c r="P23" s="19">
        <f t="shared" si="6"/>
        <v>0</v>
      </c>
    </row>
    <row r="24" spans="1:16" s="8" customFormat="1" ht="23.25" customHeight="1" x14ac:dyDescent="0.25">
      <c r="A24" s="26">
        <v>13</v>
      </c>
      <c r="B24" s="27" t="s">
        <v>830</v>
      </c>
      <c r="C24" s="28" t="s">
        <v>831</v>
      </c>
      <c r="D24" s="29" t="s">
        <v>89</v>
      </c>
      <c r="E24" s="30"/>
      <c r="F24" s="31" t="str">
        <f t="shared" si="2"/>
        <v>Không XL</v>
      </c>
      <c r="G24" s="32">
        <f t="shared" si="0"/>
        <v>59</v>
      </c>
      <c r="H24" s="31" t="str">
        <f t="shared" si="1"/>
        <v>TB</v>
      </c>
      <c r="I24" s="48">
        <v>6.31</v>
      </c>
      <c r="J24" s="33"/>
      <c r="K24" s="53">
        <v>1</v>
      </c>
      <c r="L24" s="54">
        <v>1</v>
      </c>
      <c r="M24" s="19">
        <f t="shared" si="3"/>
        <v>52</v>
      </c>
      <c r="N24" s="19">
        <f t="shared" si="4"/>
        <v>5</v>
      </c>
      <c r="O24" s="19">
        <f t="shared" si="5"/>
        <v>0</v>
      </c>
      <c r="P24" s="19">
        <f t="shared" si="6"/>
        <v>2</v>
      </c>
    </row>
    <row r="25" spans="1:16" s="8" customFormat="1" ht="23.25" customHeight="1" x14ac:dyDescent="0.25">
      <c r="A25" s="26">
        <v>14</v>
      </c>
      <c r="B25" s="27" t="s">
        <v>832</v>
      </c>
      <c r="C25" s="28" t="s">
        <v>833</v>
      </c>
      <c r="D25" s="29" t="s">
        <v>392</v>
      </c>
      <c r="E25" s="30"/>
      <c r="F25" s="31" t="str">
        <f t="shared" si="2"/>
        <v>Không XL</v>
      </c>
      <c r="G25" s="32">
        <f t="shared" si="0"/>
        <v>63</v>
      </c>
      <c r="H25" s="31" t="str">
        <f t="shared" si="1"/>
        <v>TB</v>
      </c>
      <c r="I25" s="48">
        <v>5.99</v>
      </c>
      <c r="J25" s="33"/>
      <c r="K25" s="53">
        <v>2</v>
      </c>
      <c r="L25" s="54">
        <v>1</v>
      </c>
      <c r="M25" s="19">
        <f t="shared" si="3"/>
        <v>51</v>
      </c>
      <c r="N25" s="19">
        <f t="shared" si="4"/>
        <v>10</v>
      </c>
      <c r="O25" s="19">
        <f t="shared" si="5"/>
        <v>0</v>
      </c>
      <c r="P25" s="19">
        <f t="shared" si="6"/>
        <v>2</v>
      </c>
    </row>
    <row r="26" spans="1:16" s="8" customFormat="1" ht="23.25" customHeight="1" x14ac:dyDescent="0.25">
      <c r="A26" s="26">
        <v>15</v>
      </c>
      <c r="B26" s="27" t="s">
        <v>834</v>
      </c>
      <c r="C26" s="28" t="s">
        <v>604</v>
      </c>
      <c r="D26" s="29" t="s">
        <v>835</v>
      </c>
      <c r="E26" s="30"/>
      <c r="F26" s="31" t="str">
        <f t="shared" si="2"/>
        <v>Không XL</v>
      </c>
      <c r="G26" s="32">
        <f t="shared" si="0"/>
        <v>60</v>
      </c>
      <c r="H26" s="31" t="str">
        <f t="shared" si="1"/>
        <v>TB</v>
      </c>
      <c r="I26" s="48">
        <v>4.68</v>
      </c>
      <c r="J26" s="33"/>
      <c r="K26" s="53">
        <v>2</v>
      </c>
      <c r="L26" s="54">
        <v>0</v>
      </c>
      <c r="M26" s="19">
        <f t="shared" si="3"/>
        <v>50</v>
      </c>
      <c r="N26" s="19">
        <f t="shared" si="4"/>
        <v>10</v>
      </c>
      <c r="O26" s="19">
        <f t="shared" si="5"/>
        <v>0</v>
      </c>
      <c r="P26" s="19">
        <f t="shared" si="6"/>
        <v>0</v>
      </c>
    </row>
    <row r="27" spans="1:16" s="8" customFormat="1" ht="23.25" customHeight="1" x14ac:dyDescent="0.25">
      <c r="A27" s="26">
        <v>16</v>
      </c>
      <c r="B27" s="27" t="s">
        <v>836</v>
      </c>
      <c r="C27" s="28" t="s">
        <v>345</v>
      </c>
      <c r="D27" s="29" t="s">
        <v>99</v>
      </c>
      <c r="E27" s="30"/>
      <c r="F27" s="31" t="str">
        <f t="shared" si="2"/>
        <v>Không XL</v>
      </c>
      <c r="G27" s="32">
        <f t="shared" si="0"/>
        <v>60</v>
      </c>
      <c r="H27" s="31" t="str">
        <f t="shared" si="1"/>
        <v>TB</v>
      </c>
      <c r="I27" s="48">
        <v>4.6900000000000004</v>
      </c>
      <c r="J27" s="33"/>
      <c r="K27" s="53">
        <v>2</v>
      </c>
      <c r="L27" s="54">
        <v>0</v>
      </c>
      <c r="M27" s="19">
        <f t="shared" si="3"/>
        <v>50</v>
      </c>
      <c r="N27" s="19">
        <f t="shared" si="4"/>
        <v>10</v>
      </c>
      <c r="O27" s="19">
        <f t="shared" si="5"/>
        <v>0</v>
      </c>
      <c r="P27" s="19">
        <f t="shared" si="6"/>
        <v>0</v>
      </c>
    </row>
    <row r="28" spans="1:16" s="8" customFormat="1" ht="23.25" customHeight="1" x14ac:dyDescent="0.25">
      <c r="A28" s="26">
        <v>17</v>
      </c>
      <c r="B28" s="27" t="s">
        <v>837</v>
      </c>
      <c r="C28" s="28" t="s">
        <v>838</v>
      </c>
      <c r="D28" s="29" t="s">
        <v>99</v>
      </c>
      <c r="E28" s="30"/>
      <c r="F28" s="31" t="str">
        <f t="shared" si="2"/>
        <v>Không XL</v>
      </c>
      <c r="G28" s="32">
        <f t="shared" si="0"/>
        <v>50</v>
      </c>
      <c r="H28" s="31" t="str">
        <f t="shared" si="1"/>
        <v>TB</v>
      </c>
      <c r="I28" s="48">
        <v>4.8899999999999997</v>
      </c>
      <c r="J28" s="33"/>
      <c r="K28" s="53">
        <v>0</v>
      </c>
      <c r="L28" s="54">
        <v>0</v>
      </c>
      <c r="M28" s="19">
        <f t="shared" si="3"/>
        <v>50</v>
      </c>
      <c r="N28" s="19">
        <f t="shared" si="4"/>
        <v>0</v>
      </c>
      <c r="O28" s="19">
        <f t="shared" si="5"/>
        <v>0</v>
      </c>
      <c r="P28" s="19">
        <f t="shared" si="6"/>
        <v>0</v>
      </c>
    </row>
    <row r="29" spans="1:16" s="8" customFormat="1" ht="23.25" customHeight="1" x14ac:dyDescent="0.25">
      <c r="A29" s="26">
        <v>18</v>
      </c>
      <c r="B29" s="27" t="s">
        <v>839</v>
      </c>
      <c r="C29" s="28" t="s">
        <v>840</v>
      </c>
      <c r="D29" s="29" t="s">
        <v>104</v>
      </c>
      <c r="E29" s="30"/>
      <c r="F29" s="31" t="str">
        <f t="shared" si="2"/>
        <v>Không XL</v>
      </c>
      <c r="G29" s="32">
        <f t="shared" si="0"/>
        <v>64</v>
      </c>
      <c r="H29" s="31" t="str">
        <f t="shared" si="1"/>
        <v>TB</v>
      </c>
      <c r="I29" s="48">
        <v>4.9400000000000004</v>
      </c>
      <c r="J29" s="33" t="s">
        <v>26</v>
      </c>
      <c r="K29" s="53">
        <v>2</v>
      </c>
      <c r="L29" s="54">
        <v>0</v>
      </c>
      <c r="M29" s="19">
        <f t="shared" si="3"/>
        <v>50</v>
      </c>
      <c r="N29" s="19">
        <f t="shared" si="4"/>
        <v>10</v>
      </c>
      <c r="O29" s="19">
        <f t="shared" si="5"/>
        <v>4</v>
      </c>
      <c r="P29" s="19">
        <f t="shared" si="6"/>
        <v>0</v>
      </c>
    </row>
    <row r="30" spans="1:16" s="8" customFormat="1" ht="26.25" customHeight="1" x14ac:dyDescent="0.25">
      <c r="A30" s="26">
        <v>19</v>
      </c>
      <c r="B30" s="27" t="s">
        <v>841</v>
      </c>
      <c r="C30" s="28" t="s">
        <v>842</v>
      </c>
      <c r="D30" s="29" t="s">
        <v>104</v>
      </c>
      <c r="E30" s="30"/>
      <c r="F30" s="31" t="str">
        <f t="shared" si="2"/>
        <v>Không XL</v>
      </c>
      <c r="G30" s="32">
        <v>48</v>
      </c>
      <c r="H30" s="31" t="str">
        <f t="shared" si="1"/>
        <v>Yếu</v>
      </c>
      <c r="I30" s="50">
        <v>1.34</v>
      </c>
      <c r="J30" s="56" t="s">
        <v>1135</v>
      </c>
      <c r="K30" s="53">
        <v>0</v>
      </c>
      <c r="L30" s="54">
        <v>0</v>
      </c>
      <c r="M30" s="19">
        <f t="shared" si="3"/>
        <v>30</v>
      </c>
      <c r="N30" s="19">
        <f t="shared" si="4"/>
        <v>0</v>
      </c>
      <c r="O30" s="19">
        <f t="shared" si="5"/>
        <v>0</v>
      </c>
      <c r="P30" s="19">
        <f t="shared" si="6"/>
        <v>0</v>
      </c>
    </row>
    <row r="31" spans="1:16" s="8" customFormat="1" ht="23.25" customHeight="1" x14ac:dyDescent="0.25">
      <c r="A31" s="26">
        <v>20</v>
      </c>
      <c r="B31" s="27" t="s">
        <v>843</v>
      </c>
      <c r="C31" s="28" t="s">
        <v>844</v>
      </c>
      <c r="D31" s="29" t="s">
        <v>107</v>
      </c>
      <c r="E31" s="30"/>
      <c r="F31" s="31" t="str">
        <f t="shared" si="2"/>
        <v>Không XL</v>
      </c>
      <c r="G31" s="32">
        <f t="shared" si="0"/>
        <v>56</v>
      </c>
      <c r="H31" s="31" t="str">
        <f t="shared" si="1"/>
        <v>TB</v>
      </c>
      <c r="I31" s="48">
        <v>5.6</v>
      </c>
      <c r="J31" s="33"/>
      <c r="K31" s="53">
        <v>1</v>
      </c>
      <c r="L31" s="54">
        <v>0</v>
      </c>
      <c r="M31" s="19">
        <f t="shared" si="3"/>
        <v>51</v>
      </c>
      <c r="N31" s="19">
        <f t="shared" si="4"/>
        <v>5</v>
      </c>
      <c r="O31" s="19">
        <f t="shared" si="5"/>
        <v>0</v>
      </c>
      <c r="P31" s="19">
        <f t="shared" si="6"/>
        <v>0</v>
      </c>
    </row>
    <row r="32" spans="1:16" s="8" customFormat="1" ht="23.25" customHeight="1" x14ac:dyDescent="0.25">
      <c r="A32" s="26">
        <v>21</v>
      </c>
      <c r="B32" s="27" t="s">
        <v>845</v>
      </c>
      <c r="C32" s="28" t="s">
        <v>846</v>
      </c>
      <c r="D32" s="29" t="s">
        <v>110</v>
      </c>
      <c r="E32" s="30"/>
      <c r="F32" s="31" t="str">
        <f t="shared" si="2"/>
        <v>Không XL</v>
      </c>
      <c r="G32" s="32">
        <f t="shared" si="0"/>
        <v>60</v>
      </c>
      <c r="H32" s="31" t="str">
        <f t="shared" si="1"/>
        <v>TB</v>
      </c>
      <c r="I32" s="48">
        <v>5.03</v>
      </c>
      <c r="J32" s="33" t="s">
        <v>732</v>
      </c>
      <c r="K32" s="53">
        <v>0</v>
      </c>
      <c r="L32" s="54">
        <v>1</v>
      </c>
      <c r="M32" s="19">
        <f t="shared" si="3"/>
        <v>50</v>
      </c>
      <c r="N32" s="19">
        <f t="shared" si="4"/>
        <v>0</v>
      </c>
      <c r="O32" s="19">
        <f t="shared" si="5"/>
        <v>8</v>
      </c>
      <c r="P32" s="19">
        <f t="shared" si="6"/>
        <v>2</v>
      </c>
    </row>
    <row r="33" spans="1:16" s="8" customFormat="1" ht="23.25" customHeight="1" x14ac:dyDescent="0.25">
      <c r="A33" s="26">
        <v>22</v>
      </c>
      <c r="B33" s="27" t="s">
        <v>847</v>
      </c>
      <c r="C33" s="28" t="s">
        <v>109</v>
      </c>
      <c r="D33" s="29" t="s">
        <v>115</v>
      </c>
      <c r="E33" s="30"/>
      <c r="F33" s="31" t="str">
        <f t="shared" si="2"/>
        <v>Không XL</v>
      </c>
      <c r="G33" s="32">
        <f t="shared" si="0"/>
        <v>66</v>
      </c>
      <c r="H33" s="31" t="str">
        <f t="shared" si="1"/>
        <v>TB</v>
      </c>
      <c r="I33" s="48">
        <v>6.66</v>
      </c>
      <c r="J33" s="33"/>
      <c r="K33" s="53">
        <v>2</v>
      </c>
      <c r="L33" s="54">
        <v>2</v>
      </c>
      <c r="M33" s="19">
        <f t="shared" si="3"/>
        <v>52</v>
      </c>
      <c r="N33" s="19">
        <f t="shared" si="4"/>
        <v>10</v>
      </c>
      <c r="O33" s="19">
        <f t="shared" si="5"/>
        <v>0</v>
      </c>
      <c r="P33" s="19">
        <f t="shared" si="6"/>
        <v>4</v>
      </c>
    </row>
    <row r="34" spans="1:16" s="8" customFormat="1" ht="27.75" customHeight="1" x14ac:dyDescent="0.25">
      <c r="A34" s="26">
        <v>23</v>
      </c>
      <c r="B34" s="27" t="s">
        <v>848</v>
      </c>
      <c r="C34" s="28" t="s">
        <v>849</v>
      </c>
      <c r="D34" s="29" t="s">
        <v>115</v>
      </c>
      <c r="E34" s="30"/>
      <c r="F34" s="31" t="str">
        <f t="shared" si="2"/>
        <v>Không XL</v>
      </c>
      <c r="G34" s="32">
        <v>48</v>
      </c>
      <c r="H34" s="31" t="str">
        <f t="shared" si="1"/>
        <v>Yếu</v>
      </c>
      <c r="I34" s="50">
        <v>1.31</v>
      </c>
      <c r="J34" s="56" t="s">
        <v>1135</v>
      </c>
      <c r="K34" s="53">
        <v>2</v>
      </c>
      <c r="L34" s="54">
        <v>0</v>
      </c>
      <c r="M34" s="19">
        <f t="shared" si="3"/>
        <v>30</v>
      </c>
      <c r="N34" s="19">
        <f t="shared" si="4"/>
        <v>10</v>
      </c>
      <c r="O34" s="19">
        <f t="shared" si="5"/>
        <v>0</v>
      </c>
      <c r="P34" s="19">
        <f t="shared" si="6"/>
        <v>0</v>
      </c>
    </row>
    <row r="35" spans="1:16" s="8" customFormat="1" ht="23.25" customHeight="1" x14ac:dyDescent="0.25">
      <c r="A35" s="26">
        <v>24</v>
      </c>
      <c r="B35" s="27" t="s">
        <v>850</v>
      </c>
      <c r="C35" s="28" t="s">
        <v>851</v>
      </c>
      <c r="D35" s="29" t="s">
        <v>618</v>
      </c>
      <c r="E35" s="30"/>
      <c r="F35" s="31" t="str">
        <f t="shared" si="2"/>
        <v>Không XL</v>
      </c>
      <c r="G35" s="32">
        <f t="shared" si="0"/>
        <v>67</v>
      </c>
      <c r="H35" s="31" t="str">
        <f t="shared" si="1"/>
        <v>TB</v>
      </c>
      <c r="I35" s="48">
        <v>5.7</v>
      </c>
      <c r="J35" s="33" t="s">
        <v>731</v>
      </c>
      <c r="K35" s="53">
        <v>2</v>
      </c>
      <c r="L35" s="54">
        <v>0</v>
      </c>
      <c r="M35" s="19">
        <f t="shared" si="3"/>
        <v>51</v>
      </c>
      <c r="N35" s="19">
        <f t="shared" si="4"/>
        <v>10</v>
      </c>
      <c r="O35" s="19">
        <f t="shared" si="5"/>
        <v>6</v>
      </c>
      <c r="P35" s="19">
        <f t="shared" si="6"/>
        <v>0</v>
      </c>
    </row>
    <row r="36" spans="1:16" s="8" customFormat="1" ht="23.25" customHeight="1" x14ac:dyDescent="0.25">
      <c r="A36" s="26">
        <v>25</v>
      </c>
      <c r="B36" s="27" t="s">
        <v>852</v>
      </c>
      <c r="C36" s="28" t="s">
        <v>345</v>
      </c>
      <c r="D36" s="29" t="s">
        <v>618</v>
      </c>
      <c r="E36" s="30"/>
      <c r="F36" s="31" t="str">
        <f t="shared" si="2"/>
        <v>Không XL</v>
      </c>
      <c r="G36" s="32">
        <f t="shared" si="0"/>
        <v>50</v>
      </c>
      <c r="H36" s="31" t="str">
        <f t="shared" si="1"/>
        <v>TB</v>
      </c>
      <c r="I36" s="48">
        <v>5.35</v>
      </c>
      <c r="J36" s="33"/>
      <c r="K36" s="53">
        <v>0</v>
      </c>
      <c r="L36" s="54">
        <v>0</v>
      </c>
      <c r="M36" s="19">
        <f t="shared" si="3"/>
        <v>50</v>
      </c>
      <c r="N36" s="19">
        <f t="shared" si="4"/>
        <v>0</v>
      </c>
      <c r="O36" s="19">
        <f t="shared" si="5"/>
        <v>0</v>
      </c>
      <c r="P36" s="19">
        <f t="shared" si="6"/>
        <v>0</v>
      </c>
    </row>
    <row r="37" spans="1:16" s="8" customFormat="1" ht="23.25" customHeight="1" x14ac:dyDescent="0.25">
      <c r="A37" s="26">
        <v>26</v>
      </c>
      <c r="B37" s="27" t="s">
        <v>853</v>
      </c>
      <c r="C37" s="28" t="s">
        <v>854</v>
      </c>
      <c r="D37" s="29" t="s">
        <v>618</v>
      </c>
      <c r="E37" s="30"/>
      <c r="F37" s="31" t="str">
        <f t="shared" si="2"/>
        <v>Không XL</v>
      </c>
      <c r="G37" s="32">
        <f t="shared" si="0"/>
        <v>60</v>
      </c>
      <c r="H37" s="31" t="str">
        <f t="shared" si="1"/>
        <v>TB</v>
      </c>
      <c r="I37" s="48">
        <v>4.76</v>
      </c>
      <c r="J37" s="33"/>
      <c r="K37" s="53">
        <v>2</v>
      </c>
      <c r="L37" s="54">
        <v>0</v>
      </c>
      <c r="M37" s="19">
        <f t="shared" si="3"/>
        <v>50</v>
      </c>
      <c r="N37" s="19">
        <f t="shared" si="4"/>
        <v>10</v>
      </c>
      <c r="O37" s="19">
        <f t="shared" si="5"/>
        <v>0</v>
      </c>
      <c r="P37" s="19">
        <f t="shared" si="6"/>
        <v>0</v>
      </c>
    </row>
    <row r="38" spans="1:16" s="8" customFormat="1" ht="28.5" customHeight="1" x14ac:dyDescent="0.25">
      <c r="A38" s="26">
        <v>27</v>
      </c>
      <c r="B38" s="27" t="s">
        <v>855</v>
      </c>
      <c r="C38" s="28" t="s">
        <v>856</v>
      </c>
      <c r="D38" s="29" t="s">
        <v>270</v>
      </c>
      <c r="E38" s="30"/>
      <c r="F38" s="31" t="str">
        <f t="shared" si="2"/>
        <v>Không XL</v>
      </c>
      <c r="G38" s="32">
        <v>48</v>
      </c>
      <c r="H38" s="31" t="str">
        <f t="shared" si="1"/>
        <v>Yếu</v>
      </c>
      <c r="I38" s="50">
        <v>1.73</v>
      </c>
      <c r="J38" s="56" t="s">
        <v>1135</v>
      </c>
      <c r="K38" s="53">
        <v>0</v>
      </c>
      <c r="L38" s="54">
        <v>1</v>
      </c>
      <c r="M38" s="19">
        <f t="shared" si="3"/>
        <v>30</v>
      </c>
      <c r="N38" s="19">
        <f t="shared" si="4"/>
        <v>0</v>
      </c>
      <c r="O38" s="19">
        <f t="shared" si="5"/>
        <v>0</v>
      </c>
      <c r="P38" s="19">
        <f t="shared" si="6"/>
        <v>2</v>
      </c>
    </row>
    <row r="39" spans="1:16" s="8" customFormat="1" ht="23.25" customHeight="1" x14ac:dyDescent="0.25">
      <c r="A39" s="26">
        <v>28</v>
      </c>
      <c r="B39" s="27" t="s">
        <v>857</v>
      </c>
      <c r="C39" s="28" t="s">
        <v>224</v>
      </c>
      <c r="D39" s="29" t="s">
        <v>270</v>
      </c>
      <c r="E39" s="30"/>
      <c r="F39" s="31" t="str">
        <f t="shared" si="2"/>
        <v>Không XL</v>
      </c>
      <c r="G39" s="32">
        <f t="shared" si="0"/>
        <v>64</v>
      </c>
      <c r="H39" s="31" t="str">
        <f t="shared" si="1"/>
        <v>TB</v>
      </c>
      <c r="I39" s="48">
        <v>6.16</v>
      </c>
      <c r="J39" s="33"/>
      <c r="K39" s="53">
        <v>2</v>
      </c>
      <c r="L39" s="54">
        <v>1</v>
      </c>
      <c r="M39" s="19">
        <f t="shared" si="3"/>
        <v>52</v>
      </c>
      <c r="N39" s="19">
        <f t="shared" si="4"/>
        <v>10</v>
      </c>
      <c r="O39" s="19">
        <f t="shared" si="5"/>
        <v>0</v>
      </c>
      <c r="P39" s="19">
        <f t="shared" si="6"/>
        <v>2</v>
      </c>
    </row>
    <row r="40" spans="1:16" s="8" customFormat="1" ht="23.25" customHeight="1" x14ac:dyDescent="0.25">
      <c r="A40" s="26">
        <v>29</v>
      </c>
      <c r="B40" s="27" t="s">
        <v>858</v>
      </c>
      <c r="C40" s="28" t="s">
        <v>859</v>
      </c>
      <c r="D40" s="29" t="s">
        <v>270</v>
      </c>
      <c r="E40" s="30"/>
      <c r="F40" s="31" t="str">
        <f t="shared" si="2"/>
        <v>Không XL</v>
      </c>
      <c r="G40" s="32">
        <f t="shared" si="0"/>
        <v>62</v>
      </c>
      <c r="H40" s="31" t="str">
        <f t="shared" si="1"/>
        <v>TB</v>
      </c>
      <c r="I40" s="48">
        <v>6</v>
      </c>
      <c r="J40" s="33"/>
      <c r="K40" s="53">
        <v>2</v>
      </c>
      <c r="L40" s="54">
        <v>0</v>
      </c>
      <c r="M40" s="19">
        <f t="shared" si="3"/>
        <v>52</v>
      </c>
      <c r="N40" s="19">
        <f t="shared" si="4"/>
        <v>10</v>
      </c>
      <c r="O40" s="19">
        <f t="shared" si="5"/>
        <v>0</v>
      </c>
      <c r="P40" s="19">
        <f t="shared" si="6"/>
        <v>0</v>
      </c>
    </row>
    <row r="41" spans="1:16" s="8" customFormat="1" ht="28.5" customHeight="1" x14ac:dyDescent="0.25">
      <c r="A41" s="26">
        <v>30</v>
      </c>
      <c r="B41" s="27" t="s">
        <v>860</v>
      </c>
      <c r="C41" s="28" t="s">
        <v>861</v>
      </c>
      <c r="D41" s="29" t="s">
        <v>620</v>
      </c>
      <c r="E41" s="30"/>
      <c r="F41" s="31" t="str">
        <f t="shared" si="2"/>
        <v>Không XL</v>
      </c>
      <c r="G41" s="32">
        <v>48</v>
      </c>
      <c r="H41" s="31" t="str">
        <f t="shared" si="1"/>
        <v>Yếu</v>
      </c>
      <c r="I41" s="50">
        <v>1.4</v>
      </c>
      <c r="J41" s="56" t="s">
        <v>1135</v>
      </c>
      <c r="K41" s="53">
        <v>0</v>
      </c>
      <c r="L41" s="54">
        <v>0</v>
      </c>
      <c r="M41" s="19">
        <f t="shared" si="3"/>
        <v>30</v>
      </c>
      <c r="N41" s="19">
        <f t="shared" si="4"/>
        <v>0</v>
      </c>
      <c r="O41" s="19">
        <f t="shared" si="5"/>
        <v>0</v>
      </c>
      <c r="P41" s="19">
        <f t="shared" si="6"/>
        <v>0</v>
      </c>
    </row>
    <row r="42" spans="1:16" s="8" customFormat="1" ht="23.25" customHeight="1" x14ac:dyDescent="0.25">
      <c r="A42" s="26">
        <v>31</v>
      </c>
      <c r="B42" s="27" t="s">
        <v>862</v>
      </c>
      <c r="C42" s="28" t="s">
        <v>489</v>
      </c>
      <c r="D42" s="29" t="s">
        <v>620</v>
      </c>
      <c r="E42" s="30"/>
      <c r="F42" s="31" t="str">
        <f t="shared" si="2"/>
        <v>Không XL</v>
      </c>
      <c r="G42" s="32">
        <v>50</v>
      </c>
      <c r="H42" s="31" t="str">
        <f t="shared" si="1"/>
        <v>TB</v>
      </c>
      <c r="I42" s="48">
        <v>3.03</v>
      </c>
      <c r="J42" s="33"/>
      <c r="K42" s="53">
        <v>1</v>
      </c>
      <c r="L42" s="54">
        <v>0</v>
      </c>
      <c r="M42" s="19">
        <f t="shared" si="3"/>
        <v>40</v>
      </c>
      <c r="N42" s="19">
        <f t="shared" si="4"/>
        <v>5</v>
      </c>
      <c r="O42" s="19">
        <f t="shared" si="5"/>
        <v>0</v>
      </c>
      <c r="P42" s="19">
        <f t="shared" si="6"/>
        <v>0</v>
      </c>
    </row>
    <row r="43" spans="1:16" s="8" customFormat="1" ht="23.25" customHeight="1" x14ac:dyDescent="0.25">
      <c r="A43" s="26">
        <v>32</v>
      </c>
      <c r="B43" s="27" t="s">
        <v>863</v>
      </c>
      <c r="C43" s="28" t="s">
        <v>864</v>
      </c>
      <c r="D43" s="29" t="s">
        <v>621</v>
      </c>
      <c r="E43" s="30"/>
      <c r="F43" s="31" t="str">
        <f t="shared" si="2"/>
        <v>Không XL</v>
      </c>
      <c r="G43" s="32">
        <f t="shared" si="0"/>
        <v>54</v>
      </c>
      <c r="H43" s="31" t="str">
        <f t="shared" si="1"/>
        <v>TB</v>
      </c>
      <c r="I43" s="48">
        <v>4.8499999999999996</v>
      </c>
      <c r="J43" s="33" t="s">
        <v>26</v>
      </c>
      <c r="K43" s="53">
        <v>0</v>
      </c>
      <c r="L43" s="54">
        <v>0</v>
      </c>
      <c r="M43" s="19">
        <f t="shared" si="3"/>
        <v>50</v>
      </c>
      <c r="N43" s="19">
        <f t="shared" si="4"/>
        <v>0</v>
      </c>
      <c r="O43" s="19">
        <f t="shared" si="5"/>
        <v>4</v>
      </c>
      <c r="P43" s="19">
        <f t="shared" si="6"/>
        <v>0</v>
      </c>
    </row>
    <row r="44" spans="1:16" s="8" customFormat="1" ht="23.25" customHeight="1" x14ac:dyDescent="0.25">
      <c r="A44" s="26">
        <v>33</v>
      </c>
      <c r="B44" s="27" t="s">
        <v>865</v>
      </c>
      <c r="C44" s="28" t="s">
        <v>594</v>
      </c>
      <c r="D44" s="29" t="s">
        <v>151</v>
      </c>
      <c r="E44" s="30"/>
      <c r="F44" s="31" t="str">
        <f t="shared" si="2"/>
        <v>Không XL</v>
      </c>
      <c r="G44" s="32">
        <f t="shared" si="0"/>
        <v>63</v>
      </c>
      <c r="H44" s="31" t="str">
        <f t="shared" si="1"/>
        <v>TB</v>
      </c>
      <c r="I44" s="48">
        <v>5.71</v>
      </c>
      <c r="J44" s="33"/>
      <c r="K44" s="53">
        <v>2</v>
      </c>
      <c r="L44" s="54">
        <v>1</v>
      </c>
      <c r="M44" s="19">
        <f t="shared" si="3"/>
        <v>51</v>
      </c>
      <c r="N44" s="19">
        <f t="shared" si="4"/>
        <v>10</v>
      </c>
      <c r="O44" s="19">
        <f t="shared" si="5"/>
        <v>0</v>
      </c>
      <c r="P44" s="19">
        <f t="shared" si="6"/>
        <v>2</v>
      </c>
    </row>
    <row r="45" spans="1:16" ht="18" customHeight="1" x14ac:dyDescent="0.3">
      <c r="C45" s="58" t="s">
        <v>8</v>
      </c>
      <c r="D45" s="58"/>
      <c r="E45" s="58"/>
      <c r="F45" s="58"/>
      <c r="G45" s="58"/>
      <c r="H45" s="58"/>
      <c r="I45" s="58"/>
      <c r="J45" s="58"/>
    </row>
    <row r="46" spans="1:16" ht="17.100000000000001" customHeight="1" x14ac:dyDescent="0.25">
      <c r="C46" s="59" t="s">
        <v>9</v>
      </c>
      <c r="D46" s="10"/>
      <c r="E46" s="60" t="s">
        <v>4</v>
      </c>
      <c r="F46" s="61"/>
      <c r="G46" s="60" t="s">
        <v>18</v>
      </c>
      <c r="H46" s="61"/>
      <c r="I46" s="20"/>
      <c r="J46" s="62" t="s">
        <v>5</v>
      </c>
    </row>
    <row r="47" spans="1:16" s="8" customFormat="1" ht="20.25" customHeight="1" x14ac:dyDescent="0.2">
      <c r="C47" s="59"/>
      <c r="D47" s="11"/>
      <c r="E47" s="42" t="s">
        <v>10</v>
      </c>
      <c r="F47" s="23" t="s">
        <v>11</v>
      </c>
      <c r="G47" s="42" t="s">
        <v>10</v>
      </c>
      <c r="H47" s="23" t="s">
        <v>11</v>
      </c>
      <c r="I47" s="12"/>
      <c r="J47" s="62"/>
    </row>
    <row r="48" spans="1:16" ht="18.75" customHeight="1" x14ac:dyDescent="0.25">
      <c r="C48" s="37" t="s">
        <v>12</v>
      </c>
      <c r="D48" s="38"/>
      <c r="E48" s="39">
        <f>COUNTIF(F12:F44,"XS")</f>
        <v>0</v>
      </c>
      <c r="F48" s="40">
        <f>E48*100/$A$44</f>
        <v>0</v>
      </c>
      <c r="G48" s="39">
        <f>COUNTIF(H12:H44,"XS")</f>
        <v>0</v>
      </c>
      <c r="H48" s="40">
        <f>G48*100/$A$44</f>
        <v>0</v>
      </c>
      <c r="I48" s="40"/>
      <c r="J48" s="41"/>
    </row>
    <row r="49" spans="1:10" ht="18.75" customHeight="1" x14ac:dyDescent="0.25">
      <c r="C49" s="37" t="s">
        <v>13</v>
      </c>
      <c r="D49" s="38"/>
      <c r="E49" s="39">
        <f>COUNTIF(F12:F44,"Tốt")</f>
        <v>0</v>
      </c>
      <c r="F49" s="40">
        <f t="shared" ref="F49:F53" si="7">E49*100/$A$44</f>
        <v>0</v>
      </c>
      <c r="G49" s="39">
        <f>COUNTIF(H12:H44,"Tốt")</f>
        <v>0</v>
      </c>
      <c r="H49" s="40">
        <f t="shared" ref="H49:H53" si="8">G49*100/$A$44</f>
        <v>0</v>
      </c>
      <c r="I49" s="40"/>
      <c r="J49" s="41"/>
    </row>
    <row r="50" spans="1:10" ht="18.75" customHeight="1" x14ac:dyDescent="0.25">
      <c r="C50" s="37" t="s">
        <v>14</v>
      </c>
      <c r="D50" s="38"/>
      <c r="E50" s="39">
        <f>COUNTIF(F12:F44,"Khá")</f>
        <v>0</v>
      </c>
      <c r="F50" s="40">
        <f t="shared" si="7"/>
        <v>0</v>
      </c>
      <c r="G50" s="39">
        <f>COUNTIF(H12:H44,"Khá")</f>
        <v>0</v>
      </c>
      <c r="H50" s="40">
        <f t="shared" si="8"/>
        <v>0</v>
      </c>
      <c r="I50" s="40"/>
      <c r="J50" s="41"/>
    </row>
    <row r="51" spans="1:10" ht="18.75" customHeight="1" x14ac:dyDescent="0.25">
      <c r="C51" s="37" t="s">
        <v>15</v>
      </c>
      <c r="D51" s="38"/>
      <c r="E51" s="39">
        <f>COUNTIF(F12:F44,"TB")</f>
        <v>0</v>
      </c>
      <c r="F51" s="40">
        <f t="shared" si="7"/>
        <v>0</v>
      </c>
      <c r="G51" s="39">
        <f>COUNTIF(H12:H44,"TB")</f>
        <v>24</v>
      </c>
      <c r="H51" s="40">
        <f t="shared" si="8"/>
        <v>72.727272727272734</v>
      </c>
      <c r="I51" s="40"/>
      <c r="J51" s="41"/>
    </row>
    <row r="52" spans="1:10" ht="18.75" customHeight="1" x14ac:dyDescent="0.25">
      <c r="C52" s="37" t="s">
        <v>16</v>
      </c>
      <c r="D52" s="38"/>
      <c r="E52" s="39">
        <f>COUNTIF(F12:F44,"Yếu")</f>
        <v>0</v>
      </c>
      <c r="F52" s="40">
        <f t="shared" si="7"/>
        <v>0</v>
      </c>
      <c r="G52" s="39">
        <f>COUNTIF(H12:H44,"Yếu")</f>
        <v>7</v>
      </c>
      <c r="H52" s="40">
        <f t="shared" si="8"/>
        <v>21.212121212121211</v>
      </c>
      <c r="I52" s="40"/>
      <c r="J52" s="41"/>
    </row>
    <row r="53" spans="1:10" ht="18.75" customHeight="1" x14ac:dyDescent="0.25">
      <c r="C53" s="37" t="s">
        <v>27</v>
      </c>
      <c r="D53" s="38"/>
      <c r="E53" s="39">
        <f>COUNTIF(F12:F44,"Không XL")</f>
        <v>33</v>
      </c>
      <c r="F53" s="40">
        <f t="shared" si="7"/>
        <v>100</v>
      </c>
      <c r="G53" s="39">
        <f>COUNTIF(H12:H44,"Không XL")</f>
        <v>2</v>
      </c>
      <c r="H53" s="40">
        <f t="shared" si="8"/>
        <v>6.0606060606060606</v>
      </c>
      <c r="I53" s="40"/>
      <c r="J53" s="41"/>
    </row>
    <row r="54" spans="1:10" ht="9.9499999999999993" customHeight="1" x14ac:dyDescent="0.25">
      <c r="C54" s="13"/>
      <c r="D54" s="13"/>
      <c r="F54" s="14"/>
    </row>
    <row r="55" spans="1:10" ht="21" customHeight="1" x14ac:dyDescent="0.25">
      <c r="E55" s="57" t="s">
        <v>17</v>
      </c>
      <c r="F55" s="57"/>
      <c r="G55" s="57"/>
      <c r="H55" s="57"/>
      <c r="I55" s="57"/>
      <c r="J55" s="57"/>
    </row>
    <row r="56" spans="1:10" ht="19.5" customHeight="1" x14ac:dyDescent="0.3">
      <c r="A56" s="15"/>
      <c r="B56" s="34" t="s">
        <v>29</v>
      </c>
      <c r="C56" s="34"/>
      <c r="D56" s="34" t="s">
        <v>33</v>
      </c>
      <c r="E56" s="34"/>
      <c r="F56" s="34"/>
      <c r="G56" s="34"/>
      <c r="H56" s="34" t="s">
        <v>28</v>
      </c>
      <c r="I56" s="24"/>
      <c r="J56" s="34"/>
    </row>
    <row r="57" spans="1:10" ht="17.100000000000001" customHeight="1" x14ac:dyDescent="0.25"/>
    <row r="58" spans="1:10" ht="17.100000000000001" customHeight="1" x14ac:dyDescent="0.25"/>
    <row r="59" spans="1:10" ht="17.100000000000001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</sheetData>
  <sheetProtection algorithmName="SHA-512" hashValue="DY2/ffsjc+I3ZVsgCAHua2qh3MlMa3UCcD8KyKaZTYXAB1fCApwBHLZpRt8wJDxAh/rBYU6Ps3dAwXKXD5fhUQ==" saltValue="ebwBaTVkXMm+tJDeoIfdww==" spinCount="100000" sheet="1" objects="1" scenarios="1"/>
  <mergeCells count="19">
    <mergeCell ref="E55:J55"/>
    <mergeCell ref="A8:J8"/>
    <mergeCell ref="A10:A11"/>
    <mergeCell ref="B10:B11"/>
    <mergeCell ref="C10:D11"/>
    <mergeCell ref="E10:F10"/>
    <mergeCell ref="G10:H10"/>
    <mergeCell ref="J10:J11"/>
    <mergeCell ref="C45:J45"/>
    <mergeCell ref="C46:C47"/>
    <mergeCell ref="E46:F46"/>
    <mergeCell ref="G46:H46"/>
    <mergeCell ref="J46:J47"/>
    <mergeCell ref="A7:J7"/>
    <mergeCell ref="E2:J2"/>
    <mergeCell ref="E3:J3"/>
    <mergeCell ref="E4:J4"/>
    <mergeCell ref="A5:D5"/>
    <mergeCell ref="A6:J6"/>
  </mergeCells>
  <conditionalFormatting sqref="F12:F44">
    <cfRule type="cellIs" dxfId="39" priority="7" stopIfTrue="1" operator="equal">
      <formula>"SVG"</formula>
    </cfRule>
    <cfRule type="cellIs" dxfId="38" priority="8" stopIfTrue="1" operator="equal">
      <formula>"SVXS"</formula>
    </cfRule>
  </conditionalFormatting>
  <conditionalFormatting sqref="H12:H44">
    <cfRule type="cellIs" dxfId="37" priority="3" operator="equal">
      <formula>"Yếu"</formula>
    </cfRule>
  </conditionalFormatting>
  <conditionalFormatting sqref="J12 H12:H44">
    <cfRule type="cellIs" dxfId="36" priority="5" stopIfTrue="1" operator="equal">
      <formula>"SVG"</formula>
    </cfRule>
    <cfRule type="cellIs" dxfId="35" priority="6" stopIfTrue="1" operator="equal">
      <formula>"SVXS"</formula>
    </cfRule>
  </conditionalFormatting>
  <conditionalFormatting sqref="O12:O44">
    <cfRule type="cellIs" dxfId="34" priority="4" operator="equal">
      <formula>5</formula>
    </cfRule>
  </conditionalFormatting>
  <conditionalFormatting sqref="I12:I44">
    <cfRule type="cellIs" dxfId="33" priority="1" stopIfTrue="1" operator="lessThan">
      <formula>2</formula>
    </cfRule>
    <cfRule type="cellIs" dxfId="32" priority="2" stopIfTrue="1" operator="greaterThanOrEqual">
      <formula>7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4" max="16383" man="1"/>
  </rowBreaks>
  <colBreaks count="1" manualBreakCount="1">
    <brk id="10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7A912-F099-4D30-8368-DB9F8E5B875F}">
  <dimension ref="A1:U80"/>
  <sheetViews>
    <sheetView view="pageLayout" zoomScale="70" zoomScaleNormal="90" zoomScalePageLayoutView="70" workbookViewId="0">
      <selection activeCell="G13" sqref="G13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8" style="1" customWidth="1"/>
    <col min="5" max="5" width="12.83203125" style="1" customWidth="1"/>
    <col min="6" max="6" width="12.6640625" style="1" customWidth="1"/>
    <col min="7" max="7" width="12.5" style="1" customWidth="1"/>
    <col min="8" max="8" width="15.33203125" style="1" customWidth="1"/>
    <col min="9" max="9" width="7.5" style="1" hidden="1" customWidth="1"/>
    <col min="10" max="10" width="3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936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867</v>
      </c>
      <c r="C12" s="28" t="s">
        <v>868</v>
      </c>
      <c r="D12" s="29" t="s">
        <v>714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47" si="0">SUM(M12:P12)</f>
        <v>50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8">
        <v>4.8899999999999997</v>
      </c>
      <c r="J12" s="33"/>
      <c r="K12" s="19">
        <v>0</v>
      </c>
      <c r="L12" s="19">
        <v>0</v>
      </c>
      <c r="M12" s="19">
        <f>IF(I12&gt;=9,55,IF(I12&gt;=8,54,IF(I12&gt;=7,53,IF(I12&gt;=6,52,IF(I12&gt;=5.5,51,IF(I12&gt;=4,50,IF(I12&gt;=3,40,30)))))))</f>
        <v>50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0</v>
      </c>
    </row>
    <row r="13" spans="1:21" s="8" customFormat="1" ht="23.25" customHeight="1" x14ac:dyDescent="0.2">
      <c r="A13" s="26">
        <v>2</v>
      </c>
      <c r="B13" s="27" t="s">
        <v>869</v>
      </c>
      <c r="C13" s="28" t="s">
        <v>870</v>
      </c>
      <c r="D13" s="29" t="s">
        <v>37</v>
      </c>
      <c r="E13" s="30"/>
      <c r="F13" s="31" t="str">
        <f t="shared" ref="F13:F47" si="1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51</v>
      </c>
      <c r="H13" s="31" t="str">
        <f t="shared" ref="H13:H47" si="2">IF(AND(G13&gt;=90),"XS",IF(AND(G13&gt;=80),"Tốt",IF(AND(G13&gt;=70),"Khá",IF(AND(G13&gt;=60),"TB",IF(AND(G13&gt;=50),"TB",IF(AND(G13&lt;50),IF(AND(G13&gt;0),"Yếu",IF(AND(G13=0),"Không XL"," "))))))))</f>
        <v>TB</v>
      </c>
      <c r="I13" s="48">
        <v>5.86</v>
      </c>
      <c r="J13" s="33"/>
      <c r="K13" s="19">
        <v>0</v>
      </c>
      <c r="L13" s="19">
        <v>0</v>
      </c>
      <c r="M13" s="19">
        <f t="shared" ref="M13:M47" si="3">IF(I13&gt;=9,55,IF(I13&gt;=8,54,IF(I13&gt;=7,53,IF(I13&gt;=6,52,IF(I13&gt;=5.5,51,IF(I13&gt;=4,50,IF(I13&gt;=3,40,30)))))))</f>
        <v>51</v>
      </c>
      <c r="N13" s="19">
        <f t="shared" ref="N13:N47" si="4">IF(K13&lt;=5,K13*5,25)</f>
        <v>0</v>
      </c>
      <c r="O13" s="19">
        <f t="shared" ref="O13:O47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47" si="6">IF(L13&lt;=5,L13*2,10)</f>
        <v>0</v>
      </c>
    </row>
    <row r="14" spans="1:21" s="8" customFormat="1" ht="23.25" customHeight="1" x14ac:dyDescent="0.2">
      <c r="A14" s="26">
        <v>3</v>
      </c>
      <c r="B14" s="27" t="s">
        <v>871</v>
      </c>
      <c r="C14" s="28" t="s">
        <v>872</v>
      </c>
      <c r="D14" s="29" t="s">
        <v>873</v>
      </c>
      <c r="E14" s="30"/>
      <c r="F14" s="31" t="str">
        <f t="shared" si="1"/>
        <v>Không XL</v>
      </c>
      <c r="G14" s="32">
        <f t="shared" si="0"/>
        <v>82</v>
      </c>
      <c r="H14" s="31" t="str">
        <f t="shared" si="2"/>
        <v>Tốt</v>
      </c>
      <c r="I14" s="48">
        <v>6.59</v>
      </c>
      <c r="J14" s="33" t="s">
        <v>26</v>
      </c>
      <c r="K14" s="19">
        <v>4</v>
      </c>
      <c r="L14" s="19">
        <v>3</v>
      </c>
      <c r="M14" s="19">
        <f t="shared" si="3"/>
        <v>52</v>
      </c>
      <c r="N14" s="19">
        <f t="shared" si="4"/>
        <v>20</v>
      </c>
      <c r="O14" s="19">
        <f t="shared" si="5"/>
        <v>4</v>
      </c>
      <c r="P14" s="19">
        <f t="shared" si="6"/>
        <v>6</v>
      </c>
    </row>
    <row r="15" spans="1:21" s="8" customFormat="1" ht="23.25" customHeight="1" x14ac:dyDescent="0.2">
      <c r="A15" s="26">
        <v>4</v>
      </c>
      <c r="B15" s="27" t="s">
        <v>874</v>
      </c>
      <c r="C15" s="28" t="s">
        <v>875</v>
      </c>
      <c r="D15" s="29" t="s">
        <v>508</v>
      </c>
      <c r="E15" s="30"/>
      <c r="F15" s="31" t="str">
        <f t="shared" si="1"/>
        <v>Không XL</v>
      </c>
      <c r="G15" s="32">
        <f t="shared" si="0"/>
        <v>52</v>
      </c>
      <c r="H15" s="31" t="str">
        <f t="shared" si="2"/>
        <v>TB</v>
      </c>
      <c r="I15" s="48">
        <v>5.19</v>
      </c>
      <c r="J15" s="33"/>
      <c r="K15" s="19">
        <v>0</v>
      </c>
      <c r="L15" s="19">
        <v>1</v>
      </c>
      <c r="M15" s="19">
        <f t="shared" si="3"/>
        <v>50</v>
      </c>
      <c r="N15" s="19">
        <f t="shared" si="4"/>
        <v>0</v>
      </c>
      <c r="O15" s="19">
        <f t="shared" si="5"/>
        <v>0</v>
      </c>
      <c r="P15" s="19">
        <f t="shared" si="6"/>
        <v>2</v>
      </c>
    </row>
    <row r="16" spans="1:21" s="8" customFormat="1" ht="23.25" customHeight="1" x14ac:dyDescent="0.2">
      <c r="A16" s="26">
        <v>5</v>
      </c>
      <c r="B16" s="27" t="s">
        <v>876</v>
      </c>
      <c r="C16" s="28" t="s">
        <v>877</v>
      </c>
      <c r="D16" s="29" t="s">
        <v>878</v>
      </c>
      <c r="E16" s="30"/>
      <c r="F16" s="31" t="str">
        <f t="shared" si="1"/>
        <v>Không XL</v>
      </c>
      <c r="G16" s="32">
        <v>50</v>
      </c>
      <c r="H16" s="31" t="str">
        <f t="shared" si="2"/>
        <v>TB</v>
      </c>
      <c r="I16" s="48">
        <v>3.38</v>
      </c>
      <c r="J16" s="33"/>
      <c r="K16" s="19">
        <v>0</v>
      </c>
      <c r="L16" s="19">
        <v>0</v>
      </c>
      <c r="M16" s="19">
        <f t="shared" si="3"/>
        <v>40</v>
      </c>
      <c r="N16" s="19">
        <f t="shared" si="4"/>
        <v>0</v>
      </c>
      <c r="O16" s="19">
        <f t="shared" si="5"/>
        <v>0</v>
      </c>
      <c r="P16" s="19">
        <f t="shared" si="6"/>
        <v>0</v>
      </c>
    </row>
    <row r="17" spans="1:16" s="8" customFormat="1" ht="33" x14ac:dyDescent="0.2">
      <c r="A17" s="26">
        <v>6</v>
      </c>
      <c r="B17" s="27" t="s">
        <v>879</v>
      </c>
      <c r="C17" s="28" t="s">
        <v>880</v>
      </c>
      <c r="D17" s="29" t="s">
        <v>389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v>48</v>
      </c>
      <c r="H17" s="31" t="str">
        <f t="shared" si="2"/>
        <v>Yếu</v>
      </c>
      <c r="I17" s="50">
        <v>1.5</v>
      </c>
      <c r="J17" s="56" t="s">
        <v>1136</v>
      </c>
      <c r="K17" s="19">
        <v>0</v>
      </c>
      <c r="L17" s="19">
        <v>0</v>
      </c>
      <c r="M17" s="19">
        <f t="shared" si="3"/>
        <v>30</v>
      </c>
      <c r="N17" s="19">
        <f t="shared" si="4"/>
        <v>0</v>
      </c>
      <c r="O17" s="19">
        <f t="shared" si="5"/>
        <v>0</v>
      </c>
      <c r="P17" s="19">
        <f t="shared" si="6"/>
        <v>0</v>
      </c>
    </row>
    <row r="18" spans="1:16" s="8" customFormat="1" ht="23.25" customHeight="1" x14ac:dyDescent="0.2">
      <c r="A18" s="26">
        <v>7</v>
      </c>
      <c r="B18" s="27" t="s">
        <v>881</v>
      </c>
      <c r="C18" s="28" t="s">
        <v>882</v>
      </c>
      <c r="D18" s="29" t="s">
        <v>716</v>
      </c>
      <c r="E18" s="30"/>
      <c r="F18" s="31" t="str">
        <f t="shared" si="1"/>
        <v>Không XL</v>
      </c>
      <c r="G18" s="32">
        <f t="shared" si="0"/>
        <v>50</v>
      </c>
      <c r="H18" s="31" t="str">
        <f t="shared" si="2"/>
        <v>TB</v>
      </c>
      <c r="I18" s="48">
        <v>4.08</v>
      </c>
      <c r="J18" s="33"/>
      <c r="K18" s="19">
        <v>0</v>
      </c>
      <c r="L18" s="19">
        <v>0</v>
      </c>
      <c r="M18" s="19">
        <f t="shared" si="3"/>
        <v>50</v>
      </c>
      <c r="N18" s="19">
        <f t="shared" si="4"/>
        <v>0</v>
      </c>
      <c r="O18" s="19">
        <f t="shared" si="5"/>
        <v>0</v>
      </c>
      <c r="P18" s="19">
        <f t="shared" si="6"/>
        <v>0</v>
      </c>
    </row>
    <row r="19" spans="1:16" s="8" customFormat="1" ht="23.25" customHeight="1" x14ac:dyDescent="0.2">
      <c r="A19" s="26">
        <v>8</v>
      </c>
      <c r="B19" s="27" t="s">
        <v>883</v>
      </c>
      <c r="C19" s="28" t="s">
        <v>884</v>
      </c>
      <c r="D19" s="29" t="s">
        <v>79</v>
      </c>
      <c r="E19" s="30"/>
      <c r="F19" s="31" t="str">
        <f t="shared" si="1"/>
        <v>Không XL</v>
      </c>
      <c r="G19" s="32">
        <f t="shared" si="0"/>
        <v>56</v>
      </c>
      <c r="H19" s="31" t="str">
        <f t="shared" si="2"/>
        <v>TB</v>
      </c>
      <c r="I19" s="48">
        <v>5.69</v>
      </c>
      <c r="J19" s="33"/>
      <c r="K19" s="19">
        <v>1</v>
      </c>
      <c r="L19" s="19">
        <v>0</v>
      </c>
      <c r="M19" s="19">
        <f t="shared" si="3"/>
        <v>51</v>
      </c>
      <c r="N19" s="19">
        <f t="shared" si="4"/>
        <v>5</v>
      </c>
      <c r="O19" s="19">
        <f t="shared" si="5"/>
        <v>0</v>
      </c>
      <c r="P19" s="19">
        <f t="shared" si="6"/>
        <v>0</v>
      </c>
    </row>
    <row r="20" spans="1:16" s="8" customFormat="1" ht="23.25" customHeight="1" x14ac:dyDescent="0.2">
      <c r="A20" s="26">
        <v>9</v>
      </c>
      <c r="B20" s="27" t="s">
        <v>885</v>
      </c>
      <c r="C20" s="28" t="s">
        <v>886</v>
      </c>
      <c r="D20" s="29" t="s">
        <v>264</v>
      </c>
      <c r="E20" s="30"/>
      <c r="F20" s="31" t="str">
        <f t="shared" si="1"/>
        <v>Không XL</v>
      </c>
      <c r="G20" s="32">
        <f t="shared" si="0"/>
        <v>55</v>
      </c>
      <c r="H20" s="31" t="str">
        <f t="shared" si="2"/>
        <v>TB</v>
      </c>
      <c r="I20" s="48">
        <v>4.55</v>
      </c>
      <c r="J20" s="33"/>
      <c r="K20" s="19">
        <v>1</v>
      </c>
      <c r="L20" s="19">
        <v>0</v>
      </c>
      <c r="M20" s="19">
        <f t="shared" si="3"/>
        <v>50</v>
      </c>
      <c r="N20" s="19">
        <f t="shared" si="4"/>
        <v>5</v>
      </c>
      <c r="O20" s="19">
        <f t="shared" si="5"/>
        <v>0</v>
      </c>
      <c r="P20" s="19">
        <f t="shared" si="6"/>
        <v>0</v>
      </c>
    </row>
    <row r="21" spans="1:16" s="8" customFormat="1" ht="23.25" customHeight="1" x14ac:dyDescent="0.2">
      <c r="A21" s="26">
        <v>10</v>
      </c>
      <c r="B21" s="27" t="s">
        <v>887</v>
      </c>
      <c r="C21" s="28" t="s">
        <v>888</v>
      </c>
      <c r="D21" s="29" t="s">
        <v>264</v>
      </c>
      <c r="E21" s="30"/>
      <c r="F21" s="31" t="str">
        <f t="shared" si="1"/>
        <v>Không XL</v>
      </c>
      <c r="G21" s="32">
        <v>50</v>
      </c>
      <c r="H21" s="31" t="str">
        <f t="shared" si="2"/>
        <v>TB</v>
      </c>
      <c r="I21" s="48">
        <v>3.51</v>
      </c>
      <c r="J21" s="33"/>
      <c r="K21" s="19">
        <v>0</v>
      </c>
      <c r="L21" s="19">
        <v>0</v>
      </c>
      <c r="M21" s="19">
        <f t="shared" si="3"/>
        <v>40</v>
      </c>
      <c r="N21" s="19">
        <f t="shared" si="4"/>
        <v>0</v>
      </c>
      <c r="O21" s="19">
        <f t="shared" si="5"/>
        <v>0</v>
      </c>
      <c r="P21" s="19">
        <f t="shared" si="6"/>
        <v>0</v>
      </c>
    </row>
    <row r="22" spans="1:16" s="8" customFormat="1" ht="33" x14ac:dyDescent="0.2">
      <c r="A22" s="26">
        <v>11</v>
      </c>
      <c r="B22" s="27" t="s">
        <v>889</v>
      </c>
      <c r="C22" s="28" t="s">
        <v>890</v>
      </c>
      <c r="D22" s="29" t="s">
        <v>89</v>
      </c>
      <c r="E22" s="30"/>
      <c r="F22" s="31" t="str">
        <f t="shared" si="1"/>
        <v>Không XL</v>
      </c>
      <c r="G22" s="32">
        <v>48</v>
      </c>
      <c r="H22" s="31" t="str">
        <f t="shared" si="2"/>
        <v>Yếu</v>
      </c>
      <c r="I22" s="50">
        <v>1.8</v>
      </c>
      <c r="J22" s="56" t="s">
        <v>1136</v>
      </c>
      <c r="K22" s="19">
        <v>0</v>
      </c>
      <c r="L22" s="19">
        <v>0</v>
      </c>
      <c r="M22" s="19">
        <f t="shared" si="3"/>
        <v>30</v>
      </c>
      <c r="N22" s="19">
        <f t="shared" si="4"/>
        <v>0</v>
      </c>
      <c r="O22" s="19">
        <f t="shared" si="5"/>
        <v>0</v>
      </c>
      <c r="P22" s="19">
        <f t="shared" si="6"/>
        <v>0</v>
      </c>
    </row>
    <row r="23" spans="1:16" s="8" customFormat="1" ht="23.25" customHeight="1" x14ac:dyDescent="0.2">
      <c r="A23" s="26">
        <v>12</v>
      </c>
      <c r="B23" s="27" t="s">
        <v>891</v>
      </c>
      <c r="C23" s="28" t="s">
        <v>892</v>
      </c>
      <c r="D23" s="29" t="s">
        <v>89</v>
      </c>
      <c r="E23" s="30"/>
      <c r="F23" s="31" t="str">
        <f t="shared" si="1"/>
        <v>Không XL</v>
      </c>
      <c r="G23" s="32">
        <f t="shared" si="0"/>
        <v>50</v>
      </c>
      <c r="H23" s="31" t="str">
        <f t="shared" si="2"/>
        <v>TB</v>
      </c>
      <c r="I23" s="48">
        <v>5.48</v>
      </c>
      <c r="J23" s="33"/>
      <c r="K23" s="19">
        <v>0</v>
      </c>
      <c r="L23" s="19">
        <v>0</v>
      </c>
      <c r="M23" s="19">
        <f t="shared" si="3"/>
        <v>50</v>
      </c>
      <c r="N23" s="19">
        <f t="shared" si="4"/>
        <v>0</v>
      </c>
      <c r="O23" s="19">
        <f t="shared" si="5"/>
        <v>0</v>
      </c>
      <c r="P23" s="19">
        <f t="shared" si="6"/>
        <v>0</v>
      </c>
    </row>
    <row r="24" spans="1:16" s="8" customFormat="1" ht="33" x14ac:dyDescent="0.2">
      <c r="A24" s="26">
        <v>13</v>
      </c>
      <c r="B24" s="27" t="s">
        <v>893</v>
      </c>
      <c r="C24" s="28" t="s">
        <v>486</v>
      </c>
      <c r="D24" s="29" t="s">
        <v>392</v>
      </c>
      <c r="E24" s="30"/>
      <c r="F24" s="31" t="str">
        <f t="shared" si="1"/>
        <v>Không XL</v>
      </c>
      <c r="G24" s="32">
        <v>48</v>
      </c>
      <c r="H24" s="31" t="str">
        <f t="shared" si="2"/>
        <v>Yếu</v>
      </c>
      <c r="I24" s="50">
        <v>1.01</v>
      </c>
      <c r="J24" s="56" t="s">
        <v>1136</v>
      </c>
      <c r="K24" s="19">
        <v>0</v>
      </c>
      <c r="L24" s="19">
        <v>0</v>
      </c>
      <c r="M24" s="19">
        <f t="shared" si="3"/>
        <v>30</v>
      </c>
      <c r="N24" s="19">
        <f t="shared" si="4"/>
        <v>0</v>
      </c>
      <c r="O24" s="19">
        <f t="shared" si="5"/>
        <v>0</v>
      </c>
      <c r="P24" s="19">
        <f t="shared" si="6"/>
        <v>0</v>
      </c>
    </row>
    <row r="25" spans="1:16" s="8" customFormat="1" ht="23.25" customHeight="1" x14ac:dyDescent="0.2">
      <c r="A25" s="26">
        <v>14</v>
      </c>
      <c r="B25" s="27" t="s">
        <v>894</v>
      </c>
      <c r="C25" s="28" t="s">
        <v>486</v>
      </c>
      <c r="D25" s="29" t="s">
        <v>392</v>
      </c>
      <c r="E25" s="30"/>
      <c r="F25" s="31" t="str">
        <f t="shared" si="1"/>
        <v>Không XL</v>
      </c>
      <c r="G25" s="32">
        <f t="shared" si="0"/>
        <v>50</v>
      </c>
      <c r="H25" s="31" t="str">
        <f t="shared" si="2"/>
        <v>TB</v>
      </c>
      <c r="I25" s="48">
        <v>5.17</v>
      </c>
      <c r="J25" s="33"/>
      <c r="K25" s="19">
        <v>0</v>
      </c>
      <c r="L25" s="19">
        <v>0</v>
      </c>
      <c r="M25" s="19">
        <f t="shared" si="3"/>
        <v>50</v>
      </c>
      <c r="N25" s="19">
        <f t="shared" si="4"/>
        <v>0</v>
      </c>
      <c r="O25" s="19">
        <f t="shared" si="5"/>
        <v>0</v>
      </c>
      <c r="P25" s="19">
        <f t="shared" si="6"/>
        <v>0</v>
      </c>
    </row>
    <row r="26" spans="1:16" s="8" customFormat="1" ht="23.25" customHeight="1" x14ac:dyDescent="0.2">
      <c r="A26" s="26">
        <v>15</v>
      </c>
      <c r="B26" s="27" t="s">
        <v>895</v>
      </c>
      <c r="C26" s="28" t="s">
        <v>896</v>
      </c>
      <c r="D26" s="29" t="s">
        <v>835</v>
      </c>
      <c r="E26" s="30"/>
      <c r="F26" s="31" t="str">
        <f t="shared" si="1"/>
        <v>Không XL</v>
      </c>
      <c r="G26" s="32">
        <f t="shared" si="0"/>
        <v>68</v>
      </c>
      <c r="H26" s="31" t="str">
        <f t="shared" si="2"/>
        <v>TB</v>
      </c>
      <c r="I26" s="48">
        <v>5.27</v>
      </c>
      <c r="J26" s="33" t="s">
        <v>732</v>
      </c>
      <c r="K26" s="19">
        <v>2</v>
      </c>
      <c r="L26" s="19">
        <v>0</v>
      </c>
      <c r="M26" s="19">
        <f t="shared" si="3"/>
        <v>50</v>
      </c>
      <c r="N26" s="19">
        <f t="shared" si="4"/>
        <v>10</v>
      </c>
      <c r="O26" s="19">
        <f t="shared" si="5"/>
        <v>8</v>
      </c>
      <c r="P26" s="19">
        <f t="shared" si="6"/>
        <v>0</v>
      </c>
    </row>
    <row r="27" spans="1:16" s="8" customFormat="1" ht="23.25" customHeight="1" x14ac:dyDescent="0.2">
      <c r="A27" s="26">
        <v>16</v>
      </c>
      <c r="B27" s="27" t="s">
        <v>897</v>
      </c>
      <c r="C27" s="28" t="s">
        <v>345</v>
      </c>
      <c r="D27" s="29" t="s">
        <v>99</v>
      </c>
      <c r="E27" s="30"/>
      <c r="F27" s="31" t="str">
        <f t="shared" si="1"/>
        <v>Không XL</v>
      </c>
      <c r="G27" s="32">
        <f t="shared" si="0"/>
        <v>52</v>
      </c>
      <c r="H27" s="31" t="str">
        <f t="shared" si="2"/>
        <v>TB</v>
      </c>
      <c r="I27" s="48">
        <v>6.04</v>
      </c>
      <c r="J27" s="33"/>
      <c r="K27" s="19">
        <v>0</v>
      </c>
      <c r="L27" s="19">
        <v>0</v>
      </c>
      <c r="M27" s="19">
        <f t="shared" si="3"/>
        <v>52</v>
      </c>
      <c r="N27" s="19">
        <f t="shared" si="4"/>
        <v>0</v>
      </c>
      <c r="O27" s="19">
        <f t="shared" si="5"/>
        <v>0</v>
      </c>
      <c r="P27" s="19">
        <f t="shared" si="6"/>
        <v>0</v>
      </c>
    </row>
    <row r="28" spans="1:16" s="8" customFormat="1" ht="33" x14ac:dyDescent="0.2">
      <c r="A28" s="26">
        <v>17</v>
      </c>
      <c r="B28" s="27" t="s">
        <v>898</v>
      </c>
      <c r="C28" s="28" t="s">
        <v>899</v>
      </c>
      <c r="D28" s="29" t="s">
        <v>99</v>
      </c>
      <c r="E28" s="30"/>
      <c r="F28" s="31" t="str">
        <f t="shared" si="1"/>
        <v>Không XL</v>
      </c>
      <c r="G28" s="32">
        <v>48</v>
      </c>
      <c r="H28" s="31" t="str">
        <f t="shared" si="2"/>
        <v>Yếu</v>
      </c>
      <c r="I28" s="50">
        <v>0.25</v>
      </c>
      <c r="J28" s="56" t="s">
        <v>1136</v>
      </c>
      <c r="K28" s="19">
        <v>0</v>
      </c>
      <c r="L28" s="19">
        <v>0</v>
      </c>
      <c r="M28" s="19">
        <f t="shared" si="3"/>
        <v>30</v>
      </c>
      <c r="N28" s="19">
        <f t="shared" si="4"/>
        <v>0</v>
      </c>
      <c r="O28" s="19">
        <f t="shared" si="5"/>
        <v>0</v>
      </c>
      <c r="P28" s="19">
        <f t="shared" si="6"/>
        <v>0</v>
      </c>
    </row>
    <row r="29" spans="1:16" s="8" customFormat="1" ht="23.25" customHeight="1" x14ac:dyDescent="0.2">
      <c r="A29" s="26">
        <v>18</v>
      </c>
      <c r="B29" s="27" t="s">
        <v>900</v>
      </c>
      <c r="C29" s="28" t="s">
        <v>901</v>
      </c>
      <c r="D29" s="29" t="s">
        <v>104</v>
      </c>
      <c r="E29" s="30"/>
      <c r="F29" s="31" t="str">
        <f t="shared" si="1"/>
        <v>Không XL</v>
      </c>
      <c r="G29" s="32">
        <f t="shared" si="0"/>
        <v>74</v>
      </c>
      <c r="H29" s="31" t="str">
        <f t="shared" si="2"/>
        <v>Khá</v>
      </c>
      <c r="I29" s="48">
        <v>6.75</v>
      </c>
      <c r="J29" s="33" t="s">
        <v>731</v>
      </c>
      <c r="K29" s="19">
        <v>2</v>
      </c>
      <c r="L29" s="19">
        <v>3</v>
      </c>
      <c r="M29" s="19">
        <f t="shared" si="3"/>
        <v>52</v>
      </c>
      <c r="N29" s="19">
        <f t="shared" si="4"/>
        <v>10</v>
      </c>
      <c r="O29" s="19">
        <f t="shared" si="5"/>
        <v>6</v>
      </c>
      <c r="P29" s="19">
        <f t="shared" si="6"/>
        <v>6</v>
      </c>
    </row>
    <row r="30" spans="1:16" s="8" customFormat="1" ht="23.25" customHeight="1" x14ac:dyDescent="0.2">
      <c r="A30" s="26">
        <v>19</v>
      </c>
      <c r="B30" s="27" t="s">
        <v>902</v>
      </c>
      <c r="C30" s="28" t="s">
        <v>903</v>
      </c>
      <c r="D30" s="29" t="s">
        <v>266</v>
      </c>
      <c r="E30" s="30"/>
      <c r="F30" s="31" t="str">
        <f t="shared" si="1"/>
        <v>Không XL</v>
      </c>
      <c r="G30" s="32">
        <f t="shared" si="0"/>
        <v>62</v>
      </c>
      <c r="H30" s="31" t="str">
        <f t="shared" si="2"/>
        <v>TB</v>
      </c>
      <c r="I30" s="48">
        <v>6.04</v>
      </c>
      <c r="J30" s="33"/>
      <c r="K30" s="19">
        <v>2</v>
      </c>
      <c r="L30" s="19">
        <v>0</v>
      </c>
      <c r="M30" s="19">
        <f t="shared" si="3"/>
        <v>52</v>
      </c>
      <c r="N30" s="19">
        <f t="shared" si="4"/>
        <v>10</v>
      </c>
      <c r="O30" s="19">
        <f t="shared" si="5"/>
        <v>0</v>
      </c>
      <c r="P30" s="19">
        <f t="shared" si="6"/>
        <v>0</v>
      </c>
    </row>
    <row r="31" spans="1:16" s="8" customFormat="1" ht="23.25" customHeight="1" x14ac:dyDescent="0.2">
      <c r="A31" s="26">
        <v>20</v>
      </c>
      <c r="B31" s="27" t="s">
        <v>904</v>
      </c>
      <c r="C31" s="28" t="s">
        <v>905</v>
      </c>
      <c r="D31" s="29" t="s">
        <v>266</v>
      </c>
      <c r="E31" s="30"/>
      <c r="F31" s="31" t="str">
        <f t="shared" si="1"/>
        <v>Không XL</v>
      </c>
      <c r="G31" s="32">
        <f t="shared" si="0"/>
        <v>59</v>
      </c>
      <c r="H31" s="31" t="str">
        <f t="shared" si="2"/>
        <v>TB</v>
      </c>
      <c r="I31" s="48">
        <v>5.36</v>
      </c>
      <c r="J31" s="33" t="s">
        <v>26</v>
      </c>
      <c r="K31" s="19">
        <v>1</v>
      </c>
      <c r="L31" s="19">
        <v>0</v>
      </c>
      <c r="M31" s="19">
        <f t="shared" si="3"/>
        <v>50</v>
      </c>
      <c r="N31" s="19">
        <f t="shared" si="4"/>
        <v>5</v>
      </c>
      <c r="O31" s="19">
        <f t="shared" si="5"/>
        <v>4</v>
      </c>
      <c r="P31" s="19">
        <f t="shared" si="6"/>
        <v>0</v>
      </c>
    </row>
    <row r="32" spans="1:16" s="8" customFormat="1" ht="23.25" customHeight="1" x14ac:dyDescent="0.2">
      <c r="A32" s="26">
        <v>21</v>
      </c>
      <c r="B32" s="27" t="s">
        <v>906</v>
      </c>
      <c r="C32" s="28" t="s">
        <v>561</v>
      </c>
      <c r="D32" s="29" t="s">
        <v>907</v>
      </c>
      <c r="E32" s="30"/>
      <c r="F32" s="31" t="str">
        <f t="shared" si="1"/>
        <v>Không XL</v>
      </c>
      <c r="G32" s="32">
        <f t="shared" si="0"/>
        <v>61</v>
      </c>
      <c r="H32" s="31" t="str">
        <f t="shared" si="2"/>
        <v>TB</v>
      </c>
      <c r="I32" s="48">
        <v>4.93</v>
      </c>
      <c r="J32" s="33" t="s">
        <v>731</v>
      </c>
      <c r="K32" s="19">
        <v>1</v>
      </c>
      <c r="L32" s="19">
        <v>0</v>
      </c>
      <c r="M32" s="19">
        <f t="shared" si="3"/>
        <v>50</v>
      </c>
      <c r="N32" s="19">
        <f t="shared" si="4"/>
        <v>5</v>
      </c>
      <c r="O32" s="19">
        <f t="shared" si="5"/>
        <v>6</v>
      </c>
      <c r="P32" s="19">
        <f t="shared" si="6"/>
        <v>0</v>
      </c>
    </row>
    <row r="33" spans="1:16" s="8" customFormat="1" ht="23.25" customHeight="1" x14ac:dyDescent="0.2">
      <c r="A33" s="26">
        <v>22</v>
      </c>
      <c r="B33" s="27" t="s">
        <v>908</v>
      </c>
      <c r="C33" s="28" t="s">
        <v>909</v>
      </c>
      <c r="D33" s="29" t="s">
        <v>115</v>
      </c>
      <c r="E33" s="30"/>
      <c r="F33" s="31" t="str">
        <f t="shared" si="1"/>
        <v>Không XL</v>
      </c>
      <c r="G33" s="32">
        <f t="shared" si="0"/>
        <v>58</v>
      </c>
      <c r="H33" s="31" t="str">
        <f t="shared" si="2"/>
        <v>TB</v>
      </c>
      <c r="I33" s="48">
        <v>5.76</v>
      </c>
      <c r="J33" s="33"/>
      <c r="K33" s="19">
        <v>1</v>
      </c>
      <c r="L33" s="19">
        <v>1</v>
      </c>
      <c r="M33" s="19">
        <f t="shared" si="3"/>
        <v>51</v>
      </c>
      <c r="N33" s="19">
        <f t="shared" si="4"/>
        <v>5</v>
      </c>
      <c r="O33" s="19">
        <f t="shared" si="5"/>
        <v>0</v>
      </c>
      <c r="P33" s="19">
        <f t="shared" si="6"/>
        <v>2</v>
      </c>
    </row>
    <row r="34" spans="1:16" s="8" customFormat="1" ht="23.25" customHeight="1" x14ac:dyDescent="0.2">
      <c r="A34" s="26">
        <v>23</v>
      </c>
      <c r="B34" s="27" t="s">
        <v>910</v>
      </c>
      <c r="C34" s="28" t="s">
        <v>911</v>
      </c>
      <c r="D34" s="29" t="s">
        <v>115</v>
      </c>
      <c r="E34" s="30"/>
      <c r="F34" s="31" t="str">
        <f t="shared" si="1"/>
        <v>Không XL</v>
      </c>
      <c r="G34" s="32">
        <f t="shared" si="0"/>
        <v>59</v>
      </c>
      <c r="H34" s="31" t="str">
        <f t="shared" si="2"/>
        <v>TB</v>
      </c>
      <c r="I34" s="48">
        <v>6.08</v>
      </c>
      <c r="J34" s="33"/>
      <c r="K34" s="19">
        <v>1</v>
      </c>
      <c r="L34" s="19">
        <v>1</v>
      </c>
      <c r="M34" s="19">
        <f t="shared" si="3"/>
        <v>52</v>
      </c>
      <c r="N34" s="19">
        <f t="shared" si="4"/>
        <v>5</v>
      </c>
      <c r="O34" s="19">
        <f t="shared" si="5"/>
        <v>0</v>
      </c>
      <c r="P34" s="19">
        <f t="shared" si="6"/>
        <v>2</v>
      </c>
    </row>
    <row r="35" spans="1:16" s="8" customFormat="1" ht="23.25" customHeight="1" x14ac:dyDescent="0.2">
      <c r="A35" s="26">
        <v>24</v>
      </c>
      <c r="B35" s="27" t="s">
        <v>912</v>
      </c>
      <c r="C35" s="28" t="s">
        <v>913</v>
      </c>
      <c r="D35" s="29" t="s">
        <v>618</v>
      </c>
      <c r="E35" s="30"/>
      <c r="F35" s="31" t="str">
        <f t="shared" si="1"/>
        <v>Không XL</v>
      </c>
      <c r="G35" s="32">
        <f t="shared" si="0"/>
        <v>70</v>
      </c>
      <c r="H35" s="31" t="str">
        <f t="shared" si="2"/>
        <v>Khá</v>
      </c>
      <c r="I35" s="48">
        <v>6.05</v>
      </c>
      <c r="J35" s="33" t="s">
        <v>26</v>
      </c>
      <c r="K35" s="19">
        <v>2</v>
      </c>
      <c r="L35" s="19">
        <v>2</v>
      </c>
      <c r="M35" s="19">
        <f t="shared" si="3"/>
        <v>52</v>
      </c>
      <c r="N35" s="19">
        <f t="shared" si="4"/>
        <v>10</v>
      </c>
      <c r="O35" s="19">
        <f t="shared" si="5"/>
        <v>4</v>
      </c>
      <c r="P35" s="19">
        <f t="shared" si="6"/>
        <v>4</v>
      </c>
    </row>
    <row r="36" spans="1:16" s="8" customFormat="1" ht="23.25" customHeight="1" x14ac:dyDescent="0.2">
      <c r="A36" s="26">
        <v>25</v>
      </c>
      <c r="B36" s="27" t="s">
        <v>914</v>
      </c>
      <c r="C36" s="28" t="s">
        <v>915</v>
      </c>
      <c r="D36" s="29" t="s">
        <v>121</v>
      </c>
      <c r="E36" s="30"/>
      <c r="F36" s="31" t="str">
        <f t="shared" si="1"/>
        <v>Không XL</v>
      </c>
      <c r="G36" s="32">
        <f t="shared" si="0"/>
        <v>50</v>
      </c>
      <c r="H36" s="31" t="str">
        <f t="shared" si="2"/>
        <v>TB</v>
      </c>
      <c r="I36" s="48">
        <v>5</v>
      </c>
      <c r="J36" s="33"/>
      <c r="K36" s="19">
        <v>0</v>
      </c>
      <c r="L36" s="19">
        <v>0</v>
      </c>
      <c r="M36" s="19">
        <f t="shared" si="3"/>
        <v>50</v>
      </c>
      <c r="N36" s="19">
        <f t="shared" si="4"/>
        <v>0</v>
      </c>
      <c r="O36" s="19">
        <f t="shared" si="5"/>
        <v>0</v>
      </c>
      <c r="P36" s="19">
        <f t="shared" si="6"/>
        <v>0</v>
      </c>
    </row>
    <row r="37" spans="1:16" s="8" customFormat="1" ht="23.25" customHeight="1" x14ac:dyDescent="0.2">
      <c r="A37" s="26">
        <v>26</v>
      </c>
      <c r="B37" s="27" t="s">
        <v>916</v>
      </c>
      <c r="C37" s="28" t="s">
        <v>917</v>
      </c>
      <c r="D37" s="29" t="s">
        <v>719</v>
      </c>
      <c r="E37" s="30"/>
      <c r="F37" s="31" t="str">
        <f t="shared" si="1"/>
        <v>Không XL</v>
      </c>
      <c r="G37" s="32">
        <f t="shared" si="0"/>
        <v>55</v>
      </c>
      <c r="H37" s="31" t="str">
        <f t="shared" si="2"/>
        <v>TB</v>
      </c>
      <c r="I37" s="48">
        <v>5.16</v>
      </c>
      <c r="J37" s="33"/>
      <c r="K37" s="19">
        <v>1</v>
      </c>
      <c r="L37" s="19">
        <v>0</v>
      </c>
      <c r="M37" s="19">
        <f t="shared" si="3"/>
        <v>50</v>
      </c>
      <c r="N37" s="19">
        <f t="shared" si="4"/>
        <v>5</v>
      </c>
      <c r="O37" s="19">
        <f t="shared" si="5"/>
        <v>0</v>
      </c>
      <c r="P37" s="19">
        <f t="shared" si="6"/>
        <v>0</v>
      </c>
    </row>
    <row r="38" spans="1:16" s="8" customFormat="1" ht="33" x14ac:dyDescent="0.2">
      <c r="A38" s="26">
        <v>27</v>
      </c>
      <c r="B38" s="27" t="s">
        <v>918</v>
      </c>
      <c r="C38" s="28" t="s">
        <v>919</v>
      </c>
      <c r="D38" s="29" t="s">
        <v>619</v>
      </c>
      <c r="E38" s="30"/>
      <c r="F38" s="31" t="str">
        <f t="shared" si="1"/>
        <v>Không XL</v>
      </c>
      <c r="G38" s="32">
        <v>48</v>
      </c>
      <c r="H38" s="31" t="str">
        <f t="shared" si="2"/>
        <v>Yếu</v>
      </c>
      <c r="I38" s="50">
        <v>0.88</v>
      </c>
      <c r="J38" s="56" t="s">
        <v>1136</v>
      </c>
      <c r="K38" s="19">
        <v>0</v>
      </c>
      <c r="L38" s="19">
        <v>0</v>
      </c>
      <c r="M38" s="19">
        <f t="shared" si="3"/>
        <v>30</v>
      </c>
      <c r="N38" s="19">
        <f t="shared" si="4"/>
        <v>0</v>
      </c>
      <c r="O38" s="19">
        <f t="shared" si="5"/>
        <v>0</v>
      </c>
      <c r="P38" s="19">
        <f t="shared" si="6"/>
        <v>0</v>
      </c>
    </row>
    <row r="39" spans="1:16" s="8" customFormat="1" ht="23.25" customHeight="1" x14ac:dyDescent="0.2">
      <c r="A39" s="26">
        <v>28</v>
      </c>
      <c r="B39" s="27" t="s">
        <v>920</v>
      </c>
      <c r="C39" s="28" t="s">
        <v>921</v>
      </c>
      <c r="D39" s="29" t="s">
        <v>270</v>
      </c>
      <c r="E39" s="30"/>
      <c r="F39" s="31" t="str">
        <f t="shared" si="1"/>
        <v>Không XL</v>
      </c>
      <c r="G39" s="32">
        <v>50</v>
      </c>
      <c r="H39" s="31" t="str">
        <f t="shared" si="2"/>
        <v>TB</v>
      </c>
      <c r="I39" s="48">
        <v>2.11</v>
      </c>
      <c r="J39" s="33"/>
      <c r="K39" s="19">
        <v>0</v>
      </c>
      <c r="L39" s="19">
        <v>0</v>
      </c>
      <c r="M39" s="19">
        <f t="shared" si="3"/>
        <v>30</v>
      </c>
      <c r="N39" s="19">
        <f t="shared" si="4"/>
        <v>0</v>
      </c>
      <c r="O39" s="19">
        <f t="shared" si="5"/>
        <v>0</v>
      </c>
      <c r="P39" s="19">
        <f t="shared" si="6"/>
        <v>0</v>
      </c>
    </row>
    <row r="40" spans="1:16" s="8" customFormat="1" ht="23.25" customHeight="1" x14ac:dyDescent="0.2">
      <c r="A40" s="26">
        <v>29</v>
      </c>
      <c r="B40" s="27" t="s">
        <v>922</v>
      </c>
      <c r="C40" s="28" t="s">
        <v>60</v>
      </c>
      <c r="D40" s="29" t="s">
        <v>401</v>
      </c>
      <c r="E40" s="30"/>
      <c r="F40" s="31" t="str">
        <f t="shared" si="1"/>
        <v>Không XL</v>
      </c>
      <c r="G40" s="32">
        <f t="shared" si="0"/>
        <v>50</v>
      </c>
      <c r="H40" s="31" t="str">
        <f t="shared" si="2"/>
        <v>TB</v>
      </c>
      <c r="I40" s="48">
        <v>4.8</v>
      </c>
      <c r="J40" s="33"/>
      <c r="K40" s="19">
        <v>0</v>
      </c>
      <c r="L40" s="19">
        <v>0</v>
      </c>
      <c r="M40" s="19">
        <f t="shared" si="3"/>
        <v>50</v>
      </c>
      <c r="N40" s="19">
        <f t="shared" si="4"/>
        <v>0</v>
      </c>
      <c r="O40" s="19">
        <f t="shared" si="5"/>
        <v>0</v>
      </c>
      <c r="P40" s="19">
        <f t="shared" si="6"/>
        <v>0</v>
      </c>
    </row>
    <row r="41" spans="1:16" s="8" customFormat="1" ht="23.25" customHeight="1" x14ac:dyDescent="0.2">
      <c r="A41" s="26">
        <v>30</v>
      </c>
      <c r="B41" s="27" t="s">
        <v>923</v>
      </c>
      <c r="C41" s="28" t="s">
        <v>687</v>
      </c>
      <c r="D41" s="29" t="s">
        <v>401</v>
      </c>
      <c r="E41" s="30"/>
      <c r="F41" s="31" t="str">
        <f t="shared" si="1"/>
        <v>Không XL</v>
      </c>
      <c r="G41" s="32">
        <f t="shared" si="0"/>
        <v>50</v>
      </c>
      <c r="H41" s="31" t="str">
        <f t="shared" si="2"/>
        <v>TB</v>
      </c>
      <c r="I41" s="48">
        <v>4.5</v>
      </c>
      <c r="J41" s="33"/>
      <c r="K41" s="19">
        <v>0</v>
      </c>
      <c r="L41" s="19">
        <v>0</v>
      </c>
      <c r="M41" s="19">
        <f t="shared" si="3"/>
        <v>50</v>
      </c>
      <c r="N41" s="19">
        <f t="shared" si="4"/>
        <v>0</v>
      </c>
      <c r="O41" s="19">
        <f t="shared" si="5"/>
        <v>0</v>
      </c>
      <c r="P41" s="19">
        <f t="shared" si="6"/>
        <v>0</v>
      </c>
    </row>
    <row r="42" spans="1:16" s="8" customFormat="1" ht="23.25" customHeight="1" x14ac:dyDescent="0.2">
      <c r="A42" s="26">
        <v>31</v>
      </c>
      <c r="B42" s="27" t="s">
        <v>924</v>
      </c>
      <c r="C42" s="28" t="s">
        <v>925</v>
      </c>
      <c r="D42" s="29" t="s">
        <v>926</v>
      </c>
      <c r="E42" s="30"/>
      <c r="F42" s="31" t="str">
        <f t="shared" si="1"/>
        <v>Không XL</v>
      </c>
      <c r="G42" s="32">
        <v>50</v>
      </c>
      <c r="H42" s="31" t="str">
        <f t="shared" si="2"/>
        <v>TB</v>
      </c>
      <c r="I42" s="48">
        <v>3.56</v>
      </c>
      <c r="J42" s="33"/>
      <c r="K42" s="19">
        <v>0</v>
      </c>
      <c r="L42" s="19">
        <v>0</v>
      </c>
      <c r="M42" s="19">
        <f t="shared" si="3"/>
        <v>40</v>
      </c>
      <c r="N42" s="19">
        <f t="shared" si="4"/>
        <v>0</v>
      </c>
      <c r="O42" s="19">
        <f t="shared" si="5"/>
        <v>0</v>
      </c>
      <c r="P42" s="19">
        <f t="shared" si="6"/>
        <v>0</v>
      </c>
    </row>
    <row r="43" spans="1:16" s="8" customFormat="1" ht="23.25" customHeight="1" x14ac:dyDescent="0.2">
      <c r="A43" s="26">
        <v>32</v>
      </c>
      <c r="B43" s="27" t="s">
        <v>927</v>
      </c>
      <c r="C43" s="28" t="s">
        <v>928</v>
      </c>
      <c r="D43" s="29" t="s">
        <v>148</v>
      </c>
      <c r="E43" s="30"/>
      <c r="F43" s="31" t="str">
        <f t="shared" si="1"/>
        <v>Không XL</v>
      </c>
      <c r="G43" s="32">
        <f t="shared" si="0"/>
        <v>56</v>
      </c>
      <c r="H43" s="31" t="str">
        <f t="shared" si="2"/>
        <v>TB</v>
      </c>
      <c r="I43" s="48">
        <v>6.46</v>
      </c>
      <c r="J43" s="33"/>
      <c r="K43" s="19">
        <v>0</v>
      </c>
      <c r="L43" s="19">
        <v>2</v>
      </c>
      <c r="M43" s="19">
        <f t="shared" si="3"/>
        <v>52</v>
      </c>
      <c r="N43" s="19">
        <f t="shared" si="4"/>
        <v>0</v>
      </c>
      <c r="O43" s="19">
        <f t="shared" si="5"/>
        <v>0</v>
      </c>
      <c r="P43" s="19">
        <f t="shared" si="6"/>
        <v>4</v>
      </c>
    </row>
    <row r="44" spans="1:16" s="8" customFormat="1" ht="23.25" customHeight="1" x14ac:dyDescent="0.2">
      <c r="A44" s="26">
        <v>33</v>
      </c>
      <c r="B44" s="27" t="s">
        <v>929</v>
      </c>
      <c r="C44" s="28" t="s">
        <v>930</v>
      </c>
      <c r="D44" s="29" t="s">
        <v>722</v>
      </c>
      <c r="E44" s="30"/>
      <c r="F44" s="31" t="str">
        <f t="shared" si="1"/>
        <v>Không XL</v>
      </c>
      <c r="G44" s="32">
        <v>50</v>
      </c>
      <c r="H44" s="31" t="str">
        <f t="shared" si="2"/>
        <v>TB</v>
      </c>
      <c r="I44" s="48">
        <v>3.85</v>
      </c>
      <c r="J44" s="33"/>
      <c r="K44" s="19">
        <v>0</v>
      </c>
      <c r="L44" s="19">
        <v>0</v>
      </c>
      <c r="M44" s="19">
        <f t="shared" si="3"/>
        <v>40</v>
      </c>
      <c r="N44" s="19">
        <f t="shared" si="4"/>
        <v>0</v>
      </c>
      <c r="O44" s="19">
        <f t="shared" si="5"/>
        <v>0</v>
      </c>
      <c r="P44" s="19">
        <f t="shared" si="6"/>
        <v>0</v>
      </c>
    </row>
    <row r="45" spans="1:16" s="8" customFormat="1" ht="23.25" customHeight="1" x14ac:dyDescent="0.2">
      <c r="A45" s="26">
        <v>34</v>
      </c>
      <c r="B45" s="27" t="s">
        <v>931</v>
      </c>
      <c r="C45" s="28" t="s">
        <v>747</v>
      </c>
      <c r="D45" s="29" t="s">
        <v>402</v>
      </c>
      <c r="E45" s="30"/>
      <c r="F45" s="31" t="str">
        <f t="shared" si="1"/>
        <v>Không XL</v>
      </c>
      <c r="G45" s="32">
        <f t="shared" si="0"/>
        <v>50</v>
      </c>
      <c r="H45" s="31" t="str">
        <f t="shared" si="2"/>
        <v>TB</v>
      </c>
      <c r="I45" s="48">
        <v>5.35</v>
      </c>
      <c r="J45" s="33"/>
      <c r="K45" s="19">
        <v>0</v>
      </c>
      <c r="L45" s="19">
        <v>0</v>
      </c>
      <c r="M45" s="19">
        <f t="shared" si="3"/>
        <v>50</v>
      </c>
      <c r="N45" s="19">
        <f t="shared" si="4"/>
        <v>0</v>
      </c>
      <c r="O45" s="19">
        <f t="shared" si="5"/>
        <v>0</v>
      </c>
      <c r="P45" s="19">
        <f t="shared" si="6"/>
        <v>0</v>
      </c>
    </row>
    <row r="46" spans="1:16" s="8" customFormat="1" ht="23.25" customHeight="1" x14ac:dyDescent="0.2">
      <c r="A46" s="26">
        <v>35</v>
      </c>
      <c r="B46" s="27" t="s">
        <v>932</v>
      </c>
      <c r="C46" s="28" t="s">
        <v>933</v>
      </c>
      <c r="D46" s="29" t="s">
        <v>934</v>
      </c>
      <c r="E46" s="30"/>
      <c r="F46" s="31" t="str">
        <f t="shared" si="1"/>
        <v>Không XL</v>
      </c>
      <c r="G46" s="32">
        <f t="shared" si="0"/>
        <v>50</v>
      </c>
      <c r="H46" s="31" t="str">
        <f t="shared" si="2"/>
        <v>TB</v>
      </c>
      <c r="I46" s="48">
        <v>4.79</v>
      </c>
      <c r="J46" s="33"/>
      <c r="K46" s="19">
        <v>0</v>
      </c>
      <c r="L46" s="19">
        <v>0</v>
      </c>
      <c r="M46" s="19">
        <f t="shared" si="3"/>
        <v>50</v>
      </c>
      <c r="N46" s="19">
        <f t="shared" si="4"/>
        <v>0</v>
      </c>
      <c r="O46" s="19">
        <f t="shared" si="5"/>
        <v>0</v>
      </c>
      <c r="P46" s="19">
        <f t="shared" si="6"/>
        <v>0</v>
      </c>
    </row>
    <row r="47" spans="1:16" s="8" customFormat="1" ht="23.25" customHeight="1" x14ac:dyDescent="0.2">
      <c r="A47" s="26">
        <v>36</v>
      </c>
      <c r="B47" s="27" t="s">
        <v>935</v>
      </c>
      <c r="C47" s="28" t="s">
        <v>594</v>
      </c>
      <c r="D47" s="29" t="s">
        <v>407</v>
      </c>
      <c r="E47" s="30"/>
      <c r="F47" s="31" t="str">
        <f t="shared" si="1"/>
        <v>Không XL</v>
      </c>
      <c r="G47" s="32">
        <f t="shared" si="0"/>
        <v>55</v>
      </c>
      <c r="H47" s="31" t="str">
        <f t="shared" si="2"/>
        <v>TB</v>
      </c>
      <c r="I47" s="48">
        <v>5.55</v>
      </c>
      <c r="J47" s="33"/>
      <c r="K47" s="19">
        <v>0</v>
      </c>
      <c r="L47" s="19">
        <v>2</v>
      </c>
      <c r="M47" s="19">
        <f t="shared" si="3"/>
        <v>51</v>
      </c>
      <c r="N47" s="19">
        <f t="shared" si="4"/>
        <v>0</v>
      </c>
      <c r="O47" s="19">
        <f t="shared" si="5"/>
        <v>0</v>
      </c>
      <c r="P47" s="19">
        <f t="shared" si="6"/>
        <v>4</v>
      </c>
    </row>
    <row r="48" spans="1:16" ht="18" customHeight="1" x14ac:dyDescent="0.3">
      <c r="C48" s="58" t="s">
        <v>8</v>
      </c>
      <c r="D48" s="58"/>
      <c r="E48" s="58"/>
      <c r="F48" s="58"/>
      <c r="G48" s="58"/>
      <c r="H48" s="58"/>
      <c r="I48" s="58"/>
      <c r="J48" s="58"/>
    </row>
    <row r="49" spans="1:10" ht="17.100000000000001" customHeight="1" x14ac:dyDescent="0.25">
      <c r="C49" s="59" t="s">
        <v>9</v>
      </c>
      <c r="D49" s="10"/>
      <c r="E49" s="60" t="s">
        <v>4</v>
      </c>
      <c r="F49" s="61"/>
      <c r="G49" s="60" t="s">
        <v>18</v>
      </c>
      <c r="H49" s="61"/>
      <c r="I49" s="20"/>
      <c r="J49" s="62" t="s">
        <v>5</v>
      </c>
    </row>
    <row r="50" spans="1:10" s="8" customFormat="1" ht="20.25" customHeight="1" x14ac:dyDescent="0.2">
      <c r="C50" s="59"/>
      <c r="D50" s="11"/>
      <c r="E50" s="42" t="s">
        <v>10</v>
      </c>
      <c r="F50" s="23" t="s">
        <v>11</v>
      </c>
      <c r="G50" s="42" t="s">
        <v>10</v>
      </c>
      <c r="H50" s="23" t="s">
        <v>11</v>
      </c>
      <c r="I50" s="12"/>
      <c r="J50" s="62"/>
    </row>
    <row r="51" spans="1:10" ht="18.75" customHeight="1" x14ac:dyDescent="0.25">
      <c r="C51" s="37" t="s">
        <v>12</v>
      </c>
      <c r="D51" s="38"/>
      <c r="E51" s="39">
        <f>COUNTIF(F12:F47,"XS")</f>
        <v>0</v>
      </c>
      <c r="F51" s="40">
        <f>E51*100/$A$47</f>
        <v>0</v>
      </c>
      <c r="G51" s="39">
        <f>COUNTIF(H12:H47,"XS")</f>
        <v>0</v>
      </c>
      <c r="H51" s="40">
        <f>G51*100/$A$47</f>
        <v>0</v>
      </c>
      <c r="I51" s="40"/>
      <c r="J51" s="41"/>
    </row>
    <row r="52" spans="1:10" ht="18.75" customHeight="1" x14ac:dyDescent="0.25">
      <c r="C52" s="37" t="s">
        <v>13</v>
      </c>
      <c r="D52" s="38"/>
      <c r="E52" s="39">
        <f>COUNTIF(F12:F47,"Tốt")</f>
        <v>0</v>
      </c>
      <c r="F52" s="40">
        <f t="shared" ref="F52:F56" si="7">E52*100/$A$47</f>
        <v>0</v>
      </c>
      <c r="G52" s="39">
        <f>COUNTIF(H12:H47,"Tốt")</f>
        <v>1</v>
      </c>
      <c r="H52" s="40">
        <f t="shared" ref="H52:H56" si="8">G52*100/$A$47</f>
        <v>2.7777777777777777</v>
      </c>
      <c r="I52" s="40"/>
      <c r="J52" s="41"/>
    </row>
    <row r="53" spans="1:10" ht="18.75" customHeight="1" x14ac:dyDescent="0.25">
      <c r="C53" s="37" t="s">
        <v>14</v>
      </c>
      <c r="D53" s="38"/>
      <c r="E53" s="39">
        <f>COUNTIF(F12:F47,"Khá")</f>
        <v>0</v>
      </c>
      <c r="F53" s="40">
        <f t="shared" si="7"/>
        <v>0</v>
      </c>
      <c r="G53" s="39">
        <f>COUNTIF(H12:H47,"Khá")</f>
        <v>2</v>
      </c>
      <c r="H53" s="40">
        <f t="shared" si="8"/>
        <v>5.5555555555555554</v>
      </c>
      <c r="I53" s="40"/>
      <c r="J53" s="41"/>
    </row>
    <row r="54" spans="1:10" ht="18.75" customHeight="1" x14ac:dyDescent="0.25">
      <c r="C54" s="37" t="s">
        <v>15</v>
      </c>
      <c r="D54" s="38"/>
      <c r="E54" s="39">
        <f>COUNTIF(F12:F47,"TB")</f>
        <v>0</v>
      </c>
      <c r="F54" s="40">
        <f t="shared" si="7"/>
        <v>0</v>
      </c>
      <c r="G54" s="39">
        <f>COUNTIF(H12:H47,"TB")</f>
        <v>28</v>
      </c>
      <c r="H54" s="40">
        <f t="shared" si="8"/>
        <v>77.777777777777771</v>
      </c>
      <c r="I54" s="40"/>
      <c r="J54" s="41"/>
    </row>
    <row r="55" spans="1:10" ht="18.75" customHeight="1" x14ac:dyDescent="0.25">
      <c r="C55" s="37" t="s">
        <v>16</v>
      </c>
      <c r="D55" s="38"/>
      <c r="E55" s="39">
        <f>COUNTIF(F12:F47,"Yếu")</f>
        <v>0</v>
      </c>
      <c r="F55" s="40">
        <f t="shared" si="7"/>
        <v>0</v>
      </c>
      <c r="G55" s="39">
        <f>COUNTIF(H12:H47,"Yếu")</f>
        <v>5</v>
      </c>
      <c r="H55" s="40">
        <f t="shared" si="8"/>
        <v>13.888888888888889</v>
      </c>
      <c r="I55" s="40"/>
      <c r="J55" s="41"/>
    </row>
    <row r="56" spans="1:10" ht="18.75" customHeight="1" x14ac:dyDescent="0.25">
      <c r="C56" s="37" t="s">
        <v>27</v>
      </c>
      <c r="D56" s="38"/>
      <c r="E56" s="39">
        <f>COUNTIF(F12:F47,"Không XL")</f>
        <v>36</v>
      </c>
      <c r="F56" s="40">
        <f t="shared" si="7"/>
        <v>100</v>
      </c>
      <c r="G56" s="39">
        <f>COUNTIF(H12:H47,"Không XL")</f>
        <v>0</v>
      </c>
      <c r="H56" s="40">
        <f t="shared" si="8"/>
        <v>0</v>
      </c>
      <c r="I56" s="40"/>
      <c r="J56" s="41"/>
    </row>
    <row r="57" spans="1:10" ht="9.9499999999999993" customHeight="1" x14ac:dyDescent="0.25">
      <c r="C57" s="13"/>
      <c r="D57" s="13"/>
      <c r="F57" s="14"/>
    </row>
    <row r="58" spans="1:10" ht="21" customHeight="1" x14ac:dyDescent="0.25">
      <c r="E58" s="57" t="s">
        <v>17</v>
      </c>
      <c r="F58" s="57"/>
      <c r="G58" s="57"/>
      <c r="H58" s="57"/>
      <c r="I58" s="57"/>
      <c r="J58" s="57"/>
    </row>
    <row r="59" spans="1:10" ht="19.5" customHeight="1" x14ac:dyDescent="0.3">
      <c r="A59" s="15"/>
      <c r="B59" s="34" t="s">
        <v>29</v>
      </c>
      <c r="C59" s="34"/>
      <c r="D59" s="34" t="s">
        <v>33</v>
      </c>
      <c r="E59" s="34"/>
      <c r="F59" s="34"/>
      <c r="G59" s="34"/>
      <c r="H59" s="34" t="s">
        <v>28</v>
      </c>
      <c r="I59" s="24"/>
      <c r="J59" s="34"/>
    </row>
    <row r="60" spans="1:10" ht="17.100000000000001" customHeight="1" x14ac:dyDescent="0.25"/>
    <row r="61" spans="1:10" ht="17.100000000000001" customHeight="1" x14ac:dyDescent="0.25"/>
    <row r="62" spans="1:10" ht="17.100000000000001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</sheetData>
  <sheetProtection algorithmName="SHA-512" hashValue="FJZkh0DU8a3bcF22620pXP2ZEYMNQpI/hNH0GxGdOaQN3TEdXhQtYt24C2Df8GfaQfILdXHIGHd7wcAAt6eehA==" saltValue="Nk31WZs2QX22a1l/D/CC5w==" spinCount="100000" sheet="1" objects="1" scenarios="1"/>
  <mergeCells count="19">
    <mergeCell ref="E58:J58"/>
    <mergeCell ref="A8:J8"/>
    <mergeCell ref="A10:A11"/>
    <mergeCell ref="B10:B11"/>
    <mergeCell ref="C10:D11"/>
    <mergeCell ref="E10:F10"/>
    <mergeCell ref="G10:H10"/>
    <mergeCell ref="J10:J11"/>
    <mergeCell ref="C48:J48"/>
    <mergeCell ref="C49:C50"/>
    <mergeCell ref="E49:F49"/>
    <mergeCell ref="G49:H49"/>
    <mergeCell ref="J49:J50"/>
    <mergeCell ref="A7:J7"/>
    <mergeCell ref="E2:J2"/>
    <mergeCell ref="E3:J3"/>
    <mergeCell ref="E4:J4"/>
    <mergeCell ref="A5:D5"/>
    <mergeCell ref="A6:J6"/>
  </mergeCells>
  <conditionalFormatting sqref="F12:F47">
    <cfRule type="cellIs" dxfId="31" priority="7" stopIfTrue="1" operator="equal">
      <formula>"SVG"</formula>
    </cfRule>
    <cfRule type="cellIs" dxfId="30" priority="8" stopIfTrue="1" operator="equal">
      <formula>"SVXS"</formula>
    </cfRule>
  </conditionalFormatting>
  <conditionalFormatting sqref="H12:H47">
    <cfRule type="cellIs" dxfId="29" priority="3" operator="equal">
      <formula>"Yếu"</formula>
    </cfRule>
  </conditionalFormatting>
  <conditionalFormatting sqref="H12:H47">
    <cfRule type="cellIs" dxfId="28" priority="5" stopIfTrue="1" operator="equal">
      <formula>"SVG"</formula>
    </cfRule>
    <cfRule type="cellIs" dxfId="27" priority="6" stopIfTrue="1" operator="equal">
      <formula>"SVXS"</formula>
    </cfRule>
  </conditionalFormatting>
  <conditionalFormatting sqref="O12:O47">
    <cfRule type="cellIs" dxfId="26" priority="4" operator="equal">
      <formula>5</formula>
    </cfRule>
  </conditionalFormatting>
  <conditionalFormatting sqref="I12:I47">
    <cfRule type="cellIs" dxfId="25" priority="1" stopIfTrue="1" operator="lessThan">
      <formula>2</formula>
    </cfRule>
    <cfRule type="cellIs" dxfId="24" priority="2" stopIfTrue="1" operator="greaterThanOrEqual">
      <formula>7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5" max="15" man="1"/>
  </rowBreaks>
  <colBreaks count="1" manualBreakCount="1">
    <brk id="1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4B1AF-7E6B-4A4E-92AE-7E627B8BF46E}">
  <dimension ref="A1:U81"/>
  <sheetViews>
    <sheetView tabSelected="1" view="pageLayout" topLeftCell="A7" zoomScale="70" zoomScaleNormal="90" zoomScalePageLayoutView="70" workbookViewId="0">
      <selection activeCell="G36" sqref="G36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11.6640625" style="1" customWidth="1"/>
    <col min="5" max="5" width="12.83203125" style="1" customWidth="1"/>
    <col min="6" max="6" width="12.6640625" style="1" customWidth="1"/>
    <col min="7" max="7" width="12.5" style="1" customWidth="1"/>
    <col min="8" max="8" width="13.83203125" style="1" customWidth="1"/>
    <col min="9" max="9" width="6.83203125" style="1" hidden="1" customWidth="1"/>
    <col min="10" max="10" width="32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1004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937</v>
      </c>
      <c r="C12" s="28" t="s">
        <v>938</v>
      </c>
      <c r="D12" s="29" t="s">
        <v>505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48" si="0">SUM(M12:P12)</f>
        <v>50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8">
        <v>5.18</v>
      </c>
      <c r="J12" s="52"/>
      <c r="K12" s="19">
        <v>0</v>
      </c>
      <c r="L12" s="19">
        <v>0</v>
      </c>
      <c r="M12" s="19">
        <f>IF(I12&gt;=9,55,IF(I12&gt;=8,54,IF(I12&gt;=7,53,IF(I12&gt;=6,52,IF(I12&gt;=5.5,51,IF(I12&gt;=4,50,IF(I12&gt;=3,40,30)))))))</f>
        <v>50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0</v>
      </c>
    </row>
    <row r="13" spans="1:21" s="8" customFormat="1" ht="23.25" customHeight="1" x14ac:dyDescent="0.2">
      <c r="A13" s="26">
        <v>2</v>
      </c>
      <c r="B13" s="27" t="s">
        <v>939</v>
      </c>
      <c r="C13" s="28" t="s">
        <v>940</v>
      </c>
      <c r="D13" s="29" t="s">
        <v>739</v>
      </c>
      <c r="E13" s="30"/>
      <c r="F13" s="31" t="str">
        <f t="shared" ref="F13:F48" si="1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50</v>
      </c>
      <c r="H13" s="31" t="str">
        <f t="shared" ref="H13:H48" si="2">IF(AND(G13&gt;=90),"XS",IF(AND(G13&gt;=80),"Tốt",IF(AND(G13&gt;=70),"Khá",IF(AND(G13&gt;=60),"TB",IF(AND(G13&gt;=50),"TB",IF(AND(G13&lt;50),IF(AND(G13&gt;0),"Yếu",IF(AND(G13=0),"Không XL"," "))))))))</f>
        <v>TB</v>
      </c>
      <c r="I13" s="48">
        <v>5.25</v>
      </c>
      <c r="J13" s="52"/>
      <c r="K13" s="19">
        <v>0</v>
      </c>
      <c r="L13" s="19">
        <v>0</v>
      </c>
      <c r="M13" s="19">
        <f t="shared" ref="M13:M48" si="3">IF(I13&gt;=9,55,IF(I13&gt;=8,54,IF(I13&gt;=7,53,IF(I13&gt;=6,52,IF(I13&gt;=5.5,51,IF(I13&gt;=4,50,IF(I13&gt;=3,40,30)))))))</f>
        <v>50</v>
      </c>
      <c r="N13" s="19">
        <f t="shared" ref="N13:N48" si="4">IF(K13&lt;=5,K13*5,25)</f>
        <v>0</v>
      </c>
      <c r="O13" s="19">
        <f t="shared" ref="O13:O48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48" si="6">IF(L13&lt;=5,L13*2,10)</f>
        <v>0</v>
      </c>
    </row>
    <row r="14" spans="1:21" s="8" customFormat="1" ht="23.25" customHeight="1" x14ac:dyDescent="0.2">
      <c r="A14" s="26">
        <v>3</v>
      </c>
      <c r="B14" s="27" t="s">
        <v>941</v>
      </c>
      <c r="C14" s="28" t="s">
        <v>942</v>
      </c>
      <c r="D14" s="29" t="s">
        <v>714</v>
      </c>
      <c r="E14" s="30"/>
      <c r="F14" s="31" t="str">
        <f t="shared" si="1"/>
        <v>Không XL</v>
      </c>
      <c r="G14" s="32">
        <v>50</v>
      </c>
      <c r="H14" s="31" t="str">
        <f t="shared" si="2"/>
        <v>TB</v>
      </c>
      <c r="I14" s="48">
        <v>2.4</v>
      </c>
      <c r="J14" s="52"/>
      <c r="K14" s="19">
        <v>0</v>
      </c>
      <c r="L14" s="19">
        <v>0</v>
      </c>
      <c r="M14" s="19">
        <f t="shared" si="3"/>
        <v>30</v>
      </c>
      <c r="N14" s="19">
        <f t="shared" si="4"/>
        <v>0</v>
      </c>
      <c r="O14" s="19">
        <f t="shared" si="5"/>
        <v>0</v>
      </c>
      <c r="P14" s="19">
        <f t="shared" si="6"/>
        <v>0</v>
      </c>
    </row>
    <row r="15" spans="1:21" s="8" customFormat="1" ht="23.25" customHeight="1" x14ac:dyDescent="0.2">
      <c r="A15" s="26">
        <v>4</v>
      </c>
      <c r="B15" s="27" t="s">
        <v>943</v>
      </c>
      <c r="C15" s="28" t="s">
        <v>944</v>
      </c>
      <c r="D15" s="29" t="s">
        <v>945</v>
      </c>
      <c r="E15" s="30"/>
      <c r="F15" s="31" t="str">
        <f t="shared" si="1"/>
        <v>Không XL</v>
      </c>
      <c r="G15" s="32">
        <v>50</v>
      </c>
      <c r="H15" s="31" t="str">
        <f t="shared" si="2"/>
        <v>TB</v>
      </c>
      <c r="I15" s="48">
        <v>2.68</v>
      </c>
      <c r="J15" s="52"/>
      <c r="K15" s="19">
        <v>0</v>
      </c>
      <c r="L15" s="19">
        <v>0</v>
      </c>
      <c r="M15" s="19">
        <f t="shared" si="3"/>
        <v>30</v>
      </c>
      <c r="N15" s="19">
        <f t="shared" si="4"/>
        <v>0</v>
      </c>
      <c r="O15" s="19">
        <f t="shared" si="5"/>
        <v>0</v>
      </c>
      <c r="P15" s="19">
        <f t="shared" si="6"/>
        <v>0</v>
      </c>
    </row>
    <row r="16" spans="1:21" s="8" customFormat="1" ht="23.25" customHeight="1" x14ac:dyDescent="0.2">
      <c r="A16" s="26">
        <v>5</v>
      </c>
      <c r="B16" s="27" t="s">
        <v>946</v>
      </c>
      <c r="C16" s="28" t="s">
        <v>856</v>
      </c>
      <c r="D16" s="29" t="s">
        <v>947</v>
      </c>
      <c r="E16" s="30"/>
      <c r="F16" s="31" t="str">
        <f t="shared" si="1"/>
        <v>Không XL</v>
      </c>
      <c r="G16" s="78">
        <f>SUM(M16:P16)+10</f>
        <v>70</v>
      </c>
      <c r="H16" s="31" t="str">
        <f t="shared" si="2"/>
        <v>Khá</v>
      </c>
      <c r="I16" s="48">
        <v>6.08</v>
      </c>
      <c r="J16" s="52" t="s">
        <v>732</v>
      </c>
      <c r="K16" s="19">
        <v>0</v>
      </c>
      <c r="L16" s="19">
        <v>0</v>
      </c>
      <c r="M16" s="19">
        <f t="shared" si="3"/>
        <v>52</v>
      </c>
      <c r="N16" s="19">
        <f t="shared" si="4"/>
        <v>0</v>
      </c>
      <c r="O16" s="19">
        <f t="shared" si="5"/>
        <v>8</v>
      </c>
      <c r="P16" s="19">
        <f t="shared" si="6"/>
        <v>0</v>
      </c>
    </row>
    <row r="17" spans="1:16" s="8" customFormat="1" ht="23.25" customHeight="1" x14ac:dyDescent="0.2">
      <c r="A17" s="26">
        <v>6</v>
      </c>
      <c r="B17" s="27" t="s">
        <v>948</v>
      </c>
      <c r="C17" s="28" t="s">
        <v>949</v>
      </c>
      <c r="D17" s="29" t="s">
        <v>950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f t="shared" si="0"/>
        <v>52</v>
      </c>
      <c r="H17" s="31" t="str">
        <f t="shared" si="2"/>
        <v>TB</v>
      </c>
      <c r="I17" s="48">
        <v>5.18</v>
      </c>
      <c r="J17" s="52"/>
      <c r="K17" s="19">
        <v>0</v>
      </c>
      <c r="L17" s="19">
        <v>1</v>
      </c>
      <c r="M17" s="19">
        <f t="shared" si="3"/>
        <v>50</v>
      </c>
      <c r="N17" s="19">
        <f t="shared" si="4"/>
        <v>0</v>
      </c>
      <c r="O17" s="19">
        <f t="shared" si="5"/>
        <v>0</v>
      </c>
      <c r="P17" s="19">
        <f t="shared" si="6"/>
        <v>2</v>
      </c>
    </row>
    <row r="18" spans="1:16" s="8" customFormat="1" ht="23.25" customHeight="1" x14ac:dyDescent="0.2">
      <c r="A18" s="26">
        <v>7</v>
      </c>
      <c r="B18" s="27" t="s">
        <v>951</v>
      </c>
      <c r="C18" s="28" t="s">
        <v>952</v>
      </c>
      <c r="D18" s="29" t="s">
        <v>66</v>
      </c>
      <c r="E18" s="30"/>
      <c r="F18" s="31" t="str">
        <f t="shared" si="1"/>
        <v>Không XL</v>
      </c>
      <c r="G18" s="32">
        <f t="shared" si="0"/>
        <v>50</v>
      </c>
      <c r="H18" s="31" t="str">
        <f t="shared" si="2"/>
        <v>TB</v>
      </c>
      <c r="I18" s="48">
        <v>5.33</v>
      </c>
      <c r="J18" s="52"/>
      <c r="K18" s="19">
        <v>0</v>
      </c>
      <c r="L18" s="19">
        <v>0</v>
      </c>
      <c r="M18" s="19">
        <f t="shared" si="3"/>
        <v>50</v>
      </c>
      <c r="N18" s="19">
        <f t="shared" si="4"/>
        <v>0</v>
      </c>
      <c r="O18" s="19">
        <f t="shared" si="5"/>
        <v>0</v>
      </c>
      <c r="P18" s="19">
        <f t="shared" si="6"/>
        <v>0</v>
      </c>
    </row>
    <row r="19" spans="1:16" s="8" customFormat="1" ht="23.25" customHeight="1" x14ac:dyDescent="0.2">
      <c r="A19" s="26">
        <v>8</v>
      </c>
      <c r="B19" s="27" t="s">
        <v>953</v>
      </c>
      <c r="C19" s="28" t="s">
        <v>954</v>
      </c>
      <c r="D19" s="29" t="s">
        <v>72</v>
      </c>
      <c r="E19" s="30"/>
      <c r="F19" s="31" t="str">
        <f t="shared" si="1"/>
        <v>Không XL</v>
      </c>
      <c r="G19" s="32">
        <v>0</v>
      </c>
      <c r="H19" s="31" t="str">
        <f t="shared" si="2"/>
        <v>Không XL</v>
      </c>
      <c r="I19" s="50">
        <v>0</v>
      </c>
      <c r="J19" s="52" t="s">
        <v>733</v>
      </c>
      <c r="K19" s="19">
        <v>0</v>
      </c>
      <c r="L19" s="19">
        <v>0</v>
      </c>
      <c r="M19" s="19">
        <f t="shared" si="3"/>
        <v>30</v>
      </c>
      <c r="N19" s="19">
        <f t="shared" si="4"/>
        <v>0</v>
      </c>
      <c r="O19" s="19">
        <f t="shared" si="5"/>
        <v>0</v>
      </c>
      <c r="P19" s="19">
        <f t="shared" si="6"/>
        <v>0</v>
      </c>
    </row>
    <row r="20" spans="1:16" s="8" customFormat="1" ht="23.25" customHeight="1" x14ac:dyDescent="0.2">
      <c r="A20" s="26">
        <v>9</v>
      </c>
      <c r="B20" s="27" t="s">
        <v>955</v>
      </c>
      <c r="C20" s="28" t="s">
        <v>345</v>
      </c>
      <c r="D20" s="29" t="s">
        <v>263</v>
      </c>
      <c r="E20" s="30"/>
      <c r="F20" s="31" t="str">
        <f t="shared" si="1"/>
        <v>Không XL</v>
      </c>
      <c r="G20" s="32">
        <f t="shared" si="0"/>
        <v>53</v>
      </c>
      <c r="H20" s="31" t="str">
        <f t="shared" si="2"/>
        <v>TB</v>
      </c>
      <c r="I20" s="48">
        <v>5.65</v>
      </c>
      <c r="J20" s="52"/>
      <c r="K20" s="19">
        <v>0</v>
      </c>
      <c r="L20" s="19">
        <v>1</v>
      </c>
      <c r="M20" s="19">
        <f t="shared" si="3"/>
        <v>51</v>
      </c>
      <c r="N20" s="19">
        <f t="shared" si="4"/>
        <v>0</v>
      </c>
      <c r="O20" s="19">
        <f t="shared" si="5"/>
        <v>0</v>
      </c>
      <c r="P20" s="19">
        <f t="shared" si="6"/>
        <v>2</v>
      </c>
    </row>
    <row r="21" spans="1:16" s="8" customFormat="1" ht="23.25" customHeight="1" x14ac:dyDescent="0.2">
      <c r="A21" s="26">
        <v>10</v>
      </c>
      <c r="B21" s="27" t="s">
        <v>956</v>
      </c>
      <c r="C21" s="28" t="s">
        <v>957</v>
      </c>
      <c r="D21" s="29" t="s">
        <v>89</v>
      </c>
      <c r="E21" s="30"/>
      <c r="F21" s="31" t="str">
        <f t="shared" si="1"/>
        <v>Không XL</v>
      </c>
      <c r="G21" s="32">
        <v>50</v>
      </c>
      <c r="H21" s="31" t="str">
        <f t="shared" si="2"/>
        <v>TB</v>
      </c>
      <c r="I21" s="48">
        <v>3.4</v>
      </c>
      <c r="J21" s="52"/>
      <c r="K21" s="19">
        <v>0</v>
      </c>
      <c r="L21" s="19">
        <v>0</v>
      </c>
      <c r="M21" s="19">
        <f t="shared" si="3"/>
        <v>40</v>
      </c>
      <c r="N21" s="19">
        <f t="shared" si="4"/>
        <v>0</v>
      </c>
      <c r="O21" s="19">
        <f t="shared" si="5"/>
        <v>0</v>
      </c>
      <c r="P21" s="19">
        <f t="shared" si="6"/>
        <v>0</v>
      </c>
    </row>
    <row r="22" spans="1:16" s="8" customFormat="1" ht="23.25" customHeight="1" x14ac:dyDescent="0.2">
      <c r="A22" s="26">
        <v>11</v>
      </c>
      <c r="B22" s="27" t="s">
        <v>958</v>
      </c>
      <c r="C22" s="28" t="s">
        <v>959</v>
      </c>
      <c r="D22" s="29" t="s">
        <v>392</v>
      </c>
      <c r="E22" s="30"/>
      <c r="F22" s="31" t="str">
        <f t="shared" si="1"/>
        <v>Không XL</v>
      </c>
      <c r="G22" s="32">
        <f t="shared" si="0"/>
        <v>50</v>
      </c>
      <c r="H22" s="31" t="str">
        <f t="shared" si="2"/>
        <v>TB</v>
      </c>
      <c r="I22" s="48">
        <v>4.91</v>
      </c>
      <c r="J22" s="52"/>
      <c r="K22" s="19">
        <v>0</v>
      </c>
      <c r="L22" s="19">
        <v>0</v>
      </c>
      <c r="M22" s="19">
        <f t="shared" si="3"/>
        <v>50</v>
      </c>
      <c r="N22" s="19">
        <f t="shared" si="4"/>
        <v>0</v>
      </c>
      <c r="O22" s="19">
        <f t="shared" si="5"/>
        <v>0</v>
      </c>
      <c r="P22" s="19">
        <f t="shared" si="6"/>
        <v>0</v>
      </c>
    </row>
    <row r="23" spans="1:16" s="8" customFormat="1" ht="23.25" customHeight="1" x14ac:dyDescent="0.2">
      <c r="A23" s="26">
        <v>12</v>
      </c>
      <c r="B23" s="27" t="s">
        <v>960</v>
      </c>
      <c r="C23" s="28" t="s">
        <v>961</v>
      </c>
      <c r="D23" s="29" t="s">
        <v>392</v>
      </c>
      <c r="E23" s="30"/>
      <c r="F23" s="31" t="str">
        <f t="shared" si="1"/>
        <v>Không XL</v>
      </c>
      <c r="G23" s="32">
        <f t="shared" si="0"/>
        <v>50</v>
      </c>
      <c r="H23" s="31" t="str">
        <f t="shared" si="2"/>
        <v>TB</v>
      </c>
      <c r="I23" s="48">
        <v>5</v>
      </c>
      <c r="J23" s="52"/>
      <c r="K23" s="19">
        <v>0</v>
      </c>
      <c r="L23" s="19">
        <v>0</v>
      </c>
      <c r="M23" s="19">
        <f t="shared" si="3"/>
        <v>50</v>
      </c>
      <c r="N23" s="19">
        <f t="shared" si="4"/>
        <v>0</v>
      </c>
      <c r="O23" s="19">
        <f t="shared" si="5"/>
        <v>0</v>
      </c>
      <c r="P23" s="19">
        <f t="shared" si="6"/>
        <v>0</v>
      </c>
    </row>
    <row r="24" spans="1:16" s="8" customFormat="1" ht="16.5" x14ac:dyDescent="0.2">
      <c r="A24" s="26">
        <v>13</v>
      </c>
      <c r="B24" s="27" t="s">
        <v>962</v>
      </c>
      <c r="C24" s="28" t="s">
        <v>963</v>
      </c>
      <c r="D24" s="29" t="s">
        <v>513</v>
      </c>
      <c r="E24" s="30"/>
      <c r="F24" s="31" t="str">
        <f t="shared" si="1"/>
        <v>Không XL</v>
      </c>
      <c r="G24" s="32">
        <v>48</v>
      </c>
      <c r="H24" s="31" t="str">
        <f t="shared" si="2"/>
        <v>Yếu</v>
      </c>
      <c r="I24" s="50">
        <v>1.7</v>
      </c>
      <c r="J24" s="55" t="s">
        <v>1135</v>
      </c>
      <c r="K24" s="19">
        <v>0</v>
      </c>
      <c r="L24" s="19">
        <v>0</v>
      </c>
      <c r="M24" s="19">
        <f t="shared" si="3"/>
        <v>30</v>
      </c>
      <c r="N24" s="19">
        <f t="shared" si="4"/>
        <v>0</v>
      </c>
      <c r="O24" s="19">
        <f t="shared" si="5"/>
        <v>0</v>
      </c>
      <c r="P24" s="19">
        <f t="shared" si="6"/>
        <v>0</v>
      </c>
    </row>
    <row r="25" spans="1:16" s="8" customFormat="1" ht="23.25" customHeight="1" x14ac:dyDescent="0.2">
      <c r="A25" s="26">
        <v>14</v>
      </c>
      <c r="B25" s="27" t="s">
        <v>964</v>
      </c>
      <c r="C25" s="28" t="s">
        <v>965</v>
      </c>
      <c r="D25" s="29" t="s">
        <v>966</v>
      </c>
      <c r="E25" s="30"/>
      <c r="F25" s="31" t="str">
        <f t="shared" si="1"/>
        <v>Không XL</v>
      </c>
      <c r="G25" s="32">
        <v>0</v>
      </c>
      <c r="H25" s="31" t="str">
        <f t="shared" si="2"/>
        <v>Không XL</v>
      </c>
      <c r="I25" s="50">
        <v>0.23</v>
      </c>
      <c r="J25" s="52" t="s">
        <v>733</v>
      </c>
      <c r="K25" s="19">
        <v>1</v>
      </c>
      <c r="L25" s="19">
        <v>0</v>
      </c>
      <c r="M25" s="19">
        <f t="shared" si="3"/>
        <v>30</v>
      </c>
      <c r="N25" s="19">
        <f t="shared" si="4"/>
        <v>5</v>
      </c>
      <c r="O25" s="19">
        <f t="shared" si="5"/>
        <v>0</v>
      </c>
      <c r="P25" s="19">
        <f t="shared" si="6"/>
        <v>0</v>
      </c>
    </row>
    <row r="26" spans="1:16" s="8" customFormat="1" ht="23.25" customHeight="1" x14ac:dyDescent="0.2">
      <c r="A26" s="26">
        <v>15</v>
      </c>
      <c r="B26" s="27" t="s">
        <v>967</v>
      </c>
      <c r="C26" s="28" t="s">
        <v>968</v>
      </c>
      <c r="D26" s="29" t="s">
        <v>966</v>
      </c>
      <c r="E26" s="30"/>
      <c r="F26" s="31" t="str">
        <f t="shared" si="1"/>
        <v>Không XL</v>
      </c>
      <c r="G26" s="32">
        <v>0</v>
      </c>
      <c r="H26" s="31" t="str">
        <f t="shared" si="2"/>
        <v>Không XL</v>
      </c>
      <c r="I26" s="50">
        <v>0</v>
      </c>
      <c r="J26" s="52" t="s">
        <v>733</v>
      </c>
      <c r="K26" s="19">
        <v>0</v>
      </c>
      <c r="L26" s="19">
        <v>0</v>
      </c>
      <c r="M26" s="19">
        <f t="shared" si="3"/>
        <v>30</v>
      </c>
      <c r="N26" s="19">
        <f t="shared" si="4"/>
        <v>0</v>
      </c>
      <c r="O26" s="19">
        <f t="shared" si="5"/>
        <v>0</v>
      </c>
      <c r="P26" s="19">
        <f t="shared" si="6"/>
        <v>0</v>
      </c>
    </row>
    <row r="27" spans="1:16" s="8" customFormat="1" ht="23.25" customHeight="1" x14ac:dyDescent="0.2">
      <c r="A27" s="26">
        <v>16</v>
      </c>
      <c r="B27" s="27" t="s">
        <v>969</v>
      </c>
      <c r="C27" s="28" t="s">
        <v>970</v>
      </c>
      <c r="D27" s="29" t="s">
        <v>99</v>
      </c>
      <c r="E27" s="30"/>
      <c r="F27" s="31" t="str">
        <f t="shared" si="1"/>
        <v>Không XL</v>
      </c>
      <c r="G27" s="32">
        <f t="shared" si="0"/>
        <v>50</v>
      </c>
      <c r="H27" s="31" t="str">
        <f t="shared" si="2"/>
        <v>TB</v>
      </c>
      <c r="I27" s="48">
        <v>5.16</v>
      </c>
      <c r="J27" s="52"/>
      <c r="K27" s="19">
        <v>0</v>
      </c>
      <c r="L27" s="19">
        <v>0</v>
      </c>
      <c r="M27" s="19">
        <f t="shared" si="3"/>
        <v>50</v>
      </c>
      <c r="N27" s="19">
        <f t="shared" si="4"/>
        <v>0</v>
      </c>
      <c r="O27" s="19">
        <f t="shared" si="5"/>
        <v>0</v>
      </c>
      <c r="P27" s="19">
        <f t="shared" si="6"/>
        <v>0</v>
      </c>
    </row>
    <row r="28" spans="1:16" s="8" customFormat="1" ht="23.25" customHeight="1" x14ac:dyDescent="0.2">
      <c r="A28" s="26">
        <v>17</v>
      </c>
      <c r="B28" s="27" t="s">
        <v>971</v>
      </c>
      <c r="C28" s="28" t="s">
        <v>972</v>
      </c>
      <c r="D28" s="29" t="s">
        <v>99</v>
      </c>
      <c r="E28" s="30"/>
      <c r="F28" s="31" t="str">
        <f t="shared" si="1"/>
        <v>Không XL</v>
      </c>
      <c r="G28" s="32">
        <f t="shared" si="0"/>
        <v>50</v>
      </c>
      <c r="H28" s="31" t="str">
        <f t="shared" si="2"/>
        <v>TB</v>
      </c>
      <c r="I28" s="48">
        <v>4.91</v>
      </c>
      <c r="J28" s="52"/>
      <c r="K28" s="19">
        <v>0</v>
      </c>
      <c r="L28" s="19">
        <v>0</v>
      </c>
      <c r="M28" s="19">
        <f t="shared" si="3"/>
        <v>50</v>
      </c>
      <c r="N28" s="19">
        <f t="shared" si="4"/>
        <v>0</v>
      </c>
      <c r="O28" s="19">
        <f t="shared" si="5"/>
        <v>0</v>
      </c>
      <c r="P28" s="19">
        <f t="shared" si="6"/>
        <v>0</v>
      </c>
    </row>
    <row r="29" spans="1:16" s="8" customFormat="1" ht="23.25" customHeight="1" x14ac:dyDescent="0.2">
      <c r="A29" s="26">
        <v>18</v>
      </c>
      <c r="B29" s="27" t="s">
        <v>973</v>
      </c>
      <c r="C29" s="28" t="s">
        <v>974</v>
      </c>
      <c r="D29" s="29" t="s">
        <v>107</v>
      </c>
      <c r="E29" s="30"/>
      <c r="F29" s="31" t="str">
        <f t="shared" si="1"/>
        <v>Không XL</v>
      </c>
      <c r="G29" s="32">
        <v>50</v>
      </c>
      <c r="H29" s="31" t="str">
        <f t="shared" si="2"/>
        <v>TB</v>
      </c>
      <c r="I29" s="48">
        <v>2.85</v>
      </c>
      <c r="J29" s="52"/>
      <c r="K29" s="19">
        <v>0</v>
      </c>
      <c r="L29" s="19">
        <v>0</v>
      </c>
      <c r="M29" s="19">
        <f t="shared" si="3"/>
        <v>30</v>
      </c>
      <c r="N29" s="19">
        <f t="shared" si="4"/>
        <v>0</v>
      </c>
      <c r="O29" s="19">
        <f t="shared" si="5"/>
        <v>0</v>
      </c>
      <c r="P29" s="19">
        <f t="shared" si="6"/>
        <v>0</v>
      </c>
    </row>
    <row r="30" spans="1:16" s="8" customFormat="1" ht="23.25" customHeight="1" x14ac:dyDescent="0.2">
      <c r="A30" s="26">
        <v>19</v>
      </c>
      <c r="B30" s="27" t="s">
        <v>975</v>
      </c>
      <c r="C30" s="28" t="s">
        <v>462</v>
      </c>
      <c r="D30" s="29" t="s">
        <v>393</v>
      </c>
      <c r="E30" s="30"/>
      <c r="F30" s="31" t="str">
        <f t="shared" si="1"/>
        <v>Không XL</v>
      </c>
      <c r="G30" s="32">
        <v>50</v>
      </c>
      <c r="H30" s="31" t="str">
        <f t="shared" si="2"/>
        <v>TB</v>
      </c>
      <c r="I30" s="48">
        <v>2.79</v>
      </c>
      <c r="J30" s="52"/>
      <c r="K30" s="19">
        <v>0</v>
      </c>
      <c r="L30" s="19">
        <v>0</v>
      </c>
      <c r="M30" s="19">
        <f t="shared" si="3"/>
        <v>30</v>
      </c>
      <c r="N30" s="19">
        <f t="shared" si="4"/>
        <v>0</v>
      </c>
      <c r="O30" s="19">
        <f t="shared" si="5"/>
        <v>0</v>
      </c>
      <c r="P30" s="19">
        <f t="shared" si="6"/>
        <v>0</v>
      </c>
    </row>
    <row r="31" spans="1:16" s="8" customFormat="1" ht="16.5" x14ac:dyDescent="0.2">
      <c r="A31" s="26">
        <v>20</v>
      </c>
      <c r="B31" s="27" t="s">
        <v>976</v>
      </c>
      <c r="C31" s="28" t="s">
        <v>52</v>
      </c>
      <c r="D31" s="29" t="s">
        <v>396</v>
      </c>
      <c r="E31" s="30"/>
      <c r="F31" s="31" t="str">
        <f t="shared" si="1"/>
        <v>Không XL</v>
      </c>
      <c r="G31" s="32">
        <v>48</v>
      </c>
      <c r="H31" s="31" t="str">
        <f t="shared" si="2"/>
        <v>Yếu</v>
      </c>
      <c r="I31" s="50">
        <v>1.95</v>
      </c>
      <c r="J31" s="55" t="s">
        <v>1135</v>
      </c>
      <c r="K31" s="19">
        <v>0</v>
      </c>
      <c r="L31" s="19">
        <v>0</v>
      </c>
      <c r="M31" s="19">
        <f t="shared" si="3"/>
        <v>30</v>
      </c>
      <c r="N31" s="19">
        <f t="shared" si="4"/>
        <v>0</v>
      </c>
      <c r="O31" s="19">
        <f t="shared" si="5"/>
        <v>0</v>
      </c>
      <c r="P31" s="19">
        <f t="shared" si="6"/>
        <v>0</v>
      </c>
    </row>
    <row r="32" spans="1:16" s="8" customFormat="1" ht="23.25" customHeight="1" x14ac:dyDescent="0.2">
      <c r="A32" s="26">
        <v>21</v>
      </c>
      <c r="B32" s="27" t="s">
        <v>977</v>
      </c>
      <c r="C32" s="28" t="s">
        <v>258</v>
      </c>
      <c r="D32" s="29" t="s">
        <v>121</v>
      </c>
      <c r="E32" s="30"/>
      <c r="F32" s="31" t="str">
        <f t="shared" si="1"/>
        <v>Không XL</v>
      </c>
      <c r="G32" s="32">
        <f t="shared" si="0"/>
        <v>50</v>
      </c>
      <c r="H32" s="31" t="str">
        <f t="shared" si="2"/>
        <v>TB</v>
      </c>
      <c r="I32" s="48">
        <v>4.9400000000000004</v>
      </c>
      <c r="J32" s="52"/>
      <c r="K32" s="19">
        <v>0</v>
      </c>
      <c r="L32" s="19">
        <v>0</v>
      </c>
      <c r="M32" s="19">
        <f t="shared" si="3"/>
        <v>50</v>
      </c>
      <c r="N32" s="19">
        <f t="shared" si="4"/>
        <v>0</v>
      </c>
      <c r="O32" s="19">
        <f t="shared" si="5"/>
        <v>0</v>
      </c>
      <c r="P32" s="19">
        <f t="shared" si="6"/>
        <v>0</v>
      </c>
    </row>
    <row r="33" spans="1:16" s="8" customFormat="1" ht="23.25" customHeight="1" x14ac:dyDescent="0.2">
      <c r="A33" s="26">
        <v>22</v>
      </c>
      <c r="B33" s="27" t="s">
        <v>978</v>
      </c>
      <c r="C33" s="28" t="s">
        <v>979</v>
      </c>
      <c r="D33" s="29" t="s">
        <v>515</v>
      </c>
      <c r="E33" s="30"/>
      <c r="F33" s="31" t="str">
        <f t="shared" si="1"/>
        <v>Không XL</v>
      </c>
      <c r="G33" s="32">
        <f t="shared" si="0"/>
        <v>52</v>
      </c>
      <c r="H33" s="31" t="str">
        <f t="shared" si="2"/>
        <v>TB</v>
      </c>
      <c r="I33" s="48">
        <v>6.06</v>
      </c>
      <c r="J33" s="52"/>
      <c r="K33" s="19">
        <v>0</v>
      </c>
      <c r="L33" s="19">
        <v>0</v>
      </c>
      <c r="M33" s="19">
        <f t="shared" si="3"/>
        <v>52</v>
      </c>
      <c r="N33" s="19">
        <f t="shared" si="4"/>
        <v>0</v>
      </c>
      <c r="O33" s="19">
        <f t="shared" si="5"/>
        <v>0</v>
      </c>
      <c r="P33" s="19">
        <f t="shared" si="6"/>
        <v>0</v>
      </c>
    </row>
    <row r="34" spans="1:16" s="8" customFormat="1" ht="23.25" customHeight="1" x14ac:dyDescent="0.2">
      <c r="A34" s="26">
        <v>23</v>
      </c>
      <c r="B34" s="27" t="s">
        <v>980</v>
      </c>
      <c r="C34" s="28" t="s">
        <v>981</v>
      </c>
      <c r="D34" s="29" t="s">
        <v>128</v>
      </c>
      <c r="E34" s="30"/>
      <c r="F34" s="31" t="str">
        <f t="shared" si="1"/>
        <v>Không XL</v>
      </c>
      <c r="G34" s="32">
        <f t="shared" si="0"/>
        <v>52</v>
      </c>
      <c r="H34" s="31" t="str">
        <f t="shared" si="2"/>
        <v>TB</v>
      </c>
      <c r="I34" s="48">
        <v>5.33</v>
      </c>
      <c r="J34" s="52"/>
      <c r="K34" s="19">
        <v>0</v>
      </c>
      <c r="L34" s="19">
        <v>1</v>
      </c>
      <c r="M34" s="19">
        <f t="shared" si="3"/>
        <v>50</v>
      </c>
      <c r="N34" s="19">
        <f t="shared" si="4"/>
        <v>0</v>
      </c>
      <c r="O34" s="19">
        <f t="shared" si="5"/>
        <v>0</v>
      </c>
      <c r="P34" s="19">
        <f t="shared" si="6"/>
        <v>2</v>
      </c>
    </row>
    <row r="35" spans="1:16" s="8" customFormat="1" ht="23.25" customHeight="1" x14ac:dyDescent="0.2">
      <c r="A35" s="26">
        <v>24</v>
      </c>
      <c r="B35" s="27" t="s">
        <v>982</v>
      </c>
      <c r="C35" s="28" t="s">
        <v>983</v>
      </c>
      <c r="D35" s="29" t="s">
        <v>722</v>
      </c>
      <c r="E35" s="30"/>
      <c r="F35" s="31" t="str">
        <f t="shared" si="1"/>
        <v>Không XL</v>
      </c>
      <c r="G35" s="32">
        <f t="shared" si="0"/>
        <v>51</v>
      </c>
      <c r="H35" s="31" t="str">
        <f t="shared" si="2"/>
        <v>TB</v>
      </c>
      <c r="I35" s="48">
        <v>5.78</v>
      </c>
      <c r="J35" s="52"/>
      <c r="K35" s="19">
        <v>0</v>
      </c>
      <c r="L35" s="19">
        <v>0</v>
      </c>
      <c r="M35" s="19">
        <f t="shared" si="3"/>
        <v>51</v>
      </c>
      <c r="N35" s="19">
        <f t="shared" si="4"/>
        <v>0</v>
      </c>
      <c r="O35" s="19">
        <f t="shared" si="5"/>
        <v>0</v>
      </c>
      <c r="P35" s="19">
        <f t="shared" si="6"/>
        <v>0</v>
      </c>
    </row>
    <row r="36" spans="1:16" s="8" customFormat="1" ht="23.25" customHeight="1" x14ac:dyDescent="0.2">
      <c r="A36" s="26">
        <v>25</v>
      </c>
      <c r="B36" s="27" t="s">
        <v>984</v>
      </c>
      <c r="C36" s="28" t="s">
        <v>426</v>
      </c>
      <c r="D36" s="29" t="s">
        <v>402</v>
      </c>
      <c r="E36" s="30"/>
      <c r="F36" s="31" t="str">
        <f t="shared" si="1"/>
        <v>Không XL</v>
      </c>
      <c r="G36" s="78">
        <f>SUM(M36:P36)+8</f>
        <v>70</v>
      </c>
      <c r="H36" s="31" t="str">
        <f t="shared" si="2"/>
        <v>Khá</v>
      </c>
      <c r="I36" s="48">
        <v>6.46</v>
      </c>
      <c r="J36" s="52" t="s">
        <v>731</v>
      </c>
      <c r="K36" s="19">
        <v>0</v>
      </c>
      <c r="L36" s="19">
        <v>2</v>
      </c>
      <c r="M36" s="19">
        <f t="shared" si="3"/>
        <v>52</v>
      </c>
      <c r="N36" s="19">
        <f t="shared" si="4"/>
        <v>0</v>
      </c>
      <c r="O36" s="19">
        <f t="shared" si="5"/>
        <v>6</v>
      </c>
      <c r="P36" s="19">
        <f t="shared" si="6"/>
        <v>4</v>
      </c>
    </row>
    <row r="37" spans="1:16" s="8" customFormat="1" ht="23.25" customHeight="1" x14ac:dyDescent="0.2">
      <c r="A37" s="26">
        <v>26</v>
      </c>
      <c r="B37" s="27" t="s">
        <v>985</v>
      </c>
      <c r="C37" s="28" t="s">
        <v>986</v>
      </c>
      <c r="D37" s="29" t="s">
        <v>151</v>
      </c>
      <c r="E37" s="30"/>
      <c r="F37" s="31" t="str">
        <f t="shared" si="1"/>
        <v>Không XL</v>
      </c>
      <c r="G37" s="32">
        <v>50</v>
      </c>
      <c r="H37" s="31" t="str">
        <f t="shared" si="2"/>
        <v>TB</v>
      </c>
      <c r="I37" s="48">
        <v>3.53</v>
      </c>
      <c r="J37" s="52" t="s">
        <v>731</v>
      </c>
      <c r="K37" s="19">
        <v>0</v>
      </c>
      <c r="L37" s="19">
        <v>0</v>
      </c>
      <c r="M37" s="19">
        <f t="shared" si="3"/>
        <v>40</v>
      </c>
      <c r="N37" s="19">
        <f t="shared" si="4"/>
        <v>0</v>
      </c>
      <c r="O37" s="19">
        <f t="shared" si="5"/>
        <v>6</v>
      </c>
      <c r="P37" s="19">
        <f t="shared" si="6"/>
        <v>0</v>
      </c>
    </row>
    <row r="38" spans="1:16" s="8" customFormat="1" ht="23.25" customHeight="1" x14ac:dyDescent="0.2">
      <c r="A38" s="26">
        <v>27</v>
      </c>
      <c r="B38" s="27" t="s">
        <v>987</v>
      </c>
      <c r="C38" s="28" t="s">
        <v>356</v>
      </c>
      <c r="D38" s="29" t="s">
        <v>403</v>
      </c>
      <c r="E38" s="30"/>
      <c r="F38" s="31" t="str">
        <f t="shared" si="1"/>
        <v>Không XL</v>
      </c>
      <c r="G38" s="32">
        <f t="shared" si="0"/>
        <v>50</v>
      </c>
      <c r="H38" s="31" t="str">
        <f t="shared" si="2"/>
        <v>TB</v>
      </c>
      <c r="I38" s="48">
        <v>5.29</v>
      </c>
      <c r="J38" s="52"/>
      <c r="K38" s="19">
        <v>0</v>
      </c>
      <c r="L38" s="19">
        <v>0</v>
      </c>
      <c r="M38" s="19">
        <f t="shared" si="3"/>
        <v>50</v>
      </c>
      <c r="N38" s="19">
        <f t="shared" si="4"/>
        <v>0</v>
      </c>
      <c r="O38" s="19">
        <f t="shared" si="5"/>
        <v>0</v>
      </c>
      <c r="P38" s="19">
        <f t="shared" si="6"/>
        <v>0</v>
      </c>
    </row>
    <row r="39" spans="1:16" s="8" customFormat="1" ht="23.25" customHeight="1" x14ac:dyDescent="0.2">
      <c r="A39" s="26">
        <v>28</v>
      </c>
      <c r="B39" s="27" t="s">
        <v>988</v>
      </c>
      <c r="C39" s="28" t="s">
        <v>351</v>
      </c>
      <c r="D39" s="29" t="s">
        <v>403</v>
      </c>
      <c r="E39" s="30"/>
      <c r="F39" s="31" t="str">
        <f t="shared" si="1"/>
        <v>Không XL</v>
      </c>
      <c r="G39" s="32">
        <f t="shared" si="0"/>
        <v>53</v>
      </c>
      <c r="H39" s="31" t="str">
        <f t="shared" si="2"/>
        <v>TB</v>
      </c>
      <c r="I39" s="48">
        <v>5.71</v>
      </c>
      <c r="J39" s="52"/>
      <c r="K39" s="19">
        <v>0</v>
      </c>
      <c r="L39" s="19">
        <v>1</v>
      </c>
      <c r="M39" s="19">
        <f t="shared" si="3"/>
        <v>51</v>
      </c>
      <c r="N39" s="19">
        <f t="shared" si="4"/>
        <v>0</v>
      </c>
      <c r="O39" s="19">
        <f t="shared" si="5"/>
        <v>0</v>
      </c>
      <c r="P39" s="19">
        <f t="shared" si="6"/>
        <v>2</v>
      </c>
    </row>
    <row r="40" spans="1:16" s="8" customFormat="1" ht="23.25" customHeight="1" x14ac:dyDescent="0.2">
      <c r="A40" s="26">
        <v>29</v>
      </c>
      <c r="B40" s="27" t="s">
        <v>989</v>
      </c>
      <c r="C40" s="28" t="s">
        <v>60</v>
      </c>
      <c r="D40" s="29" t="s">
        <v>273</v>
      </c>
      <c r="E40" s="30"/>
      <c r="F40" s="31" t="str">
        <f t="shared" si="1"/>
        <v>Không XL</v>
      </c>
      <c r="G40" s="32">
        <v>50</v>
      </c>
      <c r="H40" s="31" t="str">
        <f t="shared" si="2"/>
        <v>TB</v>
      </c>
      <c r="I40" s="48">
        <v>3.63</v>
      </c>
      <c r="J40" s="52"/>
      <c r="K40" s="19">
        <v>0</v>
      </c>
      <c r="L40" s="19">
        <v>0</v>
      </c>
      <c r="M40" s="19">
        <f t="shared" si="3"/>
        <v>40</v>
      </c>
      <c r="N40" s="19">
        <f t="shared" si="4"/>
        <v>0</v>
      </c>
      <c r="O40" s="19">
        <f t="shared" si="5"/>
        <v>0</v>
      </c>
      <c r="P40" s="19">
        <f t="shared" si="6"/>
        <v>0</v>
      </c>
    </row>
    <row r="41" spans="1:16" s="8" customFormat="1" ht="16.5" x14ac:dyDescent="0.2">
      <c r="A41" s="26">
        <v>30</v>
      </c>
      <c r="B41" s="27" t="s">
        <v>990</v>
      </c>
      <c r="C41" s="28" t="s">
        <v>991</v>
      </c>
      <c r="D41" s="29" t="s">
        <v>161</v>
      </c>
      <c r="E41" s="30"/>
      <c r="F41" s="31" t="str">
        <f t="shared" si="1"/>
        <v>Không XL</v>
      </c>
      <c r="G41" s="32">
        <v>48</v>
      </c>
      <c r="H41" s="31" t="str">
        <f t="shared" si="2"/>
        <v>Yếu</v>
      </c>
      <c r="I41" s="50">
        <v>0.19</v>
      </c>
      <c r="J41" s="55" t="s">
        <v>1135</v>
      </c>
      <c r="K41" s="19">
        <v>0</v>
      </c>
      <c r="L41" s="19">
        <v>0</v>
      </c>
      <c r="M41" s="19">
        <f t="shared" si="3"/>
        <v>30</v>
      </c>
      <c r="N41" s="19">
        <f t="shared" si="4"/>
        <v>0</v>
      </c>
      <c r="O41" s="19">
        <f t="shared" si="5"/>
        <v>0</v>
      </c>
      <c r="P41" s="19">
        <f t="shared" si="6"/>
        <v>0</v>
      </c>
    </row>
    <row r="42" spans="1:16" s="8" customFormat="1" ht="23.25" customHeight="1" x14ac:dyDescent="0.2">
      <c r="A42" s="26">
        <v>31</v>
      </c>
      <c r="B42" s="27" t="s">
        <v>992</v>
      </c>
      <c r="C42" s="28" t="s">
        <v>147</v>
      </c>
      <c r="D42" s="29" t="s">
        <v>161</v>
      </c>
      <c r="E42" s="30"/>
      <c r="F42" s="31" t="str">
        <f t="shared" si="1"/>
        <v>Không XL</v>
      </c>
      <c r="G42" s="32">
        <f t="shared" si="0"/>
        <v>50</v>
      </c>
      <c r="H42" s="31" t="str">
        <f t="shared" si="2"/>
        <v>TB</v>
      </c>
      <c r="I42" s="48">
        <v>4.18</v>
      </c>
      <c r="J42" s="52"/>
      <c r="K42" s="19">
        <v>0</v>
      </c>
      <c r="L42" s="19">
        <v>0</v>
      </c>
      <c r="M42" s="19">
        <f t="shared" si="3"/>
        <v>50</v>
      </c>
      <c r="N42" s="19">
        <f t="shared" si="4"/>
        <v>0</v>
      </c>
      <c r="O42" s="19">
        <f t="shared" si="5"/>
        <v>0</v>
      </c>
      <c r="P42" s="19">
        <f t="shared" si="6"/>
        <v>0</v>
      </c>
    </row>
    <row r="43" spans="1:16" s="8" customFormat="1" ht="23.25" customHeight="1" x14ac:dyDescent="0.2">
      <c r="A43" s="26">
        <v>32</v>
      </c>
      <c r="B43" s="27" t="s">
        <v>993</v>
      </c>
      <c r="C43" s="28" t="s">
        <v>994</v>
      </c>
      <c r="D43" s="29" t="s">
        <v>161</v>
      </c>
      <c r="E43" s="30"/>
      <c r="F43" s="31" t="str">
        <f t="shared" si="1"/>
        <v>Không XL</v>
      </c>
      <c r="G43" s="32">
        <v>50</v>
      </c>
      <c r="H43" s="31" t="str">
        <f t="shared" si="2"/>
        <v>TB</v>
      </c>
      <c r="I43" s="48">
        <v>3.01</v>
      </c>
      <c r="J43" s="52"/>
      <c r="K43" s="19">
        <v>0</v>
      </c>
      <c r="L43" s="19">
        <v>0</v>
      </c>
      <c r="M43" s="19">
        <f t="shared" si="3"/>
        <v>40</v>
      </c>
      <c r="N43" s="19">
        <f t="shared" si="4"/>
        <v>0</v>
      </c>
      <c r="O43" s="19">
        <f t="shared" si="5"/>
        <v>0</v>
      </c>
      <c r="P43" s="19">
        <f t="shared" si="6"/>
        <v>0</v>
      </c>
    </row>
    <row r="44" spans="1:16" s="8" customFormat="1" ht="23.25" customHeight="1" x14ac:dyDescent="0.2">
      <c r="A44" s="26">
        <v>33</v>
      </c>
      <c r="B44" s="27" t="s">
        <v>995</v>
      </c>
      <c r="C44" s="28" t="s">
        <v>996</v>
      </c>
      <c r="D44" s="29" t="s">
        <v>276</v>
      </c>
      <c r="E44" s="30"/>
      <c r="F44" s="31" t="str">
        <f t="shared" si="1"/>
        <v>Không XL</v>
      </c>
      <c r="G44" s="32">
        <f t="shared" si="0"/>
        <v>78</v>
      </c>
      <c r="H44" s="31" t="str">
        <f t="shared" si="2"/>
        <v>Khá</v>
      </c>
      <c r="I44" s="48">
        <v>5.69</v>
      </c>
      <c r="J44" s="52"/>
      <c r="K44" s="19">
        <v>8</v>
      </c>
      <c r="L44" s="19">
        <v>1</v>
      </c>
      <c r="M44" s="19">
        <f t="shared" si="3"/>
        <v>51</v>
      </c>
      <c r="N44" s="19">
        <f t="shared" si="4"/>
        <v>25</v>
      </c>
      <c r="O44" s="19">
        <f t="shared" si="5"/>
        <v>0</v>
      </c>
      <c r="P44" s="19">
        <f t="shared" si="6"/>
        <v>2</v>
      </c>
    </row>
    <row r="45" spans="1:16" s="8" customFormat="1" ht="23.25" customHeight="1" x14ac:dyDescent="0.2">
      <c r="A45" s="26">
        <v>34</v>
      </c>
      <c r="B45" s="27" t="s">
        <v>997</v>
      </c>
      <c r="C45" s="28" t="s">
        <v>147</v>
      </c>
      <c r="D45" s="29" t="s">
        <v>522</v>
      </c>
      <c r="E45" s="30"/>
      <c r="F45" s="31" t="str">
        <f t="shared" si="1"/>
        <v>Không XL</v>
      </c>
      <c r="G45" s="32">
        <v>50</v>
      </c>
      <c r="H45" s="31" t="str">
        <f t="shared" si="2"/>
        <v>TB</v>
      </c>
      <c r="I45" s="48">
        <v>3.36</v>
      </c>
      <c r="J45" s="52"/>
      <c r="K45" s="19">
        <v>0</v>
      </c>
      <c r="L45" s="19">
        <v>0</v>
      </c>
      <c r="M45" s="19">
        <f t="shared" si="3"/>
        <v>40</v>
      </c>
      <c r="N45" s="19">
        <f t="shared" si="4"/>
        <v>0</v>
      </c>
      <c r="O45" s="19">
        <f t="shared" si="5"/>
        <v>0</v>
      </c>
      <c r="P45" s="19">
        <f t="shared" si="6"/>
        <v>0</v>
      </c>
    </row>
    <row r="46" spans="1:16" s="8" customFormat="1" ht="23.25" customHeight="1" x14ac:dyDescent="0.2">
      <c r="A46" s="26">
        <v>35</v>
      </c>
      <c r="B46" s="27" t="s">
        <v>998</v>
      </c>
      <c r="C46" s="28" t="s">
        <v>999</v>
      </c>
      <c r="D46" s="29" t="s">
        <v>1000</v>
      </c>
      <c r="E46" s="30"/>
      <c r="F46" s="31" t="str">
        <f t="shared" si="1"/>
        <v>Không XL</v>
      </c>
      <c r="G46" s="32">
        <f t="shared" si="0"/>
        <v>53</v>
      </c>
      <c r="H46" s="31" t="str">
        <f t="shared" si="2"/>
        <v>TB</v>
      </c>
      <c r="I46" s="48">
        <v>5.56</v>
      </c>
      <c r="J46" s="52"/>
      <c r="K46" s="19">
        <v>0</v>
      </c>
      <c r="L46" s="19">
        <v>1</v>
      </c>
      <c r="M46" s="19">
        <f t="shared" si="3"/>
        <v>51</v>
      </c>
      <c r="N46" s="19">
        <f t="shared" si="4"/>
        <v>0</v>
      </c>
      <c r="O46" s="19">
        <f t="shared" si="5"/>
        <v>0</v>
      </c>
      <c r="P46" s="19">
        <f t="shared" si="6"/>
        <v>2</v>
      </c>
    </row>
    <row r="47" spans="1:16" s="8" customFormat="1" ht="23.25" customHeight="1" x14ac:dyDescent="0.2">
      <c r="A47" s="26">
        <v>36</v>
      </c>
      <c r="B47" s="27" t="s">
        <v>1001</v>
      </c>
      <c r="C47" s="28" t="s">
        <v>130</v>
      </c>
      <c r="D47" s="29" t="s">
        <v>278</v>
      </c>
      <c r="E47" s="30"/>
      <c r="F47" s="31" t="str">
        <f t="shared" si="1"/>
        <v>Không XL</v>
      </c>
      <c r="G47" s="32">
        <f t="shared" si="0"/>
        <v>51</v>
      </c>
      <c r="H47" s="31" t="str">
        <f t="shared" si="2"/>
        <v>TB</v>
      </c>
      <c r="I47" s="48">
        <v>5.66</v>
      </c>
      <c r="J47" s="52"/>
      <c r="K47" s="19">
        <v>0</v>
      </c>
      <c r="L47" s="19">
        <v>0</v>
      </c>
      <c r="M47" s="19">
        <f t="shared" si="3"/>
        <v>51</v>
      </c>
      <c r="N47" s="19">
        <f t="shared" si="4"/>
        <v>0</v>
      </c>
      <c r="O47" s="19">
        <f t="shared" si="5"/>
        <v>0</v>
      </c>
      <c r="P47" s="19">
        <f t="shared" si="6"/>
        <v>0</v>
      </c>
    </row>
    <row r="48" spans="1:16" s="8" customFormat="1" ht="23.25" customHeight="1" x14ac:dyDescent="0.2">
      <c r="A48" s="26">
        <v>37</v>
      </c>
      <c r="B48" s="27" t="s">
        <v>1002</v>
      </c>
      <c r="C48" s="28" t="s">
        <v>559</v>
      </c>
      <c r="D48" s="29" t="s">
        <v>1003</v>
      </c>
      <c r="E48" s="30"/>
      <c r="F48" s="31" t="str">
        <f t="shared" si="1"/>
        <v>Không XL</v>
      </c>
      <c r="G48" s="32">
        <f t="shared" si="0"/>
        <v>51</v>
      </c>
      <c r="H48" s="31" t="str">
        <f t="shared" si="2"/>
        <v>TB</v>
      </c>
      <c r="I48" s="48">
        <v>5.58</v>
      </c>
      <c r="J48" s="52"/>
      <c r="K48" s="19">
        <v>0</v>
      </c>
      <c r="L48" s="19">
        <v>0</v>
      </c>
      <c r="M48" s="19">
        <f t="shared" si="3"/>
        <v>51</v>
      </c>
      <c r="N48" s="19">
        <f t="shared" si="4"/>
        <v>0</v>
      </c>
      <c r="O48" s="19">
        <f t="shared" si="5"/>
        <v>0</v>
      </c>
      <c r="P48" s="19">
        <f t="shared" si="6"/>
        <v>0</v>
      </c>
    </row>
    <row r="49" spans="1:10" ht="18" customHeight="1" x14ac:dyDescent="0.3">
      <c r="C49" s="58" t="s">
        <v>8</v>
      </c>
      <c r="D49" s="58"/>
      <c r="E49" s="58"/>
      <c r="F49" s="58"/>
      <c r="G49" s="58"/>
      <c r="H49" s="58"/>
      <c r="I49" s="58"/>
      <c r="J49" s="58"/>
    </row>
    <row r="50" spans="1:10" ht="17.100000000000001" customHeight="1" x14ac:dyDescent="0.25">
      <c r="C50" s="59" t="s">
        <v>9</v>
      </c>
      <c r="D50" s="10"/>
      <c r="E50" s="60" t="s">
        <v>4</v>
      </c>
      <c r="F50" s="61"/>
      <c r="G50" s="60" t="s">
        <v>18</v>
      </c>
      <c r="H50" s="61"/>
      <c r="I50" s="20"/>
      <c r="J50" s="62" t="s">
        <v>5</v>
      </c>
    </row>
    <row r="51" spans="1:10" s="8" customFormat="1" ht="20.25" customHeight="1" x14ac:dyDescent="0.2">
      <c r="C51" s="59"/>
      <c r="D51" s="11"/>
      <c r="E51" s="42" t="s">
        <v>10</v>
      </c>
      <c r="F51" s="23" t="s">
        <v>11</v>
      </c>
      <c r="G51" s="42" t="s">
        <v>10</v>
      </c>
      <c r="H51" s="23" t="s">
        <v>11</v>
      </c>
      <c r="I51" s="12"/>
      <c r="J51" s="62"/>
    </row>
    <row r="52" spans="1:10" ht="18.75" customHeight="1" x14ac:dyDescent="0.25">
      <c r="C52" s="37" t="s">
        <v>12</v>
      </c>
      <c r="D52" s="38"/>
      <c r="E52" s="39">
        <f>COUNTIF(F12:F48,"XS")</f>
        <v>0</v>
      </c>
      <c r="F52" s="40">
        <f>E52*100/$A$48</f>
        <v>0</v>
      </c>
      <c r="G52" s="39">
        <f>COUNTIF(H12:H48,"XS")</f>
        <v>0</v>
      </c>
      <c r="H52" s="40">
        <f>G52*100/$A$48</f>
        <v>0</v>
      </c>
      <c r="I52" s="40"/>
      <c r="J52" s="41"/>
    </row>
    <row r="53" spans="1:10" ht="18.75" customHeight="1" x14ac:dyDescent="0.25">
      <c r="C53" s="37" t="s">
        <v>13</v>
      </c>
      <c r="D53" s="38"/>
      <c r="E53" s="39">
        <f>COUNTIF(F12:F48,"Tốt")</f>
        <v>0</v>
      </c>
      <c r="F53" s="40">
        <f t="shared" ref="F53:F57" si="7">E53*100/$A$48</f>
        <v>0</v>
      </c>
      <c r="G53" s="39">
        <f>COUNTIF(H12:H48,"Tốt")</f>
        <v>0</v>
      </c>
      <c r="H53" s="40">
        <f t="shared" ref="H53:H57" si="8">G53*100/$A$48</f>
        <v>0</v>
      </c>
      <c r="I53" s="40"/>
      <c r="J53" s="41"/>
    </row>
    <row r="54" spans="1:10" ht="18.75" customHeight="1" x14ac:dyDescent="0.25">
      <c r="C54" s="37" t="s">
        <v>14</v>
      </c>
      <c r="D54" s="38"/>
      <c r="E54" s="39">
        <f>COUNTIF(F12:F48,"Khá")</f>
        <v>0</v>
      </c>
      <c r="F54" s="40">
        <f t="shared" si="7"/>
        <v>0</v>
      </c>
      <c r="G54" s="39">
        <f>COUNTIF(H12:H48,"Khá")</f>
        <v>3</v>
      </c>
      <c r="H54" s="40">
        <f t="shared" si="8"/>
        <v>8.1081081081081088</v>
      </c>
      <c r="I54" s="40"/>
      <c r="J54" s="41"/>
    </row>
    <row r="55" spans="1:10" ht="18.75" customHeight="1" x14ac:dyDescent="0.25">
      <c r="C55" s="37" t="s">
        <v>15</v>
      </c>
      <c r="D55" s="38"/>
      <c r="E55" s="39">
        <f>COUNTIF(F12:F48,"TB")</f>
        <v>0</v>
      </c>
      <c r="F55" s="40">
        <f t="shared" si="7"/>
        <v>0</v>
      </c>
      <c r="G55" s="39">
        <f>COUNTIF(H12:H48,"TB")</f>
        <v>28</v>
      </c>
      <c r="H55" s="40">
        <f t="shared" si="8"/>
        <v>75.675675675675677</v>
      </c>
      <c r="I55" s="40"/>
      <c r="J55" s="41"/>
    </row>
    <row r="56" spans="1:10" ht="18.75" customHeight="1" x14ac:dyDescent="0.25">
      <c r="C56" s="37" t="s">
        <v>16</v>
      </c>
      <c r="D56" s="38"/>
      <c r="E56" s="39">
        <f>COUNTIF(F12:F48,"Yếu")</f>
        <v>0</v>
      </c>
      <c r="F56" s="40">
        <f t="shared" si="7"/>
        <v>0</v>
      </c>
      <c r="G56" s="39">
        <f>COUNTIF(H12:H48,"Yếu")</f>
        <v>3</v>
      </c>
      <c r="H56" s="40">
        <f t="shared" si="8"/>
        <v>8.1081081081081088</v>
      </c>
      <c r="I56" s="40"/>
      <c r="J56" s="41"/>
    </row>
    <row r="57" spans="1:10" ht="18.75" customHeight="1" x14ac:dyDescent="0.25">
      <c r="C57" s="37" t="s">
        <v>27</v>
      </c>
      <c r="D57" s="38"/>
      <c r="E57" s="39">
        <f>COUNTIF(F12:F48,"Không XL")</f>
        <v>37</v>
      </c>
      <c r="F57" s="40">
        <f t="shared" si="7"/>
        <v>100</v>
      </c>
      <c r="G57" s="39">
        <f>COUNTIF(H12:H48,"Không XL")</f>
        <v>3</v>
      </c>
      <c r="H57" s="40">
        <f t="shared" si="8"/>
        <v>8.1081081081081088</v>
      </c>
      <c r="I57" s="40"/>
      <c r="J57" s="41"/>
    </row>
    <row r="58" spans="1:10" ht="9.9499999999999993" customHeight="1" x14ac:dyDescent="0.25">
      <c r="C58" s="13"/>
      <c r="D58" s="13"/>
      <c r="F58" s="14"/>
    </row>
    <row r="59" spans="1:10" ht="21" customHeight="1" x14ac:dyDescent="0.25">
      <c r="E59" s="57" t="s">
        <v>17</v>
      </c>
      <c r="F59" s="57"/>
      <c r="G59" s="57"/>
      <c r="H59" s="57"/>
      <c r="I59" s="57"/>
      <c r="J59" s="57"/>
    </row>
    <row r="60" spans="1:10" ht="19.5" customHeight="1" x14ac:dyDescent="0.3">
      <c r="A60" s="15"/>
      <c r="B60" s="34" t="s">
        <v>29</v>
      </c>
      <c r="C60" s="34"/>
      <c r="D60" s="34" t="s">
        <v>33</v>
      </c>
      <c r="E60" s="34"/>
      <c r="F60" s="34"/>
      <c r="G60" s="34"/>
      <c r="H60" s="34" t="s">
        <v>28</v>
      </c>
      <c r="I60" s="24"/>
      <c r="J60" s="34"/>
    </row>
    <row r="61" spans="1:10" ht="17.100000000000001" customHeight="1" x14ac:dyDescent="0.25"/>
    <row r="62" spans="1:10" ht="17.100000000000001" customHeight="1" x14ac:dyDescent="0.25"/>
    <row r="63" spans="1:10" ht="17.100000000000001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</sheetData>
  <sheetProtection algorithmName="SHA-512" hashValue="2grNJtKZreE+xwHBU1yx/M0mIfIN/Ne4wIs/wC7U16bFTDMYwOb4z3ZKIyegapk6uzvd4595M5GiAtAqELg1jw==" saltValue="bmk30pMvFbsDdZ0f+V12TA==" spinCount="100000" sheet="1" objects="1" scenarios="1"/>
  <mergeCells count="19">
    <mergeCell ref="E59:J59"/>
    <mergeCell ref="A8:J8"/>
    <mergeCell ref="A10:A11"/>
    <mergeCell ref="B10:B11"/>
    <mergeCell ref="C10:D11"/>
    <mergeCell ref="E10:F10"/>
    <mergeCell ref="G10:H10"/>
    <mergeCell ref="J10:J11"/>
    <mergeCell ref="C49:J49"/>
    <mergeCell ref="C50:C51"/>
    <mergeCell ref="E50:F50"/>
    <mergeCell ref="G50:H50"/>
    <mergeCell ref="J50:J51"/>
    <mergeCell ref="A7:J7"/>
    <mergeCell ref="E2:J2"/>
    <mergeCell ref="E3:J3"/>
    <mergeCell ref="E4:J4"/>
    <mergeCell ref="A5:D5"/>
    <mergeCell ref="A6:J6"/>
  </mergeCells>
  <conditionalFormatting sqref="F12:F48">
    <cfRule type="cellIs" dxfId="23" priority="9" stopIfTrue="1" operator="equal">
      <formula>"SVG"</formula>
    </cfRule>
    <cfRule type="cellIs" dxfId="22" priority="10" stopIfTrue="1" operator="equal">
      <formula>"SVXS"</formula>
    </cfRule>
  </conditionalFormatting>
  <conditionalFormatting sqref="H12:H48">
    <cfRule type="cellIs" dxfId="21" priority="5" operator="equal">
      <formula>"Yếu"</formula>
    </cfRule>
  </conditionalFormatting>
  <conditionalFormatting sqref="H12:H48">
    <cfRule type="cellIs" dxfId="20" priority="7" stopIfTrue="1" operator="equal">
      <formula>"SVG"</formula>
    </cfRule>
    <cfRule type="cellIs" dxfId="19" priority="8" stopIfTrue="1" operator="equal">
      <formula>"SVXS"</formula>
    </cfRule>
  </conditionalFormatting>
  <conditionalFormatting sqref="O12:O48">
    <cfRule type="cellIs" dxfId="18" priority="6" operator="equal">
      <formula>5</formula>
    </cfRule>
  </conditionalFormatting>
  <conditionalFormatting sqref="I12:I48">
    <cfRule type="cellIs" dxfId="17" priority="1" stopIfTrue="1" operator="lessThan">
      <formula>2</formula>
    </cfRule>
    <cfRule type="cellIs" dxfId="16" priority="2" stopIfTrue="1" operator="greaterThanOrEqual">
      <formula>7</formula>
    </cfRule>
  </conditionalFormatting>
  <pageMargins left="0.35714285714285715" right="0.2" top="0.34598214285714285" bottom="0" header="0" footer="0"/>
  <pageSetup paperSize="9" scale="73" fitToHeight="2" orientation="portrait" r:id="rId1"/>
  <headerFooter differentFirst="1">
    <oddHeader>&amp;C&amp;P</oddHeader>
  </headerFooter>
  <rowBreaks count="1" manualBreakCount="1">
    <brk id="48" max="16383" man="1"/>
  </rowBreaks>
  <colBreaks count="1" manualBreakCount="1">
    <brk id="10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741A3-2460-4E50-BF50-3B3E1D80B070}">
  <dimension ref="A1:U81"/>
  <sheetViews>
    <sheetView view="pageLayout" topLeftCell="A9" zoomScale="70" zoomScaleNormal="90" zoomScalePageLayoutView="70" workbookViewId="0">
      <selection activeCell="G15" sqref="G15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31.83203125" style="1" customWidth="1"/>
    <col min="4" max="4" width="11.6640625" style="1" customWidth="1"/>
    <col min="5" max="5" width="12.83203125" style="1" customWidth="1"/>
    <col min="6" max="6" width="12.6640625" style="1" customWidth="1"/>
    <col min="7" max="7" width="12.5" style="1" customWidth="1"/>
    <col min="8" max="8" width="15.33203125" style="1" customWidth="1"/>
    <col min="9" max="9" width="6.5" style="1" hidden="1" customWidth="1"/>
    <col min="10" max="10" width="29.66406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1072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1005</v>
      </c>
      <c r="C12" s="28" t="s">
        <v>1006</v>
      </c>
      <c r="D12" s="29" t="s">
        <v>714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48" si="0">SUM(M12:P12)</f>
        <v>54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8">
        <v>5.49</v>
      </c>
      <c r="J12" s="52"/>
      <c r="K12" s="19">
        <v>0</v>
      </c>
      <c r="L12" s="19">
        <v>2</v>
      </c>
      <c r="M12" s="19">
        <f>IF(I12&gt;=9,55,IF(I12&gt;=8,54,IF(I12&gt;=7,53,IF(I12&gt;=6,52,IF(I12&gt;=5.5,51,IF(I12&gt;=4,50,IF(I12&gt;=3,40,30)))))))</f>
        <v>50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4</v>
      </c>
    </row>
    <row r="13" spans="1:21" s="8" customFormat="1" ht="23.25" customHeight="1" x14ac:dyDescent="0.2">
      <c r="A13" s="26">
        <v>2</v>
      </c>
      <c r="B13" s="27" t="s">
        <v>1007</v>
      </c>
      <c r="C13" s="28" t="s">
        <v>1008</v>
      </c>
      <c r="D13" s="29" t="s">
        <v>37</v>
      </c>
      <c r="E13" s="30"/>
      <c r="F13" s="31" t="str">
        <f t="shared" ref="F13:F48" si="1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60</v>
      </c>
      <c r="H13" s="31" t="str">
        <f t="shared" ref="H13:H48" si="2">IF(AND(G13&gt;=90),"XS",IF(AND(G13&gt;=80),"Tốt",IF(AND(G13&gt;=70),"Khá",IF(AND(G13&gt;=60),"TB",IF(AND(G13&gt;=50),"TB",IF(AND(G13&lt;50),IF(AND(G13&gt;0),"Yếu",IF(AND(G13=0),"Không XL"," "))))))))</f>
        <v>TB</v>
      </c>
      <c r="I13" s="48">
        <v>6.19</v>
      </c>
      <c r="J13" s="52" t="s">
        <v>26</v>
      </c>
      <c r="K13" s="19">
        <v>0</v>
      </c>
      <c r="L13" s="19">
        <v>2</v>
      </c>
      <c r="M13" s="19">
        <f t="shared" ref="M13:M48" si="3">IF(I13&gt;=9,55,IF(I13&gt;=8,54,IF(I13&gt;=7,53,IF(I13&gt;=6,52,IF(I13&gt;=5.5,51,IF(I13&gt;=4,50,IF(I13&gt;=3,40,30)))))))</f>
        <v>52</v>
      </c>
      <c r="N13" s="19">
        <f t="shared" ref="N13:N48" si="4">IF(K13&lt;=5,K13*5,25)</f>
        <v>0</v>
      </c>
      <c r="O13" s="19">
        <f t="shared" ref="O13:O48" si="5">IF(J13="BCHĐ,BT",18,IF(J13="LT,BT",16,IF(OR(J13="LP,BT",J13="LT,P.BT"),14,IF(OR(J13="LP,P.BT",J13="LT,UV"),12,IF(OR(J13="BCHĐ",J13="CTV",J13="LP,UV"),10,IF(OR(J13="LT",J13="BT"),8,IF(OR(J13="LP",J13="P.BT"),6,IF(OR(J13="TT",J13="UV"),4,0))))))))</f>
        <v>4</v>
      </c>
      <c r="P13" s="19">
        <f t="shared" ref="P13:P48" si="6">IF(L13&lt;=5,L13*2,10)</f>
        <v>4</v>
      </c>
    </row>
    <row r="14" spans="1:21" s="8" customFormat="1" ht="23.25" customHeight="1" x14ac:dyDescent="0.2">
      <c r="A14" s="26">
        <v>3</v>
      </c>
      <c r="B14" s="27" t="s">
        <v>1009</v>
      </c>
      <c r="C14" s="28" t="s">
        <v>1010</v>
      </c>
      <c r="D14" s="29" t="s">
        <v>37</v>
      </c>
      <c r="E14" s="30"/>
      <c r="F14" s="31" t="str">
        <f t="shared" si="1"/>
        <v>Không XL</v>
      </c>
      <c r="G14" s="32">
        <f t="shared" si="0"/>
        <v>53</v>
      </c>
      <c r="H14" s="31" t="str">
        <f t="shared" si="2"/>
        <v>TB</v>
      </c>
      <c r="I14" s="48">
        <v>5.55</v>
      </c>
      <c r="J14" s="52"/>
      <c r="K14" s="19">
        <v>0</v>
      </c>
      <c r="L14" s="19">
        <v>1</v>
      </c>
      <c r="M14" s="19">
        <f t="shared" si="3"/>
        <v>51</v>
      </c>
      <c r="N14" s="19">
        <f t="shared" si="4"/>
        <v>0</v>
      </c>
      <c r="O14" s="19">
        <f t="shared" si="5"/>
        <v>0</v>
      </c>
      <c r="P14" s="19">
        <f t="shared" si="6"/>
        <v>2</v>
      </c>
    </row>
    <row r="15" spans="1:21" s="8" customFormat="1" ht="23.25" customHeight="1" x14ac:dyDescent="0.2">
      <c r="A15" s="26">
        <v>4</v>
      </c>
      <c r="B15" s="27" t="s">
        <v>1011</v>
      </c>
      <c r="C15" s="28" t="s">
        <v>1012</v>
      </c>
      <c r="D15" s="29" t="s">
        <v>46</v>
      </c>
      <c r="E15" s="30"/>
      <c r="F15" s="31" t="str">
        <f t="shared" si="1"/>
        <v>Không XL</v>
      </c>
      <c r="G15" s="32">
        <f t="shared" si="0"/>
        <v>52</v>
      </c>
      <c r="H15" s="31" t="str">
        <f t="shared" si="2"/>
        <v>TB</v>
      </c>
      <c r="I15" s="48">
        <v>5.48</v>
      </c>
      <c r="J15" s="52"/>
      <c r="K15" s="19">
        <v>0</v>
      </c>
      <c r="L15" s="19">
        <v>1</v>
      </c>
      <c r="M15" s="19">
        <f t="shared" si="3"/>
        <v>50</v>
      </c>
      <c r="N15" s="19">
        <f t="shared" si="4"/>
        <v>0</v>
      </c>
      <c r="O15" s="19">
        <f t="shared" si="5"/>
        <v>0</v>
      </c>
      <c r="P15" s="19">
        <f t="shared" si="6"/>
        <v>2</v>
      </c>
    </row>
    <row r="16" spans="1:21" s="8" customFormat="1" ht="23.25" customHeight="1" x14ac:dyDescent="0.2">
      <c r="A16" s="26">
        <v>5</v>
      </c>
      <c r="B16" s="27" t="s">
        <v>1013</v>
      </c>
      <c r="C16" s="28" t="s">
        <v>345</v>
      </c>
      <c r="D16" s="29" t="s">
        <v>46</v>
      </c>
      <c r="E16" s="30"/>
      <c r="F16" s="31" t="str">
        <f t="shared" si="1"/>
        <v>Không XL</v>
      </c>
      <c r="G16" s="32">
        <f t="shared" si="0"/>
        <v>51</v>
      </c>
      <c r="H16" s="31" t="str">
        <f t="shared" si="2"/>
        <v>TB</v>
      </c>
      <c r="I16" s="48">
        <v>5.99</v>
      </c>
      <c r="J16" s="52"/>
      <c r="K16" s="19">
        <v>0</v>
      </c>
      <c r="L16" s="19">
        <v>0</v>
      </c>
      <c r="M16" s="19">
        <f t="shared" si="3"/>
        <v>51</v>
      </c>
      <c r="N16" s="19">
        <f t="shared" si="4"/>
        <v>0</v>
      </c>
      <c r="O16" s="19">
        <f t="shared" si="5"/>
        <v>0</v>
      </c>
      <c r="P16" s="19">
        <f t="shared" si="6"/>
        <v>0</v>
      </c>
    </row>
    <row r="17" spans="1:16" s="8" customFormat="1" ht="23.25" customHeight="1" x14ac:dyDescent="0.2">
      <c r="A17" s="26">
        <v>6</v>
      </c>
      <c r="B17" s="27" t="s">
        <v>1014</v>
      </c>
      <c r="C17" s="28" t="s">
        <v>1015</v>
      </c>
      <c r="D17" s="29" t="s">
        <v>63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f t="shared" si="0"/>
        <v>53</v>
      </c>
      <c r="H17" s="31" t="str">
        <f t="shared" si="2"/>
        <v>TB</v>
      </c>
      <c r="I17" s="48">
        <v>5.76</v>
      </c>
      <c r="J17" s="52"/>
      <c r="K17" s="19">
        <v>0</v>
      </c>
      <c r="L17" s="19">
        <v>1</v>
      </c>
      <c r="M17" s="19">
        <f t="shared" si="3"/>
        <v>51</v>
      </c>
      <c r="N17" s="19">
        <f t="shared" si="4"/>
        <v>0</v>
      </c>
      <c r="O17" s="19">
        <f t="shared" si="5"/>
        <v>0</v>
      </c>
      <c r="P17" s="19">
        <f t="shared" si="6"/>
        <v>2</v>
      </c>
    </row>
    <row r="18" spans="1:16" s="8" customFormat="1" ht="23.25" customHeight="1" x14ac:dyDescent="0.2">
      <c r="A18" s="26">
        <v>7</v>
      </c>
      <c r="B18" s="27" t="s">
        <v>1016</v>
      </c>
      <c r="C18" s="28" t="s">
        <v>1017</v>
      </c>
      <c r="D18" s="29" t="s">
        <v>512</v>
      </c>
      <c r="E18" s="30"/>
      <c r="F18" s="31" t="str">
        <f t="shared" si="1"/>
        <v>Không XL</v>
      </c>
      <c r="G18" s="32">
        <f t="shared" si="0"/>
        <v>55</v>
      </c>
      <c r="H18" s="31" t="str">
        <f t="shared" si="2"/>
        <v>TB</v>
      </c>
      <c r="I18" s="48">
        <v>5.65</v>
      </c>
      <c r="J18" s="52"/>
      <c r="K18" s="19">
        <v>0</v>
      </c>
      <c r="L18" s="19">
        <v>2</v>
      </c>
      <c r="M18" s="19">
        <f t="shared" si="3"/>
        <v>51</v>
      </c>
      <c r="N18" s="19">
        <f t="shared" si="4"/>
        <v>0</v>
      </c>
      <c r="O18" s="19">
        <f t="shared" si="5"/>
        <v>0</v>
      </c>
      <c r="P18" s="19">
        <f t="shared" si="6"/>
        <v>4</v>
      </c>
    </row>
    <row r="19" spans="1:16" s="8" customFormat="1" ht="23.25" customHeight="1" x14ac:dyDescent="0.2">
      <c r="A19" s="26">
        <v>8</v>
      </c>
      <c r="B19" s="27" t="s">
        <v>1018</v>
      </c>
      <c r="C19" s="28" t="s">
        <v>1019</v>
      </c>
      <c r="D19" s="29" t="s">
        <v>79</v>
      </c>
      <c r="E19" s="30"/>
      <c r="F19" s="31" t="str">
        <f t="shared" si="1"/>
        <v>Không XL</v>
      </c>
      <c r="G19" s="32">
        <f t="shared" si="0"/>
        <v>50</v>
      </c>
      <c r="H19" s="31" t="str">
        <f t="shared" si="2"/>
        <v>TB</v>
      </c>
      <c r="I19" s="48">
        <v>5.39</v>
      </c>
      <c r="J19" s="52"/>
      <c r="K19" s="19">
        <v>0</v>
      </c>
      <c r="L19" s="19">
        <v>0</v>
      </c>
      <c r="M19" s="19">
        <f t="shared" si="3"/>
        <v>50</v>
      </c>
      <c r="N19" s="19">
        <f t="shared" si="4"/>
        <v>0</v>
      </c>
      <c r="O19" s="19">
        <f t="shared" si="5"/>
        <v>0</v>
      </c>
      <c r="P19" s="19">
        <f t="shared" si="6"/>
        <v>0</v>
      </c>
    </row>
    <row r="20" spans="1:16" s="8" customFormat="1" ht="23.25" customHeight="1" x14ac:dyDescent="0.2">
      <c r="A20" s="26">
        <v>9</v>
      </c>
      <c r="B20" s="27" t="s">
        <v>1020</v>
      </c>
      <c r="C20" s="28" t="s">
        <v>1021</v>
      </c>
      <c r="D20" s="29" t="s">
        <v>79</v>
      </c>
      <c r="E20" s="30"/>
      <c r="F20" s="31" t="str">
        <f t="shared" si="1"/>
        <v>Không XL</v>
      </c>
      <c r="G20" s="32">
        <f t="shared" si="0"/>
        <v>58</v>
      </c>
      <c r="H20" s="31" t="str">
        <f t="shared" si="2"/>
        <v>TB</v>
      </c>
      <c r="I20" s="48">
        <v>5.0599999999999996</v>
      </c>
      <c r="J20" s="52" t="s">
        <v>732</v>
      </c>
      <c r="K20" s="19">
        <v>0</v>
      </c>
      <c r="L20" s="19">
        <v>0</v>
      </c>
      <c r="M20" s="19">
        <f t="shared" si="3"/>
        <v>50</v>
      </c>
      <c r="N20" s="19">
        <f t="shared" si="4"/>
        <v>0</v>
      </c>
      <c r="O20" s="19">
        <f t="shared" si="5"/>
        <v>8</v>
      </c>
      <c r="P20" s="19">
        <f t="shared" si="6"/>
        <v>0</v>
      </c>
    </row>
    <row r="21" spans="1:16" s="8" customFormat="1" ht="23.25" customHeight="1" x14ac:dyDescent="0.2">
      <c r="A21" s="26">
        <v>10</v>
      </c>
      <c r="B21" s="27" t="s">
        <v>1022</v>
      </c>
      <c r="C21" s="28" t="s">
        <v>1023</v>
      </c>
      <c r="D21" s="29" t="s">
        <v>89</v>
      </c>
      <c r="E21" s="30"/>
      <c r="F21" s="31" t="str">
        <f t="shared" si="1"/>
        <v>Không XL</v>
      </c>
      <c r="G21" s="32">
        <f t="shared" si="0"/>
        <v>56</v>
      </c>
      <c r="H21" s="31" t="str">
        <f t="shared" si="2"/>
        <v>TB</v>
      </c>
      <c r="I21" s="48">
        <v>6.11</v>
      </c>
      <c r="J21" s="52"/>
      <c r="K21" s="19">
        <v>0</v>
      </c>
      <c r="L21" s="19">
        <v>2</v>
      </c>
      <c r="M21" s="19">
        <f t="shared" si="3"/>
        <v>52</v>
      </c>
      <c r="N21" s="19">
        <f t="shared" si="4"/>
        <v>0</v>
      </c>
      <c r="O21" s="19">
        <f t="shared" si="5"/>
        <v>0</v>
      </c>
      <c r="P21" s="19">
        <f t="shared" si="6"/>
        <v>4</v>
      </c>
    </row>
    <row r="22" spans="1:16" s="8" customFormat="1" ht="23.25" customHeight="1" x14ac:dyDescent="0.2">
      <c r="A22" s="26">
        <v>11</v>
      </c>
      <c r="B22" s="27" t="s">
        <v>1024</v>
      </c>
      <c r="C22" s="28" t="s">
        <v>1025</v>
      </c>
      <c r="D22" s="29" t="s">
        <v>1026</v>
      </c>
      <c r="E22" s="30"/>
      <c r="F22" s="31" t="str">
        <f t="shared" si="1"/>
        <v>Không XL</v>
      </c>
      <c r="G22" s="32">
        <f t="shared" si="0"/>
        <v>50</v>
      </c>
      <c r="H22" s="31" t="str">
        <f t="shared" si="2"/>
        <v>TB</v>
      </c>
      <c r="I22" s="48">
        <v>5.03</v>
      </c>
      <c r="J22" s="52"/>
      <c r="K22" s="19">
        <v>0</v>
      </c>
      <c r="L22" s="19">
        <v>0</v>
      </c>
      <c r="M22" s="19">
        <f t="shared" si="3"/>
        <v>50</v>
      </c>
      <c r="N22" s="19">
        <f t="shared" si="4"/>
        <v>0</v>
      </c>
      <c r="O22" s="19">
        <f t="shared" si="5"/>
        <v>0</v>
      </c>
      <c r="P22" s="19">
        <f t="shared" si="6"/>
        <v>0</v>
      </c>
    </row>
    <row r="23" spans="1:16" s="8" customFormat="1" ht="23.25" customHeight="1" x14ac:dyDescent="0.2">
      <c r="A23" s="26">
        <v>12</v>
      </c>
      <c r="B23" s="27" t="s">
        <v>1027</v>
      </c>
      <c r="C23" s="28" t="s">
        <v>1028</v>
      </c>
      <c r="D23" s="29" t="s">
        <v>392</v>
      </c>
      <c r="E23" s="30"/>
      <c r="F23" s="31" t="str">
        <f t="shared" si="1"/>
        <v>Không XL</v>
      </c>
      <c r="G23" s="32">
        <f t="shared" si="0"/>
        <v>52</v>
      </c>
      <c r="H23" s="31" t="str">
        <f t="shared" si="2"/>
        <v>TB</v>
      </c>
      <c r="I23" s="48">
        <v>5.4</v>
      </c>
      <c r="J23" s="52"/>
      <c r="K23" s="19">
        <v>0</v>
      </c>
      <c r="L23" s="19">
        <v>1</v>
      </c>
      <c r="M23" s="19">
        <f t="shared" si="3"/>
        <v>50</v>
      </c>
      <c r="N23" s="19">
        <f t="shared" si="4"/>
        <v>0</v>
      </c>
      <c r="O23" s="19">
        <f t="shared" si="5"/>
        <v>0</v>
      </c>
      <c r="P23" s="19">
        <f t="shared" si="6"/>
        <v>2</v>
      </c>
    </row>
    <row r="24" spans="1:16" s="8" customFormat="1" ht="23.25" customHeight="1" x14ac:dyDescent="0.2">
      <c r="A24" s="26">
        <v>13</v>
      </c>
      <c r="B24" s="27" t="s">
        <v>1029</v>
      </c>
      <c r="C24" s="28" t="s">
        <v>1030</v>
      </c>
      <c r="D24" s="29" t="s">
        <v>99</v>
      </c>
      <c r="E24" s="30"/>
      <c r="F24" s="31" t="str">
        <f t="shared" si="1"/>
        <v>Không XL</v>
      </c>
      <c r="G24" s="32">
        <f t="shared" si="0"/>
        <v>62</v>
      </c>
      <c r="H24" s="31" t="str">
        <f t="shared" si="2"/>
        <v>TB</v>
      </c>
      <c r="I24" s="48">
        <v>5.61</v>
      </c>
      <c r="J24" s="52" t="s">
        <v>26</v>
      </c>
      <c r="K24" s="19">
        <v>1</v>
      </c>
      <c r="L24" s="19">
        <v>1</v>
      </c>
      <c r="M24" s="19">
        <f t="shared" si="3"/>
        <v>51</v>
      </c>
      <c r="N24" s="19">
        <f t="shared" si="4"/>
        <v>5</v>
      </c>
      <c r="O24" s="19">
        <f t="shared" si="5"/>
        <v>4</v>
      </c>
      <c r="P24" s="19">
        <f t="shared" si="6"/>
        <v>2</v>
      </c>
    </row>
    <row r="25" spans="1:16" s="8" customFormat="1" ht="23.25" customHeight="1" x14ac:dyDescent="0.2">
      <c r="A25" s="26">
        <v>14</v>
      </c>
      <c r="B25" s="27" t="s">
        <v>1031</v>
      </c>
      <c r="C25" s="28" t="s">
        <v>1032</v>
      </c>
      <c r="D25" s="29" t="s">
        <v>99</v>
      </c>
      <c r="E25" s="30"/>
      <c r="F25" s="31" t="str">
        <f t="shared" si="1"/>
        <v>Không XL</v>
      </c>
      <c r="G25" s="32">
        <f t="shared" si="0"/>
        <v>54</v>
      </c>
      <c r="H25" s="31" t="str">
        <f t="shared" si="2"/>
        <v>TB</v>
      </c>
      <c r="I25" s="48">
        <v>5.25</v>
      </c>
      <c r="J25" s="52"/>
      <c r="K25" s="19">
        <v>0</v>
      </c>
      <c r="L25" s="19">
        <v>2</v>
      </c>
      <c r="M25" s="19">
        <f t="shared" si="3"/>
        <v>50</v>
      </c>
      <c r="N25" s="19">
        <f t="shared" si="4"/>
        <v>0</v>
      </c>
      <c r="O25" s="19">
        <f t="shared" si="5"/>
        <v>0</v>
      </c>
      <c r="P25" s="19">
        <f t="shared" si="6"/>
        <v>4</v>
      </c>
    </row>
    <row r="26" spans="1:16" s="8" customFormat="1" ht="23.25" customHeight="1" x14ac:dyDescent="0.2">
      <c r="A26" s="26">
        <v>15</v>
      </c>
      <c r="B26" s="27" t="s">
        <v>1033</v>
      </c>
      <c r="C26" s="28" t="s">
        <v>559</v>
      </c>
      <c r="D26" s="29" t="s">
        <v>104</v>
      </c>
      <c r="E26" s="30"/>
      <c r="F26" s="31" t="str">
        <f t="shared" si="1"/>
        <v>Không XL</v>
      </c>
      <c r="G26" s="32">
        <f t="shared" si="0"/>
        <v>53</v>
      </c>
      <c r="H26" s="31" t="str">
        <f t="shared" si="2"/>
        <v>TB</v>
      </c>
      <c r="I26" s="48">
        <v>5.59</v>
      </c>
      <c r="J26" s="52"/>
      <c r="K26" s="19">
        <v>0</v>
      </c>
      <c r="L26" s="19">
        <v>1</v>
      </c>
      <c r="M26" s="19">
        <f t="shared" si="3"/>
        <v>51</v>
      </c>
      <c r="N26" s="19">
        <f t="shared" si="4"/>
        <v>0</v>
      </c>
      <c r="O26" s="19">
        <f t="shared" si="5"/>
        <v>0</v>
      </c>
      <c r="P26" s="19">
        <f t="shared" si="6"/>
        <v>2</v>
      </c>
    </row>
    <row r="27" spans="1:16" s="8" customFormat="1" ht="23.25" customHeight="1" x14ac:dyDescent="0.2">
      <c r="A27" s="26">
        <v>16</v>
      </c>
      <c r="B27" s="27" t="s">
        <v>1034</v>
      </c>
      <c r="C27" s="28" t="s">
        <v>1006</v>
      </c>
      <c r="D27" s="29" t="s">
        <v>104</v>
      </c>
      <c r="E27" s="30"/>
      <c r="F27" s="31" t="str">
        <f t="shared" si="1"/>
        <v>Không XL</v>
      </c>
      <c r="G27" s="32">
        <f t="shared" si="0"/>
        <v>60</v>
      </c>
      <c r="H27" s="31" t="str">
        <f t="shared" si="2"/>
        <v>TB</v>
      </c>
      <c r="I27" s="48">
        <v>6.45</v>
      </c>
      <c r="J27" s="52" t="s">
        <v>26</v>
      </c>
      <c r="K27" s="19">
        <v>0</v>
      </c>
      <c r="L27" s="19">
        <v>2</v>
      </c>
      <c r="M27" s="19">
        <f t="shared" si="3"/>
        <v>52</v>
      </c>
      <c r="N27" s="19">
        <f t="shared" si="4"/>
        <v>0</v>
      </c>
      <c r="O27" s="19">
        <f t="shared" si="5"/>
        <v>4</v>
      </c>
      <c r="P27" s="19">
        <f t="shared" si="6"/>
        <v>4</v>
      </c>
    </row>
    <row r="28" spans="1:16" s="8" customFormat="1" ht="23.25" customHeight="1" x14ac:dyDescent="0.2">
      <c r="A28" s="26">
        <v>17</v>
      </c>
      <c r="B28" s="27" t="s">
        <v>1035</v>
      </c>
      <c r="C28" s="28" t="s">
        <v>1036</v>
      </c>
      <c r="D28" s="29" t="s">
        <v>104</v>
      </c>
      <c r="E28" s="30"/>
      <c r="F28" s="31" t="str">
        <f t="shared" si="1"/>
        <v>Không XL</v>
      </c>
      <c r="G28" s="32">
        <f t="shared" si="0"/>
        <v>55</v>
      </c>
      <c r="H28" s="31" t="str">
        <f t="shared" si="2"/>
        <v>TB</v>
      </c>
      <c r="I28" s="48">
        <v>5.71</v>
      </c>
      <c r="J28" s="52"/>
      <c r="K28" s="19">
        <v>0</v>
      </c>
      <c r="L28" s="19">
        <v>2</v>
      </c>
      <c r="M28" s="19">
        <f t="shared" si="3"/>
        <v>51</v>
      </c>
      <c r="N28" s="19">
        <f t="shared" si="4"/>
        <v>0</v>
      </c>
      <c r="O28" s="19">
        <f t="shared" si="5"/>
        <v>0</v>
      </c>
      <c r="P28" s="19">
        <f t="shared" si="6"/>
        <v>4</v>
      </c>
    </row>
    <row r="29" spans="1:16" s="8" customFormat="1" ht="23.25" customHeight="1" x14ac:dyDescent="0.2">
      <c r="A29" s="26">
        <v>18</v>
      </c>
      <c r="B29" s="27" t="s">
        <v>1037</v>
      </c>
      <c r="C29" s="28" t="s">
        <v>1038</v>
      </c>
      <c r="D29" s="29" t="s">
        <v>104</v>
      </c>
      <c r="E29" s="30"/>
      <c r="F29" s="31" t="str">
        <f t="shared" si="1"/>
        <v>Không XL</v>
      </c>
      <c r="G29" s="32">
        <f t="shared" si="0"/>
        <v>52</v>
      </c>
      <c r="H29" s="31" t="str">
        <f t="shared" si="2"/>
        <v>TB</v>
      </c>
      <c r="I29" s="48">
        <v>5.31</v>
      </c>
      <c r="J29" s="52"/>
      <c r="K29" s="19">
        <v>0</v>
      </c>
      <c r="L29" s="19">
        <v>1</v>
      </c>
      <c r="M29" s="19">
        <f t="shared" si="3"/>
        <v>50</v>
      </c>
      <c r="N29" s="19">
        <f t="shared" si="4"/>
        <v>0</v>
      </c>
      <c r="O29" s="19">
        <f t="shared" si="5"/>
        <v>0</v>
      </c>
      <c r="P29" s="19">
        <f t="shared" si="6"/>
        <v>2</v>
      </c>
    </row>
    <row r="30" spans="1:16" s="8" customFormat="1" ht="23.25" customHeight="1" x14ac:dyDescent="0.2">
      <c r="A30" s="26">
        <v>19</v>
      </c>
      <c r="B30" s="27" t="s">
        <v>1039</v>
      </c>
      <c r="C30" s="28" t="s">
        <v>220</v>
      </c>
      <c r="D30" s="29" t="s">
        <v>786</v>
      </c>
      <c r="E30" s="30"/>
      <c r="F30" s="31" t="str">
        <f t="shared" si="1"/>
        <v>Không XL</v>
      </c>
      <c r="G30" s="32">
        <f t="shared" si="0"/>
        <v>56</v>
      </c>
      <c r="H30" s="31" t="str">
        <f t="shared" si="2"/>
        <v>TB</v>
      </c>
      <c r="I30" s="48">
        <v>6.06</v>
      </c>
      <c r="J30" s="52"/>
      <c r="K30" s="19">
        <v>0</v>
      </c>
      <c r="L30" s="19">
        <v>2</v>
      </c>
      <c r="M30" s="19">
        <f t="shared" si="3"/>
        <v>52</v>
      </c>
      <c r="N30" s="19">
        <f t="shared" si="4"/>
        <v>0</v>
      </c>
      <c r="O30" s="19">
        <f t="shared" si="5"/>
        <v>0</v>
      </c>
      <c r="P30" s="19">
        <f t="shared" si="6"/>
        <v>4</v>
      </c>
    </row>
    <row r="31" spans="1:16" s="8" customFormat="1" ht="23.25" customHeight="1" x14ac:dyDescent="0.2">
      <c r="A31" s="26">
        <v>20</v>
      </c>
      <c r="B31" s="27" t="s">
        <v>1040</v>
      </c>
      <c r="C31" s="28" t="s">
        <v>1041</v>
      </c>
      <c r="D31" s="29" t="s">
        <v>110</v>
      </c>
      <c r="E31" s="30"/>
      <c r="F31" s="31" t="str">
        <f t="shared" si="1"/>
        <v>Không XL</v>
      </c>
      <c r="G31" s="32">
        <f t="shared" si="0"/>
        <v>51</v>
      </c>
      <c r="H31" s="31" t="str">
        <f t="shared" si="2"/>
        <v>TB</v>
      </c>
      <c r="I31" s="48">
        <v>5.5</v>
      </c>
      <c r="J31" s="52"/>
      <c r="K31" s="19">
        <v>0</v>
      </c>
      <c r="L31" s="19">
        <v>0</v>
      </c>
      <c r="M31" s="19">
        <f t="shared" si="3"/>
        <v>51</v>
      </c>
      <c r="N31" s="19">
        <f t="shared" si="4"/>
        <v>0</v>
      </c>
      <c r="O31" s="19">
        <f t="shared" si="5"/>
        <v>0</v>
      </c>
      <c r="P31" s="19">
        <f t="shared" si="6"/>
        <v>0</v>
      </c>
    </row>
    <row r="32" spans="1:16" s="8" customFormat="1" ht="23.25" customHeight="1" x14ac:dyDescent="0.2">
      <c r="A32" s="26">
        <v>21</v>
      </c>
      <c r="B32" s="27" t="s">
        <v>1042</v>
      </c>
      <c r="C32" s="28" t="s">
        <v>1043</v>
      </c>
      <c r="D32" s="29" t="s">
        <v>110</v>
      </c>
      <c r="E32" s="30"/>
      <c r="F32" s="31" t="str">
        <f t="shared" si="1"/>
        <v>Không XL</v>
      </c>
      <c r="G32" s="32">
        <f t="shared" si="0"/>
        <v>56</v>
      </c>
      <c r="H32" s="31" t="str">
        <f t="shared" si="2"/>
        <v>TB</v>
      </c>
      <c r="I32" s="48">
        <v>6.85</v>
      </c>
      <c r="J32" s="52"/>
      <c r="K32" s="19">
        <v>0</v>
      </c>
      <c r="L32" s="19">
        <v>2</v>
      </c>
      <c r="M32" s="19">
        <f t="shared" si="3"/>
        <v>52</v>
      </c>
      <c r="N32" s="19">
        <f t="shared" si="4"/>
        <v>0</v>
      </c>
      <c r="O32" s="19">
        <f t="shared" si="5"/>
        <v>0</v>
      </c>
      <c r="P32" s="19">
        <f t="shared" si="6"/>
        <v>4</v>
      </c>
    </row>
    <row r="33" spans="1:16" s="8" customFormat="1" ht="23.25" customHeight="1" x14ac:dyDescent="0.2">
      <c r="A33" s="26">
        <v>22</v>
      </c>
      <c r="B33" s="27" t="s">
        <v>1044</v>
      </c>
      <c r="C33" s="28" t="s">
        <v>1045</v>
      </c>
      <c r="D33" s="29" t="s">
        <v>118</v>
      </c>
      <c r="E33" s="30"/>
      <c r="F33" s="31" t="str">
        <f t="shared" si="1"/>
        <v>Không XL</v>
      </c>
      <c r="G33" s="32">
        <f t="shared" si="0"/>
        <v>50</v>
      </c>
      <c r="H33" s="31" t="str">
        <f t="shared" si="2"/>
        <v>TB</v>
      </c>
      <c r="I33" s="48">
        <v>5.15</v>
      </c>
      <c r="J33" s="52"/>
      <c r="K33" s="19">
        <v>0</v>
      </c>
      <c r="L33" s="19">
        <v>0</v>
      </c>
      <c r="M33" s="19">
        <f t="shared" si="3"/>
        <v>50</v>
      </c>
      <c r="N33" s="19">
        <f t="shared" si="4"/>
        <v>0</v>
      </c>
      <c r="O33" s="19">
        <f t="shared" si="5"/>
        <v>0</v>
      </c>
      <c r="P33" s="19">
        <f t="shared" si="6"/>
        <v>0</v>
      </c>
    </row>
    <row r="34" spans="1:16" s="8" customFormat="1" ht="23.25" customHeight="1" x14ac:dyDescent="0.2">
      <c r="A34" s="26">
        <v>23</v>
      </c>
      <c r="B34" s="27" t="s">
        <v>1046</v>
      </c>
      <c r="C34" s="28" t="s">
        <v>114</v>
      </c>
      <c r="D34" s="29" t="s">
        <v>1047</v>
      </c>
      <c r="E34" s="30"/>
      <c r="F34" s="31" t="str">
        <f t="shared" si="1"/>
        <v>Không XL</v>
      </c>
      <c r="G34" s="32">
        <f t="shared" si="0"/>
        <v>51</v>
      </c>
      <c r="H34" s="31" t="str">
        <f t="shared" si="2"/>
        <v>TB</v>
      </c>
      <c r="I34" s="48">
        <v>5.7</v>
      </c>
      <c r="J34" s="52"/>
      <c r="K34" s="19">
        <v>0</v>
      </c>
      <c r="L34" s="19">
        <v>0</v>
      </c>
      <c r="M34" s="19">
        <f t="shared" si="3"/>
        <v>51</v>
      </c>
      <c r="N34" s="19">
        <f t="shared" si="4"/>
        <v>0</v>
      </c>
      <c r="O34" s="19">
        <f t="shared" si="5"/>
        <v>0</v>
      </c>
      <c r="P34" s="19">
        <f t="shared" si="6"/>
        <v>0</v>
      </c>
    </row>
    <row r="35" spans="1:16" s="8" customFormat="1" ht="23.25" customHeight="1" x14ac:dyDescent="0.2">
      <c r="A35" s="26">
        <v>24</v>
      </c>
      <c r="B35" s="27" t="s">
        <v>1048</v>
      </c>
      <c r="C35" s="28" t="s">
        <v>1049</v>
      </c>
      <c r="D35" s="29" t="s">
        <v>121</v>
      </c>
      <c r="E35" s="30"/>
      <c r="F35" s="31" t="str">
        <f t="shared" si="1"/>
        <v>Không XL</v>
      </c>
      <c r="G35" s="32">
        <f t="shared" si="0"/>
        <v>53</v>
      </c>
      <c r="H35" s="31" t="str">
        <f t="shared" si="2"/>
        <v>TB</v>
      </c>
      <c r="I35" s="48">
        <v>5.54</v>
      </c>
      <c r="J35" s="52"/>
      <c r="K35" s="19">
        <v>0</v>
      </c>
      <c r="L35" s="19">
        <v>1</v>
      </c>
      <c r="M35" s="19">
        <f t="shared" si="3"/>
        <v>51</v>
      </c>
      <c r="N35" s="19">
        <f t="shared" si="4"/>
        <v>0</v>
      </c>
      <c r="O35" s="19">
        <f t="shared" si="5"/>
        <v>0</v>
      </c>
      <c r="P35" s="19">
        <f t="shared" si="6"/>
        <v>2</v>
      </c>
    </row>
    <row r="36" spans="1:16" s="8" customFormat="1" ht="23.25" customHeight="1" x14ac:dyDescent="0.2">
      <c r="A36" s="26">
        <v>25</v>
      </c>
      <c r="B36" s="27" t="s">
        <v>1050</v>
      </c>
      <c r="C36" s="28" t="s">
        <v>55</v>
      </c>
      <c r="D36" s="29" t="s">
        <v>121</v>
      </c>
      <c r="E36" s="30"/>
      <c r="F36" s="31" t="str">
        <f t="shared" si="1"/>
        <v>Không XL</v>
      </c>
      <c r="G36" s="32">
        <f t="shared" si="0"/>
        <v>55</v>
      </c>
      <c r="H36" s="31" t="str">
        <f t="shared" si="2"/>
        <v>TB</v>
      </c>
      <c r="I36" s="48">
        <v>5.78</v>
      </c>
      <c r="J36" s="52"/>
      <c r="K36" s="19">
        <v>0</v>
      </c>
      <c r="L36" s="19">
        <v>2</v>
      </c>
      <c r="M36" s="19">
        <f t="shared" si="3"/>
        <v>51</v>
      </c>
      <c r="N36" s="19">
        <f t="shared" si="4"/>
        <v>0</v>
      </c>
      <c r="O36" s="19">
        <f t="shared" si="5"/>
        <v>0</v>
      </c>
      <c r="P36" s="19">
        <f t="shared" si="6"/>
        <v>4</v>
      </c>
    </row>
    <row r="37" spans="1:16" s="8" customFormat="1" ht="23.25" customHeight="1" x14ac:dyDescent="0.2">
      <c r="A37" s="26">
        <v>26</v>
      </c>
      <c r="B37" s="27" t="s">
        <v>1051</v>
      </c>
      <c r="C37" s="28" t="s">
        <v>470</v>
      </c>
      <c r="D37" s="29" t="s">
        <v>121</v>
      </c>
      <c r="E37" s="30"/>
      <c r="F37" s="31" t="str">
        <f t="shared" si="1"/>
        <v>Không XL</v>
      </c>
      <c r="G37" s="32">
        <f t="shared" si="0"/>
        <v>54</v>
      </c>
      <c r="H37" s="31" t="str">
        <f t="shared" si="2"/>
        <v>TB</v>
      </c>
      <c r="I37" s="48">
        <v>4.58</v>
      </c>
      <c r="J37" s="52"/>
      <c r="K37" s="19">
        <v>0</v>
      </c>
      <c r="L37" s="19">
        <v>2</v>
      </c>
      <c r="M37" s="19">
        <f t="shared" si="3"/>
        <v>50</v>
      </c>
      <c r="N37" s="19">
        <f t="shared" si="4"/>
        <v>0</v>
      </c>
      <c r="O37" s="19">
        <f t="shared" si="5"/>
        <v>0</v>
      </c>
      <c r="P37" s="19">
        <f t="shared" si="6"/>
        <v>4</v>
      </c>
    </row>
    <row r="38" spans="1:16" s="8" customFormat="1" ht="23.25" customHeight="1" x14ac:dyDescent="0.2">
      <c r="A38" s="26">
        <v>27</v>
      </c>
      <c r="B38" s="27" t="s">
        <v>1052</v>
      </c>
      <c r="C38" s="28" t="s">
        <v>1053</v>
      </c>
      <c r="D38" s="29" t="s">
        <v>619</v>
      </c>
      <c r="E38" s="30"/>
      <c r="F38" s="31" t="str">
        <f t="shared" si="1"/>
        <v>Không XL</v>
      </c>
      <c r="G38" s="32">
        <f t="shared" si="0"/>
        <v>56</v>
      </c>
      <c r="H38" s="31" t="str">
        <f t="shared" si="2"/>
        <v>TB</v>
      </c>
      <c r="I38" s="48">
        <v>5.26</v>
      </c>
      <c r="J38" s="52" t="s">
        <v>731</v>
      </c>
      <c r="K38" s="19">
        <v>0</v>
      </c>
      <c r="L38" s="19">
        <v>0</v>
      </c>
      <c r="M38" s="19">
        <f t="shared" si="3"/>
        <v>50</v>
      </c>
      <c r="N38" s="19">
        <f t="shared" si="4"/>
        <v>0</v>
      </c>
      <c r="O38" s="19">
        <f t="shared" si="5"/>
        <v>6</v>
      </c>
      <c r="P38" s="19">
        <f t="shared" si="6"/>
        <v>0</v>
      </c>
    </row>
    <row r="39" spans="1:16" s="8" customFormat="1" ht="23.25" customHeight="1" x14ac:dyDescent="0.2">
      <c r="A39" s="26">
        <v>28</v>
      </c>
      <c r="B39" s="27" t="s">
        <v>1054</v>
      </c>
      <c r="C39" s="28" t="s">
        <v>1055</v>
      </c>
      <c r="D39" s="29" t="s">
        <v>619</v>
      </c>
      <c r="E39" s="30"/>
      <c r="F39" s="31" t="str">
        <f t="shared" si="1"/>
        <v>Không XL</v>
      </c>
      <c r="G39" s="32">
        <v>50</v>
      </c>
      <c r="H39" s="31" t="str">
        <f t="shared" si="2"/>
        <v>TB</v>
      </c>
      <c r="I39" s="48">
        <v>3.69</v>
      </c>
      <c r="J39" s="52"/>
      <c r="K39" s="19">
        <v>0</v>
      </c>
      <c r="L39" s="19">
        <v>0</v>
      </c>
      <c r="M39" s="19">
        <f t="shared" si="3"/>
        <v>40</v>
      </c>
      <c r="N39" s="19">
        <f t="shared" si="4"/>
        <v>0</v>
      </c>
      <c r="O39" s="19">
        <f t="shared" si="5"/>
        <v>0</v>
      </c>
      <c r="P39" s="19">
        <f t="shared" si="6"/>
        <v>0</v>
      </c>
    </row>
    <row r="40" spans="1:16" s="8" customFormat="1" ht="23.25" customHeight="1" x14ac:dyDescent="0.2">
      <c r="A40" s="26">
        <v>29</v>
      </c>
      <c r="B40" s="27" t="s">
        <v>1056</v>
      </c>
      <c r="C40" s="28" t="s">
        <v>919</v>
      </c>
      <c r="D40" s="29" t="s">
        <v>270</v>
      </c>
      <c r="E40" s="30"/>
      <c r="F40" s="31" t="str">
        <f t="shared" si="1"/>
        <v>Không XL</v>
      </c>
      <c r="G40" s="32">
        <f t="shared" si="0"/>
        <v>55</v>
      </c>
      <c r="H40" s="31" t="str">
        <f t="shared" si="2"/>
        <v>TB</v>
      </c>
      <c r="I40" s="48">
        <v>5.7</v>
      </c>
      <c r="J40" s="52"/>
      <c r="K40" s="19">
        <v>0</v>
      </c>
      <c r="L40" s="19">
        <v>2</v>
      </c>
      <c r="M40" s="19">
        <f t="shared" si="3"/>
        <v>51</v>
      </c>
      <c r="N40" s="19">
        <f t="shared" si="4"/>
        <v>0</v>
      </c>
      <c r="O40" s="19">
        <f t="shared" si="5"/>
        <v>0</v>
      </c>
      <c r="P40" s="19">
        <f t="shared" si="6"/>
        <v>4</v>
      </c>
    </row>
    <row r="41" spans="1:16" s="8" customFormat="1" ht="23.25" customHeight="1" x14ac:dyDescent="0.2">
      <c r="A41" s="26">
        <v>30</v>
      </c>
      <c r="B41" s="27" t="s">
        <v>1057</v>
      </c>
      <c r="C41" s="28" t="s">
        <v>1058</v>
      </c>
      <c r="D41" s="29" t="s">
        <v>1059</v>
      </c>
      <c r="E41" s="30"/>
      <c r="F41" s="31" t="str">
        <f t="shared" si="1"/>
        <v>Không XL</v>
      </c>
      <c r="G41" s="32">
        <f t="shared" si="0"/>
        <v>50</v>
      </c>
      <c r="H41" s="31" t="str">
        <f t="shared" si="2"/>
        <v>TB</v>
      </c>
      <c r="I41" s="48">
        <v>5.14</v>
      </c>
      <c r="J41" s="52"/>
      <c r="K41" s="19">
        <v>0</v>
      </c>
      <c r="L41" s="19">
        <v>0</v>
      </c>
      <c r="M41" s="19">
        <f t="shared" si="3"/>
        <v>50</v>
      </c>
      <c r="N41" s="19">
        <f t="shared" si="4"/>
        <v>0</v>
      </c>
      <c r="O41" s="19">
        <f t="shared" si="5"/>
        <v>0</v>
      </c>
      <c r="P41" s="19">
        <f t="shared" si="6"/>
        <v>0</v>
      </c>
    </row>
    <row r="42" spans="1:16" s="8" customFormat="1" ht="23.25" customHeight="1" x14ac:dyDescent="0.2">
      <c r="A42" s="26">
        <v>31</v>
      </c>
      <c r="B42" s="27" t="s">
        <v>1060</v>
      </c>
      <c r="C42" s="28" t="s">
        <v>489</v>
      </c>
      <c r="D42" s="29" t="s">
        <v>1061</v>
      </c>
      <c r="E42" s="30"/>
      <c r="F42" s="31" t="str">
        <f t="shared" si="1"/>
        <v>Không XL</v>
      </c>
      <c r="G42" s="32">
        <f t="shared" si="0"/>
        <v>56</v>
      </c>
      <c r="H42" s="31" t="str">
        <f t="shared" si="2"/>
        <v>TB</v>
      </c>
      <c r="I42" s="48">
        <v>5.39</v>
      </c>
      <c r="J42" s="52" t="s">
        <v>731</v>
      </c>
      <c r="K42" s="19">
        <v>0</v>
      </c>
      <c r="L42" s="19">
        <v>0</v>
      </c>
      <c r="M42" s="19">
        <f t="shared" si="3"/>
        <v>50</v>
      </c>
      <c r="N42" s="19">
        <f t="shared" si="4"/>
        <v>0</v>
      </c>
      <c r="O42" s="19">
        <f t="shared" si="5"/>
        <v>6</v>
      </c>
      <c r="P42" s="19">
        <f t="shared" si="6"/>
        <v>0</v>
      </c>
    </row>
    <row r="43" spans="1:16" s="8" customFormat="1" ht="23.25" customHeight="1" x14ac:dyDescent="0.2">
      <c r="A43" s="26">
        <v>32</v>
      </c>
      <c r="B43" s="27" t="s">
        <v>1062</v>
      </c>
      <c r="C43" s="28" t="s">
        <v>1063</v>
      </c>
      <c r="D43" s="29" t="s">
        <v>276</v>
      </c>
      <c r="E43" s="30"/>
      <c r="F43" s="31" t="str">
        <f t="shared" si="1"/>
        <v>Không XL</v>
      </c>
      <c r="G43" s="32">
        <f t="shared" si="0"/>
        <v>55</v>
      </c>
      <c r="H43" s="31" t="str">
        <f t="shared" si="2"/>
        <v>TB</v>
      </c>
      <c r="I43" s="48">
        <v>5.71</v>
      </c>
      <c r="J43" s="52"/>
      <c r="K43" s="19">
        <v>0</v>
      </c>
      <c r="L43" s="19">
        <v>2</v>
      </c>
      <c r="M43" s="19">
        <f t="shared" si="3"/>
        <v>51</v>
      </c>
      <c r="N43" s="19">
        <f t="shared" si="4"/>
        <v>0</v>
      </c>
      <c r="O43" s="19">
        <f t="shared" si="5"/>
        <v>0</v>
      </c>
      <c r="P43" s="19">
        <f t="shared" si="6"/>
        <v>4</v>
      </c>
    </row>
    <row r="44" spans="1:16" s="8" customFormat="1" ht="23.25" customHeight="1" x14ac:dyDescent="0.2">
      <c r="A44" s="26">
        <v>33</v>
      </c>
      <c r="B44" s="27" t="s">
        <v>1064</v>
      </c>
      <c r="C44" s="28" t="s">
        <v>1065</v>
      </c>
      <c r="D44" s="29" t="s">
        <v>521</v>
      </c>
      <c r="E44" s="30"/>
      <c r="F44" s="31" t="str">
        <f t="shared" si="1"/>
        <v>Không XL</v>
      </c>
      <c r="G44" s="32">
        <f t="shared" si="0"/>
        <v>56</v>
      </c>
      <c r="H44" s="31" t="str">
        <f t="shared" si="2"/>
        <v>TB</v>
      </c>
      <c r="I44" s="48">
        <v>6.19</v>
      </c>
      <c r="J44" s="52"/>
      <c r="K44" s="19">
        <v>0</v>
      </c>
      <c r="L44" s="19">
        <v>2</v>
      </c>
      <c r="M44" s="19">
        <f t="shared" si="3"/>
        <v>52</v>
      </c>
      <c r="N44" s="19">
        <f t="shared" si="4"/>
        <v>0</v>
      </c>
      <c r="O44" s="19">
        <f t="shared" si="5"/>
        <v>0</v>
      </c>
      <c r="P44" s="19">
        <f t="shared" si="6"/>
        <v>4</v>
      </c>
    </row>
    <row r="45" spans="1:16" s="8" customFormat="1" ht="23.25" customHeight="1" x14ac:dyDescent="0.2">
      <c r="A45" s="26">
        <v>34</v>
      </c>
      <c r="B45" s="27" t="s">
        <v>1066</v>
      </c>
      <c r="C45" s="28" t="s">
        <v>1067</v>
      </c>
      <c r="D45" s="29" t="s">
        <v>278</v>
      </c>
      <c r="E45" s="30"/>
      <c r="F45" s="31" t="str">
        <f t="shared" si="1"/>
        <v>Không XL</v>
      </c>
      <c r="G45" s="32">
        <f t="shared" si="0"/>
        <v>52</v>
      </c>
      <c r="H45" s="31" t="str">
        <f t="shared" si="2"/>
        <v>TB</v>
      </c>
      <c r="I45" s="48">
        <v>4.91</v>
      </c>
      <c r="J45" s="52"/>
      <c r="K45" s="19">
        <v>0</v>
      </c>
      <c r="L45" s="19">
        <v>1</v>
      </c>
      <c r="M45" s="19">
        <f t="shared" si="3"/>
        <v>50</v>
      </c>
      <c r="N45" s="19">
        <f t="shared" si="4"/>
        <v>0</v>
      </c>
      <c r="O45" s="19">
        <f t="shared" si="5"/>
        <v>0</v>
      </c>
      <c r="P45" s="19">
        <f t="shared" si="6"/>
        <v>2</v>
      </c>
    </row>
    <row r="46" spans="1:16" s="8" customFormat="1" ht="23.25" customHeight="1" x14ac:dyDescent="0.2">
      <c r="A46" s="26">
        <v>35</v>
      </c>
      <c r="B46" s="27" t="s">
        <v>1068</v>
      </c>
      <c r="C46" s="28" t="s">
        <v>892</v>
      </c>
      <c r="D46" s="29" t="s">
        <v>280</v>
      </c>
      <c r="E46" s="30"/>
      <c r="F46" s="31" t="str">
        <f t="shared" si="1"/>
        <v>Không XL</v>
      </c>
      <c r="G46" s="32">
        <f t="shared" si="0"/>
        <v>50</v>
      </c>
      <c r="H46" s="31" t="str">
        <f t="shared" si="2"/>
        <v>TB</v>
      </c>
      <c r="I46" s="48">
        <v>5.39</v>
      </c>
      <c r="J46" s="52"/>
      <c r="K46" s="19">
        <v>0</v>
      </c>
      <c r="L46" s="19">
        <v>0</v>
      </c>
      <c r="M46" s="19">
        <f t="shared" si="3"/>
        <v>50</v>
      </c>
      <c r="N46" s="19">
        <f t="shared" si="4"/>
        <v>0</v>
      </c>
      <c r="O46" s="19">
        <f t="shared" si="5"/>
        <v>0</v>
      </c>
      <c r="P46" s="19">
        <f t="shared" si="6"/>
        <v>0</v>
      </c>
    </row>
    <row r="47" spans="1:16" s="8" customFormat="1" ht="23.25" customHeight="1" x14ac:dyDescent="0.2">
      <c r="A47" s="26">
        <v>36</v>
      </c>
      <c r="B47" s="27" t="s">
        <v>1069</v>
      </c>
      <c r="C47" s="28" t="s">
        <v>1070</v>
      </c>
      <c r="D47" s="29" t="s">
        <v>626</v>
      </c>
      <c r="E47" s="30"/>
      <c r="F47" s="31" t="str">
        <f t="shared" si="1"/>
        <v>Không XL</v>
      </c>
      <c r="G47" s="32">
        <f t="shared" si="0"/>
        <v>53</v>
      </c>
      <c r="H47" s="31" t="str">
        <f t="shared" si="2"/>
        <v>TB</v>
      </c>
      <c r="I47" s="48">
        <v>5.59</v>
      </c>
      <c r="J47" s="52"/>
      <c r="K47" s="19">
        <v>0</v>
      </c>
      <c r="L47" s="19">
        <v>1</v>
      </c>
      <c r="M47" s="19">
        <f t="shared" si="3"/>
        <v>51</v>
      </c>
      <c r="N47" s="19">
        <f t="shared" si="4"/>
        <v>0</v>
      </c>
      <c r="O47" s="19">
        <f t="shared" si="5"/>
        <v>0</v>
      </c>
      <c r="P47" s="19">
        <f t="shared" si="6"/>
        <v>2</v>
      </c>
    </row>
    <row r="48" spans="1:16" s="8" customFormat="1" ht="23.25" customHeight="1" x14ac:dyDescent="0.2">
      <c r="A48" s="26">
        <v>37</v>
      </c>
      <c r="B48" s="27" t="s">
        <v>1071</v>
      </c>
      <c r="C48" s="28" t="s">
        <v>209</v>
      </c>
      <c r="D48" s="29" t="s">
        <v>407</v>
      </c>
      <c r="E48" s="30"/>
      <c r="F48" s="31" t="str">
        <f t="shared" si="1"/>
        <v>Không XL</v>
      </c>
      <c r="G48" s="32">
        <f t="shared" si="0"/>
        <v>56</v>
      </c>
      <c r="H48" s="31" t="str">
        <f t="shared" si="2"/>
        <v>TB</v>
      </c>
      <c r="I48" s="48">
        <v>5.14</v>
      </c>
      <c r="J48" s="52" t="s">
        <v>26</v>
      </c>
      <c r="K48" s="19">
        <v>0</v>
      </c>
      <c r="L48" s="19">
        <v>1</v>
      </c>
      <c r="M48" s="19">
        <f t="shared" si="3"/>
        <v>50</v>
      </c>
      <c r="N48" s="19">
        <f t="shared" si="4"/>
        <v>0</v>
      </c>
      <c r="O48" s="19">
        <f t="shared" si="5"/>
        <v>4</v>
      </c>
      <c r="P48" s="19">
        <f t="shared" si="6"/>
        <v>2</v>
      </c>
    </row>
    <row r="49" spans="1:10" ht="18" customHeight="1" x14ac:dyDescent="0.3">
      <c r="C49" s="58" t="s">
        <v>8</v>
      </c>
      <c r="D49" s="58"/>
      <c r="E49" s="58"/>
      <c r="F49" s="58"/>
      <c r="G49" s="58"/>
      <c r="H49" s="58"/>
      <c r="I49" s="58"/>
      <c r="J49" s="58"/>
    </row>
    <row r="50" spans="1:10" ht="17.100000000000001" customHeight="1" x14ac:dyDescent="0.25">
      <c r="C50" s="59" t="s">
        <v>9</v>
      </c>
      <c r="D50" s="10"/>
      <c r="E50" s="60" t="s">
        <v>4</v>
      </c>
      <c r="F50" s="61"/>
      <c r="G50" s="60" t="s">
        <v>18</v>
      </c>
      <c r="H50" s="61"/>
      <c r="I50" s="20"/>
      <c r="J50" s="62" t="s">
        <v>5</v>
      </c>
    </row>
    <row r="51" spans="1:10" s="8" customFormat="1" ht="20.25" customHeight="1" x14ac:dyDescent="0.2">
      <c r="C51" s="59"/>
      <c r="D51" s="11"/>
      <c r="E51" s="42" t="s">
        <v>10</v>
      </c>
      <c r="F51" s="23" t="s">
        <v>11</v>
      </c>
      <c r="G51" s="42" t="s">
        <v>10</v>
      </c>
      <c r="H51" s="23" t="s">
        <v>11</v>
      </c>
      <c r="I51" s="12"/>
      <c r="J51" s="62"/>
    </row>
    <row r="52" spans="1:10" ht="18.75" customHeight="1" x14ac:dyDescent="0.25">
      <c r="C52" s="37" t="s">
        <v>12</v>
      </c>
      <c r="D52" s="38"/>
      <c r="E52" s="39">
        <f>COUNTIF(F12:F48,"XS")</f>
        <v>0</v>
      </c>
      <c r="F52" s="40">
        <f>E52*100/$A$48</f>
        <v>0</v>
      </c>
      <c r="G52" s="39">
        <f>COUNTIF(H12:H48,"XS")</f>
        <v>0</v>
      </c>
      <c r="H52" s="40">
        <f>G52*100/$A$48</f>
        <v>0</v>
      </c>
      <c r="I52" s="40"/>
      <c r="J52" s="41"/>
    </row>
    <row r="53" spans="1:10" ht="18.75" customHeight="1" x14ac:dyDescent="0.25">
      <c r="C53" s="37" t="s">
        <v>13</v>
      </c>
      <c r="D53" s="38"/>
      <c r="E53" s="39">
        <f>COUNTIF(F12:F48,"Tốt")</f>
        <v>0</v>
      </c>
      <c r="F53" s="40">
        <f t="shared" ref="F53:F57" si="7">E53*100/$A$48</f>
        <v>0</v>
      </c>
      <c r="G53" s="39">
        <f>COUNTIF(H12:H48,"Tốt")</f>
        <v>0</v>
      </c>
      <c r="H53" s="40">
        <f t="shared" ref="H53:H57" si="8">G53*100/$A$48</f>
        <v>0</v>
      </c>
      <c r="I53" s="40"/>
      <c r="J53" s="41"/>
    </row>
    <row r="54" spans="1:10" ht="18.75" customHeight="1" x14ac:dyDescent="0.25">
      <c r="C54" s="37" t="s">
        <v>14</v>
      </c>
      <c r="D54" s="38"/>
      <c r="E54" s="39">
        <f>COUNTIF(F12:F48,"Khá")</f>
        <v>0</v>
      </c>
      <c r="F54" s="40">
        <f t="shared" si="7"/>
        <v>0</v>
      </c>
      <c r="G54" s="39">
        <f>COUNTIF(H12:H48,"Khá")</f>
        <v>0</v>
      </c>
      <c r="H54" s="40">
        <f t="shared" si="8"/>
        <v>0</v>
      </c>
      <c r="I54" s="40"/>
      <c r="J54" s="41"/>
    </row>
    <row r="55" spans="1:10" ht="18.75" customHeight="1" x14ac:dyDescent="0.25">
      <c r="C55" s="37" t="s">
        <v>15</v>
      </c>
      <c r="D55" s="38"/>
      <c r="E55" s="39">
        <f>COUNTIF(F12:F48,"TB")</f>
        <v>0</v>
      </c>
      <c r="F55" s="40">
        <f t="shared" si="7"/>
        <v>0</v>
      </c>
      <c r="G55" s="39">
        <f>COUNTIF(H12:H48,"TB")</f>
        <v>37</v>
      </c>
      <c r="H55" s="40">
        <f t="shared" si="8"/>
        <v>100</v>
      </c>
      <c r="I55" s="40"/>
      <c r="J55" s="41"/>
    </row>
    <row r="56" spans="1:10" ht="18.75" customHeight="1" x14ac:dyDescent="0.25">
      <c r="C56" s="37" t="s">
        <v>16</v>
      </c>
      <c r="D56" s="38"/>
      <c r="E56" s="39">
        <f>COUNTIF(F12:F48,"Yếu")</f>
        <v>0</v>
      </c>
      <c r="F56" s="40">
        <f t="shared" si="7"/>
        <v>0</v>
      </c>
      <c r="G56" s="39">
        <f>COUNTIF(H12:H48,"Yếu")</f>
        <v>0</v>
      </c>
      <c r="H56" s="40">
        <f t="shared" si="8"/>
        <v>0</v>
      </c>
      <c r="I56" s="40"/>
      <c r="J56" s="41"/>
    </row>
    <row r="57" spans="1:10" ht="18.75" customHeight="1" x14ac:dyDescent="0.25">
      <c r="C57" s="37" t="s">
        <v>27</v>
      </c>
      <c r="D57" s="38"/>
      <c r="E57" s="39">
        <f>COUNTIF(F12:F48,"Không XL")</f>
        <v>37</v>
      </c>
      <c r="F57" s="40">
        <f t="shared" si="7"/>
        <v>100</v>
      </c>
      <c r="G57" s="39">
        <f>COUNTIF(H12:H48,"Không XL")</f>
        <v>0</v>
      </c>
      <c r="H57" s="40">
        <f t="shared" si="8"/>
        <v>0</v>
      </c>
      <c r="I57" s="40"/>
      <c r="J57" s="41"/>
    </row>
    <row r="58" spans="1:10" ht="9.9499999999999993" customHeight="1" x14ac:dyDescent="0.25">
      <c r="C58" s="13"/>
      <c r="D58" s="13"/>
      <c r="F58" s="14"/>
    </row>
    <row r="59" spans="1:10" ht="21" customHeight="1" x14ac:dyDescent="0.25">
      <c r="E59" s="57" t="s">
        <v>17</v>
      </c>
      <c r="F59" s="57"/>
      <c r="G59" s="57"/>
      <c r="H59" s="57"/>
      <c r="I59" s="57"/>
      <c r="J59" s="57"/>
    </row>
    <row r="60" spans="1:10" ht="19.5" customHeight="1" x14ac:dyDescent="0.3">
      <c r="A60" s="15"/>
      <c r="B60" s="34" t="s">
        <v>29</v>
      </c>
      <c r="C60" s="34"/>
      <c r="D60" s="34" t="s">
        <v>33</v>
      </c>
      <c r="E60" s="34"/>
      <c r="F60" s="34"/>
      <c r="G60" s="34"/>
      <c r="H60" s="34" t="s">
        <v>28</v>
      </c>
      <c r="I60" s="24"/>
      <c r="J60" s="34"/>
    </row>
    <row r="61" spans="1:10" ht="17.100000000000001" customHeight="1" x14ac:dyDescent="0.25"/>
    <row r="62" spans="1:10" ht="17.100000000000001" customHeight="1" x14ac:dyDescent="0.25"/>
    <row r="63" spans="1:10" ht="17.100000000000001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</sheetData>
  <sheetProtection algorithmName="SHA-512" hashValue="Qt7HVVKeE0wiuU+fNA8DYlylZ1QDVFOGkIrMLdiKqZzzHjm++YO9LHcRk45OYjxyFdkoYo8PQb/RL9J5FXROTw==" saltValue="YjBBFkYKxPkyx9UtXM6Y5Q==" spinCount="100000" sheet="1" objects="1" scenarios="1"/>
  <mergeCells count="19">
    <mergeCell ref="E59:J59"/>
    <mergeCell ref="A8:J8"/>
    <mergeCell ref="A10:A11"/>
    <mergeCell ref="B10:B11"/>
    <mergeCell ref="C10:D11"/>
    <mergeCell ref="E10:F10"/>
    <mergeCell ref="G10:H10"/>
    <mergeCell ref="J10:J11"/>
    <mergeCell ref="C49:J49"/>
    <mergeCell ref="C50:C51"/>
    <mergeCell ref="E50:F50"/>
    <mergeCell ref="G50:H50"/>
    <mergeCell ref="J50:J51"/>
    <mergeCell ref="A7:J7"/>
    <mergeCell ref="E2:J2"/>
    <mergeCell ref="E3:J3"/>
    <mergeCell ref="E4:J4"/>
    <mergeCell ref="A5:D5"/>
    <mergeCell ref="A6:J6"/>
  </mergeCells>
  <conditionalFormatting sqref="F12:F48">
    <cfRule type="cellIs" dxfId="15" priority="7" stopIfTrue="1" operator="equal">
      <formula>"SVG"</formula>
    </cfRule>
    <cfRule type="cellIs" dxfId="14" priority="8" stopIfTrue="1" operator="equal">
      <formula>"SVXS"</formula>
    </cfRule>
  </conditionalFormatting>
  <conditionalFormatting sqref="H12:H48">
    <cfRule type="cellIs" dxfId="13" priority="3" operator="equal">
      <formula>"Yếu"</formula>
    </cfRule>
  </conditionalFormatting>
  <conditionalFormatting sqref="H12:H48">
    <cfRule type="cellIs" dxfId="12" priority="5" stopIfTrue="1" operator="equal">
      <formula>"SVG"</formula>
    </cfRule>
    <cfRule type="cellIs" dxfId="11" priority="6" stopIfTrue="1" operator="equal">
      <formula>"SVXS"</formula>
    </cfRule>
  </conditionalFormatting>
  <conditionalFormatting sqref="O12:O48">
    <cfRule type="cellIs" dxfId="10" priority="4" operator="equal">
      <formula>5</formula>
    </cfRule>
  </conditionalFormatting>
  <conditionalFormatting sqref="I12:I48">
    <cfRule type="cellIs" dxfId="9" priority="1" stopIfTrue="1" operator="lessThan">
      <formula>2</formula>
    </cfRule>
    <cfRule type="cellIs" dxfId="8" priority="2" stopIfTrue="1" operator="greaterThanOrEqual">
      <formula>7</formula>
    </cfRule>
  </conditionalFormatting>
  <pageMargins left="0.35714285714285715" right="0.2" top="0.34598214285714285" bottom="0" header="0" footer="0"/>
  <pageSetup paperSize="9" scale="74" fitToHeight="2" orientation="portrait" r:id="rId1"/>
  <headerFooter differentFirst="1">
    <oddHeader>&amp;C&amp;P</oddHeader>
  </headerFooter>
  <rowBreaks count="1" manualBreakCount="1">
    <brk id="48" max="16383" man="1"/>
  </rowBreaks>
  <colBreaks count="1" manualBreakCount="1">
    <brk id="10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BB8EB-86EE-4937-89BB-5D56D791CFB3}">
  <dimension ref="A1:U79"/>
  <sheetViews>
    <sheetView view="pageLayout" zoomScale="70" zoomScaleNormal="90" zoomScalePageLayoutView="70" workbookViewId="0">
      <selection activeCell="G15" sqref="G15"/>
    </sheetView>
  </sheetViews>
  <sheetFormatPr defaultColWidth="9.33203125" defaultRowHeight="15" x14ac:dyDescent="0.25"/>
  <cols>
    <col min="1" max="1" width="6.83203125" style="1" customWidth="1"/>
    <col min="2" max="2" width="13.33203125" style="1" customWidth="1"/>
    <col min="3" max="3" width="29.33203125" style="1" customWidth="1"/>
    <col min="4" max="4" width="11.6640625" style="1" customWidth="1"/>
    <col min="5" max="5" width="12.83203125" style="1" customWidth="1"/>
    <col min="6" max="6" width="14.6640625" style="1" customWidth="1"/>
    <col min="7" max="7" width="12.5" style="1" customWidth="1"/>
    <col min="8" max="8" width="12.33203125" style="1" customWidth="1"/>
    <col min="9" max="9" width="7.83203125" style="1" hidden="1" customWidth="1"/>
    <col min="10" max="10" width="31.33203125" style="1" customWidth="1"/>
    <col min="11" max="11" width="12.33203125" style="1" hidden="1" customWidth="1"/>
    <col min="12" max="12" width="10.6640625" style="1" hidden="1" customWidth="1"/>
    <col min="13" max="13" width="9.33203125" style="1" hidden="1" customWidth="1"/>
    <col min="14" max="16" width="6.1640625" style="1" hidden="1" customWidth="1"/>
    <col min="17" max="16384" width="9.33203125" style="1"/>
  </cols>
  <sheetData>
    <row r="1" spans="1:21" ht="15" customHeight="1" x14ac:dyDescent="0.25">
      <c r="J1" s="2"/>
    </row>
    <row r="2" spans="1:21" ht="23.25" customHeight="1" x14ac:dyDescent="0.3">
      <c r="A2" s="25"/>
      <c r="B2" s="35" t="s">
        <v>30</v>
      </c>
      <c r="C2" s="35"/>
      <c r="D2" s="35"/>
      <c r="E2" s="75" t="s">
        <v>0</v>
      </c>
      <c r="F2" s="75"/>
      <c r="G2" s="75"/>
      <c r="H2" s="75"/>
      <c r="I2" s="75"/>
      <c r="J2" s="75"/>
    </row>
    <row r="3" spans="1:21" ht="23.25" customHeight="1" x14ac:dyDescent="0.3">
      <c r="A3" s="25"/>
      <c r="B3" s="35" t="s">
        <v>31</v>
      </c>
      <c r="C3" s="35"/>
      <c r="D3" s="35"/>
      <c r="E3" s="75" t="s">
        <v>1</v>
      </c>
      <c r="F3" s="75"/>
      <c r="G3" s="75"/>
      <c r="H3" s="75"/>
      <c r="I3" s="75"/>
      <c r="J3" s="75"/>
    </row>
    <row r="4" spans="1:21" ht="23.25" customHeight="1" x14ac:dyDescent="0.3">
      <c r="A4" s="22"/>
      <c r="B4" s="36" t="s">
        <v>32</v>
      </c>
      <c r="C4" s="36"/>
      <c r="D4" s="36"/>
      <c r="E4" s="76"/>
      <c r="F4" s="76"/>
      <c r="G4" s="76"/>
      <c r="H4" s="76"/>
      <c r="I4" s="76"/>
      <c r="J4" s="76"/>
    </row>
    <row r="5" spans="1:21" s="3" customFormat="1" ht="12" customHeight="1" x14ac:dyDescent="0.25">
      <c r="A5" s="77"/>
      <c r="B5" s="77"/>
      <c r="C5" s="77"/>
      <c r="D5" s="77"/>
    </row>
    <row r="6" spans="1:21" ht="24.95" customHeight="1" x14ac:dyDescent="0.3">
      <c r="A6" s="75" t="s">
        <v>2</v>
      </c>
      <c r="B6" s="75"/>
      <c r="C6" s="75"/>
      <c r="D6" s="75"/>
      <c r="E6" s="75"/>
      <c r="F6" s="75"/>
      <c r="G6" s="75"/>
      <c r="H6" s="75"/>
      <c r="I6" s="75"/>
      <c r="J6" s="75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63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.75" x14ac:dyDescent="0.3">
      <c r="A8" s="64" t="s">
        <v>1134</v>
      </c>
      <c r="B8" s="64"/>
      <c r="C8" s="64"/>
      <c r="D8" s="64"/>
      <c r="E8" s="64"/>
      <c r="F8" s="64"/>
      <c r="G8" s="64"/>
      <c r="H8" s="64"/>
      <c r="I8" s="64"/>
      <c r="J8" s="64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65" t="s">
        <v>26</v>
      </c>
      <c r="B10" s="65" t="s">
        <v>19</v>
      </c>
      <c r="C10" s="68" t="s">
        <v>3</v>
      </c>
      <c r="D10" s="69"/>
      <c r="E10" s="72" t="s">
        <v>4</v>
      </c>
      <c r="F10" s="73"/>
      <c r="G10" s="72" t="s">
        <v>18</v>
      </c>
      <c r="H10" s="73"/>
      <c r="I10" s="17"/>
      <c r="J10" s="74" t="s">
        <v>5</v>
      </c>
    </row>
    <row r="11" spans="1:21" s="8" customFormat="1" ht="30" customHeight="1" x14ac:dyDescent="0.2">
      <c r="A11" s="66"/>
      <c r="B11" s="67"/>
      <c r="C11" s="70"/>
      <c r="D11" s="71"/>
      <c r="E11" s="9" t="s">
        <v>6</v>
      </c>
      <c r="F11" s="9" t="s">
        <v>7</v>
      </c>
      <c r="G11" s="9" t="s">
        <v>6</v>
      </c>
      <c r="H11" s="9" t="s">
        <v>7</v>
      </c>
      <c r="I11" s="18"/>
      <c r="J11" s="66"/>
      <c r="K11" s="16" t="s">
        <v>20</v>
      </c>
      <c r="L11" s="16" t="s">
        <v>23</v>
      </c>
      <c r="M11" s="16" t="s">
        <v>21</v>
      </c>
      <c r="N11" s="16" t="s">
        <v>22</v>
      </c>
      <c r="O11" s="16" t="s">
        <v>24</v>
      </c>
      <c r="P11" s="16" t="s">
        <v>25</v>
      </c>
    </row>
    <row r="12" spans="1:21" s="8" customFormat="1" ht="23.25" customHeight="1" x14ac:dyDescent="0.2">
      <c r="A12" s="26">
        <v>1</v>
      </c>
      <c r="B12" s="27" t="s">
        <v>1073</v>
      </c>
      <c r="C12" s="28" t="s">
        <v>1074</v>
      </c>
      <c r="D12" s="29" t="s">
        <v>714</v>
      </c>
      <c r="E12" s="30"/>
      <c r="F12" s="31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32">
        <f t="shared" ref="G12:G45" si="0">SUM(M12:P12)</f>
        <v>50</v>
      </c>
      <c r="H12" s="31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8">
        <v>4.95</v>
      </c>
      <c r="J12" s="33"/>
      <c r="K12" s="19">
        <v>0</v>
      </c>
      <c r="L12" s="19">
        <v>0</v>
      </c>
      <c r="M12" s="19">
        <f>IF(I12&gt;=9,55,IF(I12&gt;=8,54,IF(I12&gt;=7,53,IF(I12&gt;=6,52,IF(I12&gt;=5.5,51,IF(I12&gt;=4,50,IF(I12&gt;=3,40,30)))))))</f>
        <v>50</v>
      </c>
      <c r="N12" s="19">
        <f>IF(K12&lt;=5,K12*5,25)</f>
        <v>0</v>
      </c>
      <c r="O12" s="19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19">
        <f>IF(L12&lt;=5,L12*2,10)</f>
        <v>0</v>
      </c>
    </row>
    <row r="13" spans="1:21" s="8" customFormat="1" ht="23.25" customHeight="1" x14ac:dyDescent="0.2">
      <c r="A13" s="26">
        <v>2</v>
      </c>
      <c r="B13" s="27" t="s">
        <v>1075</v>
      </c>
      <c r="C13" s="28" t="s">
        <v>1076</v>
      </c>
      <c r="D13" s="29" t="s">
        <v>37</v>
      </c>
      <c r="E13" s="30"/>
      <c r="F13" s="31" t="str">
        <f t="shared" ref="F13:F46" si="1">IF(AND(E13&gt;=90),"XS",IF(AND(E13&gt;=80),"Tốt",IF(AND(E13&gt;=70),"Khá",IF(AND(E13&gt;=60),"TB",IF(AND(E13&gt;=50),"TB",IF(AND(E13&lt;50),IF(AND(E13&gt;0),"Yếu",IF(AND(E13=0),"Không XL"," "))))))))</f>
        <v>Không XL</v>
      </c>
      <c r="G13" s="32">
        <f t="shared" si="0"/>
        <v>50</v>
      </c>
      <c r="H13" s="31" t="str">
        <f t="shared" ref="H13:H46" si="2">IF(AND(G13&gt;=90),"XS",IF(AND(G13&gt;=80),"Tốt",IF(AND(G13&gt;=70),"Khá",IF(AND(G13&gt;=60),"TB",IF(AND(G13&gt;=50),"TB",IF(AND(G13&lt;50),IF(AND(G13&gt;0),"Yếu",IF(AND(G13=0),"Không XL"," "))))))))</f>
        <v>TB</v>
      </c>
      <c r="I13" s="48">
        <v>4.79</v>
      </c>
      <c r="J13" s="33"/>
      <c r="K13" s="19">
        <v>0</v>
      </c>
      <c r="L13" s="19">
        <v>0</v>
      </c>
      <c r="M13" s="19">
        <f t="shared" ref="M13:M46" si="3">IF(I13&gt;=9,55,IF(I13&gt;=8,54,IF(I13&gt;=7,53,IF(I13&gt;=6,52,IF(I13&gt;=5.5,51,IF(I13&gt;=4,50,IF(I13&gt;=3,40,30)))))))</f>
        <v>50</v>
      </c>
      <c r="N13" s="19">
        <f t="shared" ref="N13:N46" si="4">IF(K13&lt;=5,K13*5,25)</f>
        <v>0</v>
      </c>
      <c r="O13" s="19">
        <f t="shared" ref="O13:O46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19">
        <f t="shared" ref="P13:P46" si="6">IF(L13&lt;=5,L13*2,10)</f>
        <v>0</v>
      </c>
    </row>
    <row r="14" spans="1:21" s="8" customFormat="1" ht="23.25" customHeight="1" x14ac:dyDescent="0.2">
      <c r="A14" s="26">
        <v>3</v>
      </c>
      <c r="B14" s="27" t="s">
        <v>1077</v>
      </c>
      <c r="C14" s="28" t="s">
        <v>258</v>
      </c>
      <c r="D14" s="29" t="s">
        <v>46</v>
      </c>
      <c r="E14" s="30"/>
      <c r="F14" s="31" t="str">
        <f t="shared" si="1"/>
        <v>Không XL</v>
      </c>
      <c r="G14" s="32">
        <f t="shared" si="0"/>
        <v>54</v>
      </c>
      <c r="H14" s="31" t="str">
        <f t="shared" si="2"/>
        <v>TB</v>
      </c>
      <c r="I14" s="48">
        <v>6.2</v>
      </c>
      <c r="J14" s="33"/>
      <c r="K14" s="19">
        <v>0</v>
      </c>
      <c r="L14" s="19">
        <v>1</v>
      </c>
      <c r="M14" s="19">
        <f t="shared" si="3"/>
        <v>52</v>
      </c>
      <c r="N14" s="19">
        <f t="shared" si="4"/>
        <v>0</v>
      </c>
      <c r="O14" s="19">
        <f t="shared" si="5"/>
        <v>0</v>
      </c>
      <c r="P14" s="19">
        <f t="shared" si="6"/>
        <v>2</v>
      </c>
    </row>
    <row r="15" spans="1:21" s="8" customFormat="1" ht="23.25" customHeight="1" x14ac:dyDescent="0.2">
      <c r="A15" s="26">
        <v>4</v>
      </c>
      <c r="B15" s="27" t="s">
        <v>1078</v>
      </c>
      <c r="C15" s="28" t="s">
        <v>444</v>
      </c>
      <c r="D15" s="29" t="s">
        <v>264</v>
      </c>
      <c r="E15" s="30"/>
      <c r="F15" s="31" t="str">
        <f t="shared" si="1"/>
        <v>Không XL</v>
      </c>
      <c r="G15" s="32">
        <f t="shared" si="0"/>
        <v>51</v>
      </c>
      <c r="H15" s="31" t="str">
        <f t="shared" si="2"/>
        <v>TB</v>
      </c>
      <c r="I15" s="48">
        <v>5.78</v>
      </c>
      <c r="J15" s="33"/>
      <c r="K15" s="19">
        <v>0</v>
      </c>
      <c r="L15" s="19">
        <v>0</v>
      </c>
      <c r="M15" s="19">
        <f t="shared" si="3"/>
        <v>51</v>
      </c>
      <c r="N15" s="19">
        <f t="shared" si="4"/>
        <v>0</v>
      </c>
      <c r="O15" s="19">
        <f t="shared" si="5"/>
        <v>0</v>
      </c>
      <c r="P15" s="19">
        <f t="shared" si="6"/>
        <v>0</v>
      </c>
    </row>
    <row r="16" spans="1:21" s="8" customFormat="1" ht="23.25" customHeight="1" x14ac:dyDescent="0.2">
      <c r="A16" s="26">
        <v>5</v>
      </c>
      <c r="B16" s="27" t="s">
        <v>1079</v>
      </c>
      <c r="C16" s="28" t="s">
        <v>1080</v>
      </c>
      <c r="D16" s="29" t="s">
        <v>99</v>
      </c>
      <c r="E16" s="30"/>
      <c r="F16" s="31" t="str">
        <f t="shared" si="1"/>
        <v>Không XL</v>
      </c>
      <c r="G16" s="32">
        <f t="shared" si="0"/>
        <v>50</v>
      </c>
      <c r="H16" s="31" t="str">
        <f t="shared" si="2"/>
        <v>TB</v>
      </c>
      <c r="I16" s="48">
        <v>4.76</v>
      </c>
      <c r="J16" s="33"/>
      <c r="K16" s="19">
        <v>0</v>
      </c>
      <c r="L16" s="19">
        <v>0</v>
      </c>
      <c r="M16" s="19">
        <f t="shared" si="3"/>
        <v>50</v>
      </c>
      <c r="N16" s="19">
        <f t="shared" si="4"/>
        <v>0</v>
      </c>
      <c r="O16" s="19">
        <f t="shared" si="5"/>
        <v>0</v>
      </c>
      <c r="P16" s="19">
        <f t="shared" si="6"/>
        <v>0</v>
      </c>
    </row>
    <row r="17" spans="1:16" s="8" customFormat="1" ht="23.25" customHeight="1" x14ac:dyDescent="0.2">
      <c r="A17" s="26">
        <v>6</v>
      </c>
      <c r="B17" s="27" t="s">
        <v>1081</v>
      </c>
      <c r="C17" s="28" t="s">
        <v>345</v>
      </c>
      <c r="D17" s="29" t="s">
        <v>104</v>
      </c>
      <c r="E17" s="30"/>
      <c r="F17" s="31" t="str">
        <f>IF(AND(E17&gt;=90),"XS",IF(AND(E17&gt;=80),"Tốt",IF(AND(E17&gt;=70),"Khá",IF(AND(E17&gt;=60),"TB",IF(AND(E17&gt;=50),"TB",IF(AND(E17&lt;50),IF(AND(E17&gt;0),"Yếu",IF(AND(E17=0),"Không XL"," "))))))))</f>
        <v>Không XL</v>
      </c>
      <c r="G17" s="32">
        <f t="shared" si="0"/>
        <v>52</v>
      </c>
      <c r="H17" s="31" t="str">
        <f t="shared" si="2"/>
        <v>TB</v>
      </c>
      <c r="I17" s="48">
        <v>5.33</v>
      </c>
      <c r="J17" s="33"/>
      <c r="K17" s="19">
        <v>0</v>
      </c>
      <c r="L17" s="19">
        <v>1</v>
      </c>
      <c r="M17" s="19">
        <f t="shared" si="3"/>
        <v>50</v>
      </c>
      <c r="N17" s="19">
        <f t="shared" si="4"/>
        <v>0</v>
      </c>
      <c r="O17" s="19">
        <f t="shared" si="5"/>
        <v>0</v>
      </c>
      <c r="P17" s="19">
        <f t="shared" si="6"/>
        <v>2</v>
      </c>
    </row>
    <row r="18" spans="1:16" s="8" customFormat="1" ht="23.25" customHeight="1" x14ac:dyDescent="0.2">
      <c r="A18" s="26">
        <v>7</v>
      </c>
      <c r="B18" s="27" t="s">
        <v>1082</v>
      </c>
      <c r="C18" s="28" t="s">
        <v>358</v>
      </c>
      <c r="D18" s="29" t="s">
        <v>266</v>
      </c>
      <c r="E18" s="30"/>
      <c r="F18" s="31" t="str">
        <f t="shared" si="1"/>
        <v>Không XL</v>
      </c>
      <c r="G18" s="32">
        <f t="shared" si="0"/>
        <v>53</v>
      </c>
      <c r="H18" s="31" t="str">
        <f t="shared" si="2"/>
        <v>TB</v>
      </c>
      <c r="I18" s="48">
        <v>5.8</v>
      </c>
      <c r="J18" s="33"/>
      <c r="K18" s="19">
        <v>0</v>
      </c>
      <c r="L18" s="19">
        <v>1</v>
      </c>
      <c r="M18" s="19">
        <f t="shared" si="3"/>
        <v>51</v>
      </c>
      <c r="N18" s="19">
        <f t="shared" si="4"/>
        <v>0</v>
      </c>
      <c r="O18" s="19">
        <f t="shared" si="5"/>
        <v>0</v>
      </c>
      <c r="P18" s="19">
        <f t="shared" si="6"/>
        <v>2</v>
      </c>
    </row>
    <row r="19" spans="1:16" s="8" customFormat="1" ht="23.25" customHeight="1" x14ac:dyDescent="0.2">
      <c r="A19" s="26">
        <v>8</v>
      </c>
      <c r="B19" s="27" t="s">
        <v>1083</v>
      </c>
      <c r="C19" s="28" t="s">
        <v>778</v>
      </c>
      <c r="D19" s="29" t="s">
        <v>393</v>
      </c>
      <c r="E19" s="30"/>
      <c r="F19" s="31" t="str">
        <f t="shared" si="1"/>
        <v>Không XL</v>
      </c>
      <c r="G19" s="32">
        <f t="shared" si="0"/>
        <v>50</v>
      </c>
      <c r="H19" s="31" t="str">
        <f t="shared" si="2"/>
        <v>TB</v>
      </c>
      <c r="I19" s="48">
        <v>4.74</v>
      </c>
      <c r="J19" s="33"/>
      <c r="K19" s="19">
        <v>0</v>
      </c>
      <c r="L19" s="19">
        <v>0</v>
      </c>
      <c r="M19" s="19">
        <f t="shared" si="3"/>
        <v>50</v>
      </c>
      <c r="N19" s="19">
        <f t="shared" si="4"/>
        <v>0</v>
      </c>
      <c r="O19" s="19">
        <f t="shared" si="5"/>
        <v>0</v>
      </c>
      <c r="P19" s="19">
        <f t="shared" si="6"/>
        <v>0</v>
      </c>
    </row>
    <row r="20" spans="1:16" s="8" customFormat="1" ht="23.25" customHeight="1" x14ac:dyDescent="0.2">
      <c r="A20" s="26">
        <v>9</v>
      </c>
      <c r="B20" s="27" t="s">
        <v>1084</v>
      </c>
      <c r="C20" s="28" t="s">
        <v>1085</v>
      </c>
      <c r="D20" s="29" t="s">
        <v>110</v>
      </c>
      <c r="E20" s="30"/>
      <c r="F20" s="31" t="str">
        <f t="shared" si="1"/>
        <v>Không XL</v>
      </c>
      <c r="G20" s="32">
        <f t="shared" si="0"/>
        <v>53</v>
      </c>
      <c r="H20" s="31" t="str">
        <f t="shared" si="2"/>
        <v>TB</v>
      </c>
      <c r="I20" s="48">
        <v>5.85</v>
      </c>
      <c r="J20" s="33"/>
      <c r="K20" s="19">
        <v>0</v>
      </c>
      <c r="L20" s="19">
        <v>1</v>
      </c>
      <c r="M20" s="19">
        <f t="shared" si="3"/>
        <v>51</v>
      </c>
      <c r="N20" s="19">
        <f t="shared" si="4"/>
        <v>0</v>
      </c>
      <c r="O20" s="19">
        <f t="shared" si="5"/>
        <v>0</v>
      </c>
      <c r="P20" s="19">
        <f t="shared" si="6"/>
        <v>2</v>
      </c>
    </row>
    <row r="21" spans="1:16" s="8" customFormat="1" ht="23.25" customHeight="1" x14ac:dyDescent="0.2">
      <c r="A21" s="26">
        <v>10</v>
      </c>
      <c r="B21" s="27" t="s">
        <v>1086</v>
      </c>
      <c r="C21" s="28" t="s">
        <v>362</v>
      </c>
      <c r="D21" s="29" t="s">
        <v>115</v>
      </c>
      <c r="E21" s="30"/>
      <c r="F21" s="31" t="str">
        <f t="shared" si="1"/>
        <v>Không XL</v>
      </c>
      <c r="G21" s="32">
        <v>0</v>
      </c>
      <c r="H21" s="31" t="str">
        <f t="shared" si="2"/>
        <v>Không XL</v>
      </c>
      <c r="I21" s="50">
        <v>0</v>
      </c>
      <c r="J21" s="33" t="s">
        <v>734</v>
      </c>
      <c r="K21" s="19">
        <v>0</v>
      </c>
      <c r="L21" s="19">
        <v>0</v>
      </c>
      <c r="M21" s="19">
        <f t="shared" si="3"/>
        <v>30</v>
      </c>
      <c r="N21" s="19">
        <f t="shared" si="4"/>
        <v>0</v>
      </c>
      <c r="O21" s="19">
        <f t="shared" si="5"/>
        <v>0</v>
      </c>
      <c r="P21" s="19">
        <f t="shared" si="6"/>
        <v>0</v>
      </c>
    </row>
    <row r="22" spans="1:16" s="8" customFormat="1" ht="23.25" customHeight="1" x14ac:dyDescent="0.2">
      <c r="A22" s="26">
        <v>11</v>
      </c>
      <c r="B22" s="27" t="s">
        <v>1087</v>
      </c>
      <c r="C22" s="28" t="s">
        <v>1088</v>
      </c>
      <c r="D22" s="29" t="s">
        <v>118</v>
      </c>
      <c r="E22" s="30"/>
      <c r="F22" s="31" t="str">
        <f t="shared" si="1"/>
        <v>Không XL</v>
      </c>
      <c r="G22" s="32">
        <f t="shared" si="0"/>
        <v>50</v>
      </c>
      <c r="H22" s="31" t="str">
        <f t="shared" si="2"/>
        <v>TB</v>
      </c>
      <c r="I22" s="48">
        <v>5.16</v>
      </c>
      <c r="J22" s="33"/>
      <c r="K22" s="19">
        <v>0</v>
      </c>
      <c r="L22" s="19">
        <v>0</v>
      </c>
      <c r="M22" s="19">
        <f t="shared" si="3"/>
        <v>50</v>
      </c>
      <c r="N22" s="19">
        <f t="shared" si="4"/>
        <v>0</v>
      </c>
      <c r="O22" s="19">
        <f t="shared" si="5"/>
        <v>0</v>
      </c>
      <c r="P22" s="19">
        <f t="shared" si="6"/>
        <v>0</v>
      </c>
    </row>
    <row r="23" spans="1:16" s="8" customFormat="1" ht="23.25" customHeight="1" x14ac:dyDescent="0.2">
      <c r="A23" s="26">
        <v>12</v>
      </c>
      <c r="B23" s="27" t="s">
        <v>1089</v>
      </c>
      <c r="C23" s="28" t="s">
        <v>1090</v>
      </c>
      <c r="D23" s="29" t="s">
        <v>121</v>
      </c>
      <c r="E23" s="30"/>
      <c r="F23" s="31" t="str">
        <f t="shared" si="1"/>
        <v>Không XL</v>
      </c>
      <c r="G23" s="32">
        <f t="shared" si="0"/>
        <v>50</v>
      </c>
      <c r="H23" s="31" t="str">
        <f t="shared" si="2"/>
        <v>TB</v>
      </c>
      <c r="I23" s="48">
        <v>5.14</v>
      </c>
      <c r="J23" s="33"/>
      <c r="K23" s="19">
        <v>0</v>
      </c>
      <c r="L23" s="19">
        <v>0</v>
      </c>
      <c r="M23" s="19">
        <f t="shared" si="3"/>
        <v>50</v>
      </c>
      <c r="N23" s="19">
        <f t="shared" si="4"/>
        <v>0</v>
      </c>
      <c r="O23" s="19">
        <f t="shared" si="5"/>
        <v>0</v>
      </c>
      <c r="P23" s="19">
        <f t="shared" si="6"/>
        <v>0</v>
      </c>
    </row>
    <row r="24" spans="1:16" s="8" customFormat="1" ht="23.25" customHeight="1" x14ac:dyDescent="0.2">
      <c r="A24" s="26">
        <v>13</v>
      </c>
      <c r="B24" s="27" t="s">
        <v>1091</v>
      </c>
      <c r="C24" s="28" t="s">
        <v>1092</v>
      </c>
      <c r="D24" s="29" t="s">
        <v>1093</v>
      </c>
      <c r="E24" s="30"/>
      <c r="F24" s="31" t="str">
        <f t="shared" si="1"/>
        <v>Không XL</v>
      </c>
      <c r="G24" s="32">
        <f t="shared" si="0"/>
        <v>50</v>
      </c>
      <c r="H24" s="31" t="str">
        <f t="shared" si="2"/>
        <v>TB</v>
      </c>
      <c r="I24" s="48">
        <v>5.08</v>
      </c>
      <c r="J24" s="33"/>
      <c r="K24" s="19">
        <v>0</v>
      </c>
      <c r="L24" s="19">
        <v>0</v>
      </c>
      <c r="M24" s="19">
        <f t="shared" si="3"/>
        <v>50</v>
      </c>
      <c r="N24" s="19">
        <f t="shared" si="4"/>
        <v>0</v>
      </c>
      <c r="O24" s="19">
        <f t="shared" si="5"/>
        <v>0</v>
      </c>
      <c r="P24" s="19">
        <f t="shared" si="6"/>
        <v>0</v>
      </c>
    </row>
    <row r="25" spans="1:16" s="8" customFormat="1" ht="23.25" customHeight="1" x14ac:dyDescent="0.2">
      <c r="A25" s="26">
        <v>14</v>
      </c>
      <c r="B25" s="27" t="s">
        <v>1094</v>
      </c>
      <c r="C25" s="28" t="s">
        <v>217</v>
      </c>
      <c r="D25" s="29" t="s">
        <v>128</v>
      </c>
      <c r="E25" s="30"/>
      <c r="F25" s="31" t="str">
        <f t="shared" si="1"/>
        <v>Không XL</v>
      </c>
      <c r="G25" s="32">
        <f t="shared" si="0"/>
        <v>55</v>
      </c>
      <c r="H25" s="31" t="str">
        <f t="shared" si="2"/>
        <v>TB</v>
      </c>
      <c r="I25" s="48">
        <v>5.25</v>
      </c>
      <c r="J25" s="33"/>
      <c r="K25" s="19">
        <v>1</v>
      </c>
      <c r="L25" s="19">
        <v>0</v>
      </c>
      <c r="M25" s="19">
        <f t="shared" si="3"/>
        <v>50</v>
      </c>
      <c r="N25" s="19">
        <f t="shared" si="4"/>
        <v>5</v>
      </c>
      <c r="O25" s="19">
        <f t="shared" si="5"/>
        <v>0</v>
      </c>
      <c r="P25" s="19">
        <f t="shared" si="6"/>
        <v>0</v>
      </c>
    </row>
    <row r="26" spans="1:16" s="8" customFormat="1" ht="23.25" customHeight="1" x14ac:dyDescent="0.2">
      <c r="A26" s="26">
        <v>15</v>
      </c>
      <c r="B26" s="27" t="s">
        <v>1095</v>
      </c>
      <c r="C26" s="28" t="s">
        <v>1096</v>
      </c>
      <c r="D26" s="29" t="s">
        <v>134</v>
      </c>
      <c r="E26" s="30"/>
      <c r="F26" s="31" t="str">
        <f t="shared" si="1"/>
        <v>Không XL</v>
      </c>
      <c r="G26" s="32">
        <f t="shared" si="0"/>
        <v>56</v>
      </c>
      <c r="H26" s="31" t="str">
        <f t="shared" si="2"/>
        <v>TB</v>
      </c>
      <c r="I26" s="48">
        <v>6.33</v>
      </c>
      <c r="J26" s="33"/>
      <c r="K26" s="19">
        <v>0</v>
      </c>
      <c r="L26" s="19">
        <v>2</v>
      </c>
      <c r="M26" s="19">
        <f t="shared" si="3"/>
        <v>52</v>
      </c>
      <c r="N26" s="19">
        <f t="shared" si="4"/>
        <v>0</v>
      </c>
      <c r="O26" s="19">
        <f t="shared" si="5"/>
        <v>0</v>
      </c>
      <c r="P26" s="19">
        <f t="shared" si="6"/>
        <v>4</v>
      </c>
    </row>
    <row r="27" spans="1:16" s="8" customFormat="1" ht="23.25" customHeight="1" x14ac:dyDescent="0.2">
      <c r="A27" s="26">
        <v>16</v>
      </c>
      <c r="B27" s="27" t="s">
        <v>1097</v>
      </c>
      <c r="C27" s="28" t="s">
        <v>327</v>
      </c>
      <c r="D27" s="29" t="s">
        <v>142</v>
      </c>
      <c r="E27" s="30"/>
      <c r="F27" s="31" t="str">
        <f t="shared" si="1"/>
        <v>Không XL</v>
      </c>
      <c r="G27" s="32">
        <v>0</v>
      </c>
      <c r="H27" s="31" t="str">
        <f t="shared" si="2"/>
        <v>Không XL</v>
      </c>
      <c r="I27" s="50">
        <v>0</v>
      </c>
      <c r="J27" s="33" t="s">
        <v>733</v>
      </c>
      <c r="K27" s="19">
        <v>0</v>
      </c>
      <c r="L27" s="19">
        <v>0</v>
      </c>
      <c r="M27" s="19">
        <f t="shared" si="3"/>
        <v>30</v>
      </c>
      <c r="N27" s="19">
        <f t="shared" si="4"/>
        <v>0</v>
      </c>
      <c r="O27" s="19">
        <f t="shared" si="5"/>
        <v>0</v>
      </c>
      <c r="P27" s="19">
        <f t="shared" si="6"/>
        <v>0</v>
      </c>
    </row>
    <row r="28" spans="1:16" s="8" customFormat="1" ht="23.25" customHeight="1" x14ac:dyDescent="0.2">
      <c r="A28" s="26">
        <v>17</v>
      </c>
      <c r="B28" s="27" t="s">
        <v>1098</v>
      </c>
      <c r="C28" s="28" t="s">
        <v>1099</v>
      </c>
      <c r="D28" s="29" t="s">
        <v>402</v>
      </c>
      <c r="E28" s="30"/>
      <c r="F28" s="31" t="str">
        <f t="shared" si="1"/>
        <v>Không XL</v>
      </c>
      <c r="G28" s="32">
        <f t="shared" si="0"/>
        <v>50</v>
      </c>
      <c r="H28" s="31" t="str">
        <f t="shared" si="2"/>
        <v>TB</v>
      </c>
      <c r="I28" s="48">
        <v>4.84</v>
      </c>
      <c r="J28" s="33"/>
      <c r="K28" s="19">
        <v>0</v>
      </c>
      <c r="L28" s="19">
        <v>0</v>
      </c>
      <c r="M28" s="19">
        <f t="shared" si="3"/>
        <v>50</v>
      </c>
      <c r="N28" s="19">
        <f t="shared" si="4"/>
        <v>0</v>
      </c>
      <c r="O28" s="19">
        <f t="shared" si="5"/>
        <v>0</v>
      </c>
      <c r="P28" s="19">
        <f t="shared" si="6"/>
        <v>0</v>
      </c>
    </row>
    <row r="29" spans="1:16" s="8" customFormat="1" ht="23.25" customHeight="1" x14ac:dyDescent="0.2">
      <c r="A29" s="26">
        <v>18</v>
      </c>
      <c r="B29" s="27" t="s">
        <v>1100</v>
      </c>
      <c r="C29" s="28" t="s">
        <v>1101</v>
      </c>
      <c r="D29" s="29" t="s">
        <v>723</v>
      </c>
      <c r="E29" s="30"/>
      <c r="F29" s="31" t="str">
        <f t="shared" si="1"/>
        <v>Không XL</v>
      </c>
      <c r="G29" s="32">
        <v>0</v>
      </c>
      <c r="H29" s="31" t="str">
        <f t="shared" si="2"/>
        <v>Không XL</v>
      </c>
      <c r="I29" s="50">
        <v>0</v>
      </c>
      <c r="J29" s="33" t="s">
        <v>734</v>
      </c>
      <c r="K29" s="19">
        <v>0</v>
      </c>
      <c r="L29" s="19">
        <v>0</v>
      </c>
      <c r="M29" s="19">
        <f t="shared" si="3"/>
        <v>30</v>
      </c>
      <c r="N29" s="19">
        <f t="shared" si="4"/>
        <v>0</v>
      </c>
      <c r="O29" s="19">
        <f t="shared" si="5"/>
        <v>0</v>
      </c>
      <c r="P29" s="19">
        <f t="shared" si="6"/>
        <v>0</v>
      </c>
    </row>
    <row r="30" spans="1:16" s="8" customFormat="1" ht="23.25" customHeight="1" x14ac:dyDescent="0.2">
      <c r="A30" s="26">
        <v>19</v>
      </c>
      <c r="B30" s="27" t="s">
        <v>1102</v>
      </c>
      <c r="C30" s="28" t="s">
        <v>1103</v>
      </c>
      <c r="D30" s="29" t="s">
        <v>723</v>
      </c>
      <c r="E30" s="30"/>
      <c r="F30" s="31" t="str">
        <f t="shared" si="1"/>
        <v>Không XL</v>
      </c>
      <c r="G30" s="32">
        <f t="shared" si="0"/>
        <v>53</v>
      </c>
      <c r="H30" s="31" t="str">
        <f t="shared" si="2"/>
        <v>TB</v>
      </c>
      <c r="I30" s="48">
        <v>5.68</v>
      </c>
      <c r="J30" s="33"/>
      <c r="K30" s="19">
        <v>0</v>
      </c>
      <c r="L30" s="19">
        <v>1</v>
      </c>
      <c r="M30" s="19">
        <f t="shared" si="3"/>
        <v>51</v>
      </c>
      <c r="N30" s="19">
        <f t="shared" si="4"/>
        <v>0</v>
      </c>
      <c r="O30" s="19">
        <f t="shared" si="5"/>
        <v>0</v>
      </c>
      <c r="P30" s="19">
        <f t="shared" si="6"/>
        <v>2</v>
      </c>
    </row>
    <row r="31" spans="1:16" s="8" customFormat="1" ht="23.25" customHeight="1" x14ac:dyDescent="0.2">
      <c r="A31" s="26">
        <v>20</v>
      </c>
      <c r="B31" s="27" t="s">
        <v>1104</v>
      </c>
      <c r="C31" s="28" t="s">
        <v>1105</v>
      </c>
      <c r="D31" s="29" t="s">
        <v>272</v>
      </c>
      <c r="E31" s="30"/>
      <c r="F31" s="31" t="str">
        <f t="shared" si="1"/>
        <v>Không XL</v>
      </c>
      <c r="G31" s="32">
        <f t="shared" si="0"/>
        <v>50</v>
      </c>
      <c r="H31" s="31" t="str">
        <f t="shared" si="2"/>
        <v>TB</v>
      </c>
      <c r="I31" s="48">
        <v>4.8899999999999997</v>
      </c>
      <c r="J31" s="33"/>
      <c r="K31" s="19">
        <v>0</v>
      </c>
      <c r="L31" s="19">
        <v>0</v>
      </c>
      <c r="M31" s="19">
        <f t="shared" si="3"/>
        <v>50</v>
      </c>
      <c r="N31" s="19">
        <f t="shared" si="4"/>
        <v>0</v>
      </c>
      <c r="O31" s="19">
        <f t="shared" si="5"/>
        <v>0</v>
      </c>
      <c r="P31" s="19">
        <f t="shared" si="6"/>
        <v>0</v>
      </c>
    </row>
    <row r="32" spans="1:16" s="8" customFormat="1" ht="23.25" customHeight="1" x14ac:dyDescent="0.2">
      <c r="A32" s="26">
        <v>21</v>
      </c>
      <c r="B32" s="27" t="s">
        <v>1106</v>
      </c>
      <c r="C32" s="28" t="s">
        <v>93</v>
      </c>
      <c r="D32" s="29" t="s">
        <v>272</v>
      </c>
      <c r="E32" s="30"/>
      <c r="F32" s="31" t="str">
        <f t="shared" si="1"/>
        <v>Không XL</v>
      </c>
      <c r="G32" s="32">
        <f t="shared" si="0"/>
        <v>51</v>
      </c>
      <c r="H32" s="31" t="str">
        <f t="shared" si="2"/>
        <v>TB</v>
      </c>
      <c r="I32" s="48">
        <v>5.66</v>
      </c>
      <c r="J32" s="33"/>
      <c r="K32" s="19">
        <v>0</v>
      </c>
      <c r="L32" s="19">
        <v>0</v>
      </c>
      <c r="M32" s="19">
        <f t="shared" si="3"/>
        <v>51</v>
      </c>
      <c r="N32" s="19">
        <f t="shared" si="4"/>
        <v>0</v>
      </c>
      <c r="O32" s="19">
        <f t="shared" si="5"/>
        <v>0</v>
      </c>
      <c r="P32" s="19">
        <f t="shared" si="6"/>
        <v>0</v>
      </c>
    </row>
    <row r="33" spans="1:16" s="8" customFormat="1" ht="23.25" customHeight="1" x14ac:dyDescent="0.2">
      <c r="A33" s="26">
        <v>22</v>
      </c>
      <c r="B33" s="27" t="s">
        <v>1107</v>
      </c>
      <c r="C33" s="28" t="s">
        <v>1108</v>
      </c>
      <c r="D33" s="29" t="s">
        <v>1109</v>
      </c>
      <c r="E33" s="30"/>
      <c r="F33" s="31" t="str">
        <f t="shared" si="1"/>
        <v>Không XL</v>
      </c>
      <c r="G33" s="32">
        <v>50</v>
      </c>
      <c r="H33" s="31" t="str">
        <f t="shared" si="2"/>
        <v>TB</v>
      </c>
      <c r="I33" s="48">
        <v>3.94</v>
      </c>
      <c r="J33" s="33"/>
      <c r="K33" s="19">
        <v>1</v>
      </c>
      <c r="L33" s="19">
        <v>0</v>
      </c>
      <c r="M33" s="19">
        <f t="shared" si="3"/>
        <v>40</v>
      </c>
      <c r="N33" s="19">
        <f t="shared" si="4"/>
        <v>5</v>
      </c>
      <c r="O33" s="19">
        <f t="shared" si="5"/>
        <v>0</v>
      </c>
      <c r="P33" s="19">
        <f t="shared" si="6"/>
        <v>0</v>
      </c>
    </row>
    <row r="34" spans="1:16" s="8" customFormat="1" ht="23.25" customHeight="1" x14ac:dyDescent="0.2">
      <c r="A34" s="26">
        <v>23</v>
      </c>
      <c r="B34" s="27" t="s">
        <v>1110</v>
      </c>
      <c r="C34" s="28" t="s">
        <v>241</v>
      </c>
      <c r="D34" s="29" t="s">
        <v>403</v>
      </c>
      <c r="E34" s="30"/>
      <c r="F34" s="31" t="str">
        <f t="shared" si="1"/>
        <v>Không XL</v>
      </c>
      <c r="G34" s="32">
        <f t="shared" si="0"/>
        <v>52</v>
      </c>
      <c r="H34" s="31" t="str">
        <f t="shared" si="2"/>
        <v>TB</v>
      </c>
      <c r="I34" s="48">
        <v>5.14</v>
      </c>
      <c r="J34" s="33"/>
      <c r="K34" s="19">
        <v>0</v>
      </c>
      <c r="L34" s="19">
        <v>1</v>
      </c>
      <c r="M34" s="19">
        <f t="shared" si="3"/>
        <v>50</v>
      </c>
      <c r="N34" s="19">
        <f t="shared" si="4"/>
        <v>0</v>
      </c>
      <c r="O34" s="19">
        <f t="shared" si="5"/>
        <v>0</v>
      </c>
      <c r="P34" s="19">
        <f t="shared" si="6"/>
        <v>2</v>
      </c>
    </row>
    <row r="35" spans="1:16" s="8" customFormat="1" ht="23.25" customHeight="1" x14ac:dyDescent="0.2">
      <c r="A35" s="26">
        <v>24</v>
      </c>
      <c r="B35" s="27" t="s">
        <v>1111</v>
      </c>
      <c r="C35" s="28" t="s">
        <v>1112</v>
      </c>
      <c r="D35" s="29" t="s">
        <v>273</v>
      </c>
      <c r="E35" s="30"/>
      <c r="F35" s="31" t="str">
        <f t="shared" si="1"/>
        <v>Không XL</v>
      </c>
      <c r="G35" s="32">
        <f t="shared" si="0"/>
        <v>56</v>
      </c>
      <c r="H35" s="31" t="str">
        <f t="shared" si="2"/>
        <v>TB</v>
      </c>
      <c r="I35" s="48">
        <v>6.39</v>
      </c>
      <c r="J35" s="33"/>
      <c r="K35" s="19">
        <v>0</v>
      </c>
      <c r="L35" s="19">
        <v>2</v>
      </c>
      <c r="M35" s="19">
        <f t="shared" si="3"/>
        <v>52</v>
      </c>
      <c r="N35" s="19">
        <f t="shared" si="4"/>
        <v>0</v>
      </c>
      <c r="O35" s="19">
        <f t="shared" si="5"/>
        <v>0</v>
      </c>
      <c r="P35" s="19">
        <f t="shared" si="6"/>
        <v>4</v>
      </c>
    </row>
    <row r="36" spans="1:16" s="8" customFormat="1" ht="23.25" customHeight="1" x14ac:dyDescent="0.2">
      <c r="A36" s="26">
        <v>25</v>
      </c>
      <c r="B36" s="27" t="s">
        <v>1113</v>
      </c>
      <c r="C36" s="28" t="s">
        <v>1114</v>
      </c>
      <c r="D36" s="29" t="s">
        <v>158</v>
      </c>
      <c r="E36" s="30"/>
      <c r="F36" s="31" t="str">
        <f t="shared" si="1"/>
        <v>Không XL</v>
      </c>
      <c r="G36" s="32">
        <f t="shared" si="0"/>
        <v>56</v>
      </c>
      <c r="H36" s="31" t="str">
        <f t="shared" si="2"/>
        <v>TB</v>
      </c>
      <c r="I36" s="48">
        <v>4.84</v>
      </c>
      <c r="J36" s="33" t="s">
        <v>731</v>
      </c>
      <c r="K36" s="19">
        <v>0</v>
      </c>
      <c r="L36" s="19">
        <v>0</v>
      </c>
      <c r="M36" s="19">
        <f t="shared" si="3"/>
        <v>50</v>
      </c>
      <c r="N36" s="19">
        <f t="shared" si="4"/>
        <v>0</v>
      </c>
      <c r="O36" s="19">
        <f t="shared" si="5"/>
        <v>6</v>
      </c>
      <c r="P36" s="19">
        <f t="shared" si="6"/>
        <v>0</v>
      </c>
    </row>
    <row r="37" spans="1:16" s="8" customFormat="1" ht="23.25" customHeight="1" x14ac:dyDescent="0.2">
      <c r="A37" s="26">
        <v>26</v>
      </c>
      <c r="B37" s="27" t="s">
        <v>1115</v>
      </c>
      <c r="C37" s="28" t="s">
        <v>1116</v>
      </c>
      <c r="D37" s="29" t="s">
        <v>521</v>
      </c>
      <c r="E37" s="30"/>
      <c r="F37" s="31" t="str">
        <f t="shared" si="1"/>
        <v>Không XL</v>
      </c>
      <c r="G37" s="32">
        <f t="shared" si="0"/>
        <v>60</v>
      </c>
      <c r="H37" s="31" t="str">
        <f t="shared" si="2"/>
        <v>TB</v>
      </c>
      <c r="I37" s="48">
        <v>6.38</v>
      </c>
      <c r="J37" s="33" t="s">
        <v>731</v>
      </c>
      <c r="K37" s="19">
        <v>0</v>
      </c>
      <c r="L37" s="19">
        <v>1</v>
      </c>
      <c r="M37" s="19">
        <f t="shared" si="3"/>
        <v>52</v>
      </c>
      <c r="N37" s="19">
        <f t="shared" si="4"/>
        <v>0</v>
      </c>
      <c r="O37" s="19">
        <f t="shared" si="5"/>
        <v>6</v>
      </c>
      <c r="P37" s="19">
        <f t="shared" si="6"/>
        <v>2</v>
      </c>
    </row>
    <row r="38" spans="1:16" s="8" customFormat="1" ht="23.25" customHeight="1" x14ac:dyDescent="0.2">
      <c r="A38" s="26">
        <v>27</v>
      </c>
      <c r="B38" s="27" t="s">
        <v>1117</v>
      </c>
      <c r="C38" s="28" t="s">
        <v>1118</v>
      </c>
      <c r="D38" s="29" t="s">
        <v>405</v>
      </c>
      <c r="E38" s="30"/>
      <c r="F38" s="31" t="str">
        <f t="shared" si="1"/>
        <v>Không XL</v>
      </c>
      <c r="G38" s="32">
        <f t="shared" si="0"/>
        <v>50</v>
      </c>
      <c r="H38" s="31" t="str">
        <f t="shared" si="2"/>
        <v>TB</v>
      </c>
      <c r="I38" s="48">
        <v>4.93</v>
      </c>
      <c r="J38" s="33"/>
      <c r="K38" s="19">
        <v>0</v>
      </c>
      <c r="L38" s="19">
        <v>0</v>
      </c>
      <c r="M38" s="19">
        <f t="shared" si="3"/>
        <v>50</v>
      </c>
      <c r="N38" s="19">
        <f t="shared" si="4"/>
        <v>0</v>
      </c>
      <c r="O38" s="19">
        <f t="shared" si="5"/>
        <v>0</v>
      </c>
      <c r="P38" s="19">
        <f t="shared" si="6"/>
        <v>0</v>
      </c>
    </row>
    <row r="39" spans="1:16" s="8" customFormat="1" ht="23.25" customHeight="1" x14ac:dyDescent="0.2">
      <c r="A39" s="26">
        <v>28</v>
      </c>
      <c r="B39" s="27" t="s">
        <v>1119</v>
      </c>
      <c r="C39" s="28" t="s">
        <v>1120</v>
      </c>
      <c r="D39" s="29" t="s">
        <v>1000</v>
      </c>
      <c r="E39" s="30"/>
      <c r="F39" s="31" t="str">
        <f t="shared" si="1"/>
        <v>Không XL</v>
      </c>
      <c r="G39" s="32">
        <f t="shared" si="0"/>
        <v>53</v>
      </c>
      <c r="H39" s="31" t="str">
        <f t="shared" si="2"/>
        <v>TB</v>
      </c>
      <c r="I39" s="48">
        <v>5.55</v>
      </c>
      <c r="J39" s="33"/>
      <c r="K39" s="19">
        <v>0</v>
      </c>
      <c r="L39" s="19">
        <v>1</v>
      </c>
      <c r="M39" s="19">
        <f t="shared" si="3"/>
        <v>51</v>
      </c>
      <c r="N39" s="19">
        <f t="shared" si="4"/>
        <v>0</v>
      </c>
      <c r="O39" s="19">
        <f t="shared" si="5"/>
        <v>0</v>
      </c>
      <c r="P39" s="19">
        <f t="shared" si="6"/>
        <v>2</v>
      </c>
    </row>
    <row r="40" spans="1:16" s="8" customFormat="1" ht="23.25" customHeight="1" x14ac:dyDescent="0.2">
      <c r="A40" s="26">
        <v>29</v>
      </c>
      <c r="B40" s="27" t="s">
        <v>1121</v>
      </c>
      <c r="C40" s="28" t="s">
        <v>1122</v>
      </c>
      <c r="D40" s="29" t="s">
        <v>278</v>
      </c>
      <c r="E40" s="30"/>
      <c r="F40" s="31" t="str">
        <f t="shared" si="1"/>
        <v>Không XL</v>
      </c>
      <c r="G40" s="32">
        <f t="shared" si="0"/>
        <v>54</v>
      </c>
      <c r="H40" s="31" t="str">
        <f t="shared" si="2"/>
        <v>TB</v>
      </c>
      <c r="I40" s="48">
        <v>6.3</v>
      </c>
      <c r="J40" s="33"/>
      <c r="K40" s="19">
        <v>0</v>
      </c>
      <c r="L40" s="19">
        <v>1</v>
      </c>
      <c r="M40" s="19">
        <f t="shared" si="3"/>
        <v>52</v>
      </c>
      <c r="N40" s="19">
        <f t="shared" si="4"/>
        <v>0</v>
      </c>
      <c r="O40" s="19">
        <f t="shared" si="5"/>
        <v>0</v>
      </c>
      <c r="P40" s="19">
        <f t="shared" si="6"/>
        <v>2</v>
      </c>
    </row>
    <row r="41" spans="1:16" s="8" customFormat="1" ht="23.25" customHeight="1" x14ac:dyDescent="0.2">
      <c r="A41" s="26">
        <v>30</v>
      </c>
      <c r="B41" s="27" t="s">
        <v>1123</v>
      </c>
      <c r="C41" s="28" t="s">
        <v>1124</v>
      </c>
      <c r="D41" s="29" t="s">
        <v>278</v>
      </c>
      <c r="E41" s="30"/>
      <c r="F41" s="31" t="str">
        <f t="shared" si="1"/>
        <v>Không XL</v>
      </c>
      <c r="G41" s="32">
        <f t="shared" si="0"/>
        <v>52</v>
      </c>
      <c r="H41" s="31" t="str">
        <f t="shared" si="2"/>
        <v>TB</v>
      </c>
      <c r="I41" s="48">
        <v>5.1100000000000003</v>
      </c>
      <c r="J41" s="33"/>
      <c r="K41" s="19">
        <v>0</v>
      </c>
      <c r="L41" s="19">
        <v>1</v>
      </c>
      <c r="M41" s="19">
        <f t="shared" si="3"/>
        <v>50</v>
      </c>
      <c r="N41" s="19">
        <f t="shared" si="4"/>
        <v>0</v>
      </c>
      <c r="O41" s="19">
        <f t="shared" si="5"/>
        <v>0</v>
      </c>
      <c r="P41" s="19">
        <f t="shared" si="6"/>
        <v>2</v>
      </c>
    </row>
    <row r="42" spans="1:16" s="8" customFormat="1" ht="23.25" customHeight="1" x14ac:dyDescent="0.2">
      <c r="A42" s="26">
        <v>31</v>
      </c>
      <c r="B42" s="27" t="s">
        <v>1125</v>
      </c>
      <c r="C42" s="28" t="s">
        <v>1126</v>
      </c>
      <c r="D42" s="29" t="s">
        <v>524</v>
      </c>
      <c r="E42" s="30"/>
      <c r="F42" s="31" t="str">
        <f t="shared" si="1"/>
        <v>Không XL</v>
      </c>
      <c r="G42" s="32">
        <f t="shared" si="0"/>
        <v>50</v>
      </c>
      <c r="H42" s="31" t="str">
        <f t="shared" si="2"/>
        <v>TB</v>
      </c>
      <c r="I42" s="48">
        <v>4.6100000000000003</v>
      </c>
      <c r="J42" s="33"/>
      <c r="K42" s="19">
        <v>0</v>
      </c>
      <c r="L42" s="19">
        <v>0</v>
      </c>
      <c r="M42" s="19">
        <f t="shared" si="3"/>
        <v>50</v>
      </c>
      <c r="N42" s="19">
        <f t="shared" si="4"/>
        <v>0</v>
      </c>
      <c r="O42" s="19">
        <f t="shared" si="5"/>
        <v>0</v>
      </c>
      <c r="P42" s="19">
        <f t="shared" si="6"/>
        <v>0</v>
      </c>
    </row>
    <row r="43" spans="1:16" s="8" customFormat="1" ht="23.25" customHeight="1" x14ac:dyDescent="0.2">
      <c r="A43" s="26">
        <v>32</v>
      </c>
      <c r="B43" s="27" t="s">
        <v>1127</v>
      </c>
      <c r="C43" s="28" t="s">
        <v>1128</v>
      </c>
      <c r="D43" s="29" t="s">
        <v>406</v>
      </c>
      <c r="E43" s="30"/>
      <c r="F43" s="31" t="str">
        <f t="shared" si="1"/>
        <v>Không XL</v>
      </c>
      <c r="G43" s="32">
        <f t="shared" si="0"/>
        <v>51</v>
      </c>
      <c r="H43" s="31" t="str">
        <f t="shared" si="2"/>
        <v>TB</v>
      </c>
      <c r="I43" s="48">
        <v>5.58</v>
      </c>
      <c r="J43" s="33"/>
      <c r="K43" s="19">
        <v>0</v>
      </c>
      <c r="L43" s="19">
        <v>0</v>
      </c>
      <c r="M43" s="19">
        <f t="shared" si="3"/>
        <v>51</v>
      </c>
      <c r="N43" s="19">
        <f t="shared" si="4"/>
        <v>0</v>
      </c>
      <c r="O43" s="19">
        <f t="shared" si="5"/>
        <v>0</v>
      </c>
      <c r="P43" s="19">
        <f t="shared" si="6"/>
        <v>0</v>
      </c>
    </row>
    <row r="44" spans="1:16" s="8" customFormat="1" ht="23.25" customHeight="1" x14ac:dyDescent="0.2">
      <c r="A44" s="26">
        <v>33</v>
      </c>
      <c r="B44" s="27" t="s">
        <v>1129</v>
      </c>
      <c r="C44" s="28" t="s">
        <v>220</v>
      </c>
      <c r="D44" s="29" t="s">
        <v>406</v>
      </c>
      <c r="E44" s="30"/>
      <c r="F44" s="31" t="str">
        <f t="shared" si="1"/>
        <v>Không XL</v>
      </c>
      <c r="G44" s="32">
        <f t="shared" si="0"/>
        <v>60</v>
      </c>
      <c r="H44" s="31" t="str">
        <f t="shared" si="2"/>
        <v>TB</v>
      </c>
      <c r="I44" s="48">
        <v>5.4</v>
      </c>
      <c r="J44" s="33" t="s">
        <v>732</v>
      </c>
      <c r="K44" s="19">
        <v>0</v>
      </c>
      <c r="L44" s="19">
        <v>1</v>
      </c>
      <c r="M44" s="19">
        <f t="shared" si="3"/>
        <v>50</v>
      </c>
      <c r="N44" s="19">
        <f t="shared" si="4"/>
        <v>0</v>
      </c>
      <c r="O44" s="19">
        <f t="shared" si="5"/>
        <v>8</v>
      </c>
      <c r="P44" s="19">
        <f t="shared" si="6"/>
        <v>2</v>
      </c>
    </row>
    <row r="45" spans="1:16" s="8" customFormat="1" ht="23.25" customHeight="1" x14ac:dyDescent="0.2">
      <c r="A45" s="26">
        <v>34</v>
      </c>
      <c r="B45" s="27" t="s">
        <v>1130</v>
      </c>
      <c r="C45" s="28" t="s">
        <v>1131</v>
      </c>
      <c r="D45" s="29" t="s">
        <v>168</v>
      </c>
      <c r="E45" s="30"/>
      <c r="F45" s="31" t="str">
        <f t="shared" si="1"/>
        <v>Không XL</v>
      </c>
      <c r="G45" s="32">
        <f t="shared" si="0"/>
        <v>50</v>
      </c>
      <c r="H45" s="31" t="str">
        <f t="shared" si="2"/>
        <v>TB</v>
      </c>
      <c r="I45" s="48">
        <v>4.9400000000000004</v>
      </c>
      <c r="J45" s="33"/>
      <c r="K45" s="19">
        <v>0</v>
      </c>
      <c r="L45" s="19">
        <v>0</v>
      </c>
      <c r="M45" s="19">
        <f t="shared" si="3"/>
        <v>50</v>
      </c>
      <c r="N45" s="19">
        <f t="shared" si="4"/>
        <v>0</v>
      </c>
      <c r="O45" s="19">
        <f t="shared" si="5"/>
        <v>0</v>
      </c>
      <c r="P45" s="19">
        <f t="shared" si="6"/>
        <v>0</v>
      </c>
    </row>
    <row r="46" spans="1:16" s="8" customFormat="1" ht="23.25" customHeight="1" x14ac:dyDescent="0.2">
      <c r="A46" s="26">
        <v>35</v>
      </c>
      <c r="B46" s="27" t="s">
        <v>1132</v>
      </c>
      <c r="C46" s="28" t="s">
        <v>1133</v>
      </c>
      <c r="D46" s="29" t="s">
        <v>168</v>
      </c>
      <c r="E46" s="30"/>
      <c r="F46" s="31" t="str">
        <f t="shared" si="1"/>
        <v>Không XL</v>
      </c>
      <c r="G46" s="32">
        <v>0</v>
      </c>
      <c r="H46" s="31" t="str">
        <f t="shared" si="2"/>
        <v>Không XL</v>
      </c>
      <c r="I46" s="50">
        <v>0</v>
      </c>
      <c r="J46" s="33" t="s">
        <v>733</v>
      </c>
      <c r="K46" s="19">
        <v>0</v>
      </c>
      <c r="L46" s="19">
        <v>0</v>
      </c>
      <c r="M46" s="19">
        <f t="shared" si="3"/>
        <v>30</v>
      </c>
      <c r="N46" s="19">
        <f t="shared" si="4"/>
        <v>0</v>
      </c>
      <c r="O46" s="19">
        <f t="shared" si="5"/>
        <v>0</v>
      </c>
      <c r="P46" s="19">
        <f t="shared" si="6"/>
        <v>0</v>
      </c>
    </row>
    <row r="47" spans="1:16" ht="18" customHeight="1" x14ac:dyDescent="0.3">
      <c r="C47" s="58" t="s">
        <v>8</v>
      </c>
      <c r="D47" s="58"/>
      <c r="E47" s="58"/>
      <c r="F47" s="58"/>
      <c r="G47" s="58"/>
      <c r="H47" s="58"/>
      <c r="I47" s="58"/>
      <c r="J47" s="58"/>
    </row>
    <row r="48" spans="1:16" ht="17.100000000000001" customHeight="1" x14ac:dyDescent="0.25">
      <c r="C48" s="59" t="s">
        <v>9</v>
      </c>
      <c r="D48" s="10"/>
      <c r="E48" s="60" t="s">
        <v>4</v>
      </c>
      <c r="F48" s="61"/>
      <c r="G48" s="60" t="s">
        <v>18</v>
      </c>
      <c r="H48" s="61"/>
      <c r="I48" s="20"/>
      <c r="J48" s="62" t="s">
        <v>5</v>
      </c>
    </row>
    <row r="49" spans="1:10" s="8" customFormat="1" ht="20.25" customHeight="1" x14ac:dyDescent="0.2">
      <c r="C49" s="59"/>
      <c r="D49" s="11"/>
      <c r="E49" s="42" t="s">
        <v>10</v>
      </c>
      <c r="F49" s="23" t="s">
        <v>11</v>
      </c>
      <c r="G49" s="42" t="s">
        <v>10</v>
      </c>
      <c r="H49" s="23" t="s">
        <v>11</v>
      </c>
      <c r="I49" s="12"/>
      <c r="J49" s="62"/>
    </row>
    <row r="50" spans="1:10" ht="18.75" customHeight="1" x14ac:dyDescent="0.25">
      <c r="C50" s="37" t="s">
        <v>12</v>
      </c>
      <c r="D50" s="38"/>
      <c r="E50" s="39">
        <f>COUNTIF(F12:F46,"XS")</f>
        <v>0</v>
      </c>
      <c r="F50" s="40">
        <f>E50*100/$A$46</f>
        <v>0</v>
      </c>
      <c r="G50" s="39">
        <f>COUNTIF(H12:H46,"XS")</f>
        <v>0</v>
      </c>
      <c r="H50" s="40">
        <f>G50*100/$A$46</f>
        <v>0</v>
      </c>
      <c r="I50" s="40"/>
      <c r="J50" s="41"/>
    </row>
    <row r="51" spans="1:10" ht="18.75" customHeight="1" x14ac:dyDescent="0.25">
      <c r="C51" s="37" t="s">
        <v>13</v>
      </c>
      <c r="D51" s="38"/>
      <c r="E51" s="39">
        <f>COUNTIF(F12:F46,"Tốt")</f>
        <v>0</v>
      </c>
      <c r="F51" s="40">
        <f t="shared" ref="F51:F55" si="7">E51*100/$A$46</f>
        <v>0</v>
      </c>
      <c r="G51" s="39">
        <f>COUNTIF(H12:H46,"Tốt")</f>
        <v>0</v>
      </c>
      <c r="H51" s="40">
        <f t="shared" ref="H51:H55" si="8">G51*100/$A$46</f>
        <v>0</v>
      </c>
      <c r="I51" s="40"/>
      <c r="J51" s="41"/>
    </row>
    <row r="52" spans="1:10" ht="18.75" customHeight="1" x14ac:dyDescent="0.25">
      <c r="C52" s="37" t="s">
        <v>14</v>
      </c>
      <c r="D52" s="38"/>
      <c r="E52" s="39">
        <f>COUNTIF(F12:F46,"Khá")</f>
        <v>0</v>
      </c>
      <c r="F52" s="40">
        <f t="shared" si="7"/>
        <v>0</v>
      </c>
      <c r="G52" s="39">
        <f>COUNTIF(H12:H46,"Khá")</f>
        <v>0</v>
      </c>
      <c r="H52" s="40">
        <f t="shared" si="8"/>
        <v>0</v>
      </c>
      <c r="I52" s="40"/>
      <c r="J52" s="41"/>
    </row>
    <row r="53" spans="1:10" ht="18.75" customHeight="1" x14ac:dyDescent="0.25">
      <c r="C53" s="37" t="s">
        <v>15</v>
      </c>
      <c r="D53" s="38"/>
      <c r="E53" s="39">
        <f>COUNTIF(F12:F46,"TB")</f>
        <v>0</v>
      </c>
      <c r="F53" s="40">
        <f t="shared" si="7"/>
        <v>0</v>
      </c>
      <c r="G53" s="39">
        <f>COUNTIF(H12:H46,"TB")</f>
        <v>31</v>
      </c>
      <c r="H53" s="40">
        <f t="shared" si="8"/>
        <v>88.571428571428569</v>
      </c>
      <c r="I53" s="40"/>
      <c r="J53" s="41"/>
    </row>
    <row r="54" spans="1:10" ht="18.75" customHeight="1" x14ac:dyDescent="0.25">
      <c r="C54" s="37" t="s">
        <v>16</v>
      </c>
      <c r="D54" s="38"/>
      <c r="E54" s="39">
        <f>COUNTIF(F12:F46,"Yếu")</f>
        <v>0</v>
      </c>
      <c r="F54" s="40">
        <f t="shared" si="7"/>
        <v>0</v>
      </c>
      <c r="G54" s="39">
        <f>COUNTIF(H12:H46,"Yếu")</f>
        <v>0</v>
      </c>
      <c r="H54" s="40">
        <f t="shared" si="8"/>
        <v>0</v>
      </c>
      <c r="I54" s="40"/>
      <c r="J54" s="41"/>
    </row>
    <row r="55" spans="1:10" ht="18.75" customHeight="1" x14ac:dyDescent="0.25">
      <c r="C55" s="37" t="s">
        <v>27</v>
      </c>
      <c r="D55" s="38"/>
      <c r="E55" s="39">
        <f>COUNTIF(F12:F46,"Không XL")</f>
        <v>35</v>
      </c>
      <c r="F55" s="40">
        <f t="shared" si="7"/>
        <v>100</v>
      </c>
      <c r="G55" s="39">
        <f>COUNTIF(H12:H46,"Không XL")</f>
        <v>4</v>
      </c>
      <c r="H55" s="40">
        <f t="shared" si="8"/>
        <v>11.428571428571429</v>
      </c>
      <c r="I55" s="40"/>
      <c r="J55" s="41"/>
    </row>
    <row r="56" spans="1:10" ht="9.9499999999999993" customHeight="1" x14ac:dyDescent="0.25">
      <c r="C56" s="13"/>
      <c r="D56" s="13"/>
      <c r="F56" s="14"/>
    </row>
    <row r="57" spans="1:10" ht="21" customHeight="1" x14ac:dyDescent="0.25">
      <c r="E57" s="57" t="s">
        <v>17</v>
      </c>
      <c r="F57" s="57"/>
      <c r="G57" s="57"/>
      <c r="H57" s="57"/>
      <c r="I57" s="57"/>
      <c r="J57" s="57"/>
    </row>
    <row r="58" spans="1:10" ht="19.5" customHeight="1" x14ac:dyDescent="0.3">
      <c r="A58" s="15"/>
      <c r="B58" s="34" t="s">
        <v>29</v>
      </c>
      <c r="C58" s="34"/>
      <c r="D58" s="34" t="s">
        <v>33</v>
      </c>
      <c r="E58" s="34"/>
      <c r="F58" s="34"/>
      <c r="G58" s="34"/>
      <c r="H58" s="34" t="s">
        <v>28</v>
      </c>
      <c r="I58" s="24"/>
      <c r="J58" s="34"/>
    </row>
    <row r="59" spans="1:10" ht="17.100000000000001" customHeight="1" x14ac:dyDescent="0.25"/>
    <row r="60" spans="1:10" ht="17.100000000000001" customHeight="1" x14ac:dyDescent="0.25"/>
    <row r="61" spans="1:10" ht="17.100000000000001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</sheetData>
  <sheetProtection algorithmName="SHA-512" hashValue="+VMKRYysEQHhjJE/c5teW6rMh/wf3d5IzqBAOw+zP6rt7Y17Zo3Rf/jMhZA9V3Wdd9C9+xyvpPwyzF8iy/FBAQ==" saltValue="824oLw7O1BoQYoqXtqwH7w==" spinCount="100000" sheet="1" objects="1" scenarios="1"/>
  <mergeCells count="19">
    <mergeCell ref="E57:J57"/>
    <mergeCell ref="A8:J8"/>
    <mergeCell ref="A10:A11"/>
    <mergeCell ref="B10:B11"/>
    <mergeCell ref="C10:D11"/>
    <mergeCell ref="E10:F10"/>
    <mergeCell ref="G10:H10"/>
    <mergeCell ref="J10:J11"/>
    <mergeCell ref="C47:J47"/>
    <mergeCell ref="C48:C49"/>
    <mergeCell ref="E48:F48"/>
    <mergeCell ref="G48:H48"/>
    <mergeCell ref="J48:J49"/>
    <mergeCell ref="A7:J7"/>
    <mergeCell ref="E2:J2"/>
    <mergeCell ref="E3:J3"/>
    <mergeCell ref="E4:J4"/>
    <mergeCell ref="A5:D5"/>
    <mergeCell ref="A6:J6"/>
  </mergeCells>
  <conditionalFormatting sqref="F12:F46">
    <cfRule type="cellIs" dxfId="7" priority="9" stopIfTrue="1" operator="equal">
      <formula>"SVG"</formula>
    </cfRule>
    <cfRule type="cellIs" dxfId="6" priority="10" stopIfTrue="1" operator="equal">
      <formula>"SVXS"</formula>
    </cfRule>
  </conditionalFormatting>
  <conditionalFormatting sqref="H12:H46">
    <cfRule type="cellIs" dxfId="5" priority="5" operator="equal">
      <formula>"Yếu"</formula>
    </cfRule>
  </conditionalFormatting>
  <conditionalFormatting sqref="H12:H46">
    <cfRule type="cellIs" dxfId="4" priority="7" stopIfTrue="1" operator="equal">
      <formula>"SVG"</formula>
    </cfRule>
    <cfRule type="cellIs" dxfId="3" priority="8" stopIfTrue="1" operator="equal">
      <formula>"SVXS"</formula>
    </cfRule>
  </conditionalFormatting>
  <conditionalFormatting sqref="O12:O46">
    <cfRule type="cellIs" dxfId="2" priority="6" operator="equal">
      <formula>5</formula>
    </cfRule>
  </conditionalFormatting>
  <conditionalFormatting sqref="I12:I46">
    <cfRule type="cellIs" dxfId="1" priority="1" stopIfTrue="1" operator="greaterThanOrEqual">
      <formula>7</formula>
    </cfRule>
    <cfRule type="cellIs" dxfId="0" priority="2" stopIfTrue="1" operator="lessThan">
      <formula>2</formula>
    </cfRule>
  </conditionalFormatting>
  <pageMargins left="0.35714285714285715" right="0.2" top="0.34598214285714285" bottom="0" header="0" footer="0"/>
  <pageSetup paperSize="9" scale="75" fitToHeight="2" orientation="portrait" r:id="rId1"/>
  <headerFooter differentFirst="1">
    <oddHeader>&amp;C&amp;P</oddHeader>
  </headerFooter>
  <rowBreaks count="1" manualBreakCount="1">
    <brk id="46" max="16383" man="1"/>
  </rowBreaks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24C1-CNÔ1</vt:lpstr>
      <vt:lpstr>24C1-CNÔ2</vt:lpstr>
      <vt:lpstr>24C1-CNÔ3</vt:lpstr>
      <vt:lpstr>24C1-CNÔ4</vt:lpstr>
      <vt:lpstr>24C1-CNÔ5</vt:lpstr>
      <vt:lpstr>24C1-CNÔ6</vt:lpstr>
      <vt:lpstr>23T4-CNÔ1</vt:lpstr>
      <vt:lpstr>23T4-CNÔ2</vt:lpstr>
      <vt:lpstr>23T4-CNÔ3</vt:lpstr>
      <vt:lpstr>23T4-CNÔ4</vt:lpstr>
      <vt:lpstr>23T4-CNÔ5</vt:lpstr>
      <vt:lpstr>23T4-CNÔ6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HOANG</cp:lastModifiedBy>
  <cp:lastPrinted>2024-08-13T08:27:19Z</cp:lastPrinted>
  <dcterms:created xsi:type="dcterms:W3CDTF">2014-11-24T02:19:52Z</dcterms:created>
  <dcterms:modified xsi:type="dcterms:W3CDTF">2025-02-11T08:49:22Z</dcterms:modified>
</cp:coreProperties>
</file>