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HAI YEN\9. TO CHUC\9-HS THI DUA - KHEN THUONG - SKKN - KY NIEM VI SU NGHIEP GD\1-hs thi dua ABC thang\nam 2025\thang 04-2025\"/>
    </mc:Choice>
  </mc:AlternateContent>
  <bookViews>
    <workbookView xWindow="0" yWindow="0" windowWidth="28800" windowHeight="12330" tabRatio="826" firstSheet="1" activeTab="3"/>
  </bookViews>
  <sheets>
    <sheet name="Kangatang" sheetId="67" state="veryHidden" r:id="rId1"/>
    <sheet name="DM cong viec" sheetId="51" r:id="rId2"/>
    <sheet name="Mau 2" sheetId="53" r:id="rId3"/>
    <sheet name="Thi dua" sheetId="52" r:id="rId4"/>
    <sheet name="Mai" sheetId="68" r:id="rId5"/>
    <sheet name="Chi" sheetId="60" r:id="rId6"/>
    <sheet name="NP" sheetId="55" r:id="rId7"/>
    <sheet name="Oanh" sheetId="62" r:id="rId8"/>
    <sheet name="Quynh" sheetId="56" r:id="rId9"/>
    <sheet name="AP" sheetId="57" r:id="rId10"/>
    <sheet name="Lieu" sheetId="64" r:id="rId11"/>
    <sheet name="Van" sheetId="59" r:id="rId12"/>
  </sheets>
  <externalReferences>
    <externalReference r:id="rId13"/>
  </externalReferences>
  <definedNames>
    <definedName name="_xlnm.Print_Area" localSheetId="1">'DM cong viec'!$A$5:$E$27</definedName>
    <definedName name="_xlnm.Print_Area" localSheetId="3">'Thi dua'!$A$1:$J$58</definedName>
    <definedName name="_xlnm.Print_Titles" localSheetId="3">'Thi dua'!$7:$8</definedName>
  </definedNames>
  <calcPr calcId="162913"/>
</workbook>
</file>

<file path=xl/calcChain.xml><?xml version="1.0" encoding="utf-8"?>
<calcChain xmlns="http://schemas.openxmlformats.org/spreadsheetml/2006/main">
  <c r="D34" i="53" l="1"/>
  <c r="E34" i="53"/>
  <c r="F34" i="53"/>
  <c r="G34" i="53"/>
  <c r="H34" i="53"/>
  <c r="I34" i="53"/>
  <c r="J34" i="53"/>
  <c r="K34" i="53"/>
  <c r="L34" i="53"/>
  <c r="M34" i="53"/>
  <c r="N34" i="53"/>
  <c r="O34" i="53"/>
  <c r="O9" i="53"/>
  <c r="N9" i="53"/>
  <c r="E9" i="53"/>
  <c r="AB21" i="51"/>
  <c r="AB7" i="51"/>
  <c r="Z34" i="53"/>
  <c r="Y34" i="53"/>
  <c r="X34" i="53"/>
  <c r="W34" i="53"/>
  <c r="U34" i="53"/>
  <c r="T34" i="53"/>
  <c r="S34" i="53"/>
  <c r="R34" i="53"/>
  <c r="Q34" i="53"/>
  <c r="P34" i="53" l="1"/>
  <c r="F32" i="52" s="1"/>
  <c r="AA34" i="53"/>
  <c r="G32" i="52" s="1"/>
  <c r="U15" i="53"/>
  <c r="U16" i="53"/>
  <c r="U17" i="53"/>
  <c r="U18" i="53"/>
  <c r="U19" i="53"/>
  <c r="U20" i="53"/>
  <c r="U21" i="53"/>
  <c r="U22" i="53"/>
  <c r="U23" i="53"/>
  <c r="U24" i="53"/>
  <c r="U25" i="53"/>
  <c r="U26" i="53"/>
  <c r="U27" i="53"/>
  <c r="U28" i="53"/>
  <c r="U29" i="53"/>
  <c r="U30" i="53"/>
  <c r="U31" i="53"/>
  <c r="U32" i="53"/>
  <c r="U33" i="53"/>
  <c r="U35" i="53"/>
  <c r="U36" i="53"/>
  <c r="D32" i="52" l="1"/>
  <c r="D18" i="51"/>
  <c r="D19" i="51"/>
  <c r="D20" i="51"/>
  <c r="I21" i="51"/>
  <c r="D13" i="51" l="1"/>
  <c r="D25" i="51" l="1"/>
  <c r="R9" i="53" l="1"/>
  <c r="Q9" i="53"/>
  <c r="D24" i="51"/>
  <c r="Z9" i="53" l="1"/>
  <c r="Y9" i="53"/>
  <c r="X9" i="53"/>
  <c r="W9" i="53"/>
  <c r="V9" i="53"/>
  <c r="U9" i="53"/>
  <c r="T9" i="53"/>
  <c r="S9" i="53"/>
  <c r="Q21" i="51" l="1"/>
  <c r="R21" i="51"/>
  <c r="S21" i="51"/>
  <c r="N25" i="53" s="1"/>
  <c r="D16" i="53"/>
  <c r="E16" i="53"/>
  <c r="F16" i="53"/>
  <c r="G16" i="53"/>
  <c r="H16" i="53"/>
  <c r="I16" i="53"/>
  <c r="J16" i="53"/>
  <c r="K16" i="53"/>
  <c r="L16" i="53"/>
  <c r="M16" i="53"/>
  <c r="O16" i="53"/>
  <c r="R16" i="53"/>
  <c r="S16" i="53"/>
  <c r="T16" i="53"/>
  <c r="W16" i="53"/>
  <c r="X16" i="53"/>
  <c r="Y16" i="53"/>
  <c r="Z16" i="53"/>
  <c r="D17" i="53"/>
  <c r="E17" i="53"/>
  <c r="F17" i="53"/>
  <c r="G17" i="53"/>
  <c r="H17" i="53"/>
  <c r="I17" i="53"/>
  <c r="J17" i="53"/>
  <c r="K17" i="53"/>
  <c r="L17" i="53"/>
  <c r="M17" i="53"/>
  <c r="O17" i="53"/>
  <c r="R17" i="53"/>
  <c r="S17" i="53"/>
  <c r="T17" i="53"/>
  <c r="W17" i="53"/>
  <c r="X17" i="53"/>
  <c r="Y17" i="53"/>
  <c r="Z17" i="53"/>
  <c r="D18" i="53"/>
  <c r="E18" i="53"/>
  <c r="F18" i="53"/>
  <c r="G18" i="53"/>
  <c r="H18" i="53"/>
  <c r="I18" i="53"/>
  <c r="J18" i="53"/>
  <c r="K18" i="53"/>
  <c r="L18" i="53"/>
  <c r="M18" i="53"/>
  <c r="O18" i="53"/>
  <c r="R18" i="53"/>
  <c r="S18" i="53"/>
  <c r="T18" i="53"/>
  <c r="W18" i="53"/>
  <c r="X18" i="53"/>
  <c r="Y18" i="53"/>
  <c r="Z18" i="53"/>
  <c r="D19" i="53"/>
  <c r="E19" i="53"/>
  <c r="F19" i="53"/>
  <c r="G19" i="53"/>
  <c r="H19" i="53"/>
  <c r="I19" i="53"/>
  <c r="J19" i="53"/>
  <c r="K19" i="53"/>
  <c r="L19" i="53"/>
  <c r="M19" i="53"/>
  <c r="O19" i="53"/>
  <c r="R19" i="53"/>
  <c r="S19" i="53"/>
  <c r="T19" i="53"/>
  <c r="W19" i="53"/>
  <c r="X19" i="53"/>
  <c r="Y19" i="53"/>
  <c r="Z19" i="53"/>
  <c r="D20" i="53"/>
  <c r="E20" i="53"/>
  <c r="F20" i="53"/>
  <c r="G20" i="53"/>
  <c r="H20" i="53"/>
  <c r="I20" i="53"/>
  <c r="J20" i="53"/>
  <c r="K20" i="53"/>
  <c r="L20" i="53"/>
  <c r="M20" i="53"/>
  <c r="O20" i="53"/>
  <c r="R20" i="53"/>
  <c r="S20" i="53"/>
  <c r="T20" i="53"/>
  <c r="W20" i="53"/>
  <c r="X20" i="53"/>
  <c r="Y20" i="53"/>
  <c r="Z20" i="53"/>
  <c r="D21" i="53"/>
  <c r="E21" i="53"/>
  <c r="F21" i="53"/>
  <c r="G21" i="53"/>
  <c r="H21" i="53"/>
  <c r="I21" i="53"/>
  <c r="J21" i="53"/>
  <c r="K21" i="53"/>
  <c r="L21" i="53"/>
  <c r="M21" i="53"/>
  <c r="O21" i="53"/>
  <c r="R21" i="53"/>
  <c r="S21" i="53"/>
  <c r="T21" i="53"/>
  <c r="W21" i="53"/>
  <c r="X21" i="53"/>
  <c r="Y21" i="53"/>
  <c r="Z21" i="53"/>
  <c r="D22" i="53"/>
  <c r="E22" i="53"/>
  <c r="F22" i="53"/>
  <c r="G22" i="53"/>
  <c r="H22" i="53"/>
  <c r="I22" i="53"/>
  <c r="J22" i="53"/>
  <c r="K22" i="53"/>
  <c r="L22" i="53"/>
  <c r="M22" i="53"/>
  <c r="O22" i="53"/>
  <c r="R22" i="53"/>
  <c r="S22" i="53"/>
  <c r="T22" i="53"/>
  <c r="W22" i="53"/>
  <c r="X22" i="53"/>
  <c r="Y22" i="53"/>
  <c r="Z22" i="53"/>
  <c r="D23" i="53"/>
  <c r="E23" i="53"/>
  <c r="F23" i="53"/>
  <c r="G23" i="53"/>
  <c r="H23" i="53"/>
  <c r="I23" i="53"/>
  <c r="J23" i="53"/>
  <c r="K23" i="53"/>
  <c r="L23" i="53"/>
  <c r="M23" i="53"/>
  <c r="N23" i="53"/>
  <c r="O23" i="53"/>
  <c r="Q23" i="53"/>
  <c r="R23" i="53"/>
  <c r="S23" i="53"/>
  <c r="T23" i="53"/>
  <c r="W23" i="53"/>
  <c r="X23" i="53"/>
  <c r="Y23" i="53"/>
  <c r="Z23" i="53"/>
  <c r="D24" i="53"/>
  <c r="E24" i="53"/>
  <c r="F24" i="53"/>
  <c r="G24" i="53"/>
  <c r="H24" i="53"/>
  <c r="I24" i="53"/>
  <c r="J24" i="53"/>
  <c r="K24" i="53"/>
  <c r="L24" i="53"/>
  <c r="M24" i="53"/>
  <c r="N24" i="53"/>
  <c r="O24" i="53"/>
  <c r="Q24" i="53"/>
  <c r="R24" i="53"/>
  <c r="S24" i="53"/>
  <c r="T24" i="53"/>
  <c r="W24" i="53"/>
  <c r="X24" i="53"/>
  <c r="Y24" i="53"/>
  <c r="Z24" i="53"/>
  <c r="D25" i="53"/>
  <c r="E25" i="53"/>
  <c r="F25" i="53"/>
  <c r="G25" i="53"/>
  <c r="H25" i="53"/>
  <c r="I25" i="53"/>
  <c r="J25" i="53"/>
  <c r="K25" i="53"/>
  <c r="L25" i="53"/>
  <c r="M25" i="53"/>
  <c r="O25" i="53"/>
  <c r="Q25" i="53"/>
  <c r="R25" i="53"/>
  <c r="S25" i="53"/>
  <c r="T25" i="53"/>
  <c r="W25" i="53"/>
  <c r="X25" i="53"/>
  <c r="Y25" i="53"/>
  <c r="Z25" i="53"/>
  <c r="D26" i="53"/>
  <c r="E26" i="53"/>
  <c r="F26" i="53"/>
  <c r="G26" i="53"/>
  <c r="H26" i="53"/>
  <c r="I26" i="53"/>
  <c r="J26" i="53"/>
  <c r="K26" i="53"/>
  <c r="L26" i="53"/>
  <c r="M26" i="53"/>
  <c r="O26" i="53"/>
  <c r="R26" i="53"/>
  <c r="S26" i="53"/>
  <c r="T26" i="53"/>
  <c r="W26" i="53"/>
  <c r="X26" i="53"/>
  <c r="Y26" i="53"/>
  <c r="Z26" i="53"/>
  <c r="D27" i="53"/>
  <c r="E27" i="53"/>
  <c r="F27" i="53"/>
  <c r="G27" i="53"/>
  <c r="H27" i="53"/>
  <c r="I27" i="53"/>
  <c r="J27" i="53"/>
  <c r="K27" i="53"/>
  <c r="L27" i="53"/>
  <c r="M27" i="53"/>
  <c r="O27" i="53"/>
  <c r="R27" i="53"/>
  <c r="S27" i="53"/>
  <c r="T27" i="53"/>
  <c r="W27" i="53"/>
  <c r="X27" i="53"/>
  <c r="Y27" i="53"/>
  <c r="Z27" i="53"/>
  <c r="D28" i="53"/>
  <c r="E28" i="53"/>
  <c r="F28" i="53"/>
  <c r="G28" i="53"/>
  <c r="H28" i="53"/>
  <c r="I28" i="53"/>
  <c r="J28" i="53"/>
  <c r="K28" i="53"/>
  <c r="L28" i="53"/>
  <c r="M28" i="53"/>
  <c r="O28" i="53"/>
  <c r="R28" i="53"/>
  <c r="S28" i="53"/>
  <c r="T28" i="53"/>
  <c r="W28" i="53"/>
  <c r="X28" i="53"/>
  <c r="Y28" i="53"/>
  <c r="Z28" i="53"/>
  <c r="D29" i="53"/>
  <c r="E29" i="53"/>
  <c r="F29" i="53"/>
  <c r="G29" i="53"/>
  <c r="H29" i="53"/>
  <c r="I29" i="53"/>
  <c r="J29" i="53"/>
  <c r="K29" i="53"/>
  <c r="L29" i="53"/>
  <c r="M29" i="53"/>
  <c r="O29" i="53"/>
  <c r="R29" i="53"/>
  <c r="S29" i="53"/>
  <c r="T29" i="53"/>
  <c r="W29" i="53"/>
  <c r="X29" i="53"/>
  <c r="Y29" i="53"/>
  <c r="Z29" i="53"/>
  <c r="D30" i="53"/>
  <c r="E30" i="53"/>
  <c r="F30" i="53"/>
  <c r="G30" i="53"/>
  <c r="H30" i="53"/>
  <c r="I30" i="53"/>
  <c r="J30" i="53"/>
  <c r="K30" i="53"/>
  <c r="L30" i="53"/>
  <c r="M30" i="53"/>
  <c r="O30" i="53"/>
  <c r="R30" i="53"/>
  <c r="S30" i="53"/>
  <c r="T30" i="53"/>
  <c r="W30" i="53"/>
  <c r="X30" i="53"/>
  <c r="Y30" i="53"/>
  <c r="Z30" i="53"/>
  <c r="D31" i="53"/>
  <c r="E31" i="53"/>
  <c r="F31" i="53"/>
  <c r="G31" i="53"/>
  <c r="H31" i="53"/>
  <c r="I31" i="53"/>
  <c r="J31" i="53"/>
  <c r="K31" i="53"/>
  <c r="L31" i="53"/>
  <c r="M31" i="53"/>
  <c r="O31" i="53"/>
  <c r="R31" i="53"/>
  <c r="S31" i="53"/>
  <c r="T31" i="53"/>
  <c r="W31" i="53"/>
  <c r="X31" i="53"/>
  <c r="Y31" i="53"/>
  <c r="Z31" i="53"/>
  <c r="D32" i="53"/>
  <c r="E32" i="53"/>
  <c r="F32" i="53"/>
  <c r="G32" i="53"/>
  <c r="H32" i="53"/>
  <c r="I32" i="53"/>
  <c r="J32" i="53"/>
  <c r="K32" i="53"/>
  <c r="L32" i="53"/>
  <c r="M32" i="53"/>
  <c r="O32" i="53"/>
  <c r="R32" i="53"/>
  <c r="S32" i="53"/>
  <c r="T32" i="53"/>
  <c r="W32" i="53"/>
  <c r="X32" i="53"/>
  <c r="Y32" i="53"/>
  <c r="Z32" i="53"/>
  <c r="D33" i="53"/>
  <c r="E33" i="53"/>
  <c r="F33" i="53"/>
  <c r="G33" i="53"/>
  <c r="H33" i="53"/>
  <c r="I33" i="53"/>
  <c r="J33" i="53"/>
  <c r="K33" i="53"/>
  <c r="L33" i="53"/>
  <c r="M33" i="53"/>
  <c r="O33" i="53"/>
  <c r="R33" i="53"/>
  <c r="S33" i="53"/>
  <c r="T33" i="53"/>
  <c r="W33" i="53"/>
  <c r="X33" i="53"/>
  <c r="Y33" i="53"/>
  <c r="Z33" i="53"/>
  <c r="D35" i="53"/>
  <c r="E35" i="53"/>
  <c r="F35" i="53"/>
  <c r="G35" i="53"/>
  <c r="H35" i="53"/>
  <c r="I35" i="53"/>
  <c r="J35" i="53"/>
  <c r="K35" i="53"/>
  <c r="L35" i="53"/>
  <c r="M35" i="53"/>
  <c r="O35" i="53"/>
  <c r="R35" i="53"/>
  <c r="S35" i="53"/>
  <c r="T35" i="53"/>
  <c r="W35" i="53"/>
  <c r="X35" i="53"/>
  <c r="Y35" i="53"/>
  <c r="Z35" i="53"/>
  <c r="D36" i="53"/>
  <c r="E36" i="53"/>
  <c r="F36" i="53"/>
  <c r="G36" i="53"/>
  <c r="H36" i="53"/>
  <c r="I36" i="53"/>
  <c r="J36" i="53"/>
  <c r="K36" i="53"/>
  <c r="L36" i="53"/>
  <c r="M36" i="53"/>
  <c r="O36" i="53"/>
  <c r="R36" i="53"/>
  <c r="S36" i="53"/>
  <c r="T36" i="53"/>
  <c r="W36" i="53"/>
  <c r="X36" i="53"/>
  <c r="Y36" i="53"/>
  <c r="Z36" i="53"/>
  <c r="AA25" i="53" l="1"/>
  <c r="G23" i="52" s="1"/>
  <c r="AA23" i="53"/>
  <c r="G21" i="52" s="1"/>
  <c r="P24" i="53"/>
  <c r="F22" i="52" s="1"/>
  <c r="P25" i="53"/>
  <c r="F23" i="52" s="1"/>
  <c r="AA24" i="53"/>
  <c r="G22" i="52" s="1"/>
  <c r="P23" i="53"/>
  <c r="F21" i="52" s="1"/>
  <c r="D22" i="52" l="1"/>
  <c r="D21" i="52"/>
  <c r="T12" i="53"/>
  <c r="T13" i="53"/>
  <c r="T15" i="53"/>
  <c r="S12" i="53"/>
  <c r="S13" i="53"/>
  <c r="S15" i="53"/>
  <c r="R12" i="53"/>
  <c r="R13" i="53"/>
  <c r="R15" i="53"/>
  <c r="Q15" i="53"/>
  <c r="D12" i="51" l="1"/>
  <c r="D30" i="51"/>
  <c r="D26" i="51"/>
  <c r="P14" i="53" l="1"/>
  <c r="AA14" i="53"/>
  <c r="D23" i="51"/>
  <c r="D27" i="51"/>
  <c r="D28" i="51"/>
  <c r="D29" i="51"/>
  <c r="D31" i="51"/>
  <c r="D9" i="51"/>
  <c r="D10" i="51"/>
  <c r="D11" i="51"/>
  <c r="D14" i="51"/>
  <c r="D15" i="51"/>
  <c r="D16" i="51"/>
  <c r="D17" i="51"/>
  <c r="O10" i="52" l="1"/>
  <c r="D22" i="51" l="1"/>
  <c r="D12" i="53" l="1"/>
  <c r="D13" i="53"/>
  <c r="D15" i="53"/>
  <c r="AA21" i="51"/>
  <c r="AA7" i="51"/>
  <c r="F12" i="53"/>
  <c r="F13" i="53"/>
  <c r="F15" i="53"/>
  <c r="N33" i="53" l="1"/>
  <c r="P33" i="53" s="1"/>
  <c r="F31" i="52" s="1"/>
  <c r="Q33" i="53"/>
  <c r="AA33" i="53" s="1"/>
  <c r="G31" i="52" s="1"/>
  <c r="Z21" i="51"/>
  <c r="D31" i="52" l="1"/>
  <c r="N32" i="53"/>
  <c r="P32" i="53" s="1"/>
  <c r="F30" i="52" s="1"/>
  <c r="Q32" i="53"/>
  <c r="AA32" i="53" s="1"/>
  <c r="G30" i="52" s="1"/>
  <c r="Z7" i="51"/>
  <c r="D30" i="52" l="1"/>
  <c r="J9" i="53"/>
  <c r="K9" i="53"/>
  <c r="L9" i="53"/>
  <c r="M9" i="53"/>
  <c r="I9" i="53"/>
  <c r="H9" i="53"/>
  <c r="G9" i="53"/>
  <c r="D8" i="51" l="1"/>
  <c r="G7" i="51" l="1"/>
  <c r="H7" i="51"/>
  <c r="I7" i="51"/>
  <c r="J7" i="51"/>
  <c r="K7" i="51"/>
  <c r="L7" i="51"/>
  <c r="M7" i="51"/>
  <c r="N7" i="51"/>
  <c r="O7" i="51"/>
  <c r="P7" i="51"/>
  <c r="Q7" i="51"/>
  <c r="R7" i="51"/>
  <c r="S7" i="51"/>
  <c r="T7" i="51"/>
  <c r="U7" i="51"/>
  <c r="V7" i="51"/>
  <c r="W7" i="51"/>
  <c r="X7" i="51"/>
  <c r="AC7" i="51"/>
  <c r="AD7" i="51"/>
  <c r="Y7" i="51"/>
  <c r="Y13" i="53" l="1"/>
  <c r="V12" i="53"/>
  <c r="W13" i="53"/>
  <c r="X15" i="53"/>
  <c r="Z13" i="53"/>
  <c r="W12" i="53"/>
  <c r="X13" i="53"/>
  <c r="Y12" i="53"/>
  <c r="Y15" i="53"/>
  <c r="X12" i="53"/>
  <c r="Z12" i="53"/>
  <c r="Z15" i="53"/>
  <c r="V13" i="53"/>
  <c r="W15" i="53"/>
  <c r="U13" i="53"/>
  <c r="U12" i="53"/>
  <c r="AA15" i="53" l="1"/>
  <c r="G13" i="52" s="1"/>
  <c r="F9" i="53" l="1"/>
  <c r="G12" i="52" l="1"/>
  <c r="O12" i="53" l="1"/>
  <c r="O13" i="53"/>
  <c r="O15" i="53"/>
  <c r="L12" i="53" l="1"/>
  <c r="L13" i="53"/>
  <c r="L15" i="53"/>
  <c r="K12" i="53"/>
  <c r="K13" i="53" l="1"/>
  <c r="K15" i="53"/>
  <c r="J12" i="53"/>
  <c r="J13" i="53"/>
  <c r="J15" i="53"/>
  <c r="I12" i="53"/>
  <c r="I13" i="53"/>
  <c r="I15" i="53"/>
  <c r="H12" i="53"/>
  <c r="H13" i="53"/>
  <c r="H15" i="53"/>
  <c r="G12" i="53"/>
  <c r="G13" i="53"/>
  <c r="G15" i="53"/>
  <c r="E12" i="53"/>
  <c r="E13" i="53"/>
  <c r="E15" i="53"/>
  <c r="G21" i="51"/>
  <c r="H21" i="51"/>
  <c r="N15" i="53"/>
  <c r="J21" i="51"/>
  <c r="K21" i="51"/>
  <c r="L21" i="51"/>
  <c r="M21" i="51"/>
  <c r="N21" i="51"/>
  <c r="O21" i="51"/>
  <c r="P21" i="51"/>
  <c r="T21" i="51"/>
  <c r="U21" i="51"/>
  <c r="V21" i="51"/>
  <c r="W21" i="51"/>
  <c r="X21" i="51"/>
  <c r="AC21" i="51"/>
  <c r="AD21" i="51"/>
  <c r="Y21" i="51"/>
  <c r="N28" i="53" l="1"/>
  <c r="P28" i="53" s="1"/>
  <c r="F26" i="52" s="1"/>
  <c r="Q28" i="53"/>
  <c r="AA28" i="53" s="1"/>
  <c r="G26" i="52" s="1"/>
  <c r="N17" i="53"/>
  <c r="P17" i="53" s="1"/>
  <c r="F15" i="52" s="1"/>
  <c r="Q17" i="53"/>
  <c r="AA17" i="53" s="1"/>
  <c r="G15" i="52" s="1"/>
  <c r="N35" i="53"/>
  <c r="Q35" i="53"/>
  <c r="N20" i="53"/>
  <c r="P20" i="53" s="1"/>
  <c r="F18" i="52" s="1"/>
  <c r="Q20" i="53"/>
  <c r="AA20" i="53" s="1"/>
  <c r="G18" i="52" s="1"/>
  <c r="N30" i="53"/>
  <c r="P30" i="53" s="1"/>
  <c r="F28" i="52" s="1"/>
  <c r="Q30" i="53"/>
  <c r="AA30" i="53" s="1"/>
  <c r="G28" i="52" s="1"/>
  <c r="N26" i="53"/>
  <c r="P26" i="53" s="1"/>
  <c r="F24" i="52" s="1"/>
  <c r="Q26" i="53"/>
  <c r="AA26" i="53" s="1"/>
  <c r="G24" i="52" s="1"/>
  <c r="N19" i="53"/>
  <c r="P19" i="53" s="1"/>
  <c r="F17" i="52" s="1"/>
  <c r="Q19" i="53"/>
  <c r="AA19" i="53" s="1"/>
  <c r="G17" i="52" s="1"/>
  <c r="N36" i="53"/>
  <c r="P36" i="53" s="1"/>
  <c r="F34" i="52" s="1"/>
  <c r="Q36" i="53"/>
  <c r="N21" i="53"/>
  <c r="P21" i="53" s="1"/>
  <c r="F19" i="52" s="1"/>
  <c r="Q21" i="53"/>
  <c r="AA21" i="53" s="1"/>
  <c r="G19" i="52" s="1"/>
  <c r="N12" i="53"/>
  <c r="Q12" i="53"/>
  <c r="AA12" i="53" s="1"/>
  <c r="G10" i="52" s="1"/>
  <c r="N27" i="53"/>
  <c r="P27" i="53" s="1"/>
  <c r="F25" i="52" s="1"/>
  <c r="Q27" i="53"/>
  <c r="AA27" i="53" s="1"/>
  <c r="G25" i="52" s="1"/>
  <c r="N16" i="53"/>
  <c r="P16" i="53" s="1"/>
  <c r="F14" i="52" s="1"/>
  <c r="Q16" i="53"/>
  <c r="AA16" i="53" s="1"/>
  <c r="G14" i="52" s="1"/>
  <c r="N31" i="53"/>
  <c r="P31" i="53" s="1"/>
  <c r="F29" i="52" s="1"/>
  <c r="Q31" i="53"/>
  <c r="AA31" i="53" s="1"/>
  <c r="G29" i="52" s="1"/>
  <c r="N29" i="53"/>
  <c r="P29" i="53" s="1"/>
  <c r="F27" i="52" s="1"/>
  <c r="Q29" i="53"/>
  <c r="AA29" i="53" s="1"/>
  <c r="G27" i="52" s="1"/>
  <c r="N22" i="53"/>
  <c r="P22" i="53" s="1"/>
  <c r="F20" i="52" s="1"/>
  <c r="Q22" i="53"/>
  <c r="AA22" i="53" s="1"/>
  <c r="G20" i="52" s="1"/>
  <c r="N18" i="53"/>
  <c r="P18" i="53" s="1"/>
  <c r="F16" i="52" s="1"/>
  <c r="Q18" i="53"/>
  <c r="AA18" i="53" s="1"/>
  <c r="G16" i="52" s="1"/>
  <c r="N13" i="53"/>
  <c r="Q13" i="53"/>
  <c r="AA13" i="53" s="1"/>
  <c r="G11" i="52" s="1"/>
  <c r="M12" i="53"/>
  <c r="M15" i="53"/>
  <c r="P15" i="53" s="1"/>
  <c r="M13" i="53"/>
  <c r="AA36" i="53" l="1"/>
  <c r="G34" i="52" s="1"/>
  <c r="D34" i="52" s="1"/>
  <c r="AA35" i="53"/>
  <c r="G33" i="52" s="1"/>
  <c r="P35" i="53"/>
  <c r="F33" i="52" s="1"/>
  <c r="D16" i="52"/>
  <c r="D14" i="52"/>
  <c r="D24" i="52"/>
  <c r="D18" i="52"/>
  <c r="D15" i="52"/>
  <c r="D20" i="52"/>
  <c r="D25" i="52"/>
  <c r="D19" i="52"/>
  <c r="D17" i="52"/>
  <c r="D26" i="52"/>
  <c r="P12" i="53"/>
  <c r="F10" i="52" s="1"/>
  <c r="D10" i="52" s="1"/>
  <c r="P13" i="53"/>
  <c r="F11" i="52" s="1"/>
  <c r="D11" i="52" s="1"/>
  <c r="D29" i="52"/>
  <c r="D28" i="52"/>
  <c r="D27" i="52"/>
  <c r="D9" i="53"/>
  <c r="D33" i="52" l="1"/>
  <c r="B28" i="53" l="1"/>
  <c r="F13" i="52"/>
  <c r="D13" i="52" s="1"/>
  <c r="B26" i="52" l="1"/>
  <c r="D12" i="52" l="1"/>
  <c r="K37" i="52"/>
  <c r="K38" i="52"/>
  <c r="F45" i="52" l="1"/>
  <c r="F39" i="52"/>
  <c r="F38" i="52"/>
  <c r="F43" i="52"/>
  <c r="F44" i="52"/>
  <c r="F40" i="52"/>
  <c r="F46" i="52"/>
  <c r="F47" i="52"/>
  <c r="F42" i="52"/>
  <c r="F41" i="52"/>
  <c r="F48" i="52"/>
  <c r="D9" i="52"/>
  <c r="G41" i="52" l="1"/>
  <c r="G48" i="52"/>
  <c r="G46" i="52"/>
  <c r="G44" i="52"/>
  <c r="G47" i="52"/>
  <c r="G43" i="52"/>
  <c r="G38" i="52"/>
  <c r="G40" i="52"/>
  <c r="G39" i="52"/>
  <c r="F49" i="52"/>
  <c r="D41" i="52"/>
  <c r="E41" i="52" s="1"/>
  <c r="D40" i="52"/>
  <c r="E40" i="52" s="1"/>
  <c r="D45" i="52"/>
  <c r="E45" i="52" s="1"/>
  <c r="D38" i="52"/>
  <c r="D42" i="52"/>
  <c r="E42" i="52" s="1"/>
  <c r="D46" i="52"/>
  <c r="E46" i="52" s="1"/>
  <c r="D44" i="52"/>
  <c r="E44" i="52" s="1"/>
  <c r="D48" i="52"/>
  <c r="E48" i="52" s="1"/>
  <c r="D43" i="52"/>
  <c r="E43" i="52" s="1"/>
  <c r="D47" i="52"/>
  <c r="E47" i="52" s="1"/>
  <c r="D39" i="52"/>
  <c r="E39" i="52" s="1"/>
  <c r="G42" i="52"/>
  <c r="G45" i="52"/>
  <c r="D49" i="52" l="1"/>
  <c r="E38" i="52"/>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t>
        </r>
      </text>
    </comment>
    <comment ref="D12" authorId="0" shapeId="0">
      <text>
        <r>
          <rPr>
            <b/>
            <sz val="9"/>
            <color indexed="81"/>
            <rFont val="Tahoma"/>
            <family val="2"/>
          </rPr>
          <t>Anh Phuong:</t>
        </r>
        <r>
          <rPr>
            <sz val="9"/>
            <color indexed="81"/>
            <rFont val="Tahoma"/>
            <family val="2"/>
          </rPr>
          <t xml:space="preserve">
Số lượng NV</t>
        </r>
      </text>
    </comment>
  </commentList>
</comments>
</file>

<file path=xl/sharedStrings.xml><?xml version="1.0" encoding="utf-8"?>
<sst xmlns="http://schemas.openxmlformats.org/spreadsheetml/2006/main" count="575" uniqueCount="294">
  <si>
    <t>TT</t>
  </si>
  <si>
    <t>Vũ Như Quỳnh</t>
  </si>
  <si>
    <t>Phan Thị Ngọc Phượng</t>
  </si>
  <si>
    <t>Trần Văn Cu Anh</t>
  </si>
  <si>
    <t>Nguyễn Thị Bích Liễu</t>
  </si>
  <si>
    <t>Nguyễn Hữu Xuân Vũ</t>
  </si>
  <si>
    <t>Lê Hồng Phúc</t>
  </si>
  <si>
    <t>10</t>
  </si>
  <si>
    <t>11</t>
  </si>
  <si>
    <t>12</t>
  </si>
  <si>
    <t>Họ tên</t>
  </si>
  <si>
    <t>Lưu Hoàng Hải Yến</t>
  </si>
  <si>
    <t>Đồng Anh Tuấn</t>
  </si>
  <si>
    <t>Phạm Hữu Tấn</t>
  </si>
  <si>
    <t>Trần Thị Ánh Phượng</t>
  </si>
  <si>
    <t>Nguyễn Văn Chì</t>
  </si>
  <si>
    <t>Xếp loại</t>
  </si>
  <si>
    <t>Lý do</t>
  </si>
  <si>
    <t>Phạm Hữu Thành Phú</t>
  </si>
  <si>
    <t>Nguyễn Thị Vân</t>
  </si>
  <si>
    <t>Huỳnh Thị Xuân Mai</t>
  </si>
  <si>
    <t>Trần Thị Phương Oanh</t>
  </si>
  <si>
    <t>Nguyễn Thanh Hiền</t>
  </si>
  <si>
    <t>01</t>
  </si>
  <si>
    <t>02</t>
  </si>
  <si>
    <t>03</t>
  </si>
  <si>
    <t>04</t>
  </si>
  <si>
    <t>05</t>
  </si>
  <si>
    <t>06</t>
  </si>
  <si>
    <t>07</t>
  </si>
  <si>
    <t>08</t>
  </si>
  <si>
    <t>09</t>
  </si>
  <si>
    <t>Dương Văn Tâm</t>
  </si>
  <si>
    <t>Ghi chú</t>
  </si>
  <si>
    <t>Huỳnh Ngọc Liên</t>
  </si>
  <si>
    <t>Phạm Quang Tùng</t>
  </si>
  <si>
    <t>TRƯỜNG CAO ĐẲNG LÝ TỰ TRỌNG</t>
  </si>
  <si>
    <t>CỘNG HÒA XÃ HỘI CHỦ NGHĨA VIỆT NAM</t>
  </si>
  <si>
    <t>THÀNH PHỐ HỒ CHÍ MINH</t>
  </si>
  <si>
    <t>Độc lập - Tự do - Hạnh phúc</t>
  </si>
  <si>
    <t>Mã E-Office</t>
  </si>
  <si>
    <t>Công việc chung của trường</t>
  </si>
  <si>
    <t>Công việc riêng của đơn vị</t>
  </si>
  <si>
    <t>A2</t>
  </si>
  <si>
    <t>B1</t>
  </si>
  <si>
    <t>A4</t>
  </si>
  <si>
    <t>Kết quả xếp loại</t>
  </si>
  <si>
    <t>A1</t>
  </si>
  <si>
    <t>A3</t>
  </si>
  <si>
    <t>B2</t>
  </si>
  <si>
    <t>C1</t>
  </si>
  <si>
    <t>C2</t>
  </si>
  <si>
    <t>D</t>
  </si>
  <si>
    <t>Tổng số nhân sự:</t>
  </si>
  <si>
    <t>TRƯỞNG ĐƠN VỊ</t>
  </si>
  <si>
    <t>PHÒNG TỔ CHỨC - HÀNH CHÍNH - TỔNG HỢP</t>
  </si>
  <si>
    <t>CỘNG HÒA XÃ HỘI CHỦ NGHĨA VIỆT NAM
Độc lập - Tự do - Hạnh phúc</t>
  </si>
  <si>
    <t>Mẫu 2</t>
  </si>
  <si>
    <t>Thành phố Hồ Chí Minh, ngày …. tháng…. năm …..</t>
  </si>
  <si>
    <t>01017006</t>
  </si>
  <si>
    <t>01002007</t>
  </si>
  <si>
    <t>01002019</t>
  </si>
  <si>
    <t>01002017</t>
  </si>
  <si>
    <t>01002018</t>
  </si>
  <si>
    <t>01023001</t>
  </si>
  <si>
    <t>01002032</t>
  </si>
  <si>
    <t>01007007</t>
  </si>
  <si>
    <t>01007006</t>
  </si>
  <si>
    <t>01002023</t>
  </si>
  <si>
    <t>01002010</t>
  </si>
  <si>
    <t>01002012</t>
  </si>
  <si>
    <t>01002028</t>
  </si>
  <si>
    <t>01002027</t>
  </si>
  <si>
    <t>01002013</t>
  </si>
  <si>
    <t>01002033</t>
  </si>
  <si>
    <t>01002035</t>
  </si>
  <si>
    <t>01002036</t>
  </si>
  <si>
    <t xml:space="preserve"> THÀNH PHỐ HỒ CHÍ MINH</t>
  </si>
  <si>
    <t>PHÒNG TC-HC-TH</t>
  </si>
  <si>
    <t>Mẫu 3</t>
  </si>
  <si>
    <t>Tên nội dung công việc</t>
  </si>
  <si>
    <t>Họ và tên</t>
  </si>
  <si>
    <t>Mã E-ofice</t>
  </si>
  <si>
    <t>Nhiệm vụ 1</t>
  </si>
  <si>
    <t>Nhiệm vụ 2</t>
  </si>
  <si>
    <t>Nhiệm vụ 3</t>
  </si>
  <si>
    <t>Nhiệm vụ 4</t>
  </si>
  <si>
    <t>Nhiệm vụ 5</t>
  </si>
  <si>
    <t>Nhiệm vụ 6</t>
  </si>
  <si>
    <t>Tổng</t>
  </si>
  <si>
    <t>01002005</t>
  </si>
  <si>
    <t>Huỳnh Thị Minh Ly</t>
  </si>
  <si>
    <t>Nhiệm vụ 7</t>
  </si>
  <si>
    <t>Nhiệm vụ 8</t>
  </si>
  <si>
    <t>01004007</t>
  </si>
  <si>
    <t>01010068</t>
  </si>
  <si>
    <t>Nhiệm vụ 9</t>
  </si>
  <si>
    <t>Nhiệm vụ 10</t>
  </si>
  <si>
    <t>Nhiệm vụ 11</t>
  </si>
  <si>
    <t>Nhiệm vụ 12</t>
  </si>
  <si>
    <t>Lưu ý: Các đơn vị gửi file mềm qua hệ thống điện tử E-office nhà trường về phòng TC-HC-TH (Cô Trần Thị Ánh Phượng).</t>
  </si>
  <si>
    <t>Stt</t>
  </si>
  <si>
    <t>Nhiệm vụ</t>
  </si>
  <si>
    <t>Nội dung</t>
  </si>
  <si>
    <t>SL người tham gia</t>
  </si>
  <si>
    <t>Tên người tham gia</t>
  </si>
  <si>
    <t>CÔNG VIỆC CHUNG CỦA TRƯỜNG</t>
  </si>
  <si>
    <t>CÔNG VIỆC CHUNG CỦA ĐƠN VỊ</t>
  </si>
  <si>
    <r>
      <t xml:space="preserve">TRƯỜNG CAO ĐẲNG LÝ TỰ TRỌNG
 THÀNH PHỐ HỒ CHÍ MINH
</t>
    </r>
    <r>
      <rPr>
        <b/>
        <sz val="12"/>
        <rFont val="Times New Roman"/>
        <family val="1"/>
      </rPr>
      <t>PHÒNG TỔ CHỨC - HÀNH CHÍNH 
- TỔNG HỢP</t>
    </r>
  </si>
  <si>
    <t>BẢNG TỔNG HỢP CÔNG VIỆC CHUNG CỦA TRƯỜNG VÀ ĐƠN VỊ
(Gửi file mềm ngày 25 hàng tháng)</t>
  </si>
  <si>
    <t>Quỳnh</t>
  </si>
  <si>
    <t>Oanh</t>
  </si>
  <si>
    <t>Yến</t>
  </si>
  <si>
    <t>Ly</t>
  </si>
  <si>
    <t>N. Phượng</t>
  </si>
  <si>
    <t>Liễu</t>
  </si>
  <si>
    <t>Chì</t>
  </si>
  <si>
    <t>A. Phượng</t>
  </si>
  <si>
    <t>Vân</t>
  </si>
  <si>
    <t>Mai</t>
  </si>
  <si>
    <t>C. Anh</t>
  </si>
  <si>
    <t>Tấn</t>
  </si>
  <si>
    <t>Vũ</t>
  </si>
  <si>
    <t>Phúc</t>
  </si>
  <si>
    <t>Phú</t>
  </si>
  <si>
    <t>Nhàn</t>
  </si>
  <si>
    <t>Tuấn</t>
  </si>
  <si>
    <t>Hiền</t>
  </si>
  <si>
    <t>Tâm</t>
  </si>
  <si>
    <t>Liên</t>
  </si>
  <si>
    <t>Tùng</t>
  </si>
  <si>
    <t>PHÒNG TỔ CHỨC - HÀNH CHÍNH - TH</t>
  </si>
  <si>
    <t>Lý do đề nghị</t>
  </si>
  <si>
    <t>x</t>
  </si>
  <si>
    <t>2 việc trường và 2 việc đơn vị</t>
  </si>
  <si>
    <t>1 việc trường HOẶC 2 việc đơn vị</t>
  </si>
  <si>
    <t>Không quá 30%</t>
  </si>
  <si>
    <t>Số ngày nghỉ/ tiết nghỉ</t>
  </si>
  <si>
    <t>Tỷ lệ xét A1, A2 không tính CBQL</t>
  </si>
  <si>
    <t>SL chỉ tiêu</t>
  </si>
  <si>
    <t>TRƯỜNG CAO ĐẲNG LÝ TỰ TRỌNG TP.HCM</t>
  </si>
  <si>
    <t xml:space="preserve"> CỘNG HÒA XÃ HỘI CHỦ NGHĨA VIỆT NAM</t>
  </si>
  <si>
    <t xml:space="preserve">Họ và tên:  Nguyễn Thị Bích Liễu    </t>
  </si>
  <si>
    <t>Chức vụ: Nhân viên</t>
  </si>
  <si>
    <t>Số ngày công thực hiện trong tháng: ……ngày</t>
  </si>
  <si>
    <t>(ngày công kế hoạch T10: VC 21 ngày; NLĐ 26 ngày)</t>
  </si>
  <si>
    <t>I. MÔ TẢ CÔNG VIỆC:</t>
  </si>
  <si>
    <t>STT</t>
  </si>
  <si>
    <t xml:space="preserve"> Tên sản phẩm đầu ra </t>
  </si>
  <si>
    <t>1</t>
  </si>
  <si>
    <t>2</t>
  </si>
  <si>
    <t>3</t>
  </si>
  <si>
    <t>4</t>
  </si>
  <si>
    <t>I</t>
  </si>
  <si>
    <t>Công việc chính</t>
  </si>
  <si>
    <t>Nhập/ Scan/ cất hồ sơ cá nhân</t>
  </si>
  <si>
    <t>II</t>
  </si>
  <si>
    <t>Công việc hỗ trợ</t>
  </si>
  <si>
    <t>01002040</t>
  </si>
  <si>
    <t>Cường</t>
  </si>
  <si>
    <t>Trần Thanh Cường</t>
  </si>
  <si>
    <t>Vũ Anh Hiếu</t>
  </si>
  <si>
    <t>01002041</t>
  </si>
  <si>
    <t>13</t>
  </si>
  <si>
    <t>14</t>
  </si>
  <si>
    <t>15</t>
  </si>
  <si>
    <t>16</t>
  </si>
  <si>
    <t>17</t>
  </si>
  <si>
    <t>18</t>
  </si>
  <si>
    <t>19</t>
  </si>
  <si>
    <t>21</t>
  </si>
  <si>
    <t>22</t>
  </si>
  <si>
    <t>23</t>
  </si>
  <si>
    <t>24</t>
  </si>
  <si>
    <t>I. Cán bộ quản lý</t>
  </si>
  <si>
    <t>II. Nhân viên</t>
  </si>
  <si>
    <t>Đơn vị xếp loại thi đua theo quy định</t>
  </si>
  <si>
    <t>Đơn vị đề nghị mức xếp loại thi đua A1, A2 và sắp xếp danh sách cá nhân theo thứ tự ưu tiên</t>
  </si>
  <si>
    <t>Cán bộ quản lý</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</si>
  <si>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</si>
  <si>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</si>
  <si>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</si>
  <si>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</si>
  <si>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</si>
  <si>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</si>
  <si>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</si>
  <si>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</si>
  <si>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</si>
  <si>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</si>
  <si>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</si>
  <si>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</si>
  <si>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</si>
  <si>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A DN</t>
  </si>
  <si>
    <t>KXL</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</si>
  <si>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</si>
  <si>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</si>
  <si>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Nhân viên</t>
  </si>
  <si>
    <t>CÔNG VIỆC CHÍNH</t>
  </si>
  <si>
    <t>THỐNG KÊ CÔNG VIỆC CÁ NHÂN TRONG THÁNG 6/2024</t>
  </si>
  <si>
    <t xml:space="preserve">Họ và tên:  Trần Thị Ánh Phượng </t>
  </si>
  <si>
    <t xml:space="preserve">Số ngày công thực hiện trong tháng: </t>
  </si>
  <si>
    <t>20</t>
  </si>
  <si>
    <t xml:space="preserve">Công việc chung của đơn vị </t>
  </si>
  <si>
    <t xml:space="preserve">THỐNG KÊ CÔNG VIỆC CÁ NHÂN TRONG THÁNG </t>
  </si>
  <si>
    <r>
      <t xml:space="preserve">- Họ và tên: </t>
    </r>
    <r>
      <rPr>
        <b/>
        <sz val="12"/>
        <rFont val="Times New Roman"/>
        <family val="1"/>
      </rPr>
      <t>HUỲNH THỊ XUÂN MAI</t>
    </r>
  </si>
  <si>
    <t>- Chức danh/chức vụ: Nhân viên</t>
  </si>
  <si>
    <t>- Đơn vị: Phòng Tổ chức - Hành chính - Tổng hợp</t>
  </si>
  <si>
    <t>I.</t>
  </si>
  <si>
    <t>Hoàn thành</t>
  </si>
  <si>
    <t>Thực hiện báo cáo</t>
  </si>
  <si>
    <t>Ba công khai Giáo dục NH 2024 - 2025</t>
  </si>
  <si>
    <t>đang
 thực hiện</t>
  </si>
  <si>
    <t>HỖ TRỢ PHỤC VỤ CÔNG TÁC TRƯỜNG</t>
  </si>
  <si>
    <t>Đã gửi TB</t>
  </si>
  <si>
    <t>Hỗ trợ lái xe đưa đón CBQL đi công tác ngoài giờ/Hỗ trợ phòng giám sát, điều chỉnh, phân công lịch trực BV trong tháng/Hỗ trợ công tác tuyển sinh</t>
  </si>
  <si>
    <t>6</t>
  </si>
  <si>
    <t>Quyết định số /QĐ-LTT-TC ngày 03/3/2025 thành lập Hội đồng Mua sắm vật tư thực tập - Nghiệm thu vật tư thực tập</t>
  </si>
  <si>
    <t>Chờ</t>
  </si>
  <si>
    <t>7</t>
  </si>
  <si>
    <t>Quyết định số /QĐ-LTT-TC ngày 03/3/2025 thành lập Hội đồng Duyệt danh mục sửa chữa, xây dựng - Tiếp nhận nghiệm thu hạng mục sửa chữa, xây dựng</t>
  </si>
  <si>
    <t>8</t>
  </si>
  <si>
    <t>Quyết định số /QĐ-LTT-TC ngày 03/3/2025 thành lập Hội đồng Đánh giá phân loại theo hiệu quả công việc hằng năm.</t>
  </si>
  <si>
    <t>9</t>
  </si>
  <si>
    <t>Quyết định số /QĐ-LTT-TC ngày 03/3/2025 thành lập Ban chỉ đạo Đảm bảo an toàn, an ninh thông tin mạng</t>
  </si>
  <si>
    <t>Quyết định số /QĐ-LTT-TC ngày 03/3/2025 thành lập Ban An chỉ huy Phòng, chống thiên tai và tìm kiếm cứu nạn</t>
  </si>
  <si>
    <t>Quyết định số /QĐ-LTT-TC ngày 03/3/2025 thành lập Đội Phòng cháy, chữa cháy tại chỗ</t>
  </si>
  <si>
    <t>Quyết định số /QĐ-LTT-TC ngày 03/3/2025 thành lập Ban An toàn, vệ sinh lao động</t>
  </si>
  <si>
    <t>Quyết định số /QĐ-LTT-TC ngày 03/3/2025 thành lập Ban Chủ nhiệm xây dựng "Đơn vị văn hóa"</t>
  </si>
  <si>
    <t>Quyết định số /QĐ-LTT-TC ngày 03/3/2025 thành lập Ban An toàn giao thông</t>
  </si>
  <si>
    <t xml:space="preserve">Báo cáo gấp gửi Thanh tra TP </t>
  </si>
  <si>
    <t xml:space="preserve">Công văn số 476/TTTP-P7 ngày 13/3/2025 về việc thực hiện đánh giá công tác phòng, chống tham nhũng năm 2024 trên địa bàn TP.HCM. </t>
  </si>
  <si>
    <t>Yến giao ngày 18/3/2025</t>
  </si>
  <si>
    <t>Thực hiện hồ sơ chấm dứt HĐLV</t>
  </si>
  <si>
    <t>Bà Nguyễn Hoàng Thanh Ngân, giảng viên khoa Du lịch - Khách sạn kể từ ngày 01/3/2025.</t>
  </si>
  <si>
    <t>Thực hiện hồ sơ chấm dứt HĐLĐ</t>
  </si>
  <si>
    <t>Ông Lương Công Phi, Nhân viên trung tâm Điều hành - Quản lý dữ liệu nghỉ kể từ ngày 05/02/2025.</t>
  </si>
  <si>
    <t>Lương Công Phi đang giữ bản xác nhận chưa trả lại</t>
  </si>
  <si>
    <t>Ông Trần Văn Lượng, giảng viên khoa Lý luận Chính trị kể từ ngày 15/4/2025.</t>
  </si>
  <si>
    <t>Ông Phạm Hữu Tấn, nhân viên phòng TC-HC-TH kể từ ngày 01/5/2025.</t>
  </si>
  <si>
    <t>Ông Đinh Đồng Hiệp, giảng viên khoa Xây dựng - Nhiệt lạnh  nghỉ kể từ ngày 01/5/2025</t>
  </si>
  <si>
    <t>Công tác tiếp đoàn đến trường tham quan</t>
  </si>
  <si>
    <t>Phan Đức Hiếu</t>
  </si>
  <si>
    <t>01002042</t>
  </si>
  <si>
    <t>DANH SÁCH XẾP LOẠI THI ĐUA THÁNG 4/2025</t>
  </si>
  <si>
    <t>TPHCM, ngày     tháng     năm 2025</t>
  </si>
  <si>
    <t>THỐNG KÊ CHI TIẾT KHỐI LƯỢNG CÔNG VIỆC THỰC HIỆN</t>
  </si>
  <si>
    <t>Anh Hiếu</t>
  </si>
  <si>
    <t>Đức Hiếu</t>
  </si>
  <si>
    <t>Nâng lương T5</t>
  </si>
  <si>
    <t>Phối hợp với c Ly làm chữ ký số công vụ theo yêu cầu của sở nội vụ</t>
  </si>
  <si>
    <t>Phục vụ HN tổng kết công tác đảng bộ</t>
  </si>
  <si>
    <t>THỐNG KÊ THỰC HIỆN CÔNG VIỆC CHUYÊN MÔN 
THÁNG 02/2025</t>
  </si>
  <si>
    <t>Xây dựng kế hoạch</t>
  </si>
  <si>
    <t>Kế hoạch số 231/KH-LTT-TC ngày 09/4/2025 về công tác Phòng, chống tham nhũng năm 2025</t>
  </si>
  <si>
    <t>Đã gửi Yến ngày 08/4/2025</t>
  </si>
  <si>
    <t>Danh sách cá nhân thuộc diện kê khai tài sản hằng năm - 2024</t>
  </si>
  <si>
    <t>đã BC Yến</t>
  </si>
  <si>
    <t>Nhận chiều ngày 16/4/2025</t>
  </si>
  <si>
    <t>Hợp đồng lao động</t>
  </si>
  <si>
    <t>1/ Ông Lâm Võ Hữu Duy;
2/ bà Phạm Thị Hoàng Diễm.</t>
  </si>
  <si>
    <t>Ngọc Phượng ngày 16/4/2025</t>
  </si>
  <si>
    <t>Cập nhật danh sách trả quyết định</t>
  </si>
  <si>
    <t>Quyết định số 188/QĐ-LTT-TC ngày 14/4/2025 về nâng phụ cấp thâm niên nhà giáo (09 QĐ)</t>
  </si>
  <si>
    <t>Oanh ngày 16/4/2025</t>
  </si>
  <si>
    <t>Quyết định số 196/QĐ-LTT-TC ngày 21/4/2025 về nâng phụ cấp thâm niên vượt khung (03 QĐ)</t>
  </si>
  <si>
    <t>Liễu ngày 23/4/2025</t>
  </si>
  <si>
    <t>Đã photo hồ sơ cá nhân, chưa nhận HS cá nhân</t>
  </si>
  <si>
    <t>Đã cập nhật HS, photo, chưa nhận HS cá nhân</t>
  </si>
  <si>
    <t>Đã cập nhật HS, photo</t>
  </si>
  <si>
    <t>25</t>
  </si>
  <si>
    <t xml:space="preserve">Hỗ trợ </t>
  </si>
  <si>
    <t xml:space="preserve">Tiếp đoàn Sở GD-ĐT </t>
  </si>
  <si>
    <t>Tâm, A.Hiếu, Vũ, Chì</t>
  </si>
  <si>
    <t>Công tác phục vụ HN tổng kết công tác đảng bộ/Công tác hỗ trợ tổ chức, tham gia Hội thao Khối thi đua 24</t>
  </si>
  <si>
    <t>Chỉ đạo, hỗ trợ trực an ninh ngày họp PHHS/Hỗ trợ khai mạc, tham gia giải bóng đá liên kết giữa trường và DN (ngày chủ nhật)</t>
  </si>
  <si>
    <t>Ly, Yến, N.Phượng, Vũ, Phú, Nhàn, Cường, A.Hiếu, Đ.Hiếu, Anh, Hiền (đội đóng)</t>
  </si>
  <si>
    <t>Hỗ trợ thực hiện báo cáo, phục vụ tiếp đoàn Thanh tra Sở GDĐT</t>
  </si>
  <si>
    <t>Yến, Ly, Mai, N. Phượng, A.Phượng, Oanh, Quỳnh, Liễu, Vân, Liên</t>
  </si>
  <si>
    <t>BC: K.quả quán triệt, phổ biến, tuyên truyền bài viết của đ/c Tổng Bí thư về “Học tập suốt đời”/Sơ kết Phong trào thi đua “Đẩy mạnh phát triển kết cấu hạ tầng đồng bộ, hiện đại; thực hành tiết kiệm chống lãng phí” trên địa bàn TP, gđ 2022 - 2025</t>
  </si>
  <si>
    <t>Ly, A.Phượng</t>
  </si>
  <si>
    <t>Ly, Yến, Mai, Chì, Liễu, Liên, N.Phượng, A.Phượng, Quỳnh, Oanh, Vân</t>
  </si>
  <si>
    <t xml:space="preserve">BC gấp: Đánh giá thực hiện xếp hạng ĐVSNCL theo QĐ số 181/2005/QĐ-TTg/Đánh giá công tác phòng, chống tham nhũng năm 2024 trên địa bàn TP.HCM </t>
  </si>
  <si>
    <t>Yến, Mai, Quỳnh</t>
  </si>
  <si>
    <t xml:space="preserve">Thực hiện chữ ký số công vụ theo yêu cầu của sở nội vụ/Hướng dẫn, hỗ trợ CB,GV,NLĐ chỉnh sửa BC thành tích đề nghị BK TTg </t>
  </si>
  <si>
    <t>Liễu, A.Phượng</t>
  </si>
  <si>
    <t>Liễu, Liên, Oanh, Vân</t>
  </si>
  <si>
    <t>5</t>
  </si>
  <si>
    <t>Thực hiện các nhiệm vụ theo chỉ đạo của Phó Hiệu trưởng</t>
  </si>
  <si>
    <t>Ly, Vân, Liễu</t>
  </si>
  <si>
    <t>Hỗ trợ công tác hành chính</t>
  </si>
  <si>
    <t>Vân, Oanh</t>
  </si>
  <si>
    <t>Thường xuyên hỗ trợ công tác lái xe ngoài ca trực</t>
  </si>
  <si>
    <t>Nhắc nhở thực hiện nghiêm túc quy định trong ca trực</t>
  </si>
  <si>
    <t>Hỗ trợ phòng thực hiện công tác hành chính của Tổ Bảo vệ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</si>
</sst>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_(* #,##0_);_(* \(#,##0\);_(* &quot;-&quot;??_);_(@_)"/>
    <numFmt numFmtId="165" formatCode="#,###"/>
    <numFmt numFmtId="166" formatCode="0.0%"/>
  </numFmts>
  <fonts count="64" x14ac:knownFonts="1">
    <font>
      <sz val="11"/>
      <color theme="1"/>
      <name val="Calibri"/>
      <family val="2"/>
      <scheme val="minor"/>
    </font>
    <font>
      <sz val="11"/>
      <color theme="1"/>
      <name val="Times New Roman"/>
      <family val="1"/>
    </font>
    <font>
      <b/>
      <sz val="11"/>
      <color theme="1"/>
      <name val="Times New Roman"/>
      <family val="1"/>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b/>
      <sz val="12"/>
      <name val="Times New Roman"/>
      <family val="1"/>
    </font>
    <font>
      <sz val="12"/>
      <name val="Times New Roman"/>
      <family val="1"/>
    </font>
    <font>
      <i/>
      <sz val="12"/>
      <color theme="1"/>
      <name val="Times New Roman"/>
      <family val="1"/>
    </font>
    <font>
      <sz val="10"/>
      <name val="Arial"/>
      <family val="2"/>
    </font>
    <font>
      <b/>
      <sz val="10"/>
      <name val="Times New Roman"/>
      <family val="1"/>
    </font>
    <font>
      <sz val="11"/>
      <color rgb="FFFF0000"/>
      <name val="Calibri"/>
      <family val="2"/>
      <scheme val="minor"/>
    </font>
    <font>
      <b/>
      <sz val="16"/>
      <color theme="1"/>
      <name val="Times New Roman"/>
      <family val="1"/>
    </font>
    <font>
      <b/>
      <sz val="13"/>
      <color indexed="8"/>
      <name val="Times New Roman"/>
      <family val="1"/>
    </font>
    <font>
      <b/>
      <sz val="9"/>
      <color indexed="8"/>
      <name val="Times New Roman"/>
      <family val="1"/>
    </font>
    <font>
      <b/>
      <sz val="13"/>
      <color theme="1"/>
      <name val="Times New Roman"/>
      <family val="1"/>
    </font>
    <font>
      <b/>
      <sz val="8"/>
      <color indexed="8"/>
      <name val="Times New Roman"/>
      <family val="1"/>
    </font>
    <font>
      <sz val="13"/>
      <color theme="1"/>
      <name val="Times New Roman"/>
      <family val="1"/>
    </font>
    <font>
      <sz val="13"/>
      <name val="Times New Roman"/>
      <family val="1"/>
    </font>
    <font>
      <sz val="13"/>
      <color theme="1"/>
      <name val="Calibri"/>
      <family val="2"/>
      <scheme val="minor"/>
    </font>
    <font>
      <i/>
      <sz val="13"/>
      <color theme="1"/>
      <name val="Times New Roman"/>
      <family val="1"/>
    </font>
    <font>
      <b/>
      <sz val="10"/>
      <color theme="1"/>
      <name val="Times New Roman"/>
      <family val="1"/>
    </font>
    <font>
      <sz val="10"/>
      <name val="Times New Roman"/>
      <family val="1"/>
    </font>
    <font>
      <b/>
      <sz val="10"/>
      <color indexed="8"/>
      <name val="Times New Roman"/>
      <family val="1"/>
    </font>
    <font>
      <sz val="8"/>
      <color indexed="8"/>
      <name val="Times New Roman"/>
      <family val="1"/>
    </font>
    <font>
      <sz val="11"/>
      <name val="Times New Roman"/>
      <family val="1"/>
    </font>
    <font>
      <b/>
      <sz val="13"/>
      <name val="Times New Roman"/>
      <family val="1"/>
    </font>
    <font>
      <i/>
      <sz val="13"/>
      <name val="Times New Roman"/>
      <family val="1"/>
    </font>
    <font>
      <sz val="10"/>
      <color rgb="FFFF0000"/>
      <name val="Times New Roman"/>
      <family val="1"/>
    </font>
    <font>
      <sz val="11"/>
      <color rgb="FFFF0000"/>
      <name val="Times New Roman"/>
      <family val="1"/>
    </font>
    <font>
      <sz val="13"/>
      <color indexed="8"/>
      <name val="Times New Roman"/>
      <family val="1"/>
    </font>
    <font>
      <b/>
      <sz val="12"/>
      <color indexed="8"/>
      <name val="Times New Roman"/>
      <family val="1"/>
    </font>
    <font>
      <b/>
      <i/>
      <sz val="13"/>
      <color indexed="8"/>
      <name val="Times New Roman"/>
      <family val="1"/>
    </font>
    <font>
      <i/>
      <sz val="13"/>
      <color indexed="8"/>
      <name val="Times New Roman"/>
      <family val="1"/>
    </font>
    <font>
      <b/>
      <sz val="14"/>
      <color indexed="8"/>
      <name val="Times New Roman"/>
      <family val="1"/>
    </font>
    <font>
      <b/>
      <sz val="16"/>
      <color indexed="8"/>
      <name val="Times New Roman"/>
      <family val="1"/>
    </font>
    <font>
      <sz val="16"/>
      <color indexed="8"/>
      <name val="Times New Roman"/>
      <family val="1"/>
    </font>
    <font>
      <b/>
      <i/>
      <sz val="13"/>
      <color indexed="10"/>
      <name val="Times New Roman"/>
      <family val="1"/>
    </font>
    <font>
      <sz val="14"/>
      <color indexed="8"/>
      <name val="Times New Roman"/>
      <family val="1"/>
    </font>
    <font>
      <sz val="14"/>
      <name val="Times New Roman"/>
      <family val="1"/>
    </font>
    <font>
      <sz val="11"/>
      <color indexed="8"/>
      <name val="Times New Roman"/>
      <family val="1"/>
    </font>
    <font>
      <i/>
      <sz val="13"/>
      <color theme="0"/>
      <name val="Times New Roman"/>
      <family val="1"/>
    </font>
    <font>
      <sz val="12"/>
      <name val="Calibri"/>
      <family val="2"/>
      <scheme val="minor"/>
    </font>
    <font>
      <sz val="13"/>
      <name val="Calibri"/>
      <family val="2"/>
      <scheme val="minor"/>
    </font>
    <font>
      <b/>
      <sz val="12"/>
      <color rgb="FFFF0000"/>
      <name val="Times New Roman"/>
      <family val="1"/>
    </font>
    <font>
      <sz val="10"/>
      <name val="Calibri"/>
      <family val="2"/>
      <scheme val="minor"/>
    </font>
    <font>
      <sz val="12"/>
      <color theme="0"/>
      <name val="Times New Roman"/>
      <family val="1"/>
    </font>
    <font>
      <sz val="13"/>
      <color theme="0"/>
      <name val="Times New Roman"/>
      <family val="1"/>
    </font>
    <font>
      <sz val="11"/>
      <color indexed="8"/>
      <name val="Calibri"/>
      <family val="2"/>
    </font>
    <font>
      <i/>
      <sz val="14"/>
      <color indexed="8"/>
      <name val="Times New Roman"/>
      <family val="1"/>
    </font>
    <font>
      <sz val="12"/>
      <color rgb="FFFF0000"/>
      <name val="Times New Roman"/>
      <family val="1"/>
    </font>
    <font>
      <sz val="11"/>
      <name val="Calibri"/>
      <family val="2"/>
      <scheme val="minor"/>
    </font>
    <font>
      <sz val="9"/>
      <color indexed="81"/>
      <name val="Tahoma"/>
      <family val="2"/>
    </font>
    <font>
      <b/>
      <sz val="9"/>
      <color indexed="81"/>
      <name val="Tahoma"/>
      <family val="2"/>
    </font>
    <font>
      <b/>
      <sz val="14"/>
      <name val="Times New Roman"/>
      <family val="1"/>
    </font>
    <font>
      <sz val="12"/>
      <color indexed="8"/>
      <name val="Times New Roman"/>
      <family val="1"/>
    </font>
    <font>
      <sz val="11"/>
      <color theme="0"/>
      <name val="Times New Roman"/>
      <family val="1"/>
    </font>
    <font>
      <b/>
      <sz val="10"/>
      <color theme="0"/>
      <name val="Times New Roman"/>
      <family val="1"/>
    </font>
    <font>
      <sz val="10"/>
      <color theme="0"/>
      <name val="Times New Roman"/>
      <family val="1"/>
    </font>
    <font>
      <i/>
      <sz val="12"/>
      <name val="Times New Roman"/>
      <family val="1"/>
    </font>
    <font>
      <sz val="12"/>
      <color rgb="FF002060"/>
      <name val="Times New Roman"/>
      <family val="1"/>
    </font>
    <font>
      <b/>
      <sz val="12"/>
      <color rgb="FF002060"/>
      <name val="Times New Roman"/>
      <family val="1"/>
    </font>
    <font>
      <sz val="13"/>
      <color rgb="FFFF0000"/>
      <name val="Times New Roman"/>
      <family val="1"/>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s>
  <cellStyleXfs count="4">
    <xf numFmtId="0" fontId="0" fillId="0" borderId="0"/>
    <xf numFmtId="43" fontId="3" fillId="0" borderId="0" applyFont="0" applyFill="0" applyBorder="0" applyAlignment="0" applyProtection="0"/>
    <xf numFmtId="0" fontId="10" fillId="0" borderId="0"/>
    <xf numFmtId="43" fontId="49" fillId="0" borderId="0" applyFont="0" applyFill="0" applyBorder="0" applyAlignment="0" applyProtection="0"/>
  </cellStyleXfs>
  <cellXfs count="397">
    <xf numFmtId="0" fontId="0" fillId="0" borderId="0" xfId="0"/>
    <xf numFmtId="0" fontId="1" fillId="0" borderId="0" xfId="0" applyFont="1"/>
    <xf numFmtId="0" fontId="4" fillId="0" borderId="3" xfId="0" quotePrefix="1" applyFont="1" applyBorder="1" applyAlignment="1">
      <alignment horizontal="center" vertical="center" wrapText="1"/>
    </xf>
    <xf numFmtId="0" fontId="4" fillId="0" borderId="3" xfId="0" applyFont="1" applyBorder="1" applyAlignment="1">
      <alignment horizontal="left" vertical="center" wrapText="1"/>
    </xf>
    <xf numFmtId="0" fontId="5" fillId="0" borderId="3" xfId="0" applyFont="1" applyBorder="1" applyAlignment="1">
      <alignment horizontal="left" vertical="center"/>
    </xf>
    <xf numFmtId="0" fontId="4" fillId="0" borderId="0" xfId="0" applyFont="1"/>
    <xf numFmtId="0" fontId="4" fillId="0" borderId="3" xfId="0" applyFont="1" applyBorder="1" applyAlignment="1">
      <alignment vertical="center"/>
    </xf>
    <xf numFmtId="49" fontId="8" fillId="2" borderId="3" xfId="0" applyNumberFormat="1" applyFont="1" applyFill="1" applyBorder="1" applyAlignment="1">
      <alignment horizontal="left" vertical="center" wrapText="1"/>
    </xf>
    <xf numFmtId="0" fontId="1" fillId="0" borderId="0" xfId="0" applyFont="1" applyAlignment="1">
      <alignment horizontal="center"/>
    </xf>
    <xf numFmtId="0" fontId="4" fillId="0" borderId="3" xfId="0" applyFont="1" applyBorder="1" applyAlignment="1">
      <alignment horizontal="center" vertical="center" wrapText="1"/>
    </xf>
    <xf numFmtId="0" fontId="4" fillId="0" borderId="0" xfId="0" quotePrefix="1"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center" vertical="center"/>
    </xf>
    <xf numFmtId="0" fontId="9" fillId="0" borderId="0" xfId="0" applyFont="1" applyAlignment="1"/>
    <xf numFmtId="0" fontId="5" fillId="0" borderId="0" xfId="0" applyFont="1" applyAlignment="1"/>
    <xf numFmtId="0" fontId="7" fillId="0" borderId="3" xfId="2" applyFont="1" applyFill="1" applyBorder="1" applyAlignment="1">
      <alignment horizontal="center" vertical="center" wrapText="1"/>
    </xf>
    <xf numFmtId="0" fontId="5" fillId="0" borderId="0" xfId="0" applyFont="1" applyAlignment="1">
      <alignment horizontal="center"/>
    </xf>
    <xf numFmtId="0" fontId="5" fillId="0" borderId="3" xfId="0" applyFont="1" applyBorder="1" applyAlignment="1">
      <alignment horizontal="center" vertical="center" wrapText="1"/>
    </xf>
    <xf numFmtId="0" fontId="4" fillId="0" borderId="0" xfId="0" applyFont="1" applyAlignment="1">
      <alignment horizont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2" applyFont="1" applyFill="1" applyAlignment="1">
      <alignment horizontal="center" vertical="center" wrapText="1"/>
    </xf>
    <xf numFmtId="0" fontId="8" fillId="0" borderId="3" xfId="0" quotePrefix="1" applyFont="1" applyFill="1" applyBorder="1" applyAlignment="1" applyProtection="1">
      <alignment horizontal="center" vertical="center" wrapText="1"/>
      <protection locked="0"/>
    </xf>
    <xf numFmtId="0" fontId="8" fillId="0" borderId="0" xfId="2" applyFont="1" applyFill="1" applyAlignment="1">
      <alignment vertical="top" wrapText="1"/>
    </xf>
    <xf numFmtId="0" fontId="11" fillId="0" borderId="0" xfId="2" applyFont="1" applyFill="1" applyAlignment="1">
      <alignment horizontal="center" vertical="center"/>
    </xf>
    <xf numFmtId="0" fontId="11" fillId="3" borderId="0" xfId="2" applyFont="1" applyFill="1" applyAlignment="1">
      <alignment horizontal="center" vertical="center"/>
    </xf>
    <xf numFmtId="0" fontId="12" fillId="0" borderId="0" xfId="0" applyFont="1"/>
    <xf numFmtId="0" fontId="11" fillId="0" borderId="3" xfId="2" applyFont="1" applyFill="1" applyBorder="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16" fillId="0" borderId="3" xfId="0" applyFont="1" applyBorder="1" applyAlignment="1">
      <alignment horizontal="center" vertical="center" wrapText="1"/>
    </xf>
    <xf numFmtId="0" fontId="14" fillId="0" borderId="3" xfId="0" applyFont="1" applyFill="1" applyBorder="1" applyAlignment="1" applyProtection="1">
      <alignment horizontal="center" vertical="center" wrapText="1"/>
      <protection locked="0"/>
    </xf>
    <xf numFmtId="0" fontId="17" fillId="3" borderId="3" xfId="0" applyFont="1" applyFill="1" applyBorder="1" applyAlignment="1" applyProtection="1">
      <alignment horizontal="center" vertical="center" wrapText="1"/>
      <protection locked="0"/>
    </xf>
    <xf numFmtId="0" fontId="9" fillId="0" borderId="3" xfId="0" quotePrefix="1" applyFont="1" applyBorder="1" applyAlignment="1">
      <alignment horizontal="center" vertical="center"/>
    </xf>
    <xf numFmtId="0" fontId="4" fillId="0" borderId="3" xfId="0" quotePrefix="1" applyFont="1" applyFill="1" applyBorder="1" applyAlignment="1">
      <alignment horizontal="left" vertical="center" wrapText="1"/>
    </xf>
    <xf numFmtId="14" fontId="18" fillId="0" borderId="3" xfId="0" quotePrefix="1" applyNumberFormat="1" applyFont="1" applyBorder="1" applyAlignment="1">
      <alignment horizontal="center" vertical="center" wrapText="1"/>
    </xf>
    <xf numFmtId="14" fontId="18" fillId="3" borderId="3" xfId="0" quotePrefix="1" applyNumberFormat="1" applyFont="1" applyFill="1" applyBorder="1" applyAlignment="1">
      <alignment horizontal="center" vertical="center" wrapText="1"/>
    </xf>
    <xf numFmtId="0" fontId="18" fillId="0" borderId="3" xfId="0" applyFont="1" applyBorder="1" applyAlignment="1">
      <alignment horizontal="center" vertical="center"/>
    </xf>
    <xf numFmtId="9" fontId="19" fillId="0" borderId="3" xfId="0" applyNumberFormat="1" applyFont="1" applyBorder="1" applyAlignment="1">
      <alignment horizontal="center" vertical="center" wrapText="1"/>
    </xf>
    <xf numFmtId="9" fontId="19" fillId="3" borderId="3" xfId="0" applyNumberFormat="1" applyFont="1" applyFill="1" applyBorder="1" applyAlignment="1">
      <alignment horizontal="center" vertical="center" wrapText="1"/>
    </xf>
    <xf numFmtId="0" fontId="18" fillId="0" borderId="3" xfId="0" applyFont="1" applyBorder="1" applyAlignment="1">
      <alignment horizontal="center" vertical="center" wrapText="1"/>
    </xf>
    <xf numFmtId="0" fontId="18" fillId="3" borderId="3" xfId="0" applyFont="1" applyFill="1" applyBorder="1" applyAlignment="1">
      <alignment horizontal="center" vertical="center"/>
    </xf>
    <xf numFmtId="0" fontId="8" fillId="0" borderId="3" xfId="0" applyFont="1" applyBorder="1" applyAlignment="1">
      <alignment vertical="center"/>
    </xf>
    <xf numFmtId="0" fontId="20" fillId="0" borderId="0" xfId="0" applyFont="1"/>
    <xf numFmtId="0" fontId="20" fillId="0" borderId="0" xfId="0" applyFont="1" applyAlignment="1">
      <alignment horizontal="center" vertical="center"/>
    </xf>
    <xf numFmtId="0" fontId="18" fillId="0" borderId="0" xfId="0" applyFont="1" applyAlignment="1"/>
    <xf numFmtId="0" fontId="16" fillId="0" borderId="0" xfId="0" applyFont="1" applyAlignment="1">
      <alignment horizontal="center" vertical="center"/>
    </xf>
    <xf numFmtId="0" fontId="7" fillId="0" borderId="0" xfId="2" applyFont="1" applyFill="1" applyAlignment="1">
      <alignment vertical="center"/>
    </xf>
    <xf numFmtId="0" fontId="8" fillId="0" borderId="0" xfId="2" applyFont="1" applyFill="1" applyBorder="1" applyAlignment="1">
      <alignment horizontal="center" vertical="center"/>
    </xf>
    <xf numFmtId="0" fontId="8" fillId="0" borderId="3" xfId="0" quotePrefix="1" applyNumberFormat="1" applyFont="1" applyFill="1" applyBorder="1" applyAlignment="1" applyProtection="1">
      <alignment horizontal="center" vertical="center"/>
      <protection locked="0"/>
    </xf>
    <xf numFmtId="0" fontId="5" fillId="0" borderId="0" xfId="0" applyFont="1" applyBorder="1" applyAlignment="1">
      <alignment horizontal="center" vertical="center" wrapText="1"/>
    </xf>
    <xf numFmtId="0" fontId="2" fillId="0" borderId="3" xfId="0" applyFont="1" applyFill="1" applyBorder="1" applyAlignment="1">
      <alignment horizontal="center"/>
    </xf>
    <xf numFmtId="0" fontId="5" fillId="0" borderId="3" xfId="0" applyFont="1" applyFill="1" applyBorder="1" applyAlignment="1">
      <alignment horizontal="center" vertical="center" wrapText="1"/>
    </xf>
    <xf numFmtId="164" fontId="4" fillId="0" borderId="0" xfId="1"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4" fillId="0" borderId="0" xfId="0" applyFont="1" applyFill="1" applyAlignment="1">
      <alignment horizontal="center"/>
    </xf>
    <xf numFmtId="0" fontId="1" fillId="0" borderId="0" xfId="0" applyFont="1" applyFill="1" applyAlignment="1">
      <alignment horizontal="center"/>
    </xf>
    <xf numFmtId="0" fontId="24" fillId="0" borderId="3"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 fillId="0" borderId="0" xfId="0" applyFont="1" applyAlignment="1"/>
    <xf numFmtId="0" fontId="19" fillId="0" borderId="0" xfId="2" applyFont="1" applyFill="1" applyBorder="1" applyAlignment="1">
      <alignment horizontal="center" vertical="center"/>
    </xf>
    <xf numFmtId="0" fontId="28" fillId="0" borderId="0" xfId="2" applyFont="1" applyFill="1" applyBorder="1" applyAlignment="1">
      <alignment vertical="center"/>
    </xf>
    <xf numFmtId="0" fontId="28" fillId="0" borderId="0" xfId="2" applyFont="1" applyFill="1" applyBorder="1" applyAlignment="1">
      <alignment horizontal="center" vertical="center"/>
    </xf>
    <xf numFmtId="0" fontId="30" fillId="0" borderId="0" xfId="0" applyFont="1"/>
    <xf numFmtId="0" fontId="8" fillId="2" borderId="3" xfId="0" applyFont="1" applyFill="1" applyBorder="1" applyAlignment="1">
      <alignment horizontal="center" vertical="center"/>
    </xf>
    <xf numFmtId="37" fontId="9" fillId="0" borderId="3" xfId="0" quotePrefix="1" applyNumberFormat="1" applyFont="1" applyBorder="1" applyAlignment="1">
      <alignment horizontal="center" vertical="center"/>
    </xf>
    <xf numFmtId="37" fontId="9" fillId="3" borderId="3" xfId="0" quotePrefix="1" applyNumberFormat="1" applyFont="1" applyFill="1" applyBorder="1" applyAlignment="1">
      <alignment horizontal="center" vertical="center"/>
    </xf>
    <xf numFmtId="0" fontId="8" fillId="0" borderId="3" xfId="0" applyFont="1" applyBorder="1" applyAlignment="1">
      <alignment horizontal="center" vertical="center"/>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6" fillId="0" borderId="0" xfId="0" applyFont="1" applyAlignment="1">
      <alignment vertical="center"/>
    </xf>
    <xf numFmtId="0" fontId="37" fillId="0" borderId="0" xfId="0" applyFont="1"/>
    <xf numFmtId="0" fontId="31" fillId="0" borderId="0" xfId="0" applyFont="1" applyAlignment="1">
      <alignment wrapText="1"/>
    </xf>
    <xf numFmtId="0" fontId="31" fillId="0" borderId="0" xfId="0" applyFont="1" applyAlignment="1"/>
    <xf numFmtId="0" fontId="31" fillId="0" borderId="0" xfId="0" applyFont="1" applyAlignment="1">
      <alignment horizontal="left" wrapText="1"/>
    </xf>
    <xf numFmtId="0" fontId="31" fillId="0" borderId="0" xfId="0" applyFont="1" applyAlignment="1">
      <alignment horizontal="center"/>
    </xf>
    <xf numFmtId="0" fontId="14" fillId="4" borderId="3" xfId="0"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4" borderId="3" xfId="0" quotePrefix="1" applyFont="1" applyFill="1" applyBorder="1" applyAlignment="1">
      <alignment horizontal="center" vertical="center" wrapText="1"/>
    </xf>
    <xf numFmtId="0" fontId="19" fillId="0" borderId="3" xfId="0" applyFont="1" applyFill="1" applyBorder="1" applyAlignment="1">
      <alignment horizontal="left" vertical="center" wrapText="1"/>
    </xf>
    <xf numFmtId="165" fontId="31" fillId="4" borderId="3" xfId="0" applyNumberFormat="1" applyFont="1" applyFill="1" applyBorder="1" applyAlignment="1">
      <alignment horizontal="center" vertical="center" wrapText="1"/>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4" fontId="31" fillId="4" borderId="0" xfId="1"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9" fillId="4" borderId="3" xfId="0" applyFont="1" applyFill="1" applyBorder="1" applyAlignment="1">
      <alignment horizontal="center" vertical="center" wrapText="1"/>
    </xf>
    <xf numFmtId="0" fontId="40" fillId="0" borderId="3" xfId="0" applyFont="1" applyFill="1" applyBorder="1" applyAlignment="1">
      <alignment horizontal="left" vertical="center" wrapText="1"/>
    </xf>
    <xf numFmtId="0" fontId="39" fillId="0" borderId="3" xfId="0" applyFont="1" applyBorder="1" applyAlignment="1">
      <alignment vertical="center" wrapText="1"/>
    </xf>
    <xf numFmtId="0" fontId="19" fillId="2" borderId="3" xfId="0" applyFont="1" applyFill="1" applyBorder="1" applyAlignment="1">
      <alignment horizontal="center" vertical="center" wrapText="1"/>
    </xf>
    <xf numFmtId="0" fontId="8" fillId="3" borderId="3" xfId="0" applyFont="1" applyFill="1" applyBorder="1" applyAlignment="1">
      <alignment horizontal="center" vertical="center"/>
    </xf>
    <xf numFmtId="0" fontId="19" fillId="3" borderId="3" xfId="0" applyFont="1" applyFill="1" applyBorder="1" applyAlignment="1">
      <alignment vertical="center"/>
    </xf>
    <xf numFmtId="0" fontId="19" fillId="2" borderId="3" xfId="0" applyFont="1" applyFill="1" applyBorder="1" applyAlignment="1">
      <alignment vertical="center"/>
    </xf>
    <xf numFmtId="0" fontId="19" fillId="2" borderId="3" xfId="0" quotePrefix="1" applyFont="1" applyFill="1" applyBorder="1" applyAlignment="1">
      <alignment horizontal="center" vertical="center"/>
    </xf>
    <xf numFmtId="0" fontId="19" fillId="2" borderId="3" xfId="0" applyFont="1" applyFill="1" applyBorder="1" applyAlignment="1">
      <alignment horizontal="center" vertical="center"/>
    </xf>
    <xf numFmtId="0" fontId="43" fillId="0" borderId="0" xfId="0" applyFont="1" applyAlignment="1">
      <alignment vertical="center"/>
    </xf>
    <xf numFmtId="0" fontId="19" fillId="2" borderId="3" xfId="0" quotePrefix="1" applyFont="1" applyFill="1" applyBorder="1" applyAlignment="1">
      <alignment vertical="center"/>
    </xf>
    <xf numFmtId="0" fontId="23" fillId="2" borderId="3" xfId="0" quotePrefix="1" applyFont="1" applyFill="1" applyBorder="1" applyAlignment="1">
      <alignment horizontal="center" vertical="center"/>
    </xf>
    <xf numFmtId="0" fontId="23" fillId="2" borderId="3" xfId="0" applyFont="1" applyFill="1" applyBorder="1" applyAlignment="1">
      <alignment horizontal="center" vertical="center"/>
    </xf>
    <xf numFmtId="14" fontId="19" fillId="2" borderId="3" xfId="0" applyNumberFormat="1" applyFont="1" applyFill="1" applyBorder="1" applyAlignment="1">
      <alignment vertical="center"/>
    </xf>
    <xf numFmtId="0" fontId="43" fillId="0" borderId="3" xfId="0" applyFont="1" applyBorder="1" applyAlignment="1">
      <alignment vertical="center"/>
    </xf>
    <xf numFmtId="0" fontId="27" fillId="3" borderId="3" xfId="0" quotePrefix="1" applyFont="1" applyFill="1" applyBorder="1" applyAlignment="1">
      <alignment horizontal="center" vertical="center"/>
    </xf>
    <xf numFmtId="0" fontId="27" fillId="3" borderId="3" xfId="0" applyFont="1" applyFill="1" applyBorder="1" applyAlignment="1">
      <alignment vertical="center"/>
    </xf>
    <xf numFmtId="0" fontId="44" fillId="3" borderId="3" xfId="0" applyFont="1" applyFill="1" applyBorder="1" applyAlignment="1">
      <alignment vertical="center"/>
    </xf>
    <xf numFmtId="0" fontId="19" fillId="3" borderId="3" xfId="0" applyFont="1" applyFill="1" applyBorder="1" applyAlignment="1">
      <alignment horizontal="center" vertical="center"/>
    </xf>
    <xf numFmtId="0" fontId="4" fillId="2" borderId="3" xfId="0" quotePrefix="1" applyFont="1" applyFill="1" applyBorder="1" applyAlignment="1">
      <alignment horizontal="center" vertical="center" wrapText="1"/>
    </xf>
    <xf numFmtId="0" fontId="4" fillId="2" borderId="3" xfId="0" applyFont="1" applyFill="1" applyBorder="1" applyAlignment="1">
      <alignment vertical="center"/>
    </xf>
    <xf numFmtId="0" fontId="8" fillId="2" borderId="3" xfId="0" quotePrefix="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4" fillId="0" borderId="0" xfId="0" applyFont="1" applyAlignment="1">
      <alignment horizontal="center"/>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6" fillId="0" borderId="0" xfId="0" applyFont="1" applyAlignment="1">
      <alignment horizontal="center" vertical="center"/>
    </xf>
    <xf numFmtId="0" fontId="46" fillId="0" borderId="0" xfId="0" applyFont="1" applyAlignment="1">
      <alignment horizontal="center" vertical="center"/>
    </xf>
    <xf numFmtId="0" fontId="27"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3" fillId="2" borderId="0" xfId="0" applyFont="1" applyFill="1" applyBorder="1" applyAlignment="1">
      <alignment horizontal="center" vertical="center"/>
    </xf>
    <xf numFmtId="0" fontId="19" fillId="2" borderId="0" xfId="0" applyFont="1" applyFill="1" applyBorder="1" applyAlignment="1">
      <alignment vertical="center"/>
    </xf>
    <xf numFmtId="0" fontId="43" fillId="0" borderId="0" xfId="0" applyFont="1" applyAlignment="1">
      <alignment horizontal="center" vertical="center"/>
    </xf>
    <xf numFmtId="0" fontId="14" fillId="0" borderId="0" xfId="0" applyFont="1" applyAlignment="1">
      <alignment horizontal="center" vertical="center"/>
    </xf>
    <xf numFmtId="0" fontId="31" fillId="0" borderId="3" xfId="0" applyFont="1" applyBorder="1" applyAlignment="1">
      <alignment vertical="center"/>
    </xf>
    <xf numFmtId="0" fontId="42" fillId="0" borderId="0" xfId="0" applyFont="1" applyAlignment="1"/>
    <xf numFmtId="0" fontId="42" fillId="0" borderId="0" xfId="0" applyFont="1" applyAlignment="1">
      <alignment wrapText="1"/>
    </xf>
    <xf numFmtId="0" fontId="41" fillId="0" borderId="0" xfId="0" applyFont="1" applyAlignment="1">
      <alignment vertical="center"/>
    </xf>
    <xf numFmtId="0" fontId="19" fillId="0" borderId="3" xfId="0" applyFont="1" applyBorder="1" applyAlignment="1">
      <alignment vertical="center" wrapText="1"/>
    </xf>
    <xf numFmtId="0" fontId="48" fillId="0" borderId="0" xfId="0" applyFont="1" applyAlignment="1">
      <alignment wrapText="1"/>
    </xf>
    <xf numFmtId="0" fontId="48" fillId="0" borderId="0" xfId="0" applyFont="1" applyAlignment="1">
      <alignment horizontal="left" wrapText="1"/>
    </xf>
    <xf numFmtId="0" fontId="48" fillId="0" borderId="0" xfId="0" applyFont="1"/>
    <xf numFmtId="14" fontId="31" fillId="4" borderId="3" xfId="0" quotePrefix="1"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1" fillId="0" borderId="0" xfId="0" applyFont="1" applyAlignment="1">
      <alignment wrapText="1"/>
    </xf>
    <xf numFmtId="0" fontId="31" fillId="0" borderId="0" xfId="0" applyFont="1" applyAlignment="1">
      <alignment horizontal="left" wrapText="1"/>
    </xf>
    <xf numFmtId="0" fontId="31" fillId="0" borderId="0" xfId="0" applyFont="1" applyAlignment="1">
      <alignment horizontal="center"/>
    </xf>
    <xf numFmtId="0" fontId="31" fillId="0" borderId="0" xfId="0" applyFont="1" applyAlignment="1"/>
    <xf numFmtId="0" fontId="14" fillId="4" borderId="3" xfId="0"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4" fontId="31" fillId="4" borderId="0" xfId="3"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6" fillId="0" borderId="0" xfId="0" applyFont="1" applyAlignment="1">
      <alignment vertical="center"/>
    </xf>
    <xf numFmtId="0" fontId="37" fillId="0" borderId="0" xfId="0" applyFont="1"/>
    <xf numFmtId="165" fontId="31" fillId="4" borderId="3" xfId="0" applyNumberFormat="1" applyFont="1" applyFill="1" applyBorder="1" applyAlignment="1">
      <alignment horizontal="center" vertical="center" wrapText="1"/>
    </xf>
    <xf numFmtId="0" fontId="31" fillId="4" borderId="3" xfId="0" quotePrefix="1"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34" fillId="0" borderId="0" xfId="0" applyFont="1" applyAlignment="1">
      <alignment wrapText="1"/>
    </xf>
    <xf numFmtId="0" fontId="19" fillId="0" borderId="3" xfId="0" applyFont="1" applyFill="1" applyBorder="1" applyAlignment="1">
      <alignment horizontal="left" vertical="center" wrapText="1"/>
    </xf>
    <xf numFmtId="0" fontId="8"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wrapText="1"/>
    </xf>
    <xf numFmtId="0" fontId="14" fillId="0" borderId="0" xfId="0" applyFont="1"/>
    <xf numFmtId="0" fontId="35" fillId="4" borderId="3" xfId="0" applyFont="1" applyFill="1" applyBorder="1" applyAlignment="1">
      <alignment horizontal="center" vertical="center" wrapText="1"/>
    </xf>
    <xf numFmtId="0" fontId="35" fillId="0" borderId="3" xfId="0" applyFont="1" applyBorder="1" applyAlignment="1">
      <alignment vertical="center" wrapText="1"/>
    </xf>
    <xf numFmtId="0" fontId="39" fillId="0" borderId="0" xfId="0" applyFont="1" applyAlignment="1">
      <alignment vertical="center"/>
    </xf>
    <xf numFmtId="0" fontId="35" fillId="0" borderId="0" xfId="0" applyFont="1" applyAlignment="1">
      <alignment vertical="center"/>
    </xf>
    <xf numFmtId="0" fontId="39" fillId="4" borderId="3" xfId="0" quotePrefix="1" applyFont="1" applyFill="1" applyBorder="1" applyAlignment="1">
      <alignment horizontal="center" vertical="center" wrapText="1"/>
    </xf>
    <xf numFmtId="0" fontId="30" fillId="0" borderId="0" xfId="0" applyFont="1" applyAlignment="1">
      <alignment vertical="center" wrapText="1"/>
    </xf>
    <xf numFmtId="0" fontId="18" fillId="0" borderId="0" xfId="0" applyFont="1" applyAlignment="1">
      <alignment wrapText="1"/>
    </xf>
    <xf numFmtId="0" fontId="18" fillId="0" borderId="0" xfId="0" applyFont="1"/>
    <xf numFmtId="0" fontId="14" fillId="0" borderId="0" xfId="0" applyFont="1" applyAlignment="1">
      <alignment horizontal="center" vertical="center"/>
    </xf>
    <xf numFmtId="0" fontId="7" fillId="2" borderId="0" xfId="0" applyFont="1" applyFill="1" applyBorder="1" applyAlignment="1">
      <alignment horizontal="center" vertical="center" wrapText="1"/>
    </xf>
    <xf numFmtId="0" fontId="4" fillId="0" borderId="3" xfId="0" applyFont="1" applyBorder="1" applyAlignment="1">
      <alignment horizontal="center" vertical="center"/>
    </xf>
    <xf numFmtId="0" fontId="19" fillId="0" borderId="3" xfId="0" applyFont="1" applyFill="1" applyBorder="1" applyAlignment="1">
      <alignment vertical="center"/>
    </xf>
    <xf numFmtId="0" fontId="1" fillId="0" borderId="0" xfId="0" applyFont="1" applyAlignment="1">
      <alignment horizontal="center" vertical="center"/>
    </xf>
    <xf numFmtId="0" fontId="30" fillId="0" borderId="0" xfId="0" applyFont="1" applyAlignment="1">
      <alignment horizontal="center" vertical="center"/>
    </xf>
    <xf numFmtId="0" fontId="45"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4" fontId="4" fillId="2" borderId="3" xfId="1" applyNumberFormat="1" applyFont="1" applyFill="1" applyBorder="1" applyAlignment="1">
      <alignment horizontal="center" vertical="center" wrapText="1"/>
    </xf>
    <xf numFmtId="0" fontId="4" fillId="2" borderId="3" xfId="0" applyFont="1" applyFill="1" applyBorder="1" applyAlignment="1">
      <alignment horizontal="left" vertical="center" wrapText="1"/>
    </xf>
    <xf numFmtId="0" fontId="8" fillId="2" borderId="3" xfId="0" quotePrefix="1" applyNumberFormat="1" applyFont="1" applyFill="1" applyBorder="1" applyAlignment="1" applyProtection="1">
      <alignment horizontal="center" vertical="center"/>
      <protection locked="0"/>
    </xf>
    <xf numFmtId="0" fontId="4" fillId="2" borderId="3" xfId="0" applyFont="1" applyFill="1" applyBorder="1" applyAlignment="1">
      <alignment horizontal="center" vertical="center" wrapText="1"/>
    </xf>
    <xf numFmtId="0" fontId="19" fillId="0" borderId="3" xfId="0" quotePrefix="1" applyFont="1" applyFill="1" applyBorder="1" applyAlignment="1">
      <alignment vertical="center"/>
    </xf>
    <xf numFmtId="0" fontId="23" fillId="0" borderId="3" xfId="0" quotePrefix="1" applyFont="1" applyFill="1" applyBorder="1" applyAlignment="1">
      <alignment horizontal="center" vertical="center"/>
    </xf>
    <xf numFmtId="164" fontId="1" fillId="0" borderId="0" xfId="1" applyNumberFormat="1" applyFont="1"/>
    <xf numFmtId="165" fontId="19" fillId="4" borderId="3" xfId="0" applyNumberFormat="1" applyFont="1" applyFill="1" applyBorder="1" applyAlignment="1">
      <alignment horizontal="center" vertical="center" wrapText="1"/>
    </xf>
    <xf numFmtId="0" fontId="39" fillId="0" borderId="0" xfId="0" applyFont="1" applyAlignment="1"/>
    <xf numFmtId="0" fontId="39" fillId="0" borderId="0" xfId="0" applyFont="1" applyAlignment="1">
      <alignment wrapText="1"/>
    </xf>
    <xf numFmtId="0" fontId="50" fillId="0" borderId="0" xfId="0" applyFont="1" applyAlignment="1"/>
    <xf numFmtId="0" fontId="50" fillId="0" borderId="0" xfId="0" applyFont="1" applyAlignment="1">
      <alignment wrapText="1"/>
    </xf>
    <xf numFmtId="0" fontId="43" fillId="0" borderId="3" xfId="0" applyFont="1" applyBorder="1" applyAlignment="1">
      <alignment horizontal="center" vertical="center"/>
    </xf>
    <xf numFmtId="0" fontId="19" fillId="2" borderId="1" xfId="0" quotePrefix="1" applyFont="1" applyFill="1" applyBorder="1" applyAlignment="1">
      <alignment horizontal="center" vertical="center"/>
    </xf>
    <xf numFmtId="0" fontId="19" fillId="2" borderId="2" xfId="0" applyFont="1" applyFill="1" applyBorder="1" applyAlignment="1">
      <alignment horizontal="center" vertical="center"/>
    </xf>
    <xf numFmtId="0" fontId="44" fillId="3" borderId="4" xfId="0" applyFont="1" applyFill="1" applyBorder="1" applyAlignment="1">
      <alignment vertical="center"/>
    </xf>
    <xf numFmtId="0" fontId="19" fillId="0" borderId="3" xfId="0" applyFont="1" applyBorder="1" applyAlignment="1">
      <alignment horizontal="justify" vertical="center" wrapText="1"/>
    </xf>
    <xf numFmtId="0" fontId="19" fillId="5" borderId="3" xfId="0" applyFont="1" applyFill="1" applyBorder="1" applyAlignment="1">
      <alignment horizontal="justify" vertical="center" wrapText="1"/>
    </xf>
    <xf numFmtId="0" fontId="19" fillId="0" borderId="3" xfId="0" applyFont="1" applyFill="1" applyBorder="1" applyAlignment="1">
      <alignment horizontal="center" vertical="center" wrapText="1"/>
    </xf>
    <xf numFmtId="0" fontId="1" fillId="0" borderId="0" xfId="0" quotePrefix="1" applyFont="1"/>
    <xf numFmtId="0" fontId="26" fillId="0" borderId="0" xfId="0" applyFont="1" applyAlignment="1">
      <alignment horizontal="center" vertical="center"/>
    </xf>
    <xf numFmtId="0" fontId="26" fillId="0" borderId="0" xfId="0" applyFont="1"/>
    <xf numFmtId="0" fontId="52" fillId="0" borderId="0" xfId="0" applyFont="1"/>
    <xf numFmtId="0" fontId="19" fillId="0" borderId="3" xfId="0" quotePrefix="1" applyFont="1" applyFill="1" applyBorder="1" applyAlignment="1">
      <alignment horizontal="justify" vertical="center" wrapText="1"/>
    </xf>
    <xf numFmtId="0" fontId="46" fillId="0" borderId="3" xfId="0" applyFont="1" applyBorder="1" applyAlignment="1">
      <alignment horizontal="center" vertical="center"/>
    </xf>
    <xf numFmtId="0" fontId="2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6" borderId="3" xfId="0" applyFont="1" applyFill="1" applyBorder="1" applyAlignment="1">
      <alignment horizontal="center" vertical="center"/>
    </xf>
    <xf numFmtId="0" fontId="5" fillId="7" borderId="3" xfId="0" applyFont="1" applyFill="1" applyBorder="1" applyAlignment="1">
      <alignment horizontal="center" vertical="center"/>
    </xf>
    <xf numFmtId="0" fontId="4" fillId="6" borderId="3" xfId="0" applyFont="1" applyFill="1" applyBorder="1" applyAlignment="1">
      <alignment horizontal="center" vertical="center"/>
    </xf>
    <xf numFmtId="0" fontId="4" fillId="7" borderId="3" xfId="0" applyFont="1" applyFill="1" applyBorder="1" applyAlignment="1">
      <alignment horizontal="center" vertical="center"/>
    </xf>
    <xf numFmtId="0" fontId="5" fillId="0" borderId="0" xfId="0" applyFont="1" applyBorder="1" applyAlignment="1">
      <alignment vertical="center" wrapText="1"/>
    </xf>
    <xf numFmtId="0" fontId="47" fillId="0" borderId="0" xfId="0" applyFont="1" applyBorder="1" applyAlignment="1">
      <alignment vertical="center"/>
    </xf>
    <xf numFmtId="166" fontId="4" fillId="7" borderId="3" xfId="0" applyNumberFormat="1" applyFont="1" applyFill="1" applyBorder="1" applyAlignment="1">
      <alignment horizontal="center" vertical="center"/>
    </xf>
    <xf numFmtId="166" fontId="4" fillId="6" borderId="3"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51" fillId="2" borderId="1" xfId="0" applyFont="1" applyFill="1" applyBorder="1" applyAlignment="1">
      <alignment horizontal="center" vertical="center" wrapText="1"/>
    </xf>
    <xf numFmtId="0" fontId="29" fillId="0" borderId="3" xfId="0" quotePrefix="1" applyFont="1" applyFill="1" applyBorder="1" applyAlignment="1" applyProtection="1">
      <alignment horizontal="justify" vertical="center" wrapText="1"/>
      <protection locked="0"/>
    </xf>
    <xf numFmtId="0" fontId="30"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164" fontId="29" fillId="0" borderId="3" xfId="1" applyNumberFormat="1" applyFont="1" applyFill="1" applyBorder="1" applyAlignment="1">
      <alignment horizontal="justify" vertical="center" wrapText="1"/>
    </xf>
    <xf numFmtId="0" fontId="32" fillId="0" borderId="0" xfId="0" applyFont="1" applyBorder="1" applyAlignment="1">
      <alignment horizontal="left" vertical="top"/>
    </xf>
    <xf numFmtId="0" fontId="56" fillId="0" borderId="0" xfId="0" applyFont="1" applyAlignment="1"/>
    <xf numFmtId="0" fontId="32" fillId="0" borderId="0" xfId="0" applyFont="1" applyBorder="1" applyAlignment="1">
      <alignment horizontal="center" vertical="top"/>
    </xf>
    <xf numFmtId="0" fontId="56" fillId="0" borderId="0" xfId="0" applyFont="1" applyAlignment="1">
      <alignment horizontal="center"/>
    </xf>
    <xf numFmtId="0" fontId="14" fillId="0" borderId="0" xfId="0" applyFont="1" applyAlignment="1">
      <alignment horizontal="center" vertical="center"/>
    </xf>
    <xf numFmtId="0" fontId="31" fillId="0" borderId="3" xfId="0" applyFont="1" applyBorder="1" applyAlignment="1">
      <alignment horizontal="center"/>
    </xf>
    <xf numFmtId="164" fontId="29" fillId="0" borderId="3" xfId="1" applyNumberFormat="1" applyFont="1" applyFill="1" applyBorder="1" applyAlignment="1">
      <alignment horizontal="left" vertical="center" wrapText="1"/>
    </xf>
    <xf numFmtId="164" fontId="29" fillId="2" borderId="3" xfId="1" applyNumberFormat="1" applyFont="1" applyFill="1" applyBorder="1" applyAlignment="1">
      <alignment horizontal="left" vertical="center" wrapText="1"/>
    </xf>
    <xf numFmtId="0" fontId="30" fillId="0" borderId="3" xfId="0" applyFont="1" applyFill="1" applyBorder="1" applyAlignment="1" applyProtection="1">
      <alignment horizontal="left" vertical="center" wrapText="1"/>
      <protection locked="0"/>
    </xf>
    <xf numFmtId="0" fontId="30" fillId="0" borderId="3" xfId="0" applyFont="1" applyFill="1" applyBorder="1" applyAlignment="1" applyProtection="1">
      <alignment vertical="center" wrapText="1"/>
      <protection locked="0"/>
    </xf>
    <xf numFmtId="164" fontId="31" fillId="0" borderId="0" xfId="1" applyNumberFormat="1" applyFont="1" applyAlignment="1">
      <alignment vertical="center"/>
    </xf>
    <xf numFmtId="0" fontId="19" fillId="2" borderId="3" xfId="0" applyFont="1" applyFill="1" applyBorder="1" applyAlignment="1">
      <alignment horizontal="justify" vertical="center" wrapText="1"/>
    </xf>
    <xf numFmtId="0" fontId="26" fillId="0" borderId="1" xfId="0" applyFont="1" applyFill="1" applyBorder="1" applyAlignment="1">
      <alignment horizontal="justify" vertical="center" wrapText="1"/>
    </xf>
    <xf numFmtId="0" fontId="26" fillId="2" borderId="3" xfId="0" applyFont="1" applyFill="1" applyBorder="1" applyAlignment="1">
      <alignment vertical="center" wrapText="1"/>
    </xf>
    <xf numFmtId="0" fontId="57" fillId="0" borderId="0" xfId="0" applyFont="1" applyBorder="1"/>
    <xf numFmtId="0" fontId="58" fillId="0" borderId="0" xfId="0" applyFont="1" applyFill="1" applyBorder="1" applyAlignment="1" applyProtection="1">
      <alignment horizontal="center" vertical="center" wrapText="1"/>
      <protection locked="0"/>
    </xf>
    <xf numFmtId="0" fontId="59" fillId="0" borderId="0" xfId="0" applyFont="1" applyFill="1" applyBorder="1" applyAlignment="1" applyProtection="1">
      <alignment horizontal="center" vertical="center" wrapText="1"/>
      <protection locked="0"/>
    </xf>
    <xf numFmtId="0" fontId="59" fillId="0" borderId="0" xfId="0" applyFont="1" applyFill="1" applyBorder="1" applyAlignment="1" applyProtection="1">
      <alignment vertical="center" wrapText="1"/>
      <protection locked="0"/>
    </xf>
    <xf numFmtId="0" fontId="47" fillId="0" borderId="0" xfId="0" applyFont="1" applyFill="1" applyBorder="1" applyAlignment="1" applyProtection="1">
      <alignment horizontal="center" vertical="center"/>
      <protection locked="0"/>
    </xf>
    <xf numFmtId="0" fontId="47" fillId="0" borderId="0" xfId="0" applyFont="1" applyFill="1" applyBorder="1" applyAlignment="1" applyProtection="1">
      <alignment vertical="center"/>
      <protection locked="0"/>
    </xf>
    <xf numFmtId="0" fontId="57" fillId="0" borderId="0" xfId="0" applyFont="1" applyFill="1" applyBorder="1"/>
    <xf numFmtId="0" fontId="57" fillId="0" borderId="0" xfId="0" quotePrefix="1" applyFont="1" applyFill="1" applyBorder="1"/>
    <xf numFmtId="0" fontId="57" fillId="0" borderId="0" xfId="0" quotePrefix="1" applyFont="1" applyBorder="1"/>
    <xf numFmtId="0" fontId="31" fillId="0" borderId="3" xfId="0" applyFont="1" applyBorder="1"/>
    <xf numFmtId="0" fontId="19" fillId="0" borderId="1" xfId="0" quotePrefix="1" applyFont="1" applyFill="1" applyBorder="1" applyAlignment="1">
      <alignment horizontal="center" vertical="center"/>
    </xf>
    <xf numFmtId="0" fontId="19"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14" fillId="0" borderId="0" xfId="0" applyFont="1" applyAlignment="1">
      <alignment horizontal="center" vertical="center"/>
    </xf>
    <xf numFmtId="0" fontId="32" fillId="0" borderId="0" xfId="0" applyFont="1" applyAlignment="1">
      <alignment horizontal="center"/>
    </xf>
    <xf numFmtId="164" fontId="43" fillId="0" borderId="0" xfId="1" applyNumberFormat="1" applyFont="1" applyAlignment="1">
      <alignment vertical="center"/>
    </xf>
    <xf numFmtId="0" fontId="8" fillId="0" borderId="0" xfId="0" applyFont="1" applyAlignment="1"/>
    <xf numFmtId="0" fontId="8" fillId="0" borderId="0" xfId="0" applyFont="1" applyAlignment="1">
      <alignment wrapText="1"/>
    </xf>
    <xf numFmtId="0" fontId="56" fillId="0" borderId="0" xfId="0" applyFont="1"/>
    <xf numFmtId="0" fontId="60" fillId="0" borderId="0" xfId="0" applyFont="1" applyAlignment="1"/>
    <xf numFmtId="0" fontId="60" fillId="0" borderId="0" xfId="0" applyFont="1" applyAlignment="1">
      <alignment wrapText="1"/>
    </xf>
    <xf numFmtId="0" fontId="8" fillId="0" borderId="0" xfId="0" applyFont="1" applyAlignment="1">
      <alignment horizontal="center"/>
    </xf>
    <xf numFmtId="0" fontId="7" fillId="4" borderId="3" xfId="0" applyFont="1" applyFill="1" applyBorder="1" applyAlignment="1">
      <alignment horizontal="center" vertical="center" wrapText="1"/>
    </xf>
    <xf numFmtId="0" fontId="7" fillId="4" borderId="3" xfId="0" quotePrefix="1" applyFont="1" applyFill="1" applyBorder="1" applyAlignment="1">
      <alignment horizontal="center" vertical="center" wrapText="1"/>
    </xf>
    <xf numFmtId="0" fontId="7" fillId="3" borderId="3" xfId="0" applyFont="1" applyFill="1" applyBorder="1" applyAlignment="1">
      <alignment horizontal="center" vertical="center" wrapText="1"/>
    </xf>
    <xf numFmtId="0" fontId="56" fillId="0" borderId="0" xfId="0" applyFont="1" applyAlignment="1">
      <alignment vertical="center"/>
    </xf>
    <xf numFmtId="0" fontId="51" fillId="4" borderId="14" xfId="0" quotePrefix="1" applyFont="1" applyFill="1" applyBorder="1" applyAlignment="1">
      <alignment horizontal="center" vertical="center" wrapText="1"/>
    </xf>
    <xf numFmtId="0" fontId="51" fillId="0" borderId="14" xfId="0" applyFont="1" applyBorder="1" applyAlignment="1">
      <alignment horizontal="left" vertical="center" wrapText="1"/>
    </xf>
    <xf numFmtId="0" fontId="51" fillId="4" borderId="14" xfId="0" applyFont="1" applyFill="1" applyBorder="1" applyAlignment="1">
      <alignment horizontal="left" vertical="center" wrapText="1"/>
    </xf>
    <xf numFmtId="0" fontId="45" fillId="4" borderId="14" xfId="0" quotePrefix="1" applyFont="1" applyFill="1" applyBorder="1" applyAlignment="1">
      <alignment horizontal="center" vertical="center" wrapText="1"/>
    </xf>
    <xf numFmtId="0" fontId="51" fillId="0" borderId="0" xfId="0" applyFont="1" applyAlignment="1">
      <alignment vertical="center"/>
    </xf>
    <xf numFmtId="0" fontId="56" fillId="0" borderId="0" xfId="0" applyFont="1" applyBorder="1" applyAlignment="1">
      <alignment vertical="top" wrapText="1"/>
    </xf>
    <xf numFmtId="0" fontId="56" fillId="0" borderId="0" xfId="0" applyFont="1" applyBorder="1" applyAlignment="1">
      <alignment horizontal="center" vertical="top" wrapText="1"/>
    </xf>
    <xf numFmtId="0" fontId="56" fillId="0" borderId="0" xfId="0" applyFont="1" applyAlignment="1">
      <alignment horizontal="justify"/>
    </xf>
    <xf numFmtId="0" fontId="6" fillId="0" borderId="0" xfId="0" applyFont="1" applyAlignment="1">
      <alignment horizontal="center" vertical="center"/>
    </xf>
    <xf numFmtId="0" fontId="14" fillId="0" borderId="0" xfId="0" applyFont="1" applyAlignment="1">
      <alignment horizontal="center" vertical="center"/>
    </xf>
    <xf numFmtId="0" fontId="30" fillId="0" borderId="3" xfId="0" applyFont="1" applyBorder="1" applyAlignment="1">
      <alignment horizontal="justify" vertical="center" wrapText="1"/>
    </xf>
    <xf numFmtId="0" fontId="51" fillId="0" borderId="15" xfId="0" applyFont="1" applyBorder="1" applyAlignment="1">
      <alignment horizontal="left" vertical="center" wrapText="1"/>
    </xf>
    <xf numFmtId="0" fontId="51" fillId="4" borderId="15" xfId="0" applyFont="1" applyFill="1" applyBorder="1" applyAlignment="1">
      <alignment horizontal="left" vertical="center" wrapText="1"/>
    </xf>
    <xf numFmtId="0" fontId="31" fillId="4" borderId="3" xfId="0" applyFont="1" applyFill="1" applyBorder="1" applyAlignment="1">
      <alignment horizontal="left" vertical="center" wrapText="1"/>
    </xf>
    <xf numFmtId="0" fontId="19" fillId="0" borderId="4" xfId="0" applyFont="1" applyBorder="1" applyAlignment="1">
      <alignment vertical="center" wrapText="1"/>
    </xf>
    <xf numFmtId="164" fontId="29" fillId="2" borderId="3" xfId="1" applyNumberFormat="1"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0" applyFont="1" applyAlignment="1">
      <alignment horizontal="center" vertical="center"/>
    </xf>
    <xf numFmtId="0" fontId="61" fillId="4" borderId="14" xfId="0" applyFont="1" applyFill="1" applyBorder="1" applyAlignment="1">
      <alignment horizontal="left" vertical="center" wrapText="1"/>
    </xf>
    <xf numFmtId="0" fontId="62" fillId="4" borderId="14" xfId="0" quotePrefix="1" applyFont="1" applyFill="1" applyBorder="1" applyAlignment="1">
      <alignment horizontal="center" vertical="center" wrapText="1"/>
    </xf>
    <xf numFmtId="0" fontId="61" fillId="0" borderId="0" xfId="0" applyFont="1" applyAlignment="1">
      <alignment vertical="center"/>
    </xf>
    <xf numFmtId="0" fontId="61" fillId="0" borderId="14" xfId="0" applyFont="1" applyBorder="1" applyAlignment="1">
      <alignment horizontal="left" vertical="center" wrapText="1"/>
    </xf>
    <xf numFmtId="0" fontId="51" fillId="4" borderId="3" xfId="0" quotePrefix="1" applyFont="1" applyFill="1" applyBorder="1" applyAlignment="1">
      <alignment horizontal="center" vertical="center" wrapText="1"/>
    </xf>
    <xf numFmtId="0" fontId="51" fillId="4" borderId="3" xfId="0" applyFont="1" applyFill="1" applyBorder="1" applyAlignment="1">
      <alignment horizontal="left" vertical="center" wrapText="1"/>
    </xf>
    <xf numFmtId="0" fontId="45" fillId="4" borderId="3" xfId="0" quotePrefix="1" applyFont="1" applyFill="1" applyBorder="1" applyAlignment="1">
      <alignment horizontal="center" vertical="center" wrapText="1"/>
    </xf>
    <xf numFmtId="0" fontId="19" fillId="0" borderId="5" xfId="0" applyFont="1" applyFill="1" applyBorder="1" applyAlignment="1">
      <alignment horizontal="justify" vertical="center" wrapText="1"/>
    </xf>
    <xf numFmtId="0" fontId="19" fillId="2" borderId="3" xfId="0" applyFont="1" applyFill="1" applyBorder="1" applyAlignment="1">
      <alignment vertical="center" wrapText="1"/>
    </xf>
    <xf numFmtId="0" fontId="14" fillId="0" borderId="0" xfId="0" applyFont="1" applyAlignment="1">
      <alignment horizontal="center" vertical="center"/>
    </xf>
    <xf numFmtId="0" fontId="27" fillId="8" borderId="3" xfId="0" applyFont="1" applyFill="1" applyBorder="1" applyAlignment="1">
      <alignment horizontal="center" vertical="center" wrapText="1"/>
    </xf>
    <xf numFmtId="0" fontId="8" fillId="8" borderId="3" xfId="0" quotePrefix="1" applyFont="1" applyFill="1" applyBorder="1" applyAlignment="1">
      <alignment horizontal="center" vertical="center" wrapText="1"/>
    </xf>
    <xf numFmtId="0" fontId="8" fillId="8" borderId="3" xfId="0" quotePrefix="1" applyNumberFormat="1" applyFont="1" applyFill="1" applyBorder="1" applyAlignment="1" applyProtection="1">
      <alignment horizontal="center" vertical="center" wrapText="1"/>
      <protection locked="0"/>
    </xf>
    <xf numFmtId="0" fontId="8" fillId="8" borderId="3" xfId="0" quotePrefix="1" applyFont="1" applyFill="1" applyBorder="1" applyAlignment="1" applyProtection="1">
      <alignment horizontal="center" vertical="center" wrapText="1"/>
      <protection locked="0"/>
    </xf>
    <xf numFmtId="0" fontId="43" fillId="8" borderId="0" xfId="0" applyFont="1" applyFill="1" applyAlignment="1">
      <alignment vertical="center"/>
    </xf>
    <xf numFmtId="0" fontId="27" fillId="0" borderId="0" xfId="2" applyFont="1" applyFill="1" applyBorder="1" applyAlignment="1">
      <alignment horizontal="center" vertical="center"/>
    </xf>
    <xf numFmtId="0" fontId="7" fillId="0" borderId="0" xfId="2" applyFont="1" applyFill="1" applyAlignment="1">
      <alignment horizontal="center" vertical="center" wrapText="1"/>
    </xf>
    <xf numFmtId="0" fontId="7" fillId="0" borderId="0" xfId="2" applyFont="1" applyFill="1" applyAlignment="1">
      <alignment horizontal="center" vertical="center"/>
    </xf>
    <xf numFmtId="0" fontId="8" fillId="0" borderId="0" xfId="2" applyFont="1" applyFill="1" applyAlignment="1">
      <alignment horizontal="center" vertical="center" wrapText="1"/>
    </xf>
    <xf numFmtId="0" fontId="7" fillId="0" borderId="0" xfId="2" applyFont="1" applyFill="1" applyAlignment="1">
      <alignment horizontal="center" vertical="top" wrapText="1"/>
    </xf>
    <xf numFmtId="0" fontId="40" fillId="0" borderId="0" xfId="2" applyFont="1" applyFill="1" applyBorder="1" applyAlignment="1">
      <alignment horizontal="justify" vertical="center" wrapText="1"/>
    </xf>
    <xf numFmtId="0" fontId="16" fillId="0" borderId="0" xfId="0" applyFont="1" applyAlignment="1">
      <alignment horizontal="center"/>
    </xf>
    <xf numFmtId="0" fontId="16" fillId="0" borderId="0" xfId="0" applyFont="1" applyAlignment="1">
      <alignment horizontal="center" vertical="center"/>
    </xf>
    <xf numFmtId="0" fontId="15" fillId="0" borderId="3" xfId="0" applyFont="1" applyFill="1" applyBorder="1" applyAlignment="1" applyProtection="1">
      <alignment horizontal="center" vertical="center" wrapText="1"/>
      <protection locked="0"/>
    </xf>
    <xf numFmtId="0" fontId="4" fillId="0" borderId="10" xfId="0" quotePrefix="1" applyFont="1" applyBorder="1" applyAlignment="1">
      <alignment horizontal="center" vertical="center" wrapText="1"/>
    </xf>
    <xf numFmtId="0" fontId="4" fillId="0" borderId="0" xfId="0" quotePrefix="1" applyFont="1" applyBorder="1" applyAlignment="1">
      <alignment horizontal="left" vertical="center" wrapText="1"/>
    </xf>
    <xf numFmtId="0" fontId="21" fillId="0" borderId="0" xfId="0" applyFont="1" applyAlignment="1">
      <alignment horizontal="center"/>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9"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11"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center" vertical="center" wrapText="1"/>
      <protection locked="0"/>
    </xf>
    <xf numFmtId="0" fontId="13" fillId="0" borderId="0" xfId="0" applyFont="1" applyBorder="1" applyAlignment="1">
      <alignment horizontal="center"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2" fillId="0" borderId="0" xfId="0" quotePrefix="1" applyFont="1" applyAlignment="1">
      <alignment horizontal="justify" vertical="center" wrapText="1"/>
    </xf>
    <xf numFmtId="0" fontId="1" fillId="0" borderId="0" xfId="0" quotePrefix="1" applyFont="1" applyAlignment="1">
      <alignment horizontal="justify" vertical="center" wrapText="1"/>
    </xf>
    <xf numFmtId="0" fontId="58" fillId="0" borderId="0" xfId="0" applyFont="1" applyFill="1" applyBorder="1" applyAlignment="1">
      <alignment horizontal="center" vertical="center" wrapText="1"/>
    </xf>
    <xf numFmtId="0" fontId="22" fillId="0" borderId="3" xfId="0" applyFont="1" applyBorder="1" applyAlignment="1">
      <alignment horizontal="center" vertical="center"/>
    </xf>
    <xf numFmtId="0" fontId="2" fillId="0" borderId="0" xfId="0" applyFont="1" applyAlignment="1">
      <alignment horizontal="center"/>
    </xf>
    <xf numFmtId="0" fontId="9" fillId="0" borderId="0" xfId="0" applyFont="1" applyAlignment="1">
      <alignment horizontal="center" vertical="center"/>
    </xf>
    <xf numFmtId="0" fontId="8" fillId="0" borderId="0"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 xfId="0" applyFont="1" applyBorder="1" applyAlignment="1">
      <alignment horizontal="center" vertical="center" wrapText="1"/>
    </xf>
    <xf numFmtId="0" fontId="59" fillId="0" borderId="0" xfId="0" applyFont="1" applyFill="1" applyBorder="1" applyAlignment="1" applyProtection="1">
      <alignment horizontal="left" vertical="center" wrapText="1"/>
      <protection locked="0"/>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0" borderId="14" xfId="0" applyFont="1" applyBorder="1" applyAlignment="1">
      <alignment horizontal="center" vertical="center" wrapText="1"/>
    </xf>
    <xf numFmtId="0" fontId="7" fillId="3" borderId="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0" borderId="0" xfId="0" quotePrefix="1" applyFont="1" applyAlignment="1">
      <alignment horizontal="left" wrapText="1"/>
    </xf>
    <xf numFmtId="0" fontId="55" fillId="0" borderId="0" xfId="0" applyFont="1" applyAlignment="1">
      <alignment horizontal="center" wrapText="1"/>
    </xf>
    <xf numFmtId="0" fontId="55" fillId="0" borderId="0" xfId="0" applyFont="1" applyAlignment="1">
      <alignment horizontal="center"/>
    </xf>
    <xf numFmtId="0" fontId="8" fillId="0" borderId="0" xfId="0" applyFont="1" applyAlignment="1">
      <alignment horizontal="left" wrapText="1"/>
    </xf>
    <xf numFmtId="0" fontId="7" fillId="0" borderId="0" xfId="0" applyFont="1" applyBorder="1" applyAlignment="1">
      <alignment vertical="center"/>
    </xf>
    <xf numFmtId="0" fontId="14" fillId="0" borderId="0" xfId="0" applyFont="1" applyBorder="1" applyAlignment="1">
      <alignment vertical="center"/>
    </xf>
    <xf numFmtId="0" fontId="31" fillId="0" borderId="0" xfId="0" applyFont="1" applyAlignment="1">
      <alignment horizontal="center" vertical="center"/>
    </xf>
    <xf numFmtId="0" fontId="32" fillId="0" borderId="0" xfId="0" applyFont="1" applyAlignment="1">
      <alignment horizontal="center" vertical="center" wrapText="1"/>
    </xf>
    <xf numFmtId="0" fontId="14" fillId="0" borderId="0" xfId="0" applyFont="1" applyAlignment="1">
      <alignment horizontal="center" vertical="center"/>
    </xf>
    <xf numFmtId="0" fontId="35" fillId="0" borderId="0" xfId="0" applyFont="1" applyAlignment="1">
      <alignment horizontal="center" vertical="center"/>
    </xf>
    <xf numFmtId="0" fontId="31" fillId="0" borderId="0" xfId="0" applyFont="1" applyAlignment="1">
      <alignment horizontal="left" vertical="center" wrapText="1"/>
    </xf>
    <xf numFmtId="0" fontId="14" fillId="0" borderId="13" xfId="0" applyFont="1" applyBorder="1" applyAlignment="1">
      <alignment vertical="center"/>
    </xf>
    <xf numFmtId="0" fontId="39" fillId="0" borderId="0" xfId="0" applyFont="1" applyAlignment="1">
      <alignment horizontal="left" vertical="center" wrapText="1"/>
    </xf>
    <xf numFmtId="0" fontId="14" fillId="0" borderId="0" xfId="0" applyFont="1" applyAlignment="1">
      <alignment horizontal="left" vertical="center" wrapText="1"/>
    </xf>
    <xf numFmtId="0" fontId="18" fillId="0" borderId="0" xfId="0" applyFont="1" applyAlignment="1">
      <alignment horizontal="left" vertical="center" wrapText="1"/>
    </xf>
    <xf numFmtId="0" fontId="63" fillId="2" borderId="3" xfId="0" quotePrefix="1" applyFont="1" applyFill="1" applyBorder="1" applyAlignment="1">
      <alignment horizontal="center" vertical="center"/>
    </xf>
    <xf numFmtId="0" fontId="63" fillId="0" borderId="3" xfId="0" applyFont="1" applyBorder="1" applyAlignment="1">
      <alignment horizontal="justify" vertical="center" wrapText="1"/>
    </xf>
    <xf numFmtId="0" fontId="63" fillId="2" borderId="3" xfId="0" applyFont="1" applyFill="1" applyBorder="1" applyAlignment="1">
      <alignment horizontal="center" vertical="center"/>
    </xf>
    <xf numFmtId="165" fontId="63" fillId="4" borderId="3" xfId="0" applyNumberFormat="1" applyFont="1" applyFill="1" applyBorder="1" applyAlignment="1">
      <alignment horizontal="center" vertical="center" wrapText="1"/>
    </xf>
    <xf numFmtId="0" fontId="19" fillId="3" borderId="3" xfId="0" quotePrefix="1" applyFont="1" applyFill="1" applyBorder="1" applyAlignment="1">
      <alignment horizontal="center" vertical="center"/>
    </xf>
    <xf numFmtId="0" fontId="19" fillId="3" borderId="3" xfId="0" applyFont="1" applyFill="1" applyBorder="1" applyAlignment="1">
      <alignment horizontal="justify" vertical="center" wrapText="1"/>
    </xf>
    <xf numFmtId="165" fontId="19" fillId="3" borderId="3" xfId="0" applyNumberFormat="1" applyFont="1" applyFill="1" applyBorder="1" applyAlignment="1">
      <alignment horizontal="center" vertical="center" wrapText="1"/>
    </xf>
    <xf numFmtId="0" fontId="63" fillId="2" borderId="1" xfId="0" quotePrefix="1" applyFont="1" applyFill="1" applyBorder="1" applyAlignment="1">
      <alignment horizontal="center" vertical="center"/>
    </xf>
    <xf numFmtId="0" fontId="63" fillId="0" borderId="3" xfId="0" applyFont="1" applyFill="1" applyBorder="1" applyAlignment="1">
      <alignment horizontal="left" vertical="center" wrapText="1"/>
    </xf>
    <xf numFmtId="0" fontId="63" fillId="2" borderId="3" xfId="0" applyFont="1" applyFill="1" applyBorder="1" applyAlignment="1">
      <alignment horizontal="center" vertical="center" wrapText="1"/>
    </xf>
    <xf numFmtId="0" fontId="63" fillId="0" borderId="1" xfId="0" quotePrefix="1" applyFont="1" applyFill="1" applyBorder="1" applyAlignment="1">
      <alignment horizontal="center" vertical="center"/>
    </xf>
    <xf numFmtId="0" fontId="63" fillId="5" borderId="3" xfId="0" applyFont="1" applyFill="1" applyBorder="1" applyAlignment="1">
      <alignment horizontal="justify" vertical="center" wrapText="1"/>
    </xf>
    <xf numFmtId="0" fontId="63" fillId="0" borderId="3" xfId="0" applyFont="1" applyFill="1" applyBorder="1" applyAlignment="1">
      <alignment horizontal="center" vertical="center"/>
    </xf>
  </cellXfs>
  <cellStyles count="4">
    <cellStyle name="Comma" xfId="1" builtinId="3"/>
    <cellStyle name="Comma 2" xfId="3"/>
    <cellStyle name="Normal" xfId="0" builtinId="0"/>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37</xdr:row>
      <xdr:rowOff>0</xdr:rowOff>
    </xdr:from>
    <xdr:to>
      <xdr:col>2</xdr:col>
      <xdr:colOff>304800</xdr:colOff>
      <xdr:row>38</xdr:row>
      <xdr:rowOff>104771</xdr:rowOff>
    </xdr:to>
    <xdr:sp macro="" textlink="">
      <xdr:nvSpPr>
        <xdr:cNvPr id="2049" name="AutoShape 1" descr="blob:file:///f987946d-4906-4a13-b1db-05b75c2a6abc"/>
        <xdr:cNvSpPr>
          <a:spLocks noChangeAspect="1" noChangeArrowheads="1"/>
        </xdr:cNvSpPr>
      </xdr:nvSpPr>
      <xdr:spPr bwMode="auto">
        <a:xfrm>
          <a:off x="1257300" y="1523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790482</xdr:colOff>
      <xdr:row>3</xdr:row>
      <xdr:rowOff>68928</xdr:rowOff>
    </xdr:from>
    <xdr:to>
      <xdr:col>2</xdr:col>
      <xdr:colOff>264491</xdr:colOff>
      <xdr:row>3</xdr:row>
      <xdr:rowOff>68928</xdr:rowOff>
    </xdr:to>
    <xdr:cxnSp macro="">
      <xdr:nvCxnSpPr>
        <xdr:cNvPr id="2" name="Straight Connector 1"/>
        <xdr:cNvCxnSpPr/>
      </xdr:nvCxnSpPr>
      <xdr:spPr>
        <a:xfrm>
          <a:off x="1188047" y="706689"/>
          <a:ext cx="118022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645593</xdr:colOff>
      <xdr:row>2</xdr:row>
      <xdr:rowOff>31750</xdr:rowOff>
    </xdr:from>
    <xdr:to>
      <xdr:col>9</xdr:col>
      <xdr:colOff>84668</xdr:colOff>
      <xdr:row>2</xdr:row>
      <xdr:rowOff>31751</xdr:rowOff>
    </xdr:to>
    <xdr:cxnSp macro="">
      <xdr:nvCxnSpPr>
        <xdr:cNvPr id="3" name="Straight Connector 2"/>
        <xdr:cNvCxnSpPr/>
      </xdr:nvCxnSpPr>
      <xdr:spPr>
        <a:xfrm flipV="1">
          <a:off x="6096010" y="433917"/>
          <a:ext cx="18309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3</xdr:row>
      <xdr:rowOff>47625</xdr:rowOff>
    </xdr:from>
    <xdr:to>
      <xdr:col>1</xdr:col>
      <xdr:colOff>1552575</xdr:colOff>
      <xdr:row>3</xdr:row>
      <xdr:rowOff>47625</xdr:rowOff>
    </xdr:to>
    <xdr:cxnSp macro="">
      <xdr:nvCxnSpPr>
        <xdr:cNvPr id="2" name="Straight Connector 4"/>
        <xdr:cNvCxnSpPr>
          <a:cxnSpLocks noChangeShapeType="1"/>
        </xdr:cNvCxnSpPr>
      </xdr:nvCxnSpPr>
      <xdr:spPr bwMode="auto">
        <a:xfrm>
          <a:off x="628650" y="619125"/>
          <a:ext cx="1438275" cy="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2319594</xdr:colOff>
      <xdr:row>2</xdr:row>
      <xdr:rowOff>57496</xdr:rowOff>
    </xdr:from>
    <xdr:to>
      <xdr:col>2</xdr:col>
      <xdr:colOff>4243644</xdr:colOff>
      <xdr:row>2</xdr:row>
      <xdr:rowOff>57496</xdr:rowOff>
    </xdr:to>
    <xdr:cxnSp macro="">
      <xdr:nvCxnSpPr>
        <xdr:cNvPr id="3" name="Straight Connector 2"/>
        <xdr:cNvCxnSpPr/>
      </xdr:nvCxnSpPr>
      <xdr:spPr>
        <a:xfrm>
          <a:off x="5272344" y="438496"/>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163829</xdr:colOff>
      <xdr:row>6</xdr:row>
      <xdr:rowOff>54379</xdr:rowOff>
    </xdr:from>
    <xdr:to>
      <xdr:col>2</xdr:col>
      <xdr:colOff>3170036</xdr:colOff>
      <xdr:row>6</xdr:row>
      <xdr:rowOff>54379</xdr:rowOff>
    </xdr:to>
    <xdr:cxnSp macro="">
      <xdr:nvCxnSpPr>
        <xdr:cNvPr id="4" name="Straight Connector 3"/>
        <xdr:cNvCxnSpPr/>
      </xdr:nvCxnSpPr>
      <xdr:spPr>
        <a:xfrm>
          <a:off x="3116579" y="1225954"/>
          <a:ext cx="30062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5" name="Straight Connector 4"/>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6" name="Straight Connector 5"/>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7" name="Straight Connector 6"/>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8" name="Straight Connector 7"/>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657225</xdr:colOff>
      <xdr:row>2</xdr:row>
      <xdr:rowOff>47626</xdr:rowOff>
    </xdr:from>
    <xdr:to>
      <xdr:col>3</xdr:col>
      <xdr:colOff>762000</xdr:colOff>
      <xdr:row>2</xdr:row>
      <xdr:rowOff>47626</xdr:rowOff>
    </xdr:to>
    <xdr:cxnSp macro="">
      <xdr:nvCxnSpPr>
        <xdr:cNvPr id="4" name="Straight Connector 3"/>
        <xdr:cNvCxnSpPr/>
      </xdr:nvCxnSpPr>
      <xdr:spPr>
        <a:xfrm>
          <a:off x="3676650" y="466726"/>
          <a:ext cx="2686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619125</xdr:colOff>
      <xdr:row>3</xdr:row>
      <xdr:rowOff>38101</xdr:rowOff>
    </xdr:from>
    <xdr:to>
      <xdr:col>1</xdr:col>
      <xdr:colOff>1733550</xdr:colOff>
      <xdr:row>3</xdr:row>
      <xdr:rowOff>38101</xdr:rowOff>
    </xdr:to>
    <xdr:cxnSp macro="">
      <xdr:nvCxnSpPr>
        <xdr:cNvPr id="5" name="Straight Connector 4"/>
        <xdr:cNvCxnSpPr/>
      </xdr:nvCxnSpPr>
      <xdr:spPr>
        <a:xfrm>
          <a:off x="971550" y="676276"/>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1</xdr:row>
      <xdr:rowOff>238125</xdr:rowOff>
    </xdr:from>
    <xdr:to>
      <xdr:col>1</xdr:col>
      <xdr:colOff>1752600</xdr:colOff>
      <xdr:row>1</xdr:row>
      <xdr:rowOff>238125</xdr:rowOff>
    </xdr:to>
    <xdr:cxnSp macro="">
      <xdr:nvCxnSpPr>
        <xdr:cNvPr id="2" name="Straight Connector 1"/>
        <xdr:cNvCxnSpPr/>
      </xdr:nvCxnSpPr>
      <xdr:spPr>
        <a:xfrm>
          <a:off x="790575" y="4857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904875</xdr:colOff>
      <xdr:row>1</xdr:row>
      <xdr:rowOff>228600</xdr:rowOff>
    </xdr:from>
    <xdr:to>
      <xdr:col>3</xdr:col>
      <xdr:colOff>323850</xdr:colOff>
      <xdr:row>1</xdr:row>
      <xdr:rowOff>228600</xdr:rowOff>
    </xdr:to>
    <xdr:cxnSp macro="">
      <xdr:nvCxnSpPr>
        <xdr:cNvPr id="3" name="Straight Connector 2"/>
        <xdr:cNvCxnSpPr/>
      </xdr:nvCxnSpPr>
      <xdr:spPr>
        <a:xfrm>
          <a:off x="4152900" y="476250"/>
          <a:ext cx="1638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276225</xdr:colOff>
      <xdr:row>1</xdr:row>
      <xdr:rowOff>238125</xdr:rowOff>
    </xdr:from>
    <xdr:to>
      <xdr:col>1</xdr:col>
      <xdr:colOff>1752600</xdr:colOff>
      <xdr:row>1</xdr:row>
      <xdr:rowOff>238125</xdr:rowOff>
    </xdr:to>
    <xdr:cxnSp macro="">
      <xdr:nvCxnSpPr>
        <xdr:cNvPr id="4" name="Straight Connector 3"/>
        <xdr:cNvCxnSpPr/>
      </xdr:nvCxnSpPr>
      <xdr:spPr>
        <a:xfrm>
          <a:off x="790575" y="4857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904875</xdr:colOff>
      <xdr:row>1</xdr:row>
      <xdr:rowOff>228600</xdr:rowOff>
    </xdr:from>
    <xdr:to>
      <xdr:col>3</xdr:col>
      <xdr:colOff>323850</xdr:colOff>
      <xdr:row>1</xdr:row>
      <xdr:rowOff>228600</xdr:rowOff>
    </xdr:to>
    <xdr:cxnSp macro="">
      <xdr:nvCxnSpPr>
        <xdr:cNvPr id="5" name="Straight Connector 4"/>
        <xdr:cNvCxnSpPr/>
      </xdr:nvCxnSpPr>
      <xdr:spPr>
        <a:xfrm>
          <a:off x="4152900" y="476250"/>
          <a:ext cx="1638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657225</xdr:colOff>
      <xdr:row>1</xdr:row>
      <xdr:rowOff>219075</xdr:rowOff>
    </xdr:from>
    <xdr:to>
      <xdr:col>3</xdr:col>
      <xdr:colOff>714375</xdr:colOff>
      <xdr:row>1</xdr:row>
      <xdr:rowOff>219076</xdr:rowOff>
    </xdr:to>
    <xdr:cxnSp macro="">
      <xdr:nvCxnSpPr>
        <xdr:cNvPr id="2" name="Straight Connector 1"/>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3" name="Straight Connector 2"/>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657225</xdr:colOff>
      <xdr:row>1</xdr:row>
      <xdr:rowOff>219075</xdr:rowOff>
    </xdr:from>
    <xdr:to>
      <xdr:col>3</xdr:col>
      <xdr:colOff>714375</xdr:colOff>
      <xdr:row>1</xdr:row>
      <xdr:rowOff>219076</xdr:rowOff>
    </xdr:to>
    <xdr:cxnSp macro="">
      <xdr:nvCxnSpPr>
        <xdr:cNvPr id="4" name="Straight Connector 3"/>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5" name="Straight Connector 4"/>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HUONG\THI%20DUA%20TRUONG\NH%202015%202016\Dang%20ky%20thi%20dua%20NH%202015%202016\TCHC%20dang%20ky%20danh%20hieu%20thi%20dua%20NH%202015%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g ky dau nam"/>
      <sheetName val="Sheet1"/>
    </sheetNames>
    <sheetDataSet>
      <sheetData sheetId="0" refreshError="1">
        <row r="35">
          <cell r="C35" t="str">
            <v>Huỳnh Thanh Nhàn</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F48"/>
  <sheetViews>
    <sheetView topLeftCell="A11" zoomScale="115" zoomScaleNormal="115" workbookViewId="0">
      <selection activeCell="C25" sqref="C25"/>
    </sheetView>
  </sheetViews>
  <sheetFormatPr defaultColWidth="9.140625" defaultRowHeight="15.75" x14ac:dyDescent="0.25"/>
  <cols>
    <col min="1" max="1" width="5.28515625" style="108" customWidth="1"/>
    <col min="2" max="2" width="14.28515625" style="108" customWidth="1"/>
    <col min="3" max="3" width="39.85546875" style="108" customWidth="1"/>
    <col min="4" max="4" width="8" style="136" customWidth="1"/>
    <col min="5" max="5" width="29.28515625" style="108" customWidth="1"/>
    <col min="6" max="6" width="16.5703125" style="108" hidden="1" customWidth="1"/>
    <col min="7" max="8" width="6.7109375" style="129" customWidth="1"/>
    <col min="9" max="9" width="7.85546875" style="129" bestFit="1" customWidth="1"/>
    <col min="10" max="10" width="9" style="129" customWidth="1"/>
    <col min="11" max="12" width="6.7109375" style="129" customWidth="1"/>
    <col min="13" max="13" width="7.85546875" style="129" bestFit="1" customWidth="1"/>
    <col min="14" max="30" width="6.7109375" style="129" customWidth="1"/>
    <col min="31" max="16384" width="9.140625" style="108"/>
  </cols>
  <sheetData>
    <row r="1" spans="1:32" ht="64.5" customHeight="1" x14ac:dyDescent="0.25">
      <c r="A1" s="318" t="s">
        <v>108</v>
      </c>
      <c r="B1" s="318"/>
      <c r="C1" s="318"/>
      <c r="D1" s="319" t="s">
        <v>56</v>
      </c>
      <c r="E1" s="319"/>
      <c r="F1" s="319"/>
    </row>
    <row r="2" spans="1:32" ht="19.5" customHeight="1" x14ac:dyDescent="0.25">
      <c r="A2" s="298"/>
      <c r="B2" s="298"/>
      <c r="C2" s="298"/>
      <c r="D2" s="298"/>
      <c r="F2" s="15" t="s">
        <v>57</v>
      </c>
    </row>
    <row r="3" spans="1:32" ht="39" customHeight="1" x14ac:dyDescent="0.25">
      <c r="A3" s="316" t="s">
        <v>109</v>
      </c>
      <c r="B3" s="316"/>
      <c r="C3" s="316"/>
      <c r="D3" s="316"/>
      <c r="E3" s="316"/>
      <c r="F3" s="316"/>
    </row>
    <row r="4" spans="1:32" x14ac:dyDescent="0.25">
      <c r="A4" s="317"/>
      <c r="B4" s="317"/>
      <c r="C4" s="317"/>
      <c r="D4" s="317"/>
      <c r="E4" s="317"/>
      <c r="F4" s="47"/>
    </row>
    <row r="5" spans="1:32" ht="40.5" customHeight="1" x14ac:dyDescent="0.25">
      <c r="A5" s="130" t="s">
        <v>101</v>
      </c>
      <c r="B5" s="130" t="s">
        <v>102</v>
      </c>
      <c r="C5" s="130" t="s">
        <v>103</v>
      </c>
      <c r="D5" s="130" t="s">
        <v>104</v>
      </c>
      <c r="E5" s="130" t="s">
        <v>105</v>
      </c>
      <c r="F5" s="130" t="s">
        <v>33</v>
      </c>
      <c r="G5" s="131" t="s">
        <v>112</v>
      </c>
      <c r="H5" s="131" t="s">
        <v>113</v>
      </c>
      <c r="I5" s="131" t="s">
        <v>110</v>
      </c>
      <c r="J5" s="131" t="s">
        <v>114</v>
      </c>
      <c r="K5" s="131" t="s">
        <v>115</v>
      </c>
      <c r="L5" s="131" t="s">
        <v>116</v>
      </c>
      <c r="M5" s="131" t="s">
        <v>117</v>
      </c>
      <c r="N5" s="131" t="s">
        <v>118</v>
      </c>
      <c r="O5" s="131" t="s">
        <v>111</v>
      </c>
      <c r="P5" s="131" t="s">
        <v>119</v>
      </c>
      <c r="Q5" s="131" t="s">
        <v>120</v>
      </c>
      <c r="R5" s="131" t="s">
        <v>121</v>
      </c>
      <c r="S5" s="131" t="s">
        <v>122</v>
      </c>
      <c r="T5" s="131" t="s">
        <v>123</v>
      </c>
      <c r="U5" s="131" t="s">
        <v>124</v>
      </c>
      <c r="V5" s="131" t="s">
        <v>125</v>
      </c>
      <c r="W5" s="131" t="s">
        <v>126</v>
      </c>
      <c r="X5" s="131" t="s">
        <v>127</v>
      </c>
      <c r="Y5" s="131" t="s">
        <v>130</v>
      </c>
      <c r="Z5" s="131" t="s">
        <v>159</v>
      </c>
      <c r="AA5" s="131" t="s">
        <v>246</v>
      </c>
      <c r="AB5" s="131" t="s">
        <v>247</v>
      </c>
      <c r="AC5" s="131" t="s">
        <v>128</v>
      </c>
      <c r="AD5" s="131" t="s">
        <v>129</v>
      </c>
      <c r="AE5" s="130"/>
      <c r="AF5" s="130"/>
    </row>
    <row r="6" spans="1:32" s="314" customFormat="1" ht="31.5" hidden="1" customHeight="1" x14ac:dyDescent="0.25">
      <c r="A6" s="310"/>
      <c r="B6" s="310"/>
      <c r="C6" s="310"/>
      <c r="D6" s="310"/>
      <c r="E6" s="310"/>
      <c r="F6" s="310"/>
      <c r="G6" s="311" t="s">
        <v>61</v>
      </c>
      <c r="H6" s="312" t="s">
        <v>94</v>
      </c>
      <c r="I6" s="313" t="s">
        <v>62</v>
      </c>
      <c r="J6" s="313" t="s">
        <v>63</v>
      </c>
      <c r="K6" s="313" t="s">
        <v>90</v>
      </c>
      <c r="L6" s="313" t="s">
        <v>64</v>
      </c>
      <c r="M6" s="311" t="s">
        <v>59</v>
      </c>
      <c r="N6" s="313" t="s">
        <v>65</v>
      </c>
      <c r="O6" s="313" t="s">
        <v>66</v>
      </c>
      <c r="P6" s="313" t="s">
        <v>67</v>
      </c>
      <c r="Q6" s="311" t="s">
        <v>60</v>
      </c>
      <c r="R6" s="313" t="s">
        <v>68</v>
      </c>
      <c r="S6" s="313" t="s">
        <v>69</v>
      </c>
      <c r="T6" s="313" t="s">
        <v>70</v>
      </c>
      <c r="U6" s="313" t="s">
        <v>71</v>
      </c>
      <c r="V6" s="313" t="s">
        <v>72</v>
      </c>
      <c r="W6" s="313" t="s">
        <v>73</v>
      </c>
      <c r="X6" s="313" t="s">
        <v>74</v>
      </c>
      <c r="Y6" s="313" t="s">
        <v>95</v>
      </c>
      <c r="Z6" s="313" t="s">
        <v>158</v>
      </c>
      <c r="AA6" s="313" t="s">
        <v>162</v>
      </c>
      <c r="AB6" s="313" t="s">
        <v>242</v>
      </c>
      <c r="AC6" s="313" t="s">
        <v>75</v>
      </c>
      <c r="AD6" s="313" t="s">
        <v>76</v>
      </c>
      <c r="AE6" s="310"/>
      <c r="AF6" s="310"/>
    </row>
    <row r="7" spans="1:32" ht="24.75" customHeight="1" x14ac:dyDescent="0.25">
      <c r="A7" s="114"/>
      <c r="B7" s="115" t="s">
        <v>106</v>
      </c>
      <c r="C7" s="116"/>
      <c r="D7" s="117"/>
      <c r="E7" s="117"/>
      <c r="F7" s="104"/>
      <c r="G7" s="103">
        <f t="shared" ref="G7:AD7" si="0">COUNTIF(G8:G17,"x")</f>
        <v>3</v>
      </c>
      <c r="H7" s="103">
        <f t="shared" si="0"/>
        <v>4</v>
      </c>
      <c r="I7" s="103">
        <f t="shared" si="0"/>
        <v>2</v>
      </c>
      <c r="J7" s="103">
        <f t="shared" si="0"/>
        <v>2</v>
      </c>
      <c r="K7" s="103">
        <f t="shared" si="0"/>
        <v>2</v>
      </c>
      <c r="L7" s="103">
        <f t="shared" si="0"/>
        <v>2</v>
      </c>
      <c r="M7" s="103">
        <f t="shared" si="0"/>
        <v>2</v>
      </c>
      <c r="N7" s="103">
        <f t="shared" si="0"/>
        <v>2</v>
      </c>
      <c r="O7" s="103">
        <f t="shared" si="0"/>
        <v>1</v>
      </c>
      <c r="P7" s="103">
        <f t="shared" si="0"/>
        <v>2</v>
      </c>
      <c r="Q7" s="103">
        <f t="shared" si="0"/>
        <v>0</v>
      </c>
      <c r="R7" s="103">
        <f t="shared" si="0"/>
        <v>0</v>
      </c>
      <c r="S7" s="103">
        <f t="shared" si="0"/>
        <v>2</v>
      </c>
      <c r="T7" s="103">
        <f t="shared" si="0"/>
        <v>0</v>
      </c>
      <c r="U7" s="103">
        <f t="shared" si="0"/>
        <v>1</v>
      </c>
      <c r="V7" s="103">
        <f t="shared" si="0"/>
        <v>1</v>
      </c>
      <c r="W7" s="103">
        <f t="shared" si="0"/>
        <v>0</v>
      </c>
      <c r="X7" s="103">
        <f t="shared" si="0"/>
        <v>1</v>
      </c>
      <c r="Y7" s="103">
        <f t="shared" si="0"/>
        <v>0</v>
      </c>
      <c r="Z7" s="103">
        <f t="shared" si="0"/>
        <v>1</v>
      </c>
      <c r="AA7" s="103">
        <f t="shared" si="0"/>
        <v>2</v>
      </c>
      <c r="AB7" s="103">
        <f t="shared" si="0"/>
        <v>1</v>
      </c>
      <c r="AC7" s="103">
        <f t="shared" si="0"/>
        <v>1</v>
      </c>
      <c r="AD7" s="103">
        <f t="shared" si="0"/>
        <v>1</v>
      </c>
      <c r="AE7" s="104"/>
      <c r="AF7" s="104"/>
    </row>
    <row r="8" spans="1:32" s="178" customFormat="1" ht="66" x14ac:dyDescent="0.25">
      <c r="A8" s="106" t="s">
        <v>23</v>
      </c>
      <c r="B8" s="106" t="s">
        <v>83</v>
      </c>
      <c r="C8" s="221" t="s">
        <v>214</v>
      </c>
      <c r="D8" s="107">
        <f t="shared" ref="D8:D20" si="1">COUNTIF(G8:AD8,"x")</f>
        <v>4</v>
      </c>
      <c r="E8" s="205" t="s">
        <v>272</v>
      </c>
      <c r="F8" s="105"/>
      <c r="G8" s="111"/>
      <c r="H8" s="111"/>
      <c r="I8" s="111"/>
      <c r="J8" s="111"/>
      <c r="K8" s="111"/>
      <c r="L8" s="111" t="s">
        <v>133</v>
      </c>
      <c r="M8" s="111"/>
      <c r="N8" s="111"/>
      <c r="O8" s="111"/>
      <c r="P8" s="111"/>
      <c r="Q8" s="111"/>
      <c r="R8" s="111"/>
      <c r="S8" s="111" t="s">
        <v>133</v>
      </c>
      <c r="T8" s="111"/>
      <c r="U8" s="111"/>
      <c r="V8" s="111"/>
      <c r="W8" s="111"/>
      <c r="X8" s="111"/>
      <c r="Y8" s="111"/>
      <c r="Z8" s="111"/>
      <c r="AA8" s="111" t="s">
        <v>133</v>
      </c>
      <c r="AB8" s="111"/>
      <c r="AC8" s="111" t="s">
        <v>133</v>
      </c>
      <c r="AD8" s="111"/>
      <c r="AE8" s="105"/>
      <c r="AF8" s="105"/>
    </row>
    <row r="9" spans="1:32" ht="49.5" x14ac:dyDescent="0.25">
      <c r="A9" s="106" t="s">
        <v>24</v>
      </c>
      <c r="B9" s="106" t="s">
        <v>84</v>
      </c>
      <c r="C9" s="253" t="s">
        <v>273</v>
      </c>
      <c r="D9" s="107">
        <f t="shared" si="1"/>
        <v>11</v>
      </c>
      <c r="E9" s="205" t="s">
        <v>280</v>
      </c>
      <c r="F9" s="105"/>
      <c r="G9" s="111" t="s">
        <v>133</v>
      </c>
      <c r="H9" s="111" t="s">
        <v>133</v>
      </c>
      <c r="I9" s="111" t="s">
        <v>133</v>
      </c>
      <c r="J9" s="111" t="s">
        <v>133</v>
      </c>
      <c r="K9" s="111" t="s">
        <v>133</v>
      </c>
      <c r="L9" s="111" t="s">
        <v>133</v>
      </c>
      <c r="M9" s="111" t="s">
        <v>133</v>
      </c>
      <c r="N9" s="111" t="s">
        <v>133</v>
      </c>
      <c r="O9" s="111" t="s">
        <v>133</v>
      </c>
      <c r="P9" s="111" t="s">
        <v>133</v>
      </c>
      <c r="Q9" s="111"/>
      <c r="R9" s="111"/>
      <c r="S9" s="111"/>
      <c r="T9" s="111"/>
      <c r="U9" s="111"/>
      <c r="V9" s="111"/>
      <c r="W9" s="111"/>
      <c r="X9" s="111"/>
      <c r="Y9" s="111"/>
      <c r="Z9" s="111"/>
      <c r="AA9" s="111"/>
      <c r="AB9" s="111"/>
      <c r="AC9" s="111"/>
      <c r="AD9" s="111" t="s">
        <v>133</v>
      </c>
      <c r="AE9" s="105"/>
      <c r="AF9" s="105"/>
    </row>
    <row r="10" spans="1:32" s="178" customFormat="1" ht="66" x14ac:dyDescent="0.25">
      <c r="A10" s="106" t="s">
        <v>25</v>
      </c>
      <c r="B10" s="106" t="s">
        <v>85</v>
      </c>
      <c r="C10" s="215" t="s">
        <v>274</v>
      </c>
      <c r="D10" s="107">
        <f t="shared" si="1"/>
        <v>10</v>
      </c>
      <c r="E10" s="102" t="s">
        <v>275</v>
      </c>
      <c r="F10" s="193"/>
      <c r="G10" s="111" t="s">
        <v>133</v>
      </c>
      <c r="H10" s="111" t="s">
        <v>133</v>
      </c>
      <c r="I10" s="111"/>
      <c r="J10" s="111" t="s">
        <v>133</v>
      </c>
      <c r="K10" s="111"/>
      <c r="L10" s="111"/>
      <c r="M10" s="111"/>
      <c r="N10" s="111"/>
      <c r="O10" s="111"/>
      <c r="P10" s="111"/>
      <c r="Q10" s="111"/>
      <c r="R10" s="111"/>
      <c r="S10" s="111" t="s">
        <v>133</v>
      </c>
      <c r="T10" s="111"/>
      <c r="U10" s="111" t="s">
        <v>133</v>
      </c>
      <c r="V10" s="111" t="s">
        <v>133</v>
      </c>
      <c r="W10" s="111"/>
      <c r="X10" s="111" t="s">
        <v>133</v>
      </c>
      <c r="Y10" s="111"/>
      <c r="Z10" s="111" t="s">
        <v>133</v>
      </c>
      <c r="AA10" s="111" t="s">
        <v>133</v>
      </c>
      <c r="AB10" s="111" t="s">
        <v>133</v>
      </c>
      <c r="AC10" s="111"/>
      <c r="AD10" s="111"/>
      <c r="AE10" s="105"/>
      <c r="AF10" s="105"/>
    </row>
    <row r="11" spans="1:32" s="178" customFormat="1" ht="49.5" x14ac:dyDescent="0.25">
      <c r="A11" s="388" t="s">
        <v>26</v>
      </c>
      <c r="B11" s="388" t="s">
        <v>86</v>
      </c>
      <c r="C11" s="389" t="s">
        <v>276</v>
      </c>
      <c r="D11" s="117">
        <f t="shared" si="1"/>
        <v>0</v>
      </c>
      <c r="E11" s="390" t="s">
        <v>277</v>
      </c>
      <c r="F11" s="112"/>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row>
    <row r="12" spans="1:32" ht="115.5" x14ac:dyDescent="0.25">
      <c r="A12" s="106" t="s">
        <v>27</v>
      </c>
      <c r="B12" s="106" t="s">
        <v>87</v>
      </c>
      <c r="C12" s="215" t="s">
        <v>278</v>
      </c>
      <c r="D12" s="212">
        <f t="shared" si="1"/>
        <v>2</v>
      </c>
      <c r="E12" s="102" t="s">
        <v>279</v>
      </c>
      <c r="F12" s="193"/>
      <c r="G12" s="111"/>
      <c r="H12" s="111" t="s">
        <v>133</v>
      </c>
      <c r="I12" s="111"/>
      <c r="J12" s="111"/>
      <c r="K12" s="111"/>
      <c r="L12" s="111"/>
      <c r="M12" s="111" t="s">
        <v>133</v>
      </c>
      <c r="N12" s="111"/>
      <c r="O12" s="111"/>
      <c r="P12" s="111"/>
      <c r="Q12" s="110"/>
      <c r="R12" s="110"/>
      <c r="S12" s="110"/>
      <c r="T12" s="110"/>
      <c r="U12" s="110"/>
      <c r="V12" s="110"/>
      <c r="W12" s="110"/>
      <c r="X12" s="110"/>
      <c r="Y12" s="110"/>
      <c r="Z12" s="110"/>
      <c r="AA12" s="110"/>
      <c r="AB12" s="110"/>
      <c r="AC12" s="110"/>
      <c r="AD12" s="110"/>
      <c r="AE12" s="105"/>
      <c r="AF12" s="105"/>
    </row>
    <row r="13" spans="1:32" s="178" customFormat="1" ht="82.5" x14ac:dyDescent="0.25">
      <c r="A13" s="106" t="s">
        <v>28</v>
      </c>
      <c r="B13" s="106" t="s">
        <v>88</v>
      </c>
      <c r="C13" s="215" t="s">
        <v>281</v>
      </c>
      <c r="D13" s="212">
        <f t="shared" si="1"/>
        <v>3</v>
      </c>
      <c r="E13" s="299" t="s">
        <v>282</v>
      </c>
      <c r="F13" s="105"/>
      <c r="G13" s="111" t="s">
        <v>133</v>
      </c>
      <c r="H13" s="111"/>
      <c r="I13" s="111" t="s">
        <v>133</v>
      </c>
      <c r="J13" s="111"/>
      <c r="K13" s="111"/>
      <c r="L13" s="111"/>
      <c r="M13" s="111"/>
      <c r="N13" s="111"/>
      <c r="O13" s="111"/>
      <c r="P13" s="111" t="s">
        <v>133</v>
      </c>
      <c r="Q13" s="111"/>
      <c r="R13" s="111"/>
      <c r="S13" s="111"/>
      <c r="T13" s="111"/>
      <c r="U13" s="111"/>
      <c r="V13" s="111"/>
      <c r="W13" s="111"/>
      <c r="X13" s="111"/>
      <c r="Y13" s="111"/>
      <c r="Z13" s="111"/>
      <c r="AA13" s="111"/>
      <c r="AB13" s="111"/>
      <c r="AC13" s="111"/>
      <c r="AD13" s="111"/>
      <c r="AE13" s="105"/>
      <c r="AF13" s="105"/>
    </row>
    <row r="14" spans="1:32" s="178" customFormat="1" ht="39" customHeight="1" x14ac:dyDescent="0.25">
      <c r="A14" s="384" t="s">
        <v>29</v>
      </c>
      <c r="B14" s="384" t="s">
        <v>92</v>
      </c>
      <c r="C14" s="385" t="s">
        <v>287</v>
      </c>
      <c r="D14" s="386">
        <f t="shared" si="1"/>
        <v>3</v>
      </c>
      <c r="E14" s="387" t="s">
        <v>288</v>
      </c>
      <c r="F14" s="105"/>
      <c r="G14" s="111"/>
      <c r="H14" s="111" t="s">
        <v>133</v>
      </c>
      <c r="I14" s="111"/>
      <c r="J14" s="111"/>
      <c r="K14" s="111" t="s">
        <v>133</v>
      </c>
      <c r="L14" s="111"/>
      <c r="M14" s="111"/>
      <c r="N14" s="111" t="s">
        <v>133</v>
      </c>
      <c r="O14" s="111"/>
      <c r="P14" s="111"/>
      <c r="Q14" s="111"/>
      <c r="R14" s="111"/>
      <c r="S14" s="111"/>
      <c r="T14" s="111"/>
      <c r="U14" s="111"/>
      <c r="V14" s="110"/>
      <c r="W14" s="110"/>
      <c r="X14" s="110"/>
      <c r="Y14" s="110"/>
      <c r="Z14" s="110"/>
      <c r="AA14" s="110"/>
      <c r="AB14" s="110"/>
      <c r="AC14" s="111"/>
      <c r="AD14" s="111"/>
      <c r="AE14" s="105"/>
      <c r="AF14" s="105"/>
    </row>
    <row r="15" spans="1:32" ht="16.5" hidden="1" x14ac:dyDescent="0.25">
      <c r="A15" s="106" t="s">
        <v>27</v>
      </c>
      <c r="B15" s="106" t="s">
        <v>93</v>
      </c>
      <c r="C15" s="221"/>
      <c r="D15" s="107">
        <f t="shared" si="1"/>
        <v>0</v>
      </c>
      <c r="E15" s="205"/>
      <c r="F15" s="193"/>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05"/>
      <c r="AF15" s="105"/>
    </row>
    <row r="16" spans="1:32" ht="16.5" hidden="1" x14ac:dyDescent="0.25">
      <c r="A16" s="106" t="s">
        <v>30</v>
      </c>
      <c r="B16" s="106" t="s">
        <v>96</v>
      </c>
      <c r="C16" s="214"/>
      <c r="D16" s="107">
        <f t="shared" si="1"/>
        <v>0</v>
      </c>
      <c r="E16" s="205"/>
      <c r="F16" s="105"/>
      <c r="G16" s="111"/>
      <c r="H16" s="111"/>
      <c r="I16" s="111"/>
      <c r="J16" s="111"/>
      <c r="K16" s="111"/>
      <c r="L16" s="111"/>
      <c r="M16" s="111"/>
      <c r="N16" s="111"/>
      <c r="O16" s="111"/>
      <c r="P16" s="111"/>
      <c r="Q16" s="111"/>
      <c r="R16" s="111"/>
      <c r="S16" s="111"/>
      <c r="T16" s="111"/>
      <c r="U16" s="111"/>
      <c r="V16" s="111"/>
      <c r="W16" s="111"/>
      <c r="X16" s="111"/>
      <c r="Y16" s="111"/>
      <c r="Z16" s="111"/>
      <c r="AA16" s="111"/>
      <c r="AB16" s="111"/>
      <c r="AC16" s="111"/>
      <c r="AD16" s="111"/>
      <c r="AE16" s="105"/>
      <c r="AF16" s="105"/>
    </row>
    <row r="17" spans="1:32" ht="16.5" hidden="1" x14ac:dyDescent="0.25">
      <c r="A17" s="106" t="s">
        <v>7</v>
      </c>
      <c r="B17" s="106" t="s">
        <v>97</v>
      </c>
      <c r="C17" s="142"/>
      <c r="D17" s="107">
        <f t="shared" si="1"/>
        <v>0</v>
      </c>
      <c r="E17" s="102"/>
      <c r="F17" s="113"/>
      <c r="G17" s="68"/>
      <c r="H17" s="68"/>
      <c r="I17" s="68"/>
      <c r="J17" s="68"/>
      <c r="K17" s="68"/>
      <c r="L17" s="68"/>
      <c r="M17" s="68"/>
      <c r="N17" s="68"/>
      <c r="O17" s="68"/>
      <c r="P17" s="68"/>
      <c r="Q17" s="68"/>
      <c r="R17" s="111"/>
      <c r="S17" s="111"/>
      <c r="T17" s="111"/>
      <c r="U17" s="111"/>
      <c r="V17" s="111"/>
      <c r="W17" s="111"/>
      <c r="X17" s="111"/>
      <c r="Y17" s="111"/>
      <c r="Z17" s="111"/>
      <c r="AA17" s="111"/>
      <c r="AB17" s="111"/>
      <c r="AC17" s="111"/>
      <c r="AD17" s="111"/>
      <c r="AE17" s="107"/>
      <c r="AF17" s="107"/>
    </row>
    <row r="18" spans="1:32" ht="16.5" hidden="1" x14ac:dyDescent="0.25">
      <c r="A18" s="106"/>
      <c r="B18" s="106"/>
      <c r="C18" s="296"/>
      <c r="D18" s="107">
        <f t="shared" si="1"/>
        <v>0</v>
      </c>
      <c r="E18" s="102"/>
      <c r="F18" s="113"/>
      <c r="G18" s="68"/>
      <c r="H18" s="68"/>
      <c r="I18" s="68"/>
      <c r="J18" s="68"/>
      <c r="K18" s="68"/>
      <c r="L18" s="68"/>
      <c r="M18" s="68"/>
      <c r="N18" s="68"/>
      <c r="O18" s="68"/>
      <c r="P18" s="68"/>
      <c r="Q18" s="68"/>
      <c r="R18" s="111"/>
      <c r="S18" s="111"/>
      <c r="T18" s="111"/>
      <c r="U18" s="111"/>
      <c r="V18" s="111"/>
      <c r="W18" s="111"/>
      <c r="X18" s="111"/>
      <c r="Y18" s="111"/>
      <c r="Z18" s="111"/>
      <c r="AA18" s="111"/>
      <c r="AB18" s="111"/>
      <c r="AC18" s="111"/>
      <c r="AD18" s="111"/>
      <c r="AE18" s="107"/>
      <c r="AF18" s="107"/>
    </row>
    <row r="19" spans="1:32" ht="16.5" hidden="1" x14ac:dyDescent="0.25">
      <c r="A19" s="106"/>
      <c r="B19" s="106"/>
      <c r="C19" s="296"/>
      <c r="D19" s="107">
        <f t="shared" si="1"/>
        <v>0</v>
      </c>
      <c r="E19" s="102"/>
      <c r="F19" s="113"/>
      <c r="G19" s="68"/>
      <c r="H19" s="68"/>
      <c r="I19" s="68"/>
      <c r="J19" s="68"/>
      <c r="K19" s="68"/>
      <c r="L19" s="68"/>
      <c r="M19" s="68"/>
      <c r="N19" s="68"/>
      <c r="O19" s="68"/>
      <c r="P19" s="68"/>
      <c r="Q19" s="68"/>
      <c r="R19" s="111"/>
      <c r="S19" s="111"/>
      <c r="T19" s="111"/>
      <c r="U19" s="111"/>
      <c r="V19" s="111"/>
      <c r="W19" s="111"/>
      <c r="X19" s="111"/>
      <c r="Y19" s="111"/>
      <c r="Z19" s="111"/>
      <c r="AA19" s="111"/>
      <c r="AB19" s="111"/>
      <c r="AC19" s="111"/>
      <c r="AD19" s="111"/>
      <c r="AE19" s="107"/>
      <c r="AF19" s="107"/>
    </row>
    <row r="20" spans="1:32" ht="16.5" hidden="1" x14ac:dyDescent="0.25">
      <c r="A20" s="106"/>
      <c r="B20" s="106"/>
      <c r="C20" s="296"/>
      <c r="D20" s="107">
        <f t="shared" si="1"/>
        <v>0</v>
      </c>
      <c r="E20" s="102"/>
      <c r="F20" s="113"/>
      <c r="G20" s="68"/>
      <c r="H20" s="68"/>
      <c r="I20" s="68"/>
      <c r="J20" s="68"/>
      <c r="K20" s="68"/>
      <c r="L20" s="68"/>
      <c r="M20" s="68"/>
      <c r="N20" s="68"/>
      <c r="O20" s="68"/>
      <c r="P20" s="68"/>
      <c r="Q20" s="68"/>
      <c r="R20" s="111"/>
      <c r="S20" s="111"/>
      <c r="T20" s="111"/>
      <c r="U20" s="111"/>
      <c r="V20" s="111"/>
      <c r="W20" s="111"/>
      <c r="X20" s="111"/>
      <c r="Y20" s="111"/>
      <c r="Z20" s="111"/>
      <c r="AA20" s="111"/>
      <c r="AB20" s="111"/>
      <c r="AC20" s="111"/>
      <c r="AD20" s="111"/>
      <c r="AE20" s="107"/>
      <c r="AF20" s="107"/>
    </row>
    <row r="21" spans="1:32" ht="21.75" customHeight="1" x14ac:dyDescent="0.25">
      <c r="A21" s="114"/>
      <c r="B21" s="115" t="s">
        <v>107</v>
      </c>
      <c r="C21" s="213"/>
      <c r="D21" s="117"/>
      <c r="E21" s="117"/>
      <c r="F21" s="104"/>
      <c r="G21" s="103">
        <f t="shared" ref="G21:AD21" si="2">COUNTIF(G22:G31,"x")</f>
        <v>0</v>
      </c>
      <c r="H21" s="103">
        <f t="shared" si="2"/>
        <v>0</v>
      </c>
      <c r="I21" s="103">
        <f>COUNTIF(I22:I31,"x")</f>
        <v>0</v>
      </c>
      <c r="J21" s="103">
        <f t="shared" si="2"/>
        <v>0</v>
      </c>
      <c r="K21" s="103">
        <f t="shared" si="2"/>
        <v>2</v>
      </c>
      <c r="L21" s="103">
        <f t="shared" si="2"/>
        <v>0</v>
      </c>
      <c r="M21" s="103">
        <f t="shared" si="2"/>
        <v>1</v>
      </c>
      <c r="N21" s="103">
        <f t="shared" si="2"/>
        <v>2</v>
      </c>
      <c r="O21" s="103">
        <f t="shared" si="2"/>
        <v>2</v>
      </c>
      <c r="P21" s="103">
        <f t="shared" si="2"/>
        <v>0</v>
      </c>
      <c r="Q21" s="103">
        <f t="shared" si="2"/>
        <v>0</v>
      </c>
      <c r="R21" s="103">
        <f t="shared" si="2"/>
        <v>0</v>
      </c>
      <c r="S21" s="103">
        <f t="shared" si="2"/>
        <v>1</v>
      </c>
      <c r="T21" s="103">
        <f t="shared" si="2"/>
        <v>0</v>
      </c>
      <c r="U21" s="103">
        <f t="shared" si="2"/>
        <v>0</v>
      </c>
      <c r="V21" s="103">
        <f t="shared" si="2"/>
        <v>0</v>
      </c>
      <c r="W21" s="103">
        <f t="shared" si="2"/>
        <v>0</v>
      </c>
      <c r="X21" s="103">
        <f t="shared" si="2"/>
        <v>0</v>
      </c>
      <c r="Y21" s="103">
        <f t="shared" si="2"/>
        <v>0</v>
      </c>
      <c r="Z21" s="103">
        <f t="shared" si="2"/>
        <v>0</v>
      </c>
      <c r="AA21" s="103">
        <f t="shared" si="2"/>
        <v>0</v>
      </c>
      <c r="AB21" s="103">
        <f t="shared" si="2"/>
        <v>0</v>
      </c>
      <c r="AC21" s="103">
        <f t="shared" si="2"/>
        <v>0</v>
      </c>
      <c r="AD21" s="103">
        <f t="shared" si="2"/>
        <v>1</v>
      </c>
      <c r="AE21" s="104"/>
      <c r="AF21" s="104"/>
    </row>
    <row r="22" spans="1:32" ht="66" x14ac:dyDescent="0.25">
      <c r="A22" s="106" t="s">
        <v>23</v>
      </c>
      <c r="B22" s="211" t="s">
        <v>83</v>
      </c>
      <c r="C22" s="215" t="s">
        <v>283</v>
      </c>
      <c r="D22" s="212">
        <f t="shared" ref="D22:D31" si="3">COUNTIF(G22:AD22,"x")</f>
        <v>2</v>
      </c>
      <c r="E22" s="102" t="s">
        <v>284</v>
      </c>
      <c r="F22" s="105"/>
      <c r="G22" s="203"/>
      <c r="H22" s="111"/>
      <c r="I22" s="111"/>
      <c r="J22" s="111"/>
      <c r="K22" s="111" t="s">
        <v>133</v>
      </c>
      <c r="L22" s="111"/>
      <c r="M22" s="111" t="s">
        <v>133</v>
      </c>
      <c r="N22" s="111"/>
      <c r="O22" s="111"/>
      <c r="P22" s="111"/>
      <c r="Q22" s="110"/>
      <c r="R22" s="110"/>
      <c r="S22" s="110"/>
      <c r="T22" s="110"/>
      <c r="U22" s="110"/>
      <c r="V22" s="110"/>
      <c r="W22" s="110"/>
      <c r="X22" s="110"/>
      <c r="Y22" s="110"/>
      <c r="Z22" s="110"/>
      <c r="AA22" s="110"/>
      <c r="AB22" s="110"/>
      <c r="AC22" s="110"/>
      <c r="AD22" s="110"/>
      <c r="AE22" s="105"/>
      <c r="AF22" s="105"/>
    </row>
    <row r="23" spans="1:32" ht="39" customHeight="1" x14ac:dyDescent="0.25">
      <c r="A23" s="106" t="s">
        <v>24</v>
      </c>
      <c r="B23" s="266" t="s">
        <v>84</v>
      </c>
      <c r="C23" s="253" t="s">
        <v>240</v>
      </c>
      <c r="D23" s="267">
        <f t="shared" si="3"/>
        <v>4</v>
      </c>
      <c r="E23" s="102" t="s">
        <v>285</v>
      </c>
      <c r="F23" s="193"/>
      <c r="G23" s="111"/>
      <c r="H23" s="111"/>
      <c r="I23" s="111"/>
      <c r="J23" s="111"/>
      <c r="K23" s="111" t="s">
        <v>133</v>
      </c>
      <c r="L23" s="111"/>
      <c r="M23" s="111"/>
      <c r="N23" s="111" t="s">
        <v>133</v>
      </c>
      <c r="O23" s="111" t="s">
        <v>133</v>
      </c>
      <c r="P23" s="111"/>
      <c r="Q23" s="111"/>
      <c r="R23" s="111"/>
      <c r="S23" s="111"/>
      <c r="T23" s="111"/>
      <c r="U23" s="111"/>
      <c r="V23" s="111"/>
      <c r="W23" s="111"/>
      <c r="X23" s="111"/>
      <c r="Y23" s="111"/>
      <c r="Z23" s="111"/>
      <c r="AA23" s="111"/>
      <c r="AB23" s="111"/>
      <c r="AC23" s="111"/>
      <c r="AD23" s="111" t="s">
        <v>133</v>
      </c>
      <c r="AE23" s="105"/>
      <c r="AF23" s="105"/>
    </row>
    <row r="24" spans="1:32" ht="26.25" customHeight="1" x14ac:dyDescent="0.25">
      <c r="A24" s="384" t="s">
        <v>25</v>
      </c>
      <c r="B24" s="391" t="s">
        <v>85</v>
      </c>
      <c r="C24" s="392" t="s">
        <v>289</v>
      </c>
      <c r="D24" s="386">
        <f t="shared" si="3"/>
        <v>2</v>
      </c>
      <c r="E24" s="393" t="s">
        <v>290</v>
      </c>
      <c r="F24" s="105"/>
      <c r="G24" s="203"/>
      <c r="H24" s="111"/>
      <c r="I24" s="111"/>
      <c r="J24" s="111"/>
      <c r="K24" s="111"/>
      <c r="L24" s="111"/>
      <c r="M24" s="111"/>
      <c r="N24" s="111" t="s">
        <v>133</v>
      </c>
      <c r="O24" s="111" t="s">
        <v>133</v>
      </c>
      <c r="P24" s="111"/>
      <c r="Q24" s="110"/>
      <c r="R24" s="110"/>
      <c r="S24" s="110"/>
      <c r="T24" s="110"/>
      <c r="U24" s="110"/>
      <c r="V24" s="110"/>
      <c r="W24" s="110"/>
      <c r="X24" s="110"/>
      <c r="Y24" s="110"/>
      <c r="Z24" s="110"/>
      <c r="AA24" s="110"/>
      <c r="AB24" s="110"/>
      <c r="AC24" s="111"/>
      <c r="AD24" s="111"/>
      <c r="AE24" s="105"/>
      <c r="AF24" s="105"/>
    </row>
    <row r="25" spans="1:32" ht="33" x14ac:dyDescent="0.25">
      <c r="A25" s="384" t="s">
        <v>26</v>
      </c>
      <c r="B25" s="394" t="s">
        <v>86</v>
      </c>
      <c r="C25" s="395" t="s">
        <v>293</v>
      </c>
      <c r="D25" s="396">
        <f t="shared" si="3"/>
        <v>1</v>
      </c>
      <c r="E25" s="393" t="s">
        <v>122</v>
      </c>
      <c r="F25" s="109"/>
      <c r="G25" s="203"/>
      <c r="H25" s="203"/>
      <c r="I25" s="203"/>
      <c r="J25" s="203"/>
      <c r="K25" s="203"/>
      <c r="L25" s="203"/>
      <c r="M25" s="203"/>
      <c r="N25" s="203"/>
      <c r="O25" s="203"/>
      <c r="P25" s="203"/>
      <c r="Q25" s="110"/>
      <c r="R25" s="110"/>
      <c r="S25" s="110" t="s">
        <v>133</v>
      </c>
      <c r="T25" s="110"/>
      <c r="U25" s="110"/>
      <c r="V25" s="222"/>
      <c r="W25" s="222"/>
      <c r="X25" s="222"/>
      <c r="Y25" s="222"/>
      <c r="Z25" s="222"/>
      <c r="AA25" s="222"/>
      <c r="AB25" s="222"/>
      <c r="AC25" s="110"/>
      <c r="AD25" s="110"/>
      <c r="AE25" s="111"/>
      <c r="AF25" s="105"/>
    </row>
    <row r="26" spans="1:32" ht="16.5" x14ac:dyDescent="0.25">
      <c r="A26" s="106" t="s">
        <v>27</v>
      </c>
      <c r="B26" s="211" t="s">
        <v>87</v>
      </c>
      <c r="C26" s="177"/>
      <c r="D26" s="212">
        <f t="shared" si="3"/>
        <v>0</v>
      </c>
      <c r="F26" s="105"/>
      <c r="G26" s="203"/>
      <c r="H26" s="111"/>
      <c r="I26" s="111"/>
      <c r="J26" s="111"/>
      <c r="K26" s="111"/>
      <c r="L26" s="111"/>
      <c r="M26" s="111"/>
      <c r="N26" s="111"/>
      <c r="O26" s="111"/>
      <c r="P26" s="111"/>
      <c r="Q26" s="110"/>
      <c r="R26" s="110"/>
      <c r="S26" s="110"/>
      <c r="T26" s="110"/>
      <c r="U26" s="110"/>
      <c r="V26" s="110"/>
      <c r="W26" s="110"/>
      <c r="X26" s="110"/>
      <c r="Y26" s="110"/>
      <c r="Z26" s="110"/>
      <c r="AA26" s="110"/>
      <c r="AB26" s="110"/>
      <c r="AC26" s="111"/>
      <c r="AD26" s="111"/>
      <c r="AE26" s="105"/>
      <c r="AF26" s="105"/>
    </row>
    <row r="27" spans="1:32" ht="16.5" x14ac:dyDescent="0.25">
      <c r="A27" s="106" t="s">
        <v>28</v>
      </c>
      <c r="B27" s="211" t="s">
        <v>88</v>
      </c>
      <c r="C27" s="215"/>
      <c r="D27" s="212">
        <f t="shared" si="3"/>
        <v>0</v>
      </c>
      <c r="E27" s="102"/>
      <c r="F27" s="109"/>
      <c r="G27" s="203"/>
      <c r="H27" s="203"/>
      <c r="I27" s="203"/>
      <c r="J27" s="203"/>
      <c r="K27" s="203"/>
      <c r="L27" s="203"/>
      <c r="M27" s="203"/>
      <c r="N27" s="203"/>
      <c r="O27" s="203"/>
      <c r="P27" s="203"/>
      <c r="Q27" s="110"/>
      <c r="R27" s="110"/>
      <c r="S27" s="110"/>
      <c r="T27" s="110"/>
      <c r="U27" s="110"/>
      <c r="V27" s="222"/>
      <c r="W27" s="222"/>
      <c r="X27" s="222"/>
      <c r="Y27" s="222"/>
      <c r="Z27" s="222"/>
      <c r="AA27" s="222"/>
      <c r="AB27" s="222"/>
      <c r="AC27" s="110"/>
      <c r="AD27" s="110"/>
      <c r="AE27" s="109"/>
      <c r="AF27" s="109"/>
    </row>
    <row r="28" spans="1:32" ht="16.5" x14ac:dyDescent="0.25">
      <c r="A28" s="106" t="s">
        <v>29</v>
      </c>
      <c r="B28" s="211" t="s">
        <v>92</v>
      </c>
      <c r="C28" s="214"/>
      <c r="D28" s="212">
        <f t="shared" si="3"/>
        <v>0</v>
      </c>
      <c r="E28" s="102"/>
      <c r="F28" s="109"/>
      <c r="G28" s="203"/>
      <c r="H28" s="203"/>
      <c r="I28" s="203"/>
      <c r="J28" s="203"/>
      <c r="K28" s="203"/>
      <c r="L28" s="203"/>
      <c r="M28" s="203"/>
      <c r="N28" s="203"/>
      <c r="O28" s="203"/>
      <c r="P28" s="203"/>
      <c r="Q28" s="110"/>
      <c r="R28" s="110"/>
      <c r="S28" s="110"/>
      <c r="T28" s="110"/>
      <c r="U28" s="110"/>
      <c r="V28" s="110"/>
      <c r="W28" s="110"/>
      <c r="X28" s="110"/>
      <c r="Y28" s="110"/>
      <c r="Z28" s="110"/>
      <c r="AA28" s="110"/>
      <c r="AB28" s="110"/>
      <c r="AC28" s="110"/>
      <c r="AD28" s="110"/>
      <c r="AE28" s="109"/>
      <c r="AF28" s="109"/>
    </row>
    <row r="29" spans="1:32" ht="16.5" x14ac:dyDescent="0.25">
      <c r="A29" s="106" t="s">
        <v>30</v>
      </c>
      <c r="B29" s="211" t="s">
        <v>93</v>
      </c>
      <c r="C29" s="307"/>
      <c r="D29" s="212">
        <f t="shared" si="3"/>
        <v>0</v>
      </c>
      <c r="E29" s="216"/>
      <c r="F29" s="202"/>
      <c r="G29" s="203"/>
      <c r="H29" s="203"/>
      <c r="I29" s="203"/>
      <c r="J29" s="203"/>
      <c r="K29" s="203"/>
      <c r="L29" s="203"/>
      <c r="M29" s="203"/>
      <c r="N29" s="203"/>
      <c r="O29" s="203"/>
      <c r="P29" s="203"/>
      <c r="Q29" s="110"/>
      <c r="R29" s="110"/>
      <c r="S29" s="110"/>
      <c r="T29" s="210"/>
      <c r="U29" s="210"/>
      <c r="V29" s="210"/>
      <c r="W29" s="210"/>
      <c r="X29" s="210"/>
      <c r="Y29" s="210"/>
      <c r="Z29" s="210"/>
      <c r="AA29" s="210"/>
      <c r="AB29" s="210"/>
      <c r="AC29" s="113"/>
      <c r="AD29" s="110"/>
      <c r="AE29" s="109"/>
      <c r="AF29" s="109"/>
    </row>
    <row r="30" spans="1:32" ht="16.5" x14ac:dyDescent="0.25">
      <c r="A30" s="106" t="s">
        <v>31</v>
      </c>
      <c r="B30" s="211" t="s">
        <v>96</v>
      </c>
      <c r="C30" s="214"/>
      <c r="D30" s="212">
        <f t="shared" si="3"/>
        <v>0</v>
      </c>
      <c r="F30" s="202"/>
      <c r="G30" s="203"/>
      <c r="H30" s="203"/>
      <c r="I30" s="203"/>
      <c r="J30" s="203"/>
      <c r="K30" s="203"/>
      <c r="L30" s="203"/>
      <c r="M30" s="203"/>
      <c r="N30" s="203"/>
      <c r="O30" s="203"/>
      <c r="P30" s="203"/>
      <c r="Q30" s="110"/>
      <c r="R30" s="110"/>
      <c r="S30" s="110"/>
      <c r="T30" s="110"/>
      <c r="U30" s="110"/>
      <c r="V30" s="110"/>
      <c r="W30" s="110"/>
      <c r="X30" s="110"/>
      <c r="Y30" s="110"/>
      <c r="Z30" s="110"/>
      <c r="AA30" s="110"/>
      <c r="AB30" s="110"/>
      <c r="AC30" s="110"/>
      <c r="AD30" s="110"/>
      <c r="AE30" s="202"/>
      <c r="AF30" s="202"/>
    </row>
    <row r="31" spans="1:32" ht="16.5" x14ac:dyDescent="0.25">
      <c r="A31" s="106" t="s">
        <v>7</v>
      </c>
      <c r="B31" s="106" t="s">
        <v>97</v>
      </c>
      <c r="C31" s="308"/>
      <c r="D31" s="212">
        <f t="shared" si="3"/>
        <v>0</v>
      </c>
      <c r="E31" s="102"/>
      <c r="F31" s="105"/>
      <c r="G31" s="111"/>
      <c r="H31" s="111"/>
      <c r="I31" s="111"/>
      <c r="J31" s="111"/>
      <c r="K31" s="111"/>
      <c r="L31" s="111"/>
      <c r="M31" s="111"/>
      <c r="N31" s="111"/>
      <c r="O31" s="111"/>
      <c r="P31" s="111"/>
      <c r="Q31" s="110"/>
      <c r="R31" s="110"/>
      <c r="S31" s="110"/>
      <c r="T31" s="110"/>
      <c r="U31" s="110"/>
      <c r="V31" s="110"/>
      <c r="W31" s="110"/>
      <c r="X31" s="110"/>
      <c r="Y31" s="110"/>
      <c r="Z31" s="110"/>
      <c r="AA31" s="110"/>
      <c r="AB31" s="110"/>
      <c r="AC31" s="110"/>
      <c r="AD31" s="110"/>
      <c r="AE31" s="105"/>
      <c r="AF31" s="105"/>
    </row>
    <row r="32" spans="1:32" ht="20.100000000000001" customHeight="1" x14ac:dyDescent="0.25">
      <c r="A32" s="48"/>
      <c r="B32" s="48"/>
      <c r="C32" s="48"/>
      <c r="D32" s="48"/>
      <c r="E32" s="48"/>
      <c r="F32" s="48"/>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3"/>
      <c r="AF32" s="133"/>
    </row>
    <row r="33" spans="1:32" ht="126.75" customHeight="1" x14ac:dyDescent="0.25">
      <c r="A33" s="320" t="s">
        <v>194</v>
      </c>
      <c r="B33" s="320"/>
      <c r="C33" s="320"/>
      <c r="D33" s="320"/>
      <c r="E33" s="320"/>
      <c r="F33" s="320"/>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5"/>
      <c r="AF33" s="135"/>
    </row>
    <row r="34" spans="1:32" ht="27" customHeight="1" x14ac:dyDescent="0.25">
      <c r="A34" s="61"/>
      <c r="B34" s="61"/>
      <c r="C34" s="61"/>
      <c r="D34" s="63" t="s">
        <v>58</v>
      </c>
      <c r="E34" s="62"/>
      <c r="F34" s="62"/>
    </row>
    <row r="35" spans="1:32" ht="33" customHeight="1" x14ac:dyDescent="0.25">
      <c r="A35" s="61"/>
      <c r="B35" s="61"/>
      <c r="C35" s="61"/>
      <c r="D35" s="315" t="s">
        <v>54</v>
      </c>
      <c r="E35" s="315"/>
      <c r="F35" s="315"/>
    </row>
    <row r="36" spans="1:32" ht="15.75" customHeight="1" x14ac:dyDescent="0.25">
      <c r="A36" s="61"/>
      <c r="B36" s="61"/>
      <c r="C36" s="61"/>
      <c r="D36" s="61"/>
      <c r="E36" s="61"/>
      <c r="F36" s="61"/>
    </row>
    <row r="37" spans="1:32" ht="20.100000000000001" customHeight="1" x14ac:dyDescent="0.25">
      <c r="A37" s="61"/>
      <c r="B37" s="61"/>
      <c r="C37" s="61"/>
      <c r="D37" s="61"/>
      <c r="E37" s="61"/>
      <c r="F37" s="61"/>
    </row>
    <row r="43" spans="1:32" x14ac:dyDescent="0.25">
      <c r="E43" s="271"/>
    </row>
    <row r="44" spans="1:32" x14ac:dyDescent="0.25">
      <c r="E44" s="271"/>
    </row>
    <row r="45" spans="1:32" x14ac:dyDescent="0.25">
      <c r="E45" s="271"/>
    </row>
    <row r="46" spans="1:32" x14ac:dyDescent="0.25">
      <c r="E46" s="271"/>
    </row>
    <row r="47" spans="1:32" x14ac:dyDescent="0.25">
      <c r="E47" s="271"/>
    </row>
    <row r="48" spans="1:32" x14ac:dyDescent="0.25">
      <c r="E48" s="271"/>
    </row>
  </sheetData>
  <mergeCells count="6">
    <mergeCell ref="D35:F35"/>
    <mergeCell ref="A3:F3"/>
    <mergeCell ref="A4:E4"/>
    <mergeCell ref="A1:C1"/>
    <mergeCell ref="D1:F1"/>
    <mergeCell ref="A33:F33"/>
  </mergeCells>
  <printOptions horizontalCentered="1"/>
  <pageMargins left="0.3" right="0.26" top="0.44" bottom="0.33" header="0.3" footer="0.2"/>
  <pageSetup paperSize="9" orientation="portrait" r:id="rId1"/>
  <rowBreaks count="1" manualBreakCount="1">
    <brk id="2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44"/>
  <sheetViews>
    <sheetView showZeros="0" topLeftCell="A21" zoomScale="80" zoomScaleNormal="80" workbookViewId="0">
      <selection activeCell="C33" sqref="C33"/>
    </sheetView>
  </sheetViews>
  <sheetFormatPr defaultRowHeight="15" x14ac:dyDescent="0.25"/>
  <cols>
    <col min="1" max="1" width="5.28515625" customWidth="1"/>
    <col min="2" max="2" width="25.28515625" customWidth="1"/>
    <col min="3" max="3" width="10.7109375" customWidth="1"/>
    <col min="4" max="6" width="10.7109375" style="28" customWidth="1"/>
    <col min="7" max="7" width="13.85546875" style="28" customWidth="1"/>
    <col min="8" max="12" width="10.7109375" style="28" customWidth="1"/>
    <col min="13" max="14" width="11.5703125" style="28" customWidth="1"/>
    <col min="15" max="15" width="12" style="28" customWidth="1"/>
    <col min="16" max="16" width="6.85546875" style="29" customWidth="1"/>
    <col min="17" max="26" width="10.7109375" style="28" customWidth="1"/>
    <col min="27" max="28" width="6.85546875" style="28" customWidth="1"/>
    <col min="29" max="30" width="9.140625" style="26"/>
    <col min="267" max="267" width="5.28515625" customWidth="1"/>
    <col min="268" max="268" width="25.28515625" customWidth="1"/>
    <col min="269" max="269" width="10.7109375" customWidth="1"/>
    <col min="270" max="284" width="6.85546875" customWidth="1"/>
    <col min="523" max="523" width="5.28515625" customWidth="1"/>
    <col min="524" max="524" width="25.28515625" customWidth="1"/>
    <col min="525" max="525" width="10.7109375" customWidth="1"/>
    <col min="526" max="540" width="6.85546875" customWidth="1"/>
    <col min="779" max="779" width="5.28515625" customWidth="1"/>
    <col min="780" max="780" width="25.28515625" customWidth="1"/>
    <col min="781" max="781" width="10.7109375" customWidth="1"/>
    <col min="782" max="796" width="6.85546875" customWidth="1"/>
    <col min="1035" max="1035" width="5.28515625" customWidth="1"/>
    <col min="1036" max="1036" width="25.28515625" customWidth="1"/>
    <col min="1037" max="1037" width="10.7109375" customWidth="1"/>
    <col min="1038" max="1052" width="6.85546875" customWidth="1"/>
    <col min="1291" max="1291" width="5.28515625" customWidth="1"/>
    <col min="1292" max="1292" width="25.28515625" customWidth="1"/>
    <col min="1293" max="1293" width="10.7109375" customWidth="1"/>
    <col min="1294" max="1308" width="6.85546875" customWidth="1"/>
    <col min="1547" max="1547" width="5.28515625" customWidth="1"/>
    <col min="1548" max="1548" width="25.28515625" customWidth="1"/>
    <col min="1549" max="1549" width="10.7109375" customWidth="1"/>
    <col min="1550" max="1564" width="6.85546875" customWidth="1"/>
    <col min="1803" max="1803" width="5.28515625" customWidth="1"/>
    <col min="1804" max="1804" width="25.28515625" customWidth="1"/>
    <col min="1805" max="1805" width="10.7109375" customWidth="1"/>
    <col min="1806" max="1820" width="6.85546875" customWidth="1"/>
    <col min="2059" max="2059" width="5.28515625" customWidth="1"/>
    <col min="2060" max="2060" width="25.28515625" customWidth="1"/>
    <col min="2061" max="2061" width="10.7109375" customWidth="1"/>
    <col min="2062" max="2076" width="6.85546875" customWidth="1"/>
    <col min="2315" max="2315" width="5.28515625" customWidth="1"/>
    <col min="2316" max="2316" width="25.28515625" customWidth="1"/>
    <col min="2317" max="2317" width="10.7109375" customWidth="1"/>
    <col min="2318" max="2332" width="6.85546875" customWidth="1"/>
    <col min="2571" max="2571" width="5.28515625" customWidth="1"/>
    <col min="2572" max="2572" width="25.28515625" customWidth="1"/>
    <col min="2573" max="2573" width="10.7109375" customWidth="1"/>
    <col min="2574" max="2588" width="6.85546875" customWidth="1"/>
    <col min="2827" max="2827" width="5.28515625" customWidth="1"/>
    <col min="2828" max="2828" width="25.28515625" customWidth="1"/>
    <col min="2829" max="2829" width="10.7109375" customWidth="1"/>
    <col min="2830" max="2844" width="6.85546875" customWidth="1"/>
    <col min="3083" max="3083" width="5.28515625" customWidth="1"/>
    <col min="3084" max="3084" width="25.28515625" customWidth="1"/>
    <col min="3085" max="3085" width="10.7109375" customWidth="1"/>
    <col min="3086" max="3100" width="6.85546875" customWidth="1"/>
    <col min="3339" max="3339" width="5.28515625" customWidth="1"/>
    <col min="3340" max="3340" width="25.28515625" customWidth="1"/>
    <col min="3341" max="3341" width="10.7109375" customWidth="1"/>
    <col min="3342" max="3356" width="6.85546875" customWidth="1"/>
    <col min="3595" max="3595" width="5.28515625" customWidth="1"/>
    <col min="3596" max="3596" width="25.28515625" customWidth="1"/>
    <col min="3597" max="3597" width="10.7109375" customWidth="1"/>
    <col min="3598" max="3612" width="6.85546875" customWidth="1"/>
    <col min="3851" max="3851" width="5.28515625" customWidth="1"/>
    <col min="3852" max="3852" width="25.28515625" customWidth="1"/>
    <col min="3853" max="3853" width="10.7109375" customWidth="1"/>
    <col min="3854" max="3868" width="6.85546875" customWidth="1"/>
    <col min="4107" max="4107" width="5.28515625" customWidth="1"/>
    <col min="4108" max="4108" width="25.28515625" customWidth="1"/>
    <col min="4109" max="4109" width="10.7109375" customWidth="1"/>
    <col min="4110" max="4124" width="6.85546875" customWidth="1"/>
    <col min="4363" max="4363" width="5.28515625" customWidth="1"/>
    <col min="4364" max="4364" width="25.28515625" customWidth="1"/>
    <col min="4365" max="4365" width="10.7109375" customWidth="1"/>
    <col min="4366" max="4380" width="6.85546875" customWidth="1"/>
    <col min="4619" max="4619" width="5.28515625" customWidth="1"/>
    <col min="4620" max="4620" width="25.28515625" customWidth="1"/>
    <col min="4621" max="4621" width="10.7109375" customWidth="1"/>
    <col min="4622" max="4636" width="6.85546875" customWidth="1"/>
    <col min="4875" max="4875" width="5.28515625" customWidth="1"/>
    <col min="4876" max="4876" width="25.28515625" customWidth="1"/>
    <col min="4877" max="4877" width="10.7109375" customWidth="1"/>
    <col min="4878" max="4892" width="6.85546875" customWidth="1"/>
    <col min="5131" max="5131" width="5.28515625" customWidth="1"/>
    <col min="5132" max="5132" width="25.28515625" customWidth="1"/>
    <col min="5133" max="5133" width="10.7109375" customWidth="1"/>
    <col min="5134" max="5148" width="6.85546875" customWidth="1"/>
    <col min="5387" max="5387" width="5.28515625" customWidth="1"/>
    <col min="5388" max="5388" width="25.28515625" customWidth="1"/>
    <col min="5389" max="5389" width="10.7109375" customWidth="1"/>
    <col min="5390" max="5404" width="6.85546875" customWidth="1"/>
    <col min="5643" max="5643" width="5.28515625" customWidth="1"/>
    <col min="5644" max="5644" width="25.28515625" customWidth="1"/>
    <col min="5645" max="5645" width="10.7109375" customWidth="1"/>
    <col min="5646" max="5660" width="6.85546875" customWidth="1"/>
    <col min="5899" max="5899" width="5.28515625" customWidth="1"/>
    <col min="5900" max="5900" width="25.28515625" customWidth="1"/>
    <col min="5901" max="5901" width="10.7109375" customWidth="1"/>
    <col min="5902" max="5916" width="6.85546875" customWidth="1"/>
    <col min="6155" max="6155" width="5.28515625" customWidth="1"/>
    <col min="6156" max="6156" width="25.28515625" customWidth="1"/>
    <col min="6157" max="6157" width="10.7109375" customWidth="1"/>
    <col min="6158" max="6172" width="6.85546875" customWidth="1"/>
    <col min="6411" max="6411" width="5.28515625" customWidth="1"/>
    <col min="6412" max="6412" width="25.28515625" customWidth="1"/>
    <col min="6413" max="6413" width="10.7109375" customWidth="1"/>
    <col min="6414" max="6428" width="6.85546875" customWidth="1"/>
    <col min="6667" max="6667" width="5.28515625" customWidth="1"/>
    <col min="6668" max="6668" width="25.28515625" customWidth="1"/>
    <col min="6669" max="6669" width="10.7109375" customWidth="1"/>
    <col min="6670" max="6684" width="6.85546875" customWidth="1"/>
    <col min="6923" max="6923" width="5.28515625" customWidth="1"/>
    <col min="6924" max="6924" width="25.28515625" customWidth="1"/>
    <col min="6925" max="6925" width="10.7109375" customWidth="1"/>
    <col min="6926" max="6940" width="6.85546875" customWidth="1"/>
    <col min="7179" max="7179" width="5.28515625" customWidth="1"/>
    <col min="7180" max="7180" width="25.28515625" customWidth="1"/>
    <col min="7181" max="7181" width="10.7109375" customWidth="1"/>
    <col min="7182" max="7196" width="6.85546875" customWidth="1"/>
    <col min="7435" max="7435" width="5.28515625" customWidth="1"/>
    <col min="7436" max="7436" width="25.28515625" customWidth="1"/>
    <col min="7437" max="7437" width="10.7109375" customWidth="1"/>
    <col min="7438" max="7452" width="6.85546875" customWidth="1"/>
    <col min="7691" max="7691" width="5.28515625" customWidth="1"/>
    <col min="7692" max="7692" width="25.28515625" customWidth="1"/>
    <col min="7693" max="7693" width="10.7109375" customWidth="1"/>
    <col min="7694" max="7708" width="6.85546875" customWidth="1"/>
    <col min="7947" max="7947" width="5.28515625" customWidth="1"/>
    <col min="7948" max="7948" width="25.28515625" customWidth="1"/>
    <col min="7949" max="7949" width="10.7109375" customWidth="1"/>
    <col min="7950" max="7964" width="6.85546875" customWidth="1"/>
    <col min="8203" max="8203" width="5.28515625" customWidth="1"/>
    <col min="8204" max="8204" width="25.28515625" customWidth="1"/>
    <col min="8205" max="8205" width="10.7109375" customWidth="1"/>
    <col min="8206" max="8220" width="6.85546875" customWidth="1"/>
    <col min="8459" max="8459" width="5.28515625" customWidth="1"/>
    <col min="8460" max="8460" width="25.28515625" customWidth="1"/>
    <col min="8461" max="8461" width="10.7109375" customWidth="1"/>
    <col min="8462" max="8476" width="6.85546875" customWidth="1"/>
    <col min="8715" max="8715" width="5.28515625" customWidth="1"/>
    <col min="8716" max="8716" width="25.28515625" customWidth="1"/>
    <col min="8717" max="8717" width="10.7109375" customWidth="1"/>
    <col min="8718" max="8732" width="6.85546875" customWidth="1"/>
    <col min="8971" max="8971" width="5.28515625" customWidth="1"/>
    <col min="8972" max="8972" width="25.28515625" customWidth="1"/>
    <col min="8973" max="8973" width="10.7109375" customWidth="1"/>
    <col min="8974" max="8988" width="6.85546875" customWidth="1"/>
    <col min="9227" max="9227" width="5.28515625" customWidth="1"/>
    <col min="9228" max="9228" width="25.28515625" customWidth="1"/>
    <col min="9229" max="9229" width="10.7109375" customWidth="1"/>
    <col min="9230" max="9244" width="6.85546875" customWidth="1"/>
    <col min="9483" max="9483" width="5.28515625" customWidth="1"/>
    <col min="9484" max="9484" width="25.28515625" customWidth="1"/>
    <col min="9485" max="9485" width="10.7109375" customWidth="1"/>
    <col min="9486" max="9500" width="6.85546875" customWidth="1"/>
    <col min="9739" max="9739" width="5.28515625" customWidth="1"/>
    <col min="9740" max="9740" width="25.28515625" customWidth="1"/>
    <col min="9741" max="9741" width="10.7109375" customWidth="1"/>
    <col min="9742" max="9756" width="6.85546875" customWidth="1"/>
    <col min="9995" max="9995" width="5.28515625" customWidth="1"/>
    <col min="9996" max="9996" width="25.28515625" customWidth="1"/>
    <col min="9997" max="9997" width="10.7109375" customWidth="1"/>
    <col min="9998" max="10012" width="6.85546875" customWidth="1"/>
    <col min="10251" max="10251" width="5.28515625" customWidth="1"/>
    <col min="10252" max="10252" width="25.28515625" customWidth="1"/>
    <col min="10253" max="10253" width="10.7109375" customWidth="1"/>
    <col min="10254" max="10268" width="6.85546875" customWidth="1"/>
    <col min="10507" max="10507" width="5.28515625" customWidth="1"/>
    <col min="10508" max="10508" width="25.28515625" customWidth="1"/>
    <col min="10509" max="10509" width="10.7109375" customWidth="1"/>
    <col min="10510" max="10524" width="6.85546875" customWidth="1"/>
    <col min="10763" max="10763" width="5.28515625" customWidth="1"/>
    <col min="10764" max="10764" width="25.28515625" customWidth="1"/>
    <col min="10765" max="10765" width="10.7109375" customWidth="1"/>
    <col min="10766" max="10780" width="6.85546875" customWidth="1"/>
    <col min="11019" max="11019" width="5.28515625" customWidth="1"/>
    <col min="11020" max="11020" width="25.28515625" customWidth="1"/>
    <col min="11021" max="11021" width="10.7109375" customWidth="1"/>
    <col min="11022" max="11036" width="6.85546875" customWidth="1"/>
    <col min="11275" max="11275" width="5.28515625" customWidth="1"/>
    <col min="11276" max="11276" width="25.28515625" customWidth="1"/>
    <col min="11277" max="11277" width="10.7109375" customWidth="1"/>
    <col min="11278" max="11292" width="6.85546875" customWidth="1"/>
    <col min="11531" max="11531" width="5.28515625" customWidth="1"/>
    <col min="11532" max="11532" width="25.28515625" customWidth="1"/>
    <col min="11533" max="11533" width="10.7109375" customWidth="1"/>
    <col min="11534" max="11548" width="6.85546875" customWidth="1"/>
    <col min="11787" max="11787" width="5.28515625" customWidth="1"/>
    <col min="11788" max="11788" width="25.28515625" customWidth="1"/>
    <col min="11789" max="11789" width="10.7109375" customWidth="1"/>
    <col min="11790" max="11804" width="6.85546875" customWidth="1"/>
    <col min="12043" max="12043" width="5.28515625" customWidth="1"/>
    <col min="12044" max="12044" width="25.28515625" customWidth="1"/>
    <col min="12045" max="12045" width="10.7109375" customWidth="1"/>
    <col min="12046" max="12060" width="6.85546875" customWidth="1"/>
    <col min="12299" max="12299" width="5.28515625" customWidth="1"/>
    <col min="12300" max="12300" width="25.28515625" customWidth="1"/>
    <col min="12301" max="12301" width="10.7109375" customWidth="1"/>
    <col min="12302" max="12316" width="6.85546875" customWidth="1"/>
    <col min="12555" max="12555" width="5.28515625" customWidth="1"/>
    <col min="12556" max="12556" width="25.28515625" customWidth="1"/>
    <col min="12557" max="12557" width="10.7109375" customWidth="1"/>
    <col min="12558" max="12572" width="6.85546875" customWidth="1"/>
    <col min="12811" max="12811" width="5.28515625" customWidth="1"/>
    <col min="12812" max="12812" width="25.28515625" customWidth="1"/>
    <col min="12813" max="12813" width="10.7109375" customWidth="1"/>
    <col min="12814" max="12828" width="6.85546875" customWidth="1"/>
    <col min="13067" max="13067" width="5.28515625" customWidth="1"/>
    <col min="13068" max="13068" width="25.28515625" customWidth="1"/>
    <col min="13069" max="13069" width="10.7109375" customWidth="1"/>
    <col min="13070" max="13084" width="6.85546875" customWidth="1"/>
    <col min="13323" max="13323" width="5.28515625" customWidth="1"/>
    <col min="13324" max="13324" width="25.28515625" customWidth="1"/>
    <col min="13325" max="13325" width="10.7109375" customWidth="1"/>
    <col min="13326" max="13340" width="6.85546875" customWidth="1"/>
    <col min="13579" max="13579" width="5.28515625" customWidth="1"/>
    <col min="13580" max="13580" width="25.28515625" customWidth="1"/>
    <col min="13581" max="13581" width="10.7109375" customWidth="1"/>
    <col min="13582" max="13596" width="6.85546875" customWidth="1"/>
    <col min="13835" max="13835" width="5.28515625" customWidth="1"/>
    <col min="13836" max="13836" width="25.28515625" customWidth="1"/>
    <col min="13837" max="13837" width="10.7109375" customWidth="1"/>
    <col min="13838" max="13852" width="6.85546875" customWidth="1"/>
    <col min="14091" max="14091" width="5.28515625" customWidth="1"/>
    <col min="14092" max="14092" width="25.28515625" customWidth="1"/>
    <col min="14093" max="14093" width="10.7109375" customWidth="1"/>
    <col min="14094" max="14108" width="6.85546875" customWidth="1"/>
    <col min="14347" max="14347" width="5.28515625" customWidth="1"/>
    <col min="14348" max="14348" width="25.28515625" customWidth="1"/>
    <col min="14349" max="14349" width="10.7109375" customWidth="1"/>
    <col min="14350" max="14364" width="6.85546875" customWidth="1"/>
    <col min="14603" max="14603" width="5.28515625" customWidth="1"/>
    <col min="14604" max="14604" width="25.28515625" customWidth="1"/>
    <col min="14605" max="14605" width="10.7109375" customWidth="1"/>
    <col min="14606" max="14620" width="6.85546875" customWidth="1"/>
    <col min="14859" max="14859" width="5.28515625" customWidth="1"/>
    <col min="14860" max="14860" width="25.28515625" customWidth="1"/>
    <col min="14861" max="14861" width="10.7109375" customWidth="1"/>
    <col min="14862" max="14876" width="6.85546875" customWidth="1"/>
    <col min="15115" max="15115" width="5.28515625" customWidth="1"/>
    <col min="15116" max="15116" width="25.28515625" customWidth="1"/>
    <col min="15117" max="15117" width="10.7109375" customWidth="1"/>
    <col min="15118" max="15132" width="6.85546875" customWidth="1"/>
    <col min="15371" max="15371" width="5.28515625" customWidth="1"/>
    <col min="15372" max="15372" width="25.28515625" customWidth="1"/>
    <col min="15373" max="15373" width="10.7109375" customWidth="1"/>
    <col min="15374" max="15388" width="6.85546875" customWidth="1"/>
    <col min="15627" max="15627" width="5.28515625" customWidth="1"/>
    <col min="15628" max="15628" width="25.28515625" customWidth="1"/>
    <col min="15629" max="15629" width="10.7109375" customWidth="1"/>
    <col min="15630" max="15644" width="6.85546875" customWidth="1"/>
    <col min="15883" max="15883" width="5.28515625" customWidth="1"/>
    <col min="15884" max="15884" width="25.28515625" customWidth="1"/>
    <col min="15885" max="15885" width="10.7109375" customWidth="1"/>
    <col min="15886" max="15900" width="6.85546875" customWidth="1"/>
    <col min="16139" max="16139" width="5.28515625" customWidth="1"/>
    <col min="16140" max="16140" width="25.28515625" customWidth="1"/>
    <col min="16141" max="16141" width="10.7109375" customWidth="1"/>
    <col min="16142" max="16156" width="6.85546875" customWidth="1"/>
  </cols>
  <sheetData>
    <row r="1" spans="1:28" ht="15" customHeight="1" x14ac:dyDescent="0.25">
      <c r="A1" s="318" t="s">
        <v>36</v>
      </c>
      <c r="B1" s="318"/>
      <c r="C1" s="318"/>
      <c r="D1" s="23"/>
      <c r="E1" s="24"/>
      <c r="F1" s="24"/>
      <c r="G1" s="24"/>
      <c r="H1" s="24"/>
      <c r="I1" s="24"/>
      <c r="J1" s="24"/>
      <c r="K1" s="24"/>
      <c r="L1" s="24"/>
      <c r="M1" s="24"/>
      <c r="N1" s="24"/>
      <c r="O1" s="24"/>
      <c r="P1" s="25"/>
      <c r="Q1" s="316" t="s">
        <v>37</v>
      </c>
      <c r="R1" s="317"/>
      <c r="S1" s="317"/>
      <c r="T1" s="317"/>
      <c r="U1" s="317"/>
      <c r="V1" s="317"/>
      <c r="W1" s="317"/>
      <c r="X1" s="317"/>
      <c r="Y1" s="317"/>
      <c r="Z1" s="317"/>
      <c r="AA1" s="317"/>
      <c r="AB1" s="317"/>
    </row>
    <row r="2" spans="1:28" ht="15" customHeight="1" x14ac:dyDescent="0.25">
      <c r="A2" s="318" t="s">
        <v>77</v>
      </c>
      <c r="B2" s="318"/>
      <c r="C2" s="318"/>
      <c r="D2" s="23"/>
      <c r="E2" s="24"/>
      <c r="F2" s="24"/>
      <c r="G2" s="24"/>
      <c r="H2" s="24"/>
      <c r="I2" s="24"/>
      <c r="J2" s="24"/>
      <c r="K2" s="24"/>
      <c r="L2" s="24"/>
      <c r="M2" s="24"/>
      <c r="N2" s="24"/>
      <c r="O2" s="24"/>
      <c r="P2" s="25"/>
      <c r="Q2" s="316" t="s">
        <v>39</v>
      </c>
      <c r="R2" s="316"/>
      <c r="S2" s="316"/>
      <c r="T2" s="316"/>
      <c r="U2" s="316"/>
      <c r="V2" s="316"/>
      <c r="W2" s="316"/>
      <c r="X2" s="316"/>
      <c r="Y2" s="316"/>
      <c r="Z2" s="316"/>
      <c r="AA2" s="316"/>
      <c r="AB2" s="316"/>
    </row>
    <row r="3" spans="1:28" ht="15" customHeight="1" x14ac:dyDescent="0.25">
      <c r="A3" s="316" t="s">
        <v>78</v>
      </c>
      <c r="B3" s="316"/>
      <c r="C3" s="316"/>
      <c r="D3" s="23"/>
      <c r="E3" s="24"/>
      <c r="F3" s="24"/>
      <c r="G3" s="24"/>
      <c r="H3" s="24"/>
      <c r="I3" s="24"/>
      <c r="J3" s="24"/>
      <c r="K3" s="24"/>
      <c r="L3" s="24"/>
      <c r="M3" s="24"/>
      <c r="N3" s="24"/>
      <c r="O3" s="24"/>
      <c r="P3" s="25"/>
      <c r="Q3" s="24"/>
      <c r="R3" s="24"/>
      <c r="S3" s="24"/>
      <c r="T3" s="24"/>
      <c r="U3" s="24"/>
      <c r="V3" s="24"/>
      <c r="W3" s="24"/>
      <c r="X3" s="24"/>
      <c r="Y3" s="24"/>
      <c r="Z3" s="24"/>
      <c r="AA3" s="24"/>
      <c r="AB3" s="24"/>
    </row>
    <row r="4" spans="1:28" ht="15" customHeight="1" x14ac:dyDescent="0.25">
      <c r="A4" s="21"/>
      <c r="B4" s="21"/>
      <c r="C4" s="21"/>
      <c r="D4" s="23"/>
      <c r="E4" s="24"/>
      <c r="F4" s="24"/>
      <c r="G4" s="24"/>
      <c r="H4" s="24"/>
      <c r="I4" s="24"/>
      <c r="J4" s="24"/>
      <c r="K4" s="24"/>
      <c r="L4" s="24"/>
      <c r="M4" s="24"/>
      <c r="N4" s="24"/>
      <c r="O4" s="24"/>
      <c r="P4" s="25"/>
      <c r="Q4" s="24"/>
      <c r="R4" s="24"/>
      <c r="S4" s="24"/>
      <c r="T4" s="24"/>
      <c r="U4" s="24"/>
      <c r="V4" s="24"/>
      <c r="W4" s="24"/>
      <c r="X4" s="24"/>
      <c r="Y4" s="24"/>
      <c r="Z4" s="24"/>
      <c r="AA4" s="24"/>
      <c r="AB4" s="27" t="s">
        <v>79</v>
      </c>
    </row>
    <row r="5" spans="1:28" ht="52.5" customHeight="1" x14ac:dyDescent="0.25">
      <c r="A5" s="334" t="s">
        <v>245</v>
      </c>
      <c r="B5" s="334"/>
      <c r="C5" s="334"/>
      <c r="D5" s="334"/>
      <c r="E5" s="334"/>
      <c r="F5" s="334"/>
      <c r="G5" s="334"/>
      <c r="H5" s="334"/>
      <c r="I5" s="334"/>
      <c r="J5" s="334"/>
      <c r="K5" s="334"/>
      <c r="L5" s="334"/>
      <c r="M5" s="334"/>
      <c r="N5" s="334"/>
      <c r="O5" s="334"/>
      <c r="P5" s="334"/>
      <c r="Q5" s="334"/>
      <c r="R5" s="334"/>
      <c r="S5" s="334"/>
      <c r="T5" s="334"/>
      <c r="U5" s="334"/>
      <c r="V5" s="334"/>
      <c r="W5" s="334"/>
      <c r="X5" s="334"/>
      <c r="Y5" s="334"/>
      <c r="Z5" s="334"/>
      <c r="AA5" s="334"/>
      <c r="AB5" s="334"/>
    </row>
    <row r="7" spans="1:28" ht="33" x14ac:dyDescent="0.25">
      <c r="A7" s="331" t="s">
        <v>0</v>
      </c>
      <c r="B7" s="327" t="s">
        <v>80</v>
      </c>
      <c r="C7" s="328"/>
      <c r="D7" s="323" t="s">
        <v>41</v>
      </c>
      <c r="E7" s="323"/>
      <c r="F7" s="323"/>
      <c r="G7" s="323"/>
      <c r="H7" s="323"/>
      <c r="I7" s="323"/>
      <c r="J7" s="323"/>
      <c r="K7" s="323"/>
      <c r="L7" s="323"/>
      <c r="M7" s="323"/>
      <c r="N7" s="323"/>
      <c r="O7" s="323"/>
      <c r="P7" s="323"/>
      <c r="Q7" s="323" t="s">
        <v>202</v>
      </c>
      <c r="R7" s="323"/>
      <c r="S7" s="323"/>
      <c r="T7" s="323"/>
      <c r="U7" s="323"/>
      <c r="V7" s="323"/>
      <c r="W7" s="323"/>
      <c r="X7" s="323"/>
      <c r="Y7" s="323"/>
      <c r="Z7" s="323"/>
      <c r="AA7" s="323"/>
      <c r="AB7" s="30" t="s">
        <v>33</v>
      </c>
    </row>
    <row r="8" spans="1:28" ht="25.5" customHeight="1" x14ac:dyDescent="0.25">
      <c r="A8" s="332"/>
      <c r="B8" s="329"/>
      <c r="C8" s="330"/>
      <c r="D8" s="57" t="s">
        <v>83</v>
      </c>
      <c r="E8" s="57" t="s">
        <v>84</v>
      </c>
      <c r="F8" s="57" t="s">
        <v>85</v>
      </c>
      <c r="G8" s="57" t="s">
        <v>86</v>
      </c>
      <c r="H8" s="57" t="s">
        <v>87</v>
      </c>
      <c r="I8" s="57" t="s">
        <v>88</v>
      </c>
      <c r="J8" s="57" t="s">
        <v>92</v>
      </c>
      <c r="K8" s="57" t="s">
        <v>93</v>
      </c>
      <c r="L8" s="57" t="s">
        <v>96</v>
      </c>
      <c r="M8" s="57" t="s">
        <v>97</v>
      </c>
      <c r="N8" s="57" t="s">
        <v>98</v>
      </c>
      <c r="O8" s="57" t="s">
        <v>99</v>
      </c>
      <c r="P8" s="58"/>
      <c r="Q8" s="57" t="s">
        <v>83</v>
      </c>
      <c r="R8" s="57" t="s">
        <v>84</v>
      </c>
      <c r="S8" s="57" t="s">
        <v>85</v>
      </c>
      <c r="T8" s="57" t="s">
        <v>86</v>
      </c>
      <c r="U8" s="57" t="s">
        <v>87</v>
      </c>
      <c r="V8" s="57" t="s">
        <v>88</v>
      </c>
      <c r="W8" s="57" t="s">
        <v>92</v>
      </c>
      <c r="X8" s="57" t="s">
        <v>93</v>
      </c>
      <c r="Y8" s="57" t="s">
        <v>96</v>
      </c>
      <c r="Z8" s="57" t="s">
        <v>97</v>
      </c>
      <c r="AA8" s="58"/>
      <c r="AB8" s="30"/>
    </row>
    <row r="9" spans="1:28" ht="189.75" customHeight="1" x14ac:dyDescent="0.25">
      <c r="A9" s="333"/>
      <c r="B9" s="31" t="s">
        <v>81</v>
      </c>
      <c r="C9" s="31" t="s">
        <v>82</v>
      </c>
      <c r="D9" s="59" t="str">
        <f>'DM cong viec'!$C8</f>
        <v>Hỗ trợ lái xe đưa đón CBQL đi công tác ngoài giờ/Hỗ trợ phòng giám sát, điều chỉnh, phân công lịch trực BV trong tháng/Hỗ trợ công tác tuyển sinh</v>
      </c>
      <c r="E9" s="59" t="str">
        <f>'DM cong viec'!$C9</f>
        <v>Công tác phục vụ HN tổng kết công tác đảng bộ/Công tác hỗ trợ tổ chức, tham gia Hội thao Khối thi đua 24</v>
      </c>
      <c r="F9" s="59" t="str">
        <f>'DM cong viec'!$C10</f>
        <v>Chỉ đạo, hỗ trợ trực an ninh ngày họp PHHS/Hỗ trợ khai mạc, tham gia giải bóng đá liên kết giữa trường và DN (ngày chủ nhật)</v>
      </c>
      <c r="G9" s="59" t="str">
        <f>'DM cong viec'!$C11</f>
        <v>Hỗ trợ thực hiện báo cáo, phục vụ tiếp đoàn Thanh tra Sở GDĐT</v>
      </c>
      <c r="H9" s="59" t="str">
        <f>'DM cong viec'!$C12</f>
        <v>BC: K.quả quán triệt, phổ biến, tuyên truyền bài viết của đ/c Tổng Bí thư về “Học tập suốt đời”/Sơ kết Phong trào thi đua “Đẩy mạnh phát triển kết cấu hạ tầng đồng bộ, hiện đại; thực hành tiết kiệm chống lãng phí” trên địa bàn TP, gđ 2022 - 2025</v>
      </c>
      <c r="I9" s="59" t="str">
        <f>'DM cong viec'!$C13</f>
        <v xml:space="preserve">BC gấp: Đánh giá thực hiện xếp hạng ĐVSNCL theo QĐ số 181/2005/QĐ-TTg/Đánh giá công tác phòng, chống tham nhũng năm 2024 trên địa bàn TP.HCM </v>
      </c>
      <c r="J9" s="59" t="str">
        <f>'DM cong viec'!$C14</f>
        <v>Thực hiện các nhiệm vụ theo chỉ đạo của Phó Hiệu trưởng</v>
      </c>
      <c r="K9" s="59">
        <f>'DM cong viec'!$C15</f>
        <v>0</v>
      </c>
      <c r="L9" s="59">
        <f>'DM cong viec'!$C16</f>
        <v>0</v>
      </c>
      <c r="M9" s="59">
        <f>'DM cong viec'!$C17</f>
        <v>0</v>
      </c>
      <c r="N9" s="59">
        <f>'DM cong viec'!$C18</f>
        <v>0</v>
      </c>
      <c r="O9" s="59">
        <f>'DM cong viec'!$C19</f>
        <v>0</v>
      </c>
      <c r="P9" s="32" t="s">
        <v>89</v>
      </c>
      <c r="Q9" s="59" t="str">
        <f>'DM cong viec'!$C22</f>
        <v xml:space="preserve">Thực hiện chữ ký số công vụ theo yêu cầu của sở nội vụ/Hướng dẫn, hỗ trợ CB,GV,NLĐ chỉnh sửa BC thành tích đề nghị BK TTg </v>
      </c>
      <c r="R9" s="59" t="str">
        <f>'DM cong viec'!$C23</f>
        <v>Công tác tiếp đoàn đến trường tham quan</v>
      </c>
      <c r="S9" s="59" t="str">
        <f>'DM cong viec'!$C24</f>
        <v>Hỗ trợ công tác hành chính</v>
      </c>
      <c r="T9" s="59" t="str">
        <f>'DM cong viec'!$C25</f>
        <v>Hỗ trợ phòng thực hiện công tác hành chính của Tổ Bảo vệ</v>
      </c>
      <c r="U9" s="59">
        <f>'DM cong viec'!$C26</f>
        <v>0</v>
      </c>
      <c r="V9" s="59">
        <f>'DM cong viec'!$C27</f>
        <v>0</v>
      </c>
      <c r="W9" s="59">
        <f>'DM cong viec'!$C28</f>
        <v>0</v>
      </c>
      <c r="X9" s="59">
        <f>'DM cong viec'!$C29</f>
        <v>0</v>
      </c>
      <c r="Y9" s="59">
        <f>'DM cong viec'!$C30</f>
        <v>0</v>
      </c>
      <c r="Z9" s="59">
        <f>'DM cong viec'!$C31</f>
        <v>0</v>
      </c>
      <c r="AA9" s="32" t="s">
        <v>89</v>
      </c>
      <c r="AB9" s="30"/>
    </row>
    <row r="10" spans="1:28" ht="20.25" customHeight="1" x14ac:dyDescent="0.25">
      <c r="A10" s="33"/>
      <c r="B10" s="33"/>
      <c r="C10" s="66">
        <v>-1</v>
      </c>
      <c r="D10" s="66">
        <v>-2</v>
      </c>
      <c r="E10" s="66">
        <v>-3</v>
      </c>
      <c r="F10" s="66">
        <v>-4</v>
      </c>
      <c r="G10" s="66">
        <v>-5</v>
      </c>
      <c r="H10" s="66">
        <v>-6</v>
      </c>
      <c r="I10" s="66">
        <v>-7</v>
      </c>
      <c r="J10" s="66">
        <v>-8</v>
      </c>
      <c r="K10" s="66">
        <v>-9</v>
      </c>
      <c r="L10" s="66">
        <v>-10</v>
      </c>
      <c r="M10" s="66">
        <v>-11</v>
      </c>
      <c r="N10" s="66">
        <v>-12</v>
      </c>
      <c r="O10" s="66">
        <v>-13</v>
      </c>
      <c r="P10" s="67">
        <v>-14</v>
      </c>
      <c r="Q10" s="66">
        <v>-15</v>
      </c>
      <c r="R10" s="66">
        <v>-16</v>
      </c>
      <c r="S10" s="66">
        <v>-17</v>
      </c>
      <c r="T10" s="66">
        <v>-18</v>
      </c>
      <c r="U10" s="66">
        <v>-19</v>
      </c>
      <c r="V10" s="66">
        <v>-20</v>
      </c>
      <c r="W10" s="66">
        <v>-21</v>
      </c>
      <c r="X10" s="66">
        <v>-22</v>
      </c>
      <c r="Y10" s="66">
        <v>-23</v>
      </c>
      <c r="Z10" s="66">
        <v>-24</v>
      </c>
      <c r="AA10" s="67">
        <v>-25</v>
      </c>
      <c r="AB10" s="33"/>
    </row>
    <row r="11" spans="1:28" ht="24" customHeight="1" x14ac:dyDescent="0.25">
      <c r="A11" s="4" t="s">
        <v>174</v>
      </c>
      <c r="B11" s="20"/>
      <c r="C11" s="34"/>
      <c r="D11" s="35"/>
      <c r="E11" s="35"/>
      <c r="F11" s="35"/>
      <c r="G11" s="35"/>
      <c r="H11" s="35"/>
      <c r="I11" s="35"/>
      <c r="J11" s="35"/>
      <c r="K11" s="35"/>
      <c r="L11" s="35"/>
      <c r="M11" s="35"/>
      <c r="N11" s="35"/>
      <c r="O11" s="35"/>
      <c r="P11" s="36"/>
      <c r="Q11" s="37"/>
      <c r="R11" s="38"/>
      <c r="S11" s="38"/>
      <c r="T11" s="38"/>
      <c r="U11" s="38"/>
      <c r="V11" s="38"/>
      <c r="W11" s="38"/>
      <c r="X11" s="35"/>
      <c r="Y11" s="38"/>
      <c r="Z11" s="38"/>
      <c r="AA11" s="39"/>
      <c r="AB11" s="40"/>
    </row>
    <row r="12" spans="1:28" ht="24" customHeight="1" x14ac:dyDescent="0.25">
      <c r="A12" s="2" t="s">
        <v>149</v>
      </c>
      <c r="B12" s="6" t="s">
        <v>11</v>
      </c>
      <c r="C12" s="2" t="s">
        <v>61</v>
      </c>
      <c r="D12" s="35">
        <f>HLOOKUP($C12,'DM cong viec'!$G$6:$AD$31,3,0)</f>
        <v>0</v>
      </c>
      <c r="E12" s="35" t="str">
        <f>HLOOKUP($C12,'DM cong viec'!$G$6:$AD$31,4,0)</f>
        <v>x</v>
      </c>
      <c r="F12" s="35" t="str">
        <f>HLOOKUP($C12,'DM cong viec'!$G$6:$AD$31,5,0)</f>
        <v>x</v>
      </c>
      <c r="G12" s="35">
        <f>HLOOKUP($C12,'DM cong viec'!$G$6:$AD$31,6,0)</f>
        <v>0</v>
      </c>
      <c r="H12" s="35">
        <f>HLOOKUP($C12,'DM cong viec'!$G$6:$AD$31,7,0)</f>
        <v>0</v>
      </c>
      <c r="I12" s="35" t="str">
        <f>HLOOKUP($C12,'DM cong viec'!$G$6:$AD$31,8,0)</f>
        <v>x</v>
      </c>
      <c r="J12" s="35">
        <f>HLOOKUP($C12,'DM cong viec'!$G$6:$AD$31,9,0)</f>
        <v>0</v>
      </c>
      <c r="K12" s="35">
        <f>HLOOKUP($C12,'DM cong viec'!$G$6:$AD$31,10,0)</f>
        <v>0</v>
      </c>
      <c r="L12" s="35">
        <f>HLOOKUP($C12,'DM cong viec'!$G$6:$AD$31,11,0)</f>
        <v>0</v>
      </c>
      <c r="M12" s="35">
        <f>HLOOKUP($C12,'DM cong viec'!$G$6:$AD$31,12,0)</f>
        <v>0</v>
      </c>
      <c r="N12" s="35">
        <f>HLOOKUP($C12,'DM cong viec'!$G$6:$AD$31,13,0)</f>
        <v>0</v>
      </c>
      <c r="O12" s="35">
        <f>HLOOKUP($C12,'DM cong viec'!$G$6:$AD$31,14,0)</f>
        <v>0</v>
      </c>
      <c r="P12" s="41">
        <f t="shared" ref="P12:P15" si="0">COUNTIF(D12:O12,"X")</f>
        <v>3</v>
      </c>
      <c r="Q12" s="35">
        <f>HLOOKUP($C12,'DM cong viec'!$G$6:$AD$31,17,0)</f>
        <v>0</v>
      </c>
      <c r="R12" s="35">
        <f>HLOOKUP($C12,'DM cong viec'!$G$6:$AD$31,18,0)</f>
        <v>0</v>
      </c>
      <c r="S12" s="35">
        <f>HLOOKUP($C12,'DM cong viec'!$G$6:$AD$31,19,0)</f>
        <v>0</v>
      </c>
      <c r="T12" s="35">
        <f>HLOOKUP($C12,'DM cong viec'!$G$6:$AD$31,20,0)</f>
        <v>0</v>
      </c>
      <c r="U12" s="35">
        <f>HLOOKUP($C12,'DM cong viec'!$G$6:$AD$31,21,0)</f>
        <v>0</v>
      </c>
      <c r="V12" s="35">
        <f>HLOOKUP($C12,'DM cong viec'!$G$6:$AD$31,22,0)</f>
        <v>0</v>
      </c>
      <c r="W12" s="35">
        <f>HLOOKUP($C12,'DM cong viec'!$G$6:$AD$31,23,0)</f>
        <v>0</v>
      </c>
      <c r="X12" s="35">
        <f>HLOOKUP($C12,'DM cong viec'!$G$6:$AD$31,24,0)</f>
        <v>0</v>
      </c>
      <c r="Y12" s="35">
        <f>HLOOKUP($C12,'DM cong viec'!$G$6:$AD$31,25,0)</f>
        <v>0</v>
      </c>
      <c r="Z12" s="35">
        <f>HLOOKUP($C12,'DM cong viec'!$G$6:$AD$31,26,0)</f>
        <v>0</v>
      </c>
      <c r="AA12" s="41">
        <f t="shared" ref="AA12:AA15" si="1">COUNTIF(Q12:Z12,"X")</f>
        <v>0</v>
      </c>
      <c r="AB12" s="40"/>
    </row>
    <row r="13" spans="1:28" ht="24" customHeight="1" x14ac:dyDescent="0.25">
      <c r="A13" s="2" t="s">
        <v>150</v>
      </c>
      <c r="B13" s="3" t="s">
        <v>91</v>
      </c>
      <c r="C13" s="49" t="s">
        <v>94</v>
      </c>
      <c r="D13" s="35">
        <f>HLOOKUP($C13,'DM cong viec'!$G$6:$AD$31,3,0)</f>
        <v>0</v>
      </c>
      <c r="E13" s="35" t="str">
        <f>HLOOKUP($C13,'DM cong viec'!$G$6:$AD$31,4,0)</f>
        <v>x</v>
      </c>
      <c r="F13" s="35" t="str">
        <f>HLOOKUP($C13,'DM cong viec'!$G$6:$AD$31,5,0)</f>
        <v>x</v>
      </c>
      <c r="G13" s="35">
        <f>HLOOKUP($C13,'DM cong viec'!$G$6:$AD$31,6,0)</f>
        <v>0</v>
      </c>
      <c r="H13" s="35" t="str">
        <f>HLOOKUP($C13,'DM cong viec'!$G$6:$AD$31,7,0)</f>
        <v>x</v>
      </c>
      <c r="I13" s="35">
        <f>HLOOKUP($C13,'DM cong viec'!$G$6:$AD$31,8,0)</f>
        <v>0</v>
      </c>
      <c r="J13" s="35" t="str">
        <f>HLOOKUP($C13,'DM cong viec'!$G$6:$AD$31,9,0)</f>
        <v>x</v>
      </c>
      <c r="K13" s="35">
        <f>HLOOKUP($C13,'DM cong viec'!$G$6:$AD$31,10,0)</f>
        <v>0</v>
      </c>
      <c r="L13" s="35">
        <f>HLOOKUP($C13,'DM cong viec'!$G$6:$AD$31,11,0)</f>
        <v>0</v>
      </c>
      <c r="M13" s="35">
        <f>HLOOKUP($C13,'DM cong viec'!$G$6:$AD$31,12,0)</f>
        <v>0</v>
      </c>
      <c r="N13" s="35">
        <f>HLOOKUP($C13,'DM cong viec'!$G$6:$AD$31,13,0)</f>
        <v>0</v>
      </c>
      <c r="O13" s="35">
        <f>HLOOKUP($C13,'DM cong viec'!$G$6:$AD$31,14,0)</f>
        <v>0</v>
      </c>
      <c r="P13" s="41">
        <f t="shared" si="0"/>
        <v>4</v>
      </c>
      <c r="Q13" s="35">
        <f>HLOOKUP($C13,'DM cong viec'!$G$6:$AD$31,17,0)</f>
        <v>0</v>
      </c>
      <c r="R13" s="35">
        <f>HLOOKUP($C13,'DM cong viec'!$G$6:$AD$31,18,0)</f>
        <v>0</v>
      </c>
      <c r="S13" s="35">
        <f>HLOOKUP($C13,'DM cong viec'!$G$6:$AD$31,19,0)</f>
        <v>0</v>
      </c>
      <c r="T13" s="35">
        <f>HLOOKUP($C13,'DM cong viec'!$G$6:$AD$31,20,0)</f>
        <v>0</v>
      </c>
      <c r="U13" s="35">
        <f>HLOOKUP($C13,'DM cong viec'!$G$6:$AD$31,21,0)</f>
        <v>0</v>
      </c>
      <c r="V13" s="35">
        <f>HLOOKUP($C13,'DM cong viec'!$G$6:$AD$31,22,0)</f>
        <v>0</v>
      </c>
      <c r="W13" s="35">
        <f>HLOOKUP($C13,'DM cong viec'!$G$6:$AD$31,23,0)</f>
        <v>0</v>
      </c>
      <c r="X13" s="35">
        <f>HLOOKUP($C13,'DM cong viec'!$G$6:$AD$31,24,0)</f>
        <v>0</v>
      </c>
      <c r="Y13" s="35">
        <f>HLOOKUP($C13,'DM cong viec'!$G$6:$AD$31,25,0)</f>
        <v>0</v>
      </c>
      <c r="Z13" s="35">
        <f>HLOOKUP($C13,'DM cong viec'!$G$6:$AD$31,26,0)</f>
        <v>0</v>
      </c>
      <c r="AA13" s="41">
        <f t="shared" si="1"/>
        <v>0</v>
      </c>
      <c r="AB13" s="40"/>
    </row>
    <row r="14" spans="1:28" ht="24" customHeight="1" x14ac:dyDescent="0.25">
      <c r="A14" s="4" t="s">
        <v>175</v>
      </c>
      <c r="B14" s="3"/>
      <c r="C14" s="9"/>
      <c r="D14" s="35"/>
      <c r="E14" s="35"/>
      <c r="F14" s="35"/>
      <c r="G14" s="35"/>
      <c r="H14" s="35"/>
      <c r="I14" s="35"/>
      <c r="J14" s="35"/>
      <c r="K14" s="35"/>
      <c r="L14" s="35"/>
      <c r="M14" s="35"/>
      <c r="N14" s="35"/>
      <c r="O14" s="35"/>
      <c r="P14" s="41">
        <f t="shared" si="0"/>
        <v>0</v>
      </c>
      <c r="Q14" s="35"/>
      <c r="R14" s="35"/>
      <c r="S14" s="35"/>
      <c r="T14" s="35"/>
      <c r="U14" s="35"/>
      <c r="V14" s="35"/>
      <c r="W14" s="35"/>
      <c r="X14" s="35"/>
      <c r="Y14" s="35"/>
      <c r="Z14" s="35"/>
      <c r="AA14" s="41">
        <f t="shared" si="1"/>
        <v>0</v>
      </c>
      <c r="AB14" s="40"/>
    </row>
    <row r="15" spans="1:28" ht="24" customHeight="1" x14ac:dyDescent="0.25">
      <c r="A15" s="2" t="s">
        <v>151</v>
      </c>
      <c r="B15" s="42" t="s">
        <v>1</v>
      </c>
      <c r="C15" s="22" t="s">
        <v>62</v>
      </c>
      <c r="D15" s="35">
        <f>HLOOKUP($C15,'DM cong viec'!$G$6:$AD$31,3,0)</f>
        <v>0</v>
      </c>
      <c r="E15" s="35" t="str">
        <f>HLOOKUP($C15,'DM cong viec'!$G$6:$AD$31,4,0)</f>
        <v>x</v>
      </c>
      <c r="F15" s="35">
        <f>HLOOKUP($C15,'DM cong viec'!$G$6:$AD$31,5,0)</f>
        <v>0</v>
      </c>
      <c r="G15" s="35">
        <f>HLOOKUP($C15,'DM cong viec'!$G$6:$AD$31,6,0)</f>
        <v>0</v>
      </c>
      <c r="H15" s="35">
        <f>HLOOKUP($C15,'DM cong viec'!$G$6:$AD$31,7,0)</f>
        <v>0</v>
      </c>
      <c r="I15" s="35" t="str">
        <f>HLOOKUP($C15,'DM cong viec'!$G$6:$AD$31,8,0)</f>
        <v>x</v>
      </c>
      <c r="J15" s="35">
        <f>HLOOKUP($C15,'DM cong viec'!$G$6:$AD$31,9,0)</f>
        <v>0</v>
      </c>
      <c r="K15" s="35">
        <f>HLOOKUP($C15,'DM cong viec'!$G$6:$AD$31,10,0)</f>
        <v>0</v>
      </c>
      <c r="L15" s="35">
        <f>HLOOKUP($C15,'DM cong viec'!$G$6:$AD$31,11,0)</f>
        <v>0</v>
      </c>
      <c r="M15" s="35">
        <f>HLOOKUP($C15,'DM cong viec'!$G$6:$AD$31,12,0)</f>
        <v>0</v>
      </c>
      <c r="N15" s="35">
        <f>HLOOKUP($C15,'DM cong viec'!$G$6:$AD$31,13,0)</f>
        <v>0</v>
      </c>
      <c r="O15" s="35">
        <f>HLOOKUP($C15,'DM cong viec'!$G$6:$AD$31,14,0)</f>
        <v>0</v>
      </c>
      <c r="P15" s="41">
        <f t="shared" si="0"/>
        <v>2</v>
      </c>
      <c r="Q15" s="35">
        <f>HLOOKUP($C15,'DM cong viec'!$G$6:$AD$31,17,0)</f>
        <v>0</v>
      </c>
      <c r="R15" s="35">
        <f>HLOOKUP($C15,'DM cong viec'!$G$6:$AD$31,18,0)</f>
        <v>0</v>
      </c>
      <c r="S15" s="35">
        <f>HLOOKUP($C15,'DM cong viec'!$G$6:$AD$31,19,0)</f>
        <v>0</v>
      </c>
      <c r="T15" s="35">
        <f>HLOOKUP($C15,'DM cong viec'!$G$6:$AD$31,20,0)</f>
        <v>0</v>
      </c>
      <c r="U15" s="35">
        <f>HLOOKUP($C15,'DM cong viec'!$G$6:$AD$31,21,0)</f>
        <v>0</v>
      </c>
      <c r="V15" s="35"/>
      <c r="W15" s="35">
        <f>HLOOKUP($C15,'DM cong viec'!$G$6:$AD$31,23,0)</f>
        <v>0</v>
      </c>
      <c r="X15" s="35">
        <f>HLOOKUP($C15,'DM cong viec'!$G$6:$AD$31,24,0)</f>
        <v>0</v>
      </c>
      <c r="Y15" s="35">
        <f>HLOOKUP($C15,'DM cong viec'!$G$6:$AD$31,25,0)</f>
        <v>0</v>
      </c>
      <c r="Z15" s="35">
        <f>HLOOKUP($C15,'DM cong viec'!$G$6:$AD$31,26,0)</f>
        <v>0</v>
      </c>
      <c r="AA15" s="41">
        <f t="shared" si="1"/>
        <v>0</v>
      </c>
      <c r="AB15" s="40"/>
    </row>
    <row r="16" spans="1:28" ht="24" customHeight="1" x14ac:dyDescent="0.25">
      <c r="A16" s="2" t="s">
        <v>152</v>
      </c>
      <c r="B16" s="6" t="s">
        <v>2</v>
      </c>
      <c r="C16" s="22" t="s">
        <v>63</v>
      </c>
      <c r="D16" s="35">
        <f>HLOOKUP($C16,'DM cong viec'!$G$6:$AD$31,3,0)</f>
        <v>0</v>
      </c>
      <c r="E16" s="35" t="str">
        <f>HLOOKUP($C16,'DM cong viec'!$G$6:$AD$31,4,0)</f>
        <v>x</v>
      </c>
      <c r="F16" s="35" t="str">
        <f>HLOOKUP($C16,'DM cong viec'!$G$6:$AD$31,5,0)</f>
        <v>x</v>
      </c>
      <c r="G16" s="35">
        <f>HLOOKUP($C16,'DM cong viec'!$G$6:$AD$31,6,0)</f>
        <v>0</v>
      </c>
      <c r="H16" s="35">
        <f>HLOOKUP($C16,'DM cong viec'!$G$6:$AD$31,7,0)</f>
        <v>0</v>
      </c>
      <c r="I16" s="35">
        <f>HLOOKUP($C16,'DM cong viec'!$G$6:$AD$31,8,0)</f>
        <v>0</v>
      </c>
      <c r="J16" s="35">
        <f>HLOOKUP($C16,'DM cong viec'!$G$6:$AD$31,9,0)</f>
        <v>0</v>
      </c>
      <c r="K16" s="35">
        <f>HLOOKUP($C16,'DM cong viec'!$G$6:$AD$31,10,0)</f>
        <v>0</v>
      </c>
      <c r="L16" s="35">
        <f>HLOOKUP($C16,'DM cong viec'!$G$6:$AD$31,11,0)</f>
        <v>0</v>
      </c>
      <c r="M16" s="35">
        <f>HLOOKUP($C16,'DM cong viec'!$G$6:$AD$31,12,0)</f>
        <v>0</v>
      </c>
      <c r="N16" s="35">
        <f>HLOOKUP($C16,'DM cong viec'!$G$6:$AD$31,13,0)</f>
        <v>0</v>
      </c>
      <c r="O16" s="35">
        <f>HLOOKUP($C16,'DM cong viec'!$G$6:$AD$31,14,0)</f>
        <v>0</v>
      </c>
      <c r="P16" s="41">
        <f t="shared" ref="P16:P36" si="2">COUNTIF(D16:O16,"X")</f>
        <v>2</v>
      </c>
      <c r="Q16" s="35">
        <f>HLOOKUP($C16,'DM cong viec'!$G$6:$AD$31,17,0)</f>
        <v>0</v>
      </c>
      <c r="R16" s="35">
        <f>HLOOKUP($C16,'DM cong viec'!$G$6:$AD$31,18,0)</f>
        <v>0</v>
      </c>
      <c r="S16" s="35">
        <f>HLOOKUP($C16,'DM cong viec'!$G$6:$AD$31,19,0)</f>
        <v>0</v>
      </c>
      <c r="T16" s="35">
        <f>HLOOKUP($C16,'DM cong viec'!$G$6:$AD$31,20,0)</f>
        <v>0</v>
      </c>
      <c r="U16" s="35">
        <f>HLOOKUP($C16,'DM cong viec'!$G$6:$AD$31,21,0)</f>
        <v>0</v>
      </c>
      <c r="V16" s="35"/>
      <c r="W16" s="35">
        <f>HLOOKUP($C16,'DM cong viec'!$G$6:$AD$31,23,0)</f>
        <v>0</v>
      </c>
      <c r="X16" s="35">
        <f>HLOOKUP($C16,'DM cong viec'!$G$6:$AD$31,24,0)</f>
        <v>0</v>
      </c>
      <c r="Y16" s="35">
        <f>HLOOKUP($C16,'DM cong viec'!$G$6:$AD$31,25,0)</f>
        <v>0</v>
      </c>
      <c r="Z16" s="35">
        <f>HLOOKUP($C16,'DM cong viec'!$G$6:$AD$31,26,0)</f>
        <v>0</v>
      </c>
      <c r="AA16" s="41">
        <f t="shared" ref="AA16:AA36" si="3">COUNTIF(Q16:Z16,"X")</f>
        <v>0</v>
      </c>
      <c r="AB16" s="40"/>
    </row>
    <row r="17" spans="1:28" ht="24" customHeight="1" x14ac:dyDescent="0.25">
      <c r="A17" s="2" t="s">
        <v>286</v>
      </c>
      <c r="B17" s="6" t="s">
        <v>4</v>
      </c>
      <c r="C17" s="22" t="s">
        <v>90</v>
      </c>
      <c r="D17" s="35">
        <f>HLOOKUP($C17,'DM cong viec'!$G$6:$AD$31,3,0)</f>
        <v>0</v>
      </c>
      <c r="E17" s="35" t="str">
        <f>HLOOKUP($C17,'DM cong viec'!$G$6:$AD$31,4,0)</f>
        <v>x</v>
      </c>
      <c r="F17" s="35">
        <f>HLOOKUP($C17,'DM cong viec'!$G$6:$AD$31,5,0)</f>
        <v>0</v>
      </c>
      <c r="G17" s="35">
        <f>HLOOKUP($C17,'DM cong viec'!$G$6:$AD$31,6,0)</f>
        <v>0</v>
      </c>
      <c r="H17" s="35">
        <f>HLOOKUP($C17,'DM cong viec'!$G$6:$AD$31,7,0)</f>
        <v>0</v>
      </c>
      <c r="I17" s="35">
        <f>HLOOKUP($C17,'DM cong viec'!$G$6:$AD$31,8,0)</f>
        <v>0</v>
      </c>
      <c r="J17" s="35" t="str">
        <f>HLOOKUP($C17,'DM cong viec'!$G$6:$AD$31,9,0)</f>
        <v>x</v>
      </c>
      <c r="K17" s="35">
        <f>HLOOKUP($C17,'DM cong viec'!$G$6:$AD$31,10,0)</f>
        <v>0</v>
      </c>
      <c r="L17" s="35">
        <f>HLOOKUP($C17,'DM cong viec'!$G$6:$AD$31,11,0)</f>
        <v>0</v>
      </c>
      <c r="M17" s="35">
        <f>HLOOKUP($C17,'DM cong viec'!$G$6:$AD$31,12,0)</f>
        <v>0</v>
      </c>
      <c r="N17" s="35">
        <f>HLOOKUP($C17,'DM cong viec'!$G$6:$AD$31,13,0)</f>
        <v>0</v>
      </c>
      <c r="O17" s="35">
        <f>HLOOKUP($C17,'DM cong viec'!$G$6:$AD$31,14,0)</f>
        <v>0</v>
      </c>
      <c r="P17" s="41">
        <f t="shared" si="2"/>
        <v>2</v>
      </c>
      <c r="Q17" s="35" t="str">
        <f>HLOOKUP($C17,'DM cong viec'!$G$6:$AD$31,17,0)</f>
        <v>x</v>
      </c>
      <c r="R17" s="35" t="str">
        <f>HLOOKUP($C17,'DM cong viec'!$G$6:$AD$31,18,0)</f>
        <v>x</v>
      </c>
      <c r="S17" s="35">
        <f>HLOOKUP($C17,'DM cong viec'!$G$6:$AD$31,19,0)</f>
        <v>0</v>
      </c>
      <c r="T17" s="35">
        <f>HLOOKUP($C17,'DM cong viec'!$G$6:$AD$31,20,0)</f>
        <v>0</v>
      </c>
      <c r="U17" s="35">
        <f>HLOOKUP($C17,'DM cong viec'!$G$6:$AD$31,21,0)</f>
        <v>0</v>
      </c>
      <c r="V17" s="35"/>
      <c r="W17" s="35">
        <f>HLOOKUP($C17,'DM cong viec'!$G$6:$AD$31,23,0)</f>
        <v>0</v>
      </c>
      <c r="X17" s="35">
        <f>HLOOKUP($C17,'DM cong viec'!$G$6:$AD$31,24,0)</f>
        <v>0</v>
      </c>
      <c r="Y17" s="35">
        <f>HLOOKUP($C17,'DM cong viec'!$G$6:$AD$31,25,0)</f>
        <v>0</v>
      </c>
      <c r="Z17" s="35">
        <f>HLOOKUP($C17,'DM cong viec'!$G$6:$AD$31,26,0)</f>
        <v>0</v>
      </c>
      <c r="AA17" s="41">
        <f t="shared" si="3"/>
        <v>2</v>
      </c>
      <c r="AB17" s="40"/>
    </row>
    <row r="18" spans="1:28" ht="24" customHeight="1" x14ac:dyDescent="0.25">
      <c r="A18" s="2" t="s">
        <v>215</v>
      </c>
      <c r="B18" s="6" t="s">
        <v>15</v>
      </c>
      <c r="C18" s="22" t="s">
        <v>64</v>
      </c>
      <c r="D18" s="35" t="str">
        <f>HLOOKUP($C18,'DM cong viec'!$G$6:$AD$31,3,0)</f>
        <v>x</v>
      </c>
      <c r="E18" s="35" t="str">
        <f>HLOOKUP($C18,'DM cong viec'!$G$6:$AD$31,4,0)</f>
        <v>x</v>
      </c>
      <c r="F18" s="35">
        <f>HLOOKUP($C18,'DM cong viec'!$G$6:$AD$31,5,0)</f>
        <v>0</v>
      </c>
      <c r="G18" s="35">
        <f>HLOOKUP($C18,'DM cong viec'!$G$6:$AD$31,6,0)</f>
        <v>0</v>
      </c>
      <c r="H18" s="35">
        <f>HLOOKUP($C18,'DM cong viec'!$G$6:$AD$31,7,0)</f>
        <v>0</v>
      </c>
      <c r="I18" s="35">
        <f>HLOOKUP($C18,'DM cong viec'!$G$6:$AD$31,8,0)</f>
        <v>0</v>
      </c>
      <c r="J18" s="35">
        <f>HLOOKUP($C18,'DM cong viec'!$G$6:$AD$31,9,0)</f>
        <v>0</v>
      </c>
      <c r="K18" s="35">
        <f>HLOOKUP($C18,'DM cong viec'!$G$6:$AD$31,10,0)</f>
        <v>0</v>
      </c>
      <c r="L18" s="35">
        <f>HLOOKUP($C18,'DM cong viec'!$G$6:$AD$31,11,0)</f>
        <v>0</v>
      </c>
      <c r="M18" s="35">
        <f>HLOOKUP($C18,'DM cong viec'!$G$6:$AD$31,12,0)</f>
        <v>0</v>
      </c>
      <c r="N18" s="35">
        <f>HLOOKUP($C18,'DM cong viec'!$G$6:$AD$31,13,0)</f>
        <v>0</v>
      </c>
      <c r="O18" s="35">
        <f>HLOOKUP($C18,'DM cong viec'!$G$6:$AD$31,14,0)</f>
        <v>0</v>
      </c>
      <c r="P18" s="41">
        <f t="shared" si="2"/>
        <v>2</v>
      </c>
      <c r="Q18" s="35">
        <f>HLOOKUP($C18,'DM cong viec'!$G$6:$AD$31,17,0)</f>
        <v>0</v>
      </c>
      <c r="R18" s="35">
        <f>HLOOKUP($C18,'DM cong viec'!$G$6:$AD$31,18,0)</f>
        <v>0</v>
      </c>
      <c r="S18" s="35">
        <f>HLOOKUP($C18,'DM cong viec'!$G$6:$AD$31,19,0)</f>
        <v>0</v>
      </c>
      <c r="T18" s="35">
        <f>HLOOKUP($C18,'DM cong viec'!$G$6:$AD$31,20,0)</f>
        <v>0</v>
      </c>
      <c r="U18" s="35">
        <f>HLOOKUP($C18,'DM cong viec'!$G$6:$AD$31,21,0)</f>
        <v>0</v>
      </c>
      <c r="V18" s="35"/>
      <c r="W18" s="35">
        <f>HLOOKUP($C18,'DM cong viec'!$G$6:$AD$31,23,0)</f>
        <v>0</v>
      </c>
      <c r="X18" s="35">
        <f>HLOOKUP($C18,'DM cong viec'!$G$6:$AD$31,24,0)</f>
        <v>0</v>
      </c>
      <c r="Y18" s="35">
        <f>HLOOKUP($C18,'DM cong viec'!$G$6:$AD$31,25,0)</f>
        <v>0</v>
      </c>
      <c r="Z18" s="35">
        <f>HLOOKUP($C18,'DM cong viec'!$G$6:$AD$31,26,0)</f>
        <v>0</v>
      </c>
      <c r="AA18" s="41">
        <f t="shared" si="3"/>
        <v>0</v>
      </c>
      <c r="AB18" s="40"/>
    </row>
    <row r="19" spans="1:28" ht="24" customHeight="1" x14ac:dyDescent="0.25">
      <c r="A19" s="2" t="s">
        <v>218</v>
      </c>
      <c r="B19" s="6" t="s">
        <v>14</v>
      </c>
      <c r="C19" s="2" t="s">
        <v>59</v>
      </c>
      <c r="D19" s="35">
        <f>HLOOKUP($C19,'DM cong viec'!$G$6:$AD$31,3,0)</f>
        <v>0</v>
      </c>
      <c r="E19" s="35" t="str">
        <f>HLOOKUP($C19,'DM cong viec'!$G$6:$AD$31,4,0)</f>
        <v>x</v>
      </c>
      <c r="F19" s="35">
        <f>HLOOKUP($C19,'DM cong viec'!$G$6:$AD$31,5,0)</f>
        <v>0</v>
      </c>
      <c r="G19" s="35">
        <f>HLOOKUP($C19,'DM cong viec'!$G$6:$AD$31,6,0)</f>
        <v>0</v>
      </c>
      <c r="H19" s="35" t="str">
        <f>HLOOKUP($C19,'DM cong viec'!$G$6:$AD$31,7,0)</f>
        <v>x</v>
      </c>
      <c r="I19" s="35">
        <f>HLOOKUP($C19,'DM cong viec'!$G$6:$AD$31,8,0)</f>
        <v>0</v>
      </c>
      <c r="J19" s="35">
        <f>HLOOKUP($C19,'DM cong viec'!$G$6:$AD$31,9,0)</f>
        <v>0</v>
      </c>
      <c r="K19" s="35">
        <f>HLOOKUP($C19,'DM cong viec'!$G$6:$AD$31,10,0)</f>
        <v>0</v>
      </c>
      <c r="L19" s="35">
        <f>HLOOKUP($C19,'DM cong viec'!$G$6:$AD$31,11,0)</f>
        <v>0</v>
      </c>
      <c r="M19" s="35">
        <f>HLOOKUP($C19,'DM cong viec'!$G$6:$AD$31,12,0)</f>
        <v>0</v>
      </c>
      <c r="N19" s="35">
        <f>HLOOKUP($C19,'DM cong viec'!$G$6:$AD$31,13,0)</f>
        <v>0</v>
      </c>
      <c r="O19" s="35">
        <f>HLOOKUP($C19,'DM cong viec'!$G$6:$AD$31,14,0)</f>
        <v>0</v>
      </c>
      <c r="P19" s="41">
        <f t="shared" si="2"/>
        <v>2</v>
      </c>
      <c r="Q19" s="35" t="str">
        <f>HLOOKUP($C19,'DM cong viec'!$G$6:$AD$31,17,0)</f>
        <v>x</v>
      </c>
      <c r="R19" s="35">
        <f>HLOOKUP($C19,'DM cong viec'!$G$6:$AD$31,18,0)</f>
        <v>0</v>
      </c>
      <c r="S19" s="35">
        <f>HLOOKUP($C19,'DM cong viec'!$G$6:$AD$31,19,0)</f>
        <v>0</v>
      </c>
      <c r="T19" s="35">
        <f>HLOOKUP($C19,'DM cong viec'!$G$6:$AD$31,20,0)</f>
        <v>0</v>
      </c>
      <c r="U19" s="35">
        <f>HLOOKUP($C19,'DM cong viec'!$G$6:$AD$31,21,0)</f>
        <v>0</v>
      </c>
      <c r="V19" s="35"/>
      <c r="W19" s="35">
        <f>HLOOKUP($C19,'DM cong viec'!$G$6:$AD$31,23,0)</f>
        <v>0</v>
      </c>
      <c r="X19" s="35">
        <f>HLOOKUP($C19,'DM cong viec'!$G$6:$AD$31,24,0)</f>
        <v>0</v>
      </c>
      <c r="Y19" s="35">
        <f>HLOOKUP($C19,'DM cong viec'!$G$6:$AD$31,25,0)</f>
        <v>0</v>
      </c>
      <c r="Z19" s="35">
        <f>HLOOKUP($C19,'DM cong viec'!$G$6:$AD$31,26,0)</f>
        <v>0</v>
      </c>
      <c r="AA19" s="41">
        <f t="shared" si="3"/>
        <v>1</v>
      </c>
      <c r="AB19" s="40"/>
    </row>
    <row r="20" spans="1:28" ht="24" customHeight="1" x14ac:dyDescent="0.25">
      <c r="A20" s="2" t="s">
        <v>220</v>
      </c>
      <c r="B20" s="6" t="s">
        <v>19</v>
      </c>
      <c r="C20" s="22" t="s">
        <v>65</v>
      </c>
      <c r="D20" s="35">
        <f>HLOOKUP($C20,'DM cong viec'!$G$6:$AD$31,3,0)</f>
        <v>0</v>
      </c>
      <c r="E20" s="35" t="str">
        <f>HLOOKUP($C20,'DM cong viec'!$G$6:$AD$31,4,0)</f>
        <v>x</v>
      </c>
      <c r="F20" s="35">
        <f>HLOOKUP($C20,'DM cong viec'!$G$6:$AD$31,5,0)</f>
        <v>0</v>
      </c>
      <c r="G20" s="35">
        <f>HLOOKUP($C20,'DM cong viec'!$G$6:$AD$31,6,0)</f>
        <v>0</v>
      </c>
      <c r="H20" s="35">
        <f>HLOOKUP($C20,'DM cong viec'!$G$6:$AD$31,7,0)</f>
        <v>0</v>
      </c>
      <c r="I20" s="35">
        <f>HLOOKUP($C20,'DM cong viec'!$G$6:$AD$31,8,0)</f>
        <v>0</v>
      </c>
      <c r="J20" s="35" t="str">
        <f>HLOOKUP($C20,'DM cong viec'!$G$6:$AD$31,9,0)</f>
        <v>x</v>
      </c>
      <c r="K20" s="35">
        <f>HLOOKUP($C20,'DM cong viec'!$G$6:$AD$31,10,0)</f>
        <v>0</v>
      </c>
      <c r="L20" s="35">
        <f>HLOOKUP($C20,'DM cong viec'!$G$6:$AD$31,11,0)</f>
        <v>0</v>
      </c>
      <c r="M20" s="35">
        <f>HLOOKUP($C20,'DM cong viec'!$G$6:$AD$31,12,0)</f>
        <v>0</v>
      </c>
      <c r="N20" s="35">
        <f>HLOOKUP($C20,'DM cong viec'!$G$6:$AD$31,13,0)</f>
        <v>0</v>
      </c>
      <c r="O20" s="35">
        <f>HLOOKUP($C20,'DM cong viec'!$G$6:$AD$31,14,0)</f>
        <v>0</v>
      </c>
      <c r="P20" s="41">
        <f t="shared" si="2"/>
        <v>2</v>
      </c>
      <c r="Q20" s="35">
        <f>HLOOKUP($C20,'DM cong viec'!$G$6:$AD$31,17,0)</f>
        <v>0</v>
      </c>
      <c r="R20" s="35" t="str">
        <f>HLOOKUP($C20,'DM cong viec'!$G$6:$AD$31,18,0)</f>
        <v>x</v>
      </c>
      <c r="S20" s="35" t="str">
        <f>HLOOKUP($C20,'DM cong viec'!$G$6:$AD$31,19,0)</f>
        <v>x</v>
      </c>
      <c r="T20" s="35">
        <f>HLOOKUP($C20,'DM cong viec'!$G$6:$AD$31,20,0)</f>
        <v>0</v>
      </c>
      <c r="U20" s="35">
        <f>HLOOKUP($C20,'DM cong viec'!$G$6:$AD$31,21,0)</f>
        <v>0</v>
      </c>
      <c r="V20" s="35"/>
      <c r="W20" s="35">
        <f>HLOOKUP($C20,'DM cong viec'!$G$6:$AD$31,23,0)</f>
        <v>0</v>
      </c>
      <c r="X20" s="35">
        <f>HLOOKUP($C20,'DM cong viec'!$G$6:$AD$31,24,0)</f>
        <v>0</v>
      </c>
      <c r="Y20" s="35">
        <f>HLOOKUP($C20,'DM cong viec'!$G$6:$AD$31,25,0)</f>
        <v>0</v>
      </c>
      <c r="Z20" s="35">
        <f>HLOOKUP($C20,'DM cong viec'!$G$6:$AD$31,26,0)</f>
        <v>0</v>
      </c>
      <c r="AA20" s="41">
        <f t="shared" si="3"/>
        <v>2</v>
      </c>
      <c r="AB20" s="40"/>
    </row>
    <row r="21" spans="1:28" ht="24" customHeight="1" x14ac:dyDescent="0.25">
      <c r="A21" s="2" t="s">
        <v>222</v>
      </c>
      <c r="B21" s="6" t="s">
        <v>21</v>
      </c>
      <c r="C21" s="22" t="s">
        <v>66</v>
      </c>
      <c r="D21" s="35">
        <f>HLOOKUP($C21,'DM cong viec'!$G$6:$AD$31,3,0)</f>
        <v>0</v>
      </c>
      <c r="E21" s="35" t="str">
        <f>HLOOKUP($C21,'DM cong viec'!$G$6:$AD$31,4,0)</f>
        <v>x</v>
      </c>
      <c r="F21" s="35">
        <f>HLOOKUP($C21,'DM cong viec'!$G$6:$AD$31,5,0)</f>
        <v>0</v>
      </c>
      <c r="G21" s="35">
        <f>HLOOKUP($C21,'DM cong viec'!$G$6:$AD$31,6,0)</f>
        <v>0</v>
      </c>
      <c r="H21" s="35">
        <f>HLOOKUP($C21,'DM cong viec'!$G$6:$AD$31,7,0)</f>
        <v>0</v>
      </c>
      <c r="I21" s="35">
        <f>HLOOKUP($C21,'DM cong viec'!$G$6:$AD$31,8,0)</f>
        <v>0</v>
      </c>
      <c r="J21" s="35">
        <f>HLOOKUP($C21,'DM cong viec'!$G$6:$AD$31,9,0)</f>
        <v>0</v>
      </c>
      <c r="K21" s="35">
        <f>HLOOKUP($C21,'DM cong viec'!$G$6:$AD$31,10,0)</f>
        <v>0</v>
      </c>
      <c r="L21" s="35">
        <f>HLOOKUP($C21,'DM cong viec'!$G$6:$AD$31,11,0)</f>
        <v>0</v>
      </c>
      <c r="M21" s="35">
        <f>HLOOKUP($C21,'DM cong viec'!$G$6:$AD$31,12,0)</f>
        <v>0</v>
      </c>
      <c r="N21" s="35">
        <f>HLOOKUP($C21,'DM cong viec'!$G$6:$AD$31,13,0)</f>
        <v>0</v>
      </c>
      <c r="O21" s="35">
        <f>HLOOKUP($C21,'DM cong viec'!$G$6:$AD$31,14,0)</f>
        <v>0</v>
      </c>
      <c r="P21" s="41">
        <f t="shared" si="2"/>
        <v>1</v>
      </c>
      <c r="Q21" s="35">
        <f>HLOOKUP($C21,'DM cong viec'!$G$6:$AD$31,17,0)</f>
        <v>0</v>
      </c>
      <c r="R21" s="35" t="str">
        <f>HLOOKUP($C21,'DM cong viec'!$G$6:$AD$31,18,0)</f>
        <v>x</v>
      </c>
      <c r="S21" s="35" t="str">
        <f>HLOOKUP($C21,'DM cong viec'!$G$6:$AD$31,19,0)</f>
        <v>x</v>
      </c>
      <c r="T21" s="35">
        <f>HLOOKUP($C21,'DM cong viec'!$G$6:$AD$31,20,0)</f>
        <v>0</v>
      </c>
      <c r="U21" s="35">
        <f>HLOOKUP($C21,'DM cong viec'!$G$6:$AD$31,21,0)</f>
        <v>0</v>
      </c>
      <c r="V21" s="35"/>
      <c r="W21" s="35">
        <f>HLOOKUP($C21,'DM cong viec'!$G$6:$AD$31,23,0)</f>
        <v>0</v>
      </c>
      <c r="X21" s="35">
        <f>HLOOKUP($C21,'DM cong viec'!$G$6:$AD$31,24,0)</f>
        <v>0</v>
      </c>
      <c r="Y21" s="35">
        <f>HLOOKUP($C21,'DM cong viec'!$G$6:$AD$31,25,0)</f>
        <v>0</v>
      </c>
      <c r="Z21" s="35">
        <f>HLOOKUP($C21,'DM cong viec'!$G$6:$AD$31,26,0)</f>
        <v>0</v>
      </c>
      <c r="AA21" s="41">
        <f t="shared" si="3"/>
        <v>2</v>
      </c>
      <c r="AB21" s="40"/>
    </row>
    <row r="22" spans="1:28" ht="24" customHeight="1" x14ac:dyDescent="0.25">
      <c r="A22" s="2" t="s">
        <v>7</v>
      </c>
      <c r="B22" s="6" t="s">
        <v>20</v>
      </c>
      <c r="C22" s="22" t="s">
        <v>67</v>
      </c>
      <c r="D22" s="35">
        <f>HLOOKUP($C22,'DM cong viec'!$G$6:$AD$31,3,0)</f>
        <v>0</v>
      </c>
      <c r="E22" s="35" t="str">
        <f>HLOOKUP($C22,'DM cong viec'!$G$6:$AD$31,4,0)</f>
        <v>x</v>
      </c>
      <c r="F22" s="35">
        <f>HLOOKUP($C22,'DM cong viec'!$G$6:$AD$31,5,0)</f>
        <v>0</v>
      </c>
      <c r="G22" s="35">
        <f>HLOOKUP($C22,'DM cong viec'!$G$6:$AD$31,6,0)</f>
        <v>0</v>
      </c>
      <c r="H22" s="35">
        <f>HLOOKUP($C22,'DM cong viec'!$G$6:$AD$31,7,0)</f>
        <v>0</v>
      </c>
      <c r="I22" s="35" t="str">
        <f>HLOOKUP($C22,'DM cong viec'!$G$6:$AD$31,8,0)</f>
        <v>x</v>
      </c>
      <c r="J22" s="35">
        <f>HLOOKUP($C22,'DM cong viec'!$G$6:$AD$31,9,0)</f>
        <v>0</v>
      </c>
      <c r="K22" s="35">
        <f>HLOOKUP($C22,'DM cong viec'!$G$6:$AD$31,10,0)</f>
        <v>0</v>
      </c>
      <c r="L22" s="35">
        <f>HLOOKUP($C22,'DM cong viec'!$G$6:$AD$31,11,0)</f>
        <v>0</v>
      </c>
      <c r="M22" s="35">
        <f>HLOOKUP($C22,'DM cong viec'!$G$6:$AD$31,12,0)</f>
        <v>0</v>
      </c>
      <c r="N22" s="35">
        <f>HLOOKUP($C22,'DM cong viec'!$G$6:$AD$31,13,0)</f>
        <v>0</v>
      </c>
      <c r="O22" s="35">
        <f>HLOOKUP($C22,'DM cong viec'!$G$6:$AD$31,14,0)</f>
        <v>0</v>
      </c>
      <c r="P22" s="41">
        <f t="shared" si="2"/>
        <v>2</v>
      </c>
      <c r="Q22" s="35">
        <f>HLOOKUP($C22,'DM cong viec'!$G$6:$AD$31,17,0)</f>
        <v>0</v>
      </c>
      <c r="R22" s="35">
        <f>HLOOKUP($C22,'DM cong viec'!$G$6:$AD$31,18,0)</f>
        <v>0</v>
      </c>
      <c r="S22" s="35">
        <f>HLOOKUP($C22,'DM cong viec'!$G$6:$AD$31,19,0)</f>
        <v>0</v>
      </c>
      <c r="T22" s="35">
        <f>HLOOKUP($C22,'DM cong viec'!$G$6:$AD$31,20,0)</f>
        <v>0</v>
      </c>
      <c r="U22" s="35">
        <f>HLOOKUP($C22,'DM cong viec'!$G$6:$AD$31,21,0)</f>
        <v>0</v>
      </c>
      <c r="V22" s="35"/>
      <c r="W22" s="35">
        <f>HLOOKUP($C22,'DM cong viec'!$G$6:$AD$31,23,0)</f>
        <v>0</v>
      </c>
      <c r="X22" s="35">
        <f>HLOOKUP($C22,'DM cong viec'!$G$6:$AD$31,24,0)</f>
        <v>0</v>
      </c>
      <c r="Y22" s="35">
        <f>HLOOKUP($C22,'DM cong viec'!$G$6:$AD$31,25,0)</f>
        <v>0</v>
      </c>
      <c r="Z22" s="35">
        <f>HLOOKUP($C22,'DM cong viec'!$G$6:$AD$31,26,0)</f>
        <v>0</v>
      </c>
      <c r="AA22" s="41">
        <f t="shared" si="3"/>
        <v>0</v>
      </c>
      <c r="AB22" s="40"/>
    </row>
    <row r="23" spans="1:28" ht="24" customHeight="1" x14ac:dyDescent="0.25">
      <c r="A23" s="2" t="s">
        <v>8</v>
      </c>
      <c r="B23" s="6" t="s">
        <v>13</v>
      </c>
      <c r="C23" s="22" t="s">
        <v>68</v>
      </c>
      <c r="D23" s="35">
        <f>HLOOKUP($C23,'DM cong viec'!$G$6:$AD$31,3,0)</f>
        <v>0</v>
      </c>
      <c r="E23" s="35">
        <f>HLOOKUP($C23,'DM cong viec'!$G$6:$AD$31,4,0)</f>
        <v>0</v>
      </c>
      <c r="F23" s="35">
        <f>HLOOKUP($C23,'DM cong viec'!$G$6:$AD$31,5,0)</f>
        <v>0</v>
      </c>
      <c r="G23" s="35">
        <f>HLOOKUP($C23,'DM cong viec'!$G$6:$AD$31,6,0)</f>
        <v>0</v>
      </c>
      <c r="H23" s="35">
        <f>HLOOKUP($C23,'DM cong viec'!$G$6:$AD$31,7,0)</f>
        <v>0</v>
      </c>
      <c r="I23" s="35">
        <f>HLOOKUP($C23,'DM cong viec'!$G$6:$AD$31,8,0)</f>
        <v>0</v>
      </c>
      <c r="J23" s="35">
        <f>HLOOKUP($C23,'DM cong viec'!$G$6:$AD$31,9,0)</f>
        <v>0</v>
      </c>
      <c r="K23" s="35">
        <f>HLOOKUP($C23,'DM cong viec'!$G$6:$AD$31,10,0)</f>
        <v>0</v>
      </c>
      <c r="L23" s="35">
        <f>HLOOKUP($C23,'DM cong viec'!$G$6:$AD$31,11,0)</f>
        <v>0</v>
      </c>
      <c r="M23" s="35">
        <f>HLOOKUP($C23,'DM cong viec'!$G$6:$AD$31,12,0)</f>
        <v>0</v>
      </c>
      <c r="N23" s="35">
        <f>HLOOKUP($C23,'DM cong viec'!$G$6:$AD$31,13,0)</f>
        <v>0</v>
      </c>
      <c r="O23" s="35">
        <f>HLOOKUP($C23,'DM cong viec'!$G$6:$AD$31,14,0)</f>
        <v>0</v>
      </c>
      <c r="P23" s="41">
        <f t="shared" si="2"/>
        <v>0</v>
      </c>
      <c r="Q23" s="35">
        <f>HLOOKUP($C23,'DM cong viec'!$G$6:$AD$31,17,0)</f>
        <v>0</v>
      </c>
      <c r="R23" s="35">
        <f>HLOOKUP($C23,'DM cong viec'!$G$6:$AD$31,18,0)</f>
        <v>0</v>
      </c>
      <c r="S23" s="35">
        <f>HLOOKUP($C23,'DM cong viec'!$G$6:$AD$31,19,0)</f>
        <v>0</v>
      </c>
      <c r="T23" s="35">
        <f>HLOOKUP($C23,'DM cong viec'!$G$6:$AD$31,20,0)</f>
        <v>0</v>
      </c>
      <c r="U23" s="35">
        <f>HLOOKUP($C23,'DM cong viec'!$G$6:$AD$31,21,0)</f>
        <v>0</v>
      </c>
      <c r="V23" s="35"/>
      <c r="W23" s="35">
        <f>HLOOKUP($C23,'DM cong viec'!$G$6:$AD$31,23,0)</f>
        <v>0</v>
      </c>
      <c r="X23" s="35">
        <f>HLOOKUP($C23,'DM cong viec'!$G$6:$AD$31,24,0)</f>
        <v>0</v>
      </c>
      <c r="Y23" s="35">
        <f>HLOOKUP($C23,'DM cong viec'!$G$6:$AD$31,25,0)</f>
        <v>0</v>
      </c>
      <c r="Z23" s="35">
        <f>HLOOKUP($C23,'DM cong viec'!$G$6:$AD$31,26,0)</f>
        <v>0</v>
      </c>
      <c r="AA23" s="41">
        <f t="shared" si="3"/>
        <v>0</v>
      </c>
      <c r="AB23" s="40"/>
    </row>
    <row r="24" spans="1:28" ht="24" customHeight="1" x14ac:dyDescent="0.25">
      <c r="A24" s="2" t="s">
        <v>9</v>
      </c>
      <c r="B24" s="6" t="s">
        <v>3</v>
      </c>
      <c r="C24" s="2" t="s">
        <v>60</v>
      </c>
      <c r="D24" s="35">
        <f>HLOOKUP($C24,'DM cong viec'!$G$6:$AD$31,3,0)</f>
        <v>0</v>
      </c>
      <c r="E24" s="35">
        <f>HLOOKUP($C24,'DM cong viec'!$G$6:$AD$31,4,0)</f>
        <v>0</v>
      </c>
      <c r="F24" s="35">
        <f>HLOOKUP($C24,'DM cong viec'!$G$6:$AD$31,5,0)</f>
        <v>0</v>
      </c>
      <c r="G24" s="35">
        <f>HLOOKUP($C24,'DM cong viec'!$G$6:$AD$31,6,0)</f>
        <v>0</v>
      </c>
      <c r="H24" s="35">
        <f>HLOOKUP($C24,'DM cong viec'!$G$6:$AD$31,7,0)</f>
        <v>0</v>
      </c>
      <c r="I24" s="35">
        <f>HLOOKUP($C24,'DM cong viec'!$G$6:$AD$31,8,0)</f>
        <v>0</v>
      </c>
      <c r="J24" s="35">
        <f>HLOOKUP($C24,'DM cong viec'!$G$6:$AD$31,9,0)</f>
        <v>0</v>
      </c>
      <c r="K24" s="35">
        <f>HLOOKUP($C24,'DM cong viec'!$G$6:$AD$31,10,0)</f>
        <v>0</v>
      </c>
      <c r="L24" s="35">
        <f>HLOOKUP($C24,'DM cong viec'!$G$6:$AD$31,11,0)</f>
        <v>0</v>
      </c>
      <c r="M24" s="35">
        <f>HLOOKUP($C24,'DM cong viec'!$G$6:$AD$31,12,0)</f>
        <v>0</v>
      </c>
      <c r="N24" s="35">
        <f>HLOOKUP($C24,'DM cong viec'!$G$6:$AD$31,13,0)</f>
        <v>0</v>
      </c>
      <c r="O24" s="35">
        <f>HLOOKUP($C24,'DM cong viec'!$G$6:$AD$31,14,0)</f>
        <v>0</v>
      </c>
      <c r="P24" s="41">
        <f t="shared" si="2"/>
        <v>0</v>
      </c>
      <c r="Q24" s="35">
        <f>HLOOKUP($C24,'DM cong viec'!$G$6:$AD$31,17,0)</f>
        <v>0</v>
      </c>
      <c r="R24" s="35">
        <f>HLOOKUP($C24,'DM cong viec'!$G$6:$AD$31,18,0)</f>
        <v>0</v>
      </c>
      <c r="S24" s="35">
        <f>HLOOKUP($C24,'DM cong viec'!$G$6:$AD$31,19,0)</f>
        <v>0</v>
      </c>
      <c r="T24" s="35">
        <f>HLOOKUP($C24,'DM cong viec'!$G$6:$AD$31,20,0)</f>
        <v>0</v>
      </c>
      <c r="U24" s="35">
        <f>HLOOKUP($C24,'DM cong viec'!$G$6:$AD$31,21,0)</f>
        <v>0</v>
      </c>
      <c r="V24" s="35"/>
      <c r="W24" s="35">
        <f>HLOOKUP($C24,'DM cong viec'!$G$6:$AD$31,23,0)</f>
        <v>0</v>
      </c>
      <c r="X24" s="35">
        <f>HLOOKUP($C24,'DM cong viec'!$G$6:$AD$31,24,0)</f>
        <v>0</v>
      </c>
      <c r="Y24" s="35">
        <f>HLOOKUP($C24,'DM cong viec'!$G$6:$AD$31,25,0)</f>
        <v>0</v>
      </c>
      <c r="Z24" s="35">
        <f>HLOOKUP($C24,'DM cong viec'!$G$6:$AD$31,26,0)</f>
        <v>0</v>
      </c>
      <c r="AA24" s="41">
        <f t="shared" si="3"/>
        <v>0</v>
      </c>
      <c r="AB24" s="40"/>
    </row>
    <row r="25" spans="1:28" ht="24" customHeight="1" x14ac:dyDescent="0.25">
      <c r="A25" s="2" t="s">
        <v>163</v>
      </c>
      <c r="B25" s="6" t="s">
        <v>5</v>
      </c>
      <c r="C25" s="22" t="s">
        <v>69</v>
      </c>
      <c r="D25" s="35" t="str">
        <f>HLOOKUP($C25,'DM cong viec'!$G$6:$AD$31,3,0)</f>
        <v>x</v>
      </c>
      <c r="E25" s="35">
        <f>HLOOKUP($C25,'DM cong viec'!$G$6:$AD$31,4,0)</f>
        <v>0</v>
      </c>
      <c r="F25" s="35" t="str">
        <f>HLOOKUP($C25,'DM cong viec'!$G$6:$AD$31,5,0)</f>
        <v>x</v>
      </c>
      <c r="G25" s="35">
        <f>HLOOKUP($C25,'DM cong viec'!$G$6:$AD$31,6,0)</f>
        <v>0</v>
      </c>
      <c r="H25" s="35">
        <f>HLOOKUP($C25,'DM cong viec'!$G$6:$AD$31,7,0)</f>
        <v>0</v>
      </c>
      <c r="I25" s="35">
        <f>HLOOKUP($C25,'DM cong viec'!$G$6:$AD$31,8,0)</f>
        <v>0</v>
      </c>
      <c r="J25" s="35">
        <f>HLOOKUP($C25,'DM cong viec'!$G$6:$AD$31,9,0)</f>
        <v>0</v>
      </c>
      <c r="K25" s="35">
        <f>HLOOKUP($C25,'DM cong viec'!$G$6:$AD$31,10,0)</f>
        <v>0</v>
      </c>
      <c r="L25" s="35">
        <f>HLOOKUP($C25,'DM cong viec'!$G$6:$AD$31,11,0)</f>
        <v>0</v>
      </c>
      <c r="M25" s="35">
        <f>HLOOKUP($C25,'DM cong viec'!$G$6:$AD$31,12,0)</f>
        <v>0</v>
      </c>
      <c r="N25" s="35">
        <f>HLOOKUP($C25,'DM cong viec'!$G$6:$AD$31,13,0)</f>
        <v>0</v>
      </c>
      <c r="O25" s="35">
        <f>HLOOKUP($C25,'DM cong viec'!$G$6:$AD$31,14,0)</f>
        <v>0</v>
      </c>
      <c r="P25" s="41">
        <f t="shared" si="2"/>
        <v>2</v>
      </c>
      <c r="Q25" s="35">
        <f>HLOOKUP($C25,'DM cong viec'!$G$6:$AD$31,17,0)</f>
        <v>0</v>
      </c>
      <c r="R25" s="35">
        <f>HLOOKUP($C25,'DM cong viec'!$G$6:$AD$31,18,0)</f>
        <v>0</v>
      </c>
      <c r="S25" s="35">
        <f>HLOOKUP($C25,'DM cong viec'!$G$6:$AD$31,19,0)</f>
        <v>0</v>
      </c>
      <c r="T25" s="35" t="str">
        <f>HLOOKUP($C25,'DM cong viec'!$G$6:$AD$31,20,0)</f>
        <v>x</v>
      </c>
      <c r="U25" s="35">
        <f>HLOOKUP($C25,'DM cong viec'!$G$6:$AD$31,21,0)</f>
        <v>0</v>
      </c>
      <c r="V25" s="35"/>
      <c r="W25" s="35">
        <f>HLOOKUP($C25,'DM cong viec'!$G$6:$AD$31,23,0)</f>
        <v>0</v>
      </c>
      <c r="X25" s="35">
        <f>HLOOKUP($C25,'DM cong viec'!$G$6:$AD$31,24,0)</f>
        <v>0</v>
      </c>
      <c r="Y25" s="35">
        <f>HLOOKUP($C25,'DM cong viec'!$G$6:$AD$31,25,0)</f>
        <v>0</v>
      </c>
      <c r="Z25" s="35">
        <f>HLOOKUP($C25,'DM cong viec'!$G$6:$AD$31,26,0)</f>
        <v>0</v>
      </c>
      <c r="AA25" s="41">
        <f t="shared" si="3"/>
        <v>1</v>
      </c>
      <c r="AB25" s="40"/>
    </row>
    <row r="26" spans="1:28" ht="24" customHeight="1" x14ac:dyDescent="0.25">
      <c r="A26" s="2" t="s">
        <v>164</v>
      </c>
      <c r="B26" s="6" t="s">
        <v>6</v>
      </c>
      <c r="C26" s="22" t="s">
        <v>70</v>
      </c>
      <c r="D26" s="35">
        <f>HLOOKUP($C26,'DM cong viec'!$G$6:$AD$31,3,0)</f>
        <v>0</v>
      </c>
      <c r="E26" s="35">
        <f>HLOOKUP($C26,'DM cong viec'!$G$6:$AD$31,4,0)</f>
        <v>0</v>
      </c>
      <c r="F26" s="35">
        <f>HLOOKUP($C26,'DM cong viec'!$G$6:$AD$31,5,0)</f>
        <v>0</v>
      </c>
      <c r="G26" s="35">
        <f>HLOOKUP($C26,'DM cong viec'!$G$6:$AD$31,6,0)</f>
        <v>0</v>
      </c>
      <c r="H26" s="35">
        <f>HLOOKUP($C26,'DM cong viec'!$G$6:$AD$31,7,0)</f>
        <v>0</v>
      </c>
      <c r="I26" s="35">
        <f>HLOOKUP($C26,'DM cong viec'!$G$6:$AD$31,8,0)</f>
        <v>0</v>
      </c>
      <c r="J26" s="35">
        <f>HLOOKUP($C26,'DM cong viec'!$G$6:$AD$31,9,0)</f>
        <v>0</v>
      </c>
      <c r="K26" s="35">
        <f>HLOOKUP($C26,'DM cong viec'!$G$6:$AD$31,10,0)</f>
        <v>0</v>
      </c>
      <c r="L26" s="35">
        <f>HLOOKUP($C26,'DM cong viec'!$G$6:$AD$31,11,0)</f>
        <v>0</v>
      </c>
      <c r="M26" s="35">
        <f>HLOOKUP($C26,'DM cong viec'!$G$6:$AD$31,12,0)</f>
        <v>0</v>
      </c>
      <c r="N26" s="35">
        <f>HLOOKUP($C26,'DM cong viec'!$G$6:$AD$31,13,0)</f>
        <v>0</v>
      </c>
      <c r="O26" s="35">
        <f>HLOOKUP($C26,'DM cong viec'!$G$6:$AD$31,14,0)</f>
        <v>0</v>
      </c>
      <c r="P26" s="41">
        <f t="shared" si="2"/>
        <v>0</v>
      </c>
      <c r="Q26" s="35">
        <f>HLOOKUP($C26,'DM cong viec'!$G$6:$AD$31,17,0)</f>
        <v>0</v>
      </c>
      <c r="R26" s="35">
        <f>HLOOKUP($C26,'DM cong viec'!$G$6:$AD$31,18,0)</f>
        <v>0</v>
      </c>
      <c r="S26" s="35">
        <f>HLOOKUP($C26,'DM cong viec'!$G$6:$AD$31,19,0)</f>
        <v>0</v>
      </c>
      <c r="T26" s="35">
        <f>HLOOKUP($C26,'DM cong viec'!$G$6:$AD$31,20,0)</f>
        <v>0</v>
      </c>
      <c r="U26" s="35">
        <f>HLOOKUP($C26,'DM cong viec'!$G$6:$AD$31,21,0)</f>
        <v>0</v>
      </c>
      <c r="V26" s="35"/>
      <c r="W26" s="35">
        <f>HLOOKUP($C26,'DM cong viec'!$G$6:$AD$31,23,0)</f>
        <v>0</v>
      </c>
      <c r="X26" s="35">
        <f>HLOOKUP($C26,'DM cong viec'!$G$6:$AD$31,24,0)</f>
        <v>0</v>
      </c>
      <c r="Y26" s="35">
        <f>HLOOKUP($C26,'DM cong viec'!$G$6:$AD$31,25,0)</f>
        <v>0</v>
      </c>
      <c r="Z26" s="35">
        <f>HLOOKUP($C26,'DM cong viec'!$G$6:$AD$31,26,0)</f>
        <v>0</v>
      </c>
      <c r="AA26" s="41">
        <f t="shared" si="3"/>
        <v>0</v>
      </c>
      <c r="AB26" s="40"/>
    </row>
    <row r="27" spans="1:28" ht="24" customHeight="1" x14ac:dyDescent="0.25">
      <c r="A27" s="2" t="s">
        <v>165</v>
      </c>
      <c r="B27" s="6" t="s">
        <v>18</v>
      </c>
      <c r="C27" s="22" t="s">
        <v>71</v>
      </c>
      <c r="D27" s="35">
        <f>HLOOKUP($C27,'DM cong viec'!$G$6:$AD$31,3,0)</f>
        <v>0</v>
      </c>
      <c r="E27" s="35">
        <f>HLOOKUP($C27,'DM cong viec'!$G$6:$AD$31,4,0)</f>
        <v>0</v>
      </c>
      <c r="F27" s="35" t="str">
        <f>HLOOKUP($C27,'DM cong viec'!$G$6:$AD$31,5,0)</f>
        <v>x</v>
      </c>
      <c r="G27" s="35">
        <f>HLOOKUP($C27,'DM cong viec'!$G$6:$AD$31,6,0)</f>
        <v>0</v>
      </c>
      <c r="H27" s="35">
        <f>HLOOKUP($C27,'DM cong viec'!$G$6:$AD$31,7,0)</f>
        <v>0</v>
      </c>
      <c r="I27" s="35">
        <f>HLOOKUP($C27,'DM cong viec'!$G$6:$AD$31,8,0)</f>
        <v>0</v>
      </c>
      <c r="J27" s="35">
        <f>HLOOKUP($C27,'DM cong viec'!$G$6:$AD$31,9,0)</f>
        <v>0</v>
      </c>
      <c r="K27" s="35">
        <f>HLOOKUP($C27,'DM cong viec'!$G$6:$AD$31,10,0)</f>
        <v>0</v>
      </c>
      <c r="L27" s="35">
        <f>HLOOKUP($C27,'DM cong viec'!$G$6:$AD$31,11,0)</f>
        <v>0</v>
      </c>
      <c r="M27" s="35">
        <f>HLOOKUP($C27,'DM cong viec'!$G$6:$AD$31,12,0)</f>
        <v>0</v>
      </c>
      <c r="N27" s="35">
        <f>HLOOKUP($C27,'DM cong viec'!$G$6:$AD$31,13,0)</f>
        <v>0</v>
      </c>
      <c r="O27" s="35">
        <f>HLOOKUP($C27,'DM cong viec'!$G$6:$AD$31,14,0)</f>
        <v>0</v>
      </c>
      <c r="P27" s="41">
        <f t="shared" si="2"/>
        <v>1</v>
      </c>
      <c r="Q27" s="35">
        <f>HLOOKUP($C27,'DM cong viec'!$G$6:$AD$31,17,0)</f>
        <v>0</v>
      </c>
      <c r="R27" s="35">
        <f>HLOOKUP($C27,'DM cong viec'!$G$6:$AD$31,18,0)</f>
        <v>0</v>
      </c>
      <c r="S27" s="35">
        <f>HLOOKUP($C27,'DM cong viec'!$G$6:$AD$31,19,0)</f>
        <v>0</v>
      </c>
      <c r="T27" s="35">
        <f>HLOOKUP($C27,'DM cong viec'!$G$6:$AD$31,20,0)</f>
        <v>0</v>
      </c>
      <c r="U27" s="35">
        <f>HLOOKUP($C27,'DM cong viec'!$G$6:$AD$31,21,0)</f>
        <v>0</v>
      </c>
      <c r="V27" s="35"/>
      <c r="W27" s="35">
        <f>HLOOKUP($C27,'DM cong viec'!$G$6:$AD$31,23,0)</f>
        <v>0</v>
      </c>
      <c r="X27" s="35">
        <f>HLOOKUP($C27,'DM cong viec'!$G$6:$AD$31,24,0)</f>
        <v>0</v>
      </c>
      <c r="Y27" s="35">
        <f>HLOOKUP($C27,'DM cong viec'!$G$6:$AD$31,25,0)</f>
        <v>0</v>
      </c>
      <c r="Z27" s="35">
        <f>HLOOKUP($C27,'DM cong viec'!$G$6:$AD$31,26,0)</f>
        <v>0</v>
      </c>
      <c r="AA27" s="41">
        <f t="shared" si="3"/>
        <v>0</v>
      </c>
      <c r="AB27" s="40"/>
    </row>
    <row r="28" spans="1:28" ht="24" customHeight="1" x14ac:dyDescent="0.25">
      <c r="A28" s="2" t="s">
        <v>166</v>
      </c>
      <c r="B28" s="6" t="str">
        <f>'[1]Dang ky dau nam'!$C$35</f>
        <v>Huỳnh Thanh Nhàn</v>
      </c>
      <c r="C28" s="22" t="s">
        <v>72</v>
      </c>
      <c r="D28" s="35">
        <f>HLOOKUP($C28,'DM cong viec'!$G$6:$AD$31,3,0)</f>
        <v>0</v>
      </c>
      <c r="E28" s="35">
        <f>HLOOKUP($C28,'DM cong viec'!$G$6:$AD$31,4,0)</f>
        <v>0</v>
      </c>
      <c r="F28" s="35" t="str">
        <f>HLOOKUP($C28,'DM cong viec'!$G$6:$AD$31,5,0)</f>
        <v>x</v>
      </c>
      <c r="G28" s="35">
        <f>HLOOKUP($C28,'DM cong viec'!$G$6:$AD$31,6,0)</f>
        <v>0</v>
      </c>
      <c r="H28" s="35">
        <f>HLOOKUP($C28,'DM cong viec'!$G$6:$AD$31,7,0)</f>
        <v>0</v>
      </c>
      <c r="I28" s="35">
        <f>HLOOKUP($C28,'DM cong viec'!$G$6:$AD$31,8,0)</f>
        <v>0</v>
      </c>
      <c r="J28" s="35">
        <f>HLOOKUP($C28,'DM cong viec'!$G$6:$AD$31,9,0)</f>
        <v>0</v>
      </c>
      <c r="K28" s="35">
        <f>HLOOKUP($C28,'DM cong viec'!$G$6:$AD$31,10,0)</f>
        <v>0</v>
      </c>
      <c r="L28" s="35">
        <f>HLOOKUP($C28,'DM cong viec'!$G$6:$AD$31,11,0)</f>
        <v>0</v>
      </c>
      <c r="M28" s="35">
        <f>HLOOKUP($C28,'DM cong viec'!$G$6:$AD$31,12,0)</f>
        <v>0</v>
      </c>
      <c r="N28" s="35">
        <f>HLOOKUP($C28,'DM cong viec'!$G$6:$AD$31,13,0)</f>
        <v>0</v>
      </c>
      <c r="O28" s="35">
        <f>HLOOKUP($C28,'DM cong viec'!$G$6:$AD$31,14,0)</f>
        <v>0</v>
      </c>
      <c r="P28" s="41">
        <f t="shared" si="2"/>
        <v>1</v>
      </c>
      <c r="Q28" s="35">
        <f>HLOOKUP($C28,'DM cong viec'!$G$6:$AD$31,17,0)</f>
        <v>0</v>
      </c>
      <c r="R28" s="35">
        <f>HLOOKUP($C28,'DM cong viec'!$G$6:$AD$31,18,0)</f>
        <v>0</v>
      </c>
      <c r="S28" s="35">
        <f>HLOOKUP($C28,'DM cong viec'!$G$6:$AD$31,19,0)</f>
        <v>0</v>
      </c>
      <c r="T28" s="35">
        <f>HLOOKUP($C28,'DM cong viec'!$G$6:$AD$31,20,0)</f>
        <v>0</v>
      </c>
      <c r="U28" s="35">
        <f>HLOOKUP($C28,'DM cong viec'!$G$6:$AD$31,21,0)</f>
        <v>0</v>
      </c>
      <c r="V28" s="35"/>
      <c r="W28" s="35">
        <f>HLOOKUP($C28,'DM cong viec'!$G$6:$AD$31,23,0)</f>
        <v>0</v>
      </c>
      <c r="X28" s="35">
        <f>HLOOKUP($C28,'DM cong viec'!$G$6:$AD$31,24,0)</f>
        <v>0</v>
      </c>
      <c r="Y28" s="35">
        <f>HLOOKUP($C28,'DM cong viec'!$G$6:$AD$31,25,0)</f>
        <v>0</v>
      </c>
      <c r="Z28" s="35">
        <f>HLOOKUP($C28,'DM cong viec'!$G$6:$AD$31,26,0)</f>
        <v>0</v>
      </c>
      <c r="AA28" s="41">
        <f t="shared" si="3"/>
        <v>0</v>
      </c>
      <c r="AB28" s="40"/>
    </row>
    <row r="29" spans="1:28" ht="24" customHeight="1" x14ac:dyDescent="0.25">
      <c r="A29" s="2" t="s">
        <v>167</v>
      </c>
      <c r="B29" s="6" t="s">
        <v>12</v>
      </c>
      <c r="C29" s="22" t="s">
        <v>73</v>
      </c>
      <c r="D29" s="35">
        <f>HLOOKUP($C29,'DM cong viec'!$G$6:$AD$31,3,0)</f>
        <v>0</v>
      </c>
      <c r="E29" s="35">
        <f>HLOOKUP($C29,'DM cong viec'!$G$6:$AD$31,4,0)</f>
        <v>0</v>
      </c>
      <c r="F29" s="35">
        <f>HLOOKUP($C29,'DM cong viec'!$G$6:$AD$31,5,0)</f>
        <v>0</v>
      </c>
      <c r="G29" s="35">
        <f>HLOOKUP($C29,'DM cong viec'!$G$6:$AD$31,6,0)</f>
        <v>0</v>
      </c>
      <c r="H29" s="35">
        <f>HLOOKUP($C29,'DM cong viec'!$G$6:$AD$31,7,0)</f>
        <v>0</v>
      </c>
      <c r="I29" s="35">
        <f>HLOOKUP($C29,'DM cong viec'!$G$6:$AD$31,8,0)</f>
        <v>0</v>
      </c>
      <c r="J29" s="35">
        <f>HLOOKUP($C29,'DM cong viec'!$G$6:$AD$31,9,0)</f>
        <v>0</v>
      </c>
      <c r="K29" s="35">
        <f>HLOOKUP($C29,'DM cong viec'!$G$6:$AD$31,10,0)</f>
        <v>0</v>
      </c>
      <c r="L29" s="35">
        <f>HLOOKUP($C29,'DM cong viec'!$G$6:$AD$31,11,0)</f>
        <v>0</v>
      </c>
      <c r="M29" s="35">
        <f>HLOOKUP($C29,'DM cong viec'!$G$6:$AD$31,12,0)</f>
        <v>0</v>
      </c>
      <c r="N29" s="35">
        <f>HLOOKUP($C29,'DM cong viec'!$G$6:$AD$31,13,0)</f>
        <v>0</v>
      </c>
      <c r="O29" s="35">
        <f>HLOOKUP($C29,'DM cong viec'!$G$6:$AD$31,14,0)</f>
        <v>0</v>
      </c>
      <c r="P29" s="41">
        <f t="shared" si="2"/>
        <v>0</v>
      </c>
      <c r="Q29" s="35">
        <f>HLOOKUP($C29,'DM cong viec'!$G$6:$AD$31,17,0)</f>
        <v>0</v>
      </c>
      <c r="R29" s="35">
        <f>HLOOKUP($C29,'DM cong viec'!$G$6:$AD$31,18,0)</f>
        <v>0</v>
      </c>
      <c r="S29" s="35">
        <f>HLOOKUP($C29,'DM cong viec'!$G$6:$AD$31,19,0)</f>
        <v>0</v>
      </c>
      <c r="T29" s="35">
        <f>HLOOKUP($C29,'DM cong viec'!$G$6:$AD$31,20,0)</f>
        <v>0</v>
      </c>
      <c r="U29" s="35">
        <f>HLOOKUP($C29,'DM cong viec'!$G$6:$AD$31,21,0)</f>
        <v>0</v>
      </c>
      <c r="V29" s="35"/>
      <c r="W29" s="35">
        <f>HLOOKUP($C29,'DM cong viec'!$G$6:$AD$31,23,0)</f>
        <v>0</v>
      </c>
      <c r="X29" s="35">
        <f>HLOOKUP($C29,'DM cong viec'!$G$6:$AD$31,24,0)</f>
        <v>0</v>
      </c>
      <c r="Y29" s="35">
        <f>HLOOKUP($C29,'DM cong viec'!$G$6:$AD$31,25,0)</f>
        <v>0</v>
      </c>
      <c r="Z29" s="35">
        <f>HLOOKUP($C29,'DM cong viec'!$G$6:$AD$31,26,0)</f>
        <v>0</v>
      </c>
      <c r="AA29" s="41">
        <f t="shared" si="3"/>
        <v>0</v>
      </c>
      <c r="AB29" s="40"/>
    </row>
    <row r="30" spans="1:28" ht="24" customHeight="1" x14ac:dyDescent="0.25">
      <c r="A30" s="2" t="s">
        <v>168</v>
      </c>
      <c r="B30" s="6" t="s">
        <v>22</v>
      </c>
      <c r="C30" s="22" t="s">
        <v>74</v>
      </c>
      <c r="D30" s="35">
        <f>HLOOKUP($C30,'DM cong viec'!$G$6:$AD$31,3,0)</f>
        <v>0</v>
      </c>
      <c r="E30" s="35">
        <f>HLOOKUP($C30,'DM cong viec'!$G$6:$AD$31,4,0)</f>
        <v>0</v>
      </c>
      <c r="F30" s="35" t="str">
        <f>HLOOKUP($C30,'DM cong viec'!$G$6:$AD$31,5,0)</f>
        <v>x</v>
      </c>
      <c r="G30" s="35">
        <f>HLOOKUP($C30,'DM cong viec'!$G$6:$AD$31,6,0)</f>
        <v>0</v>
      </c>
      <c r="H30" s="35">
        <f>HLOOKUP($C30,'DM cong viec'!$G$6:$AD$31,7,0)</f>
        <v>0</v>
      </c>
      <c r="I30" s="35">
        <f>HLOOKUP($C30,'DM cong viec'!$G$6:$AD$31,8,0)</f>
        <v>0</v>
      </c>
      <c r="J30" s="35">
        <f>HLOOKUP($C30,'DM cong viec'!$G$6:$AD$31,9,0)</f>
        <v>0</v>
      </c>
      <c r="K30" s="35">
        <f>HLOOKUP($C30,'DM cong viec'!$G$6:$AD$31,10,0)</f>
        <v>0</v>
      </c>
      <c r="L30" s="35">
        <f>HLOOKUP($C30,'DM cong viec'!$G$6:$AD$31,11,0)</f>
        <v>0</v>
      </c>
      <c r="M30" s="35">
        <f>HLOOKUP($C30,'DM cong viec'!$G$6:$AD$31,12,0)</f>
        <v>0</v>
      </c>
      <c r="N30" s="35">
        <f>HLOOKUP($C30,'DM cong viec'!$G$6:$AD$31,13,0)</f>
        <v>0</v>
      </c>
      <c r="O30" s="35">
        <f>HLOOKUP($C30,'DM cong viec'!$G$6:$AD$31,14,0)</f>
        <v>0</v>
      </c>
      <c r="P30" s="41">
        <f t="shared" si="2"/>
        <v>1</v>
      </c>
      <c r="Q30" s="35">
        <f>HLOOKUP($C30,'DM cong viec'!$G$6:$AD$31,17,0)</f>
        <v>0</v>
      </c>
      <c r="R30" s="35">
        <f>HLOOKUP($C30,'DM cong viec'!$G$6:$AD$31,18,0)</f>
        <v>0</v>
      </c>
      <c r="S30" s="35">
        <f>HLOOKUP($C30,'DM cong viec'!$G$6:$AD$31,19,0)</f>
        <v>0</v>
      </c>
      <c r="T30" s="35">
        <f>HLOOKUP($C30,'DM cong viec'!$G$6:$AD$31,20,0)</f>
        <v>0</v>
      </c>
      <c r="U30" s="35">
        <f>HLOOKUP($C30,'DM cong viec'!$G$6:$AD$31,21,0)</f>
        <v>0</v>
      </c>
      <c r="V30" s="35"/>
      <c r="W30" s="35">
        <f>HLOOKUP($C30,'DM cong viec'!$G$6:$AD$31,23,0)</f>
        <v>0</v>
      </c>
      <c r="X30" s="35">
        <f>HLOOKUP($C30,'DM cong viec'!$G$6:$AD$31,24,0)</f>
        <v>0</v>
      </c>
      <c r="Y30" s="35">
        <f>HLOOKUP($C30,'DM cong viec'!$G$6:$AD$31,25,0)</f>
        <v>0</v>
      </c>
      <c r="Z30" s="35">
        <f>HLOOKUP($C30,'DM cong viec'!$G$6:$AD$31,26,0)</f>
        <v>0</v>
      </c>
      <c r="AA30" s="41">
        <f t="shared" si="3"/>
        <v>0</v>
      </c>
      <c r="AB30" s="40"/>
    </row>
    <row r="31" spans="1:28" ht="24" customHeight="1" x14ac:dyDescent="0.25">
      <c r="A31" s="2" t="s">
        <v>169</v>
      </c>
      <c r="B31" s="7" t="s">
        <v>35</v>
      </c>
      <c r="C31" s="22" t="s">
        <v>95</v>
      </c>
      <c r="D31" s="35">
        <f>HLOOKUP($C31,'DM cong viec'!$G$6:$AD$31,3,0)</f>
        <v>0</v>
      </c>
      <c r="E31" s="35">
        <f>HLOOKUP($C31,'DM cong viec'!$G$6:$AD$31,4,0)</f>
        <v>0</v>
      </c>
      <c r="F31" s="35">
        <f>HLOOKUP($C31,'DM cong viec'!$G$6:$AD$31,5,0)</f>
        <v>0</v>
      </c>
      <c r="G31" s="35">
        <f>HLOOKUP($C31,'DM cong viec'!$G$6:$AD$31,6,0)</f>
        <v>0</v>
      </c>
      <c r="H31" s="35">
        <f>HLOOKUP($C31,'DM cong viec'!$G$6:$AD$31,7,0)</f>
        <v>0</v>
      </c>
      <c r="I31" s="35">
        <f>HLOOKUP($C31,'DM cong viec'!$G$6:$AD$31,8,0)</f>
        <v>0</v>
      </c>
      <c r="J31" s="35">
        <f>HLOOKUP($C31,'DM cong viec'!$G$6:$AD$31,9,0)</f>
        <v>0</v>
      </c>
      <c r="K31" s="35">
        <f>HLOOKUP($C31,'DM cong viec'!$G$6:$AD$31,10,0)</f>
        <v>0</v>
      </c>
      <c r="L31" s="35">
        <f>HLOOKUP($C31,'DM cong viec'!$G$6:$AD$31,11,0)</f>
        <v>0</v>
      </c>
      <c r="M31" s="35">
        <f>HLOOKUP($C31,'DM cong viec'!$G$6:$AD$31,12,0)</f>
        <v>0</v>
      </c>
      <c r="N31" s="35">
        <f>HLOOKUP($C31,'DM cong viec'!$G$6:$AD$31,13,0)</f>
        <v>0</v>
      </c>
      <c r="O31" s="35">
        <f>HLOOKUP($C31,'DM cong viec'!$G$6:$AD$31,14,0)</f>
        <v>0</v>
      </c>
      <c r="P31" s="41">
        <f t="shared" si="2"/>
        <v>0</v>
      </c>
      <c r="Q31" s="35">
        <f>HLOOKUP($C31,'DM cong viec'!$G$6:$AD$31,17,0)</f>
        <v>0</v>
      </c>
      <c r="R31" s="35">
        <f>HLOOKUP($C31,'DM cong viec'!$G$6:$AD$31,18,0)</f>
        <v>0</v>
      </c>
      <c r="S31" s="35">
        <f>HLOOKUP($C31,'DM cong viec'!$G$6:$AD$31,19,0)</f>
        <v>0</v>
      </c>
      <c r="T31" s="35">
        <f>HLOOKUP($C31,'DM cong viec'!$G$6:$AD$31,20,0)</f>
        <v>0</v>
      </c>
      <c r="U31" s="35">
        <f>HLOOKUP($C31,'DM cong viec'!$G$6:$AD$31,21,0)</f>
        <v>0</v>
      </c>
      <c r="V31" s="35"/>
      <c r="W31" s="35">
        <f>HLOOKUP($C31,'DM cong viec'!$G$6:$AD$31,23,0)</f>
        <v>0</v>
      </c>
      <c r="X31" s="35">
        <f>HLOOKUP($C31,'DM cong viec'!$G$6:$AD$31,24,0)</f>
        <v>0</v>
      </c>
      <c r="Y31" s="35">
        <f>HLOOKUP($C31,'DM cong viec'!$G$6:$AD$31,25,0)</f>
        <v>0</v>
      </c>
      <c r="Z31" s="35">
        <f>HLOOKUP($C31,'DM cong viec'!$G$6:$AD$31,26,0)</f>
        <v>0</v>
      </c>
      <c r="AA31" s="41">
        <f t="shared" si="3"/>
        <v>0</v>
      </c>
      <c r="AB31" s="40"/>
    </row>
    <row r="32" spans="1:28" s="220" customFormat="1" ht="24" customHeight="1" x14ac:dyDescent="0.25">
      <c r="A32" s="2" t="s">
        <v>201</v>
      </c>
      <c r="B32" s="7" t="s">
        <v>160</v>
      </c>
      <c r="C32" s="22" t="s">
        <v>158</v>
      </c>
      <c r="D32" s="35">
        <f>HLOOKUP($C32,'DM cong viec'!$G$6:$AD$31,3,0)</f>
        <v>0</v>
      </c>
      <c r="E32" s="35">
        <f>HLOOKUP($C32,'DM cong viec'!$G$6:$AD$31,4,0)</f>
        <v>0</v>
      </c>
      <c r="F32" s="35" t="str">
        <f>HLOOKUP($C32,'DM cong viec'!$G$6:$AD$31,5,0)</f>
        <v>x</v>
      </c>
      <c r="G32" s="35">
        <f>HLOOKUP($C32,'DM cong viec'!$G$6:$AD$31,6,0)</f>
        <v>0</v>
      </c>
      <c r="H32" s="35">
        <f>HLOOKUP($C32,'DM cong viec'!$G$6:$AD$31,7,0)</f>
        <v>0</v>
      </c>
      <c r="I32" s="35">
        <f>HLOOKUP($C32,'DM cong viec'!$G$6:$AD$31,8,0)</f>
        <v>0</v>
      </c>
      <c r="J32" s="35">
        <f>HLOOKUP($C32,'DM cong viec'!$G$6:$AD$31,9,0)</f>
        <v>0</v>
      </c>
      <c r="K32" s="35">
        <f>HLOOKUP($C32,'DM cong viec'!$G$6:$AD$31,10,0)</f>
        <v>0</v>
      </c>
      <c r="L32" s="35">
        <f>HLOOKUP($C32,'DM cong viec'!$G$6:$AD$31,11,0)</f>
        <v>0</v>
      </c>
      <c r="M32" s="35">
        <f>HLOOKUP($C32,'DM cong viec'!$G$6:$AD$31,12,0)</f>
        <v>0</v>
      </c>
      <c r="N32" s="35">
        <f>HLOOKUP($C32,'DM cong viec'!$G$6:$AD$31,13,0)</f>
        <v>0</v>
      </c>
      <c r="O32" s="35">
        <f>HLOOKUP($C32,'DM cong viec'!$G$6:$AD$31,14,0)</f>
        <v>0</v>
      </c>
      <c r="P32" s="41">
        <f t="shared" si="2"/>
        <v>1</v>
      </c>
      <c r="Q32" s="35">
        <f>HLOOKUP($C32,'DM cong viec'!$G$6:$AD$31,17,0)</f>
        <v>0</v>
      </c>
      <c r="R32" s="35">
        <f>HLOOKUP($C32,'DM cong viec'!$G$6:$AD$31,18,0)</f>
        <v>0</v>
      </c>
      <c r="S32" s="35">
        <f>HLOOKUP($C32,'DM cong viec'!$G$6:$AD$31,19,0)</f>
        <v>0</v>
      </c>
      <c r="T32" s="35">
        <f>HLOOKUP($C32,'DM cong viec'!$G$6:$AD$31,20,0)</f>
        <v>0</v>
      </c>
      <c r="U32" s="35">
        <f>HLOOKUP($C32,'DM cong viec'!$G$6:$AD$31,21,0)</f>
        <v>0</v>
      </c>
      <c r="V32" s="35"/>
      <c r="W32" s="35">
        <f>HLOOKUP($C32,'DM cong viec'!$G$6:$AD$31,23,0)</f>
        <v>0</v>
      </c>
      <c r="X32" s="35">
        <f>HLOOKUP($C32,'DM cong viec'!$G$6:$AD$31,24,0)</f>
        <v>0</v>
      </c>
      <c r="Y32" s="35">
        <f>HLOOKUP($C32,'DM cong viec'!$G$6:$AD$31,25,0)</f>
        <v>0</v>
      </c>
      <c r="Z32" s="35">
        <f>HLOOKUP($C32,'DM cong viec'!$G$6:$AD$31,26,0)</f>
        <v>0</v>
      </c>
      <c r="AA32" s="41">
        <f t="shared" si="3"/>
        <v>0</v>
      </c>
      <c r="AB32" s="40"/>
    </row>
    <row r="33" spans="1:28" ht="24" customHeight="1" x14ac:dyDescent="0.25">
      <c r="A33" s="2" t="s">
        <v>170</v>
      </c>
      <c r="B33" s="7" t="s">
        <v>161</v>
      </c>
      <c r="C33" s="22" t="s">
        <v>162</v>
      </c>
      <c r="D33" s="35" t="str">
        <f>HLOOKUP($C33,'DM cong viec'!$G$6:$AD$31,3,0)</f>
        <v>x</v>
      </c>
      <c r="E33" s="35">
        <f>HLOOKUP($C33,'DM cong viec'!$G$6:$AD$31,4,0)</f>
        <v>0</v>
      </c>
      <c r="F33" s="35" t="str">
        <f>HLOOKUP($C33,'DM cong viec'!$G$6:$AD$31,5,0)</f>
        <v>x</v>
      </c>
      <c r="G33" s="35">
        <f>HLOOKUP($C33,'DM cong viec'!$G$6:$AD$31,6,0)</f>
        <v>0</v>
      </c>
      <c r="H33" s="35">
        <f>HLOOKUP($C33,'DM cong viec'!$G$6:$AD$31,7,0)</f>
        <v>0</v>
      </c>
      <c r="I33" s="35">
        <f>HLOOKUP($C33,'DM cong viec'!$G$6:$AD$31,8,0)</f>
        <v>0</v>
      </c>
      <c r="J33" s="35">
        <f>HLOOKUP($C33,'DM cong viec'!$G$6:$AD$31,9,0)</f>
        <v>0</v>
      </c>
      <c r="K33" s="35">
        <f>HLOOKUP($C33,'DM cong viec'!$G$6:$AD$31,10,0)</f>
        <v>0</v>
      </c>
      <c r="L33" s="35">
        <f>HLOOKUP($C33,'DM cong viec'!$G$6:$AD$31,11,0)</f>
        <v>0</v>
      </c>
      <c r="M33" s="35">
        <f>HLOOKUP($C33,'DM cong viec'!$G$6:$AD$31,12,0)</f>
        <v>0</v>
      </c>
      <c r="N33" s="35">
        <f>HLOOKUP($C33,'DM cong viec'!$G$6:$AD$31,13,0)</f>
        <v>0</v>
      </c>
      <c r="O33" s="35">
        <f>HLOOKUP($C33,'DM cong viec'!$G$6:$AD$31,14,0)</f>
        <v>0</v>
      </c>
      <c r="P33" s="41">
        <f t="shared" si="2"/>
        <v>2</v>
      </c>
      <c r="Q33" s="35">
        <f>HLOOKUP($C33,'DM cong viec'!$G$6:$AD$31,17,0)</f>
        <v>0</v>
      </c>
      <c r="R33" s="35">
        <f>HLOOKUP($C33,'DM cong viec'!$G$6:$AD$31,18,0)</f>
        <v>0</v>
      </c>
      <c r="S33" s="35">
        <f>HLOOKUP($C33,'DM cong viec'!$G$6:$AD$31,19,0)</f>
        <v>0</v>
      </c>
      <c r="T33" s="35">
        <f>HLOOKUP($C33,'DM cong viec'!$G$6:$AD$31,20,0)</f>
        <v>0</v>
      </c>
      <c r="U33" s="35">
        <f>HLOOKUP($C33,'DM cong viec'!$G$6:$AD$31,21,0)</f>
        <v>0</v>
      </c>
      <c r="V33" s="35"/>
      <c r="W33" s="35">
        <f>HLOOKUP($C33,'DM cong viec'!$G$6:$AD$31,23,0)</f>
        <v>0</v>
      </c>
      <c r="X33" s="35">
        <f>HLOOKUP($C33,'DM cong viec'!$G$6:$AD$31,24,0)</f>
        <v>0</v>
      </c>
      <c r="Y33" s="35">
        <f>HLOOKUP($C33,'DM cong viec'!$G$6:$AD$31,25,0)</f>
        <v>0</v>
      </c>
      <c r="Z33" s="35">
        <f>HLOOKUP($C33,'DM cong viec'!$G$6:$AD$31,26,0)</f>
        <v>0</v>
      </c>
      <c r="AA33" s="41">
        <f t="shared" si="3"/>
        <v>0</v>
      </c>
      <c r="AB33" s="40"/>
    </row>
    <row r="34" spans="1:28" ht="24" customHeight="1" x14ac:dyDescent="0.25">
      <c r="A34" s="2" t="s">
        <v>171</v>
      </c>
      <c r="B34" s="7" t="s">
        <v>241</v>
      </c>
      <c r="C34" s="22" t="s">
        <v>242</v>
      </c>
      <c r="D34" s="35">
        <f>HLOOKUP($C34,'DM cong viec'!$G$6:$AD$31,3,0)</f>
        <v>0</v>
      </c>
      <c r="E34" s="35">
        <f>HLOOKUP($C34,'DM cong viec'!$G$6:$AD$31,4,0)</f>
        <v>0</v>
      </c>
      <c r="F34" s="35" t="str">
        <f>HLOOKUP($C34,'DM cong viec'!$G$6:$AD$31,5,0)</f>
        <v>x</v>
      </c>
      <c r="G34" s="35">
        <f>HLOOKUP($C34,'DM cong viec'!$G$6:$AD$31,6,0)</f>
        <v>0</v>
      </c>
      <c r="H34" s="35">
        <f>HLOOKUP($C34,'DM cong viec'!$G$6:$AD$31,7,0)</f>
        <v>0</v>
      </c>
      <c r="I34" s="35">
        <f>HLOOKUP($C34,'DM cong viec'!$G$6:$AD$31,8,0)</f>
        <v>0</v>
      </c>
      <c r="J34" s="35">
        <f>HLOOKUP($C34,'DM cong viec'!$G$6:$AD$31,9,0)</f>
        <v>0</v>
      </c>
      <c r="K34" s="35">
        <f>HLOOKUP($C34,'DM cong viec'!$G$6:$AD$31,10,0)</f>
        <v>0</v>
      </c>
      <c r="L34" s="35">
        <f>HLOOKUP($C34,'DM cong viec'!$G$6:$AD$31,11,0)</f>
        <v>0</v>
      </c>
      <c r="M34" s="35">
        <f>HLOOKUP($C34,'DM cong viec'!$G$6:$AD$31,12,0)</f>
        <v>0</v>
      </c>
      <c r="N34" s="35">
        <f>HLOOKUP($C34,'DM cong viec'!$G$6:$AD$31,13,0)</f>
        <v>0</v>
      </c>
      <c r="O34" s="35">
        <f>HLOOKUP($C34,'DM cong viec'!$G$6:$AD$31,14,0)</f>
        <v>0</v>
      </c>
      <c r="P34" s="41">
        <f t="shared" si="2"/>
        <v>1</v>
      </c>
      <c r="Q34" s="35">
        <f>HLOOKUP($C34,'DM cong viec'!$G$6:$AD$31,17,0)</f>
        <v>0</v>
      </c>
      <c r="R34" s="35">
        <f>HLOOKUP($C34,'DM cong viec'!$G$6:$AD$31,18,0)</f>
        <v>0</v>
      </c>
      <c r="S34" s="35">
        <f>HLOOKUP($C34,'DM cong viec'!$G$6:$AD$31,19,0)</f>
        <v>0</v>
      </c>
      <c r="T34" s="35">
        <f>HLOOKUP($C34,'DM cong viec'!$G$6:$AD$31,20,0)</f>
        <v>0</v>
      </c>
      <c r="U34" s="35">
        <f>HLOOKUP($C34,'DM cong viec'!$G$6:$AD$31,21,0)</f>
        <v>0</v>
      </c>
      <c r="V34" s="35"/>
      <c r="W34" s="35">
        <f>HLOOKUP($C34,'DM cong viec'!$G$6:$AD$31,23,0)</f>
        <v>0</v>
      </c>
      <c r="X34" s="35">
        <f>HLOOKUP($C34,'DM cong viec'!$G$6:$AD$31,24,0)</f>
        <v>0</v>
      </c>
      <c r="Y34" s="35">
        <f>HLOOKUP($C34,'DM cong viec'!$G$6:$AD$31,25,0)</f>
        <v>0</v>
      </c>
      <c r="Z34" s="35">
        <f>HLOOKUP($C34,'DM cong viec'!$G$6:$AD$31,26,0)</f>
        <v>0</v>
      </c>
      <c r="AA34" s="41">
        <f t="shared" si="3"/>
        <v>0</v>
      </c>
      <c r="AB34" s="40"/>
    </row>
    <row r="35" spans="1:28" ht="24" customHeight="1" x14ac:dyDescent="0.25">
      <c r="A35" s="2" t="s">
        <v>172</v>
      </c>
      <c r="B35" s="7" t="s">
        <v>32</v>
      </c>
      <c r="C35" s="22" t="s">
        <v>75</v>
      </c>
      <c r="D35" s="35" t="str">
        <f>HLOOKUP($C35,'DM cong viec'!$G$6:$AD$31,3,0)</f>
        <v>x</v>
      </c>
      <c r="E35" s="35">
        <f>HLOOKUP($C35,'DM cong viec'!$G$6:$AD$31,4,0)</f>
        <v>0</v>
      </c>
      <c r="F35" s="35">
        <f>HLOOKUP($C35,'DM cong viec'!$G$6:$AD$31,5,0)</f>
        <v>0</v>
      </c>
      <c r="G35" s="35">
        <f>HLOOKUP($C35,'DM cong viec'!$G$6:$AD$31,6,0)</f>
        <v>0</v>
      </c>
      <c r="H35" s="35">
        <f>HLOOKUP($C35,'DM cong viec'!$G$6:$AD$31,7,0)</f>
        <v>0</v>
      </c>
      <c r="I35" s="35">
        <f>HLOOKUP($C35,'DM cong viec'!$G$6:$AD$31,8,0)</f>
        <v>0</v>
      </c>
      <c r="J35" s="35">
        <f>HLOOKUP($C35,'DM cong viec'!$G$6:$AD$31,9,0)</f>
        <v>0</v>
      </c>
      <c r="K35" s="35">
        <f>HLOOKUP($C35,'DM cong viec'!$G$6:$AD$31,10,0)</f>
        <v>0</v>
      </c>
      <c r="L35" s="35">
        <f>HLOOKUP($C35,'DM cong viec'!$G$6:$AD$31,11,0)</f>
        <v>0</v>
      </c>
      <c r="M35" s="35">
        <f>HLOOKUP($C35,'DM cong viec'!$G$6:$AD$31,12,0)</f>
        <v>0</v>
      </c>
      <c r="N35" s="35">
        <f>HLOOKUP($C35,'DM cong viec'!$G$6:$AD$31,13,0)</f>
        <v>0</v>
      </c>
      <c r="O35" s="35">
        <f>HLOOKUP($C35,'DM cong viec'!$G$6:$AD$31,14,0)</f>
        <v>0</v>
      </c>
      <c r="P35" s="41">
        <f t="shared" si="2"/>
        <v>1</v>
      </c>
      <c r="Q35" s="35">
        <f>HLOOKUP($C35,'DM cong viec'!$G$6:$AD$31,17,0)</f>
        <v>0</v>
      </c>
      <c r="R35" s="35">
        <f>HLOOKUP($C35,'DM cong viec'!$G$6:$AD$31,18,0)</f>
        <v>0</v>
      </c>
      <c r="S35" s="35">
        <f>HLOOKUP($C35,'DM cong viec'!$G$6:$AD$31,19,0)</f>
        <v>0</v>
      </c>
      <c r="T35" s="35">
        <f>HLOOKUP($C35,'DM cong viec'!$G$6:$AD$31,20,0)</f>
        <v>0</v>
      </c>
      <c r="U35" s="35">
        <f>HLOOKUP($C35,'DM cong viec'!$G$6:$AD$31,21,0)</f>
        <v>0</v>
      </c>
      <c r="V35" s="35"/>
      <c r="W35" s="35">
        <f>HLOOKUP($C35,'DM cong viec'!$G$6:$AD$31,23,0)</f>
        <v>0</v>
      </c>
      <c r="X35" s="35">
        <f>HLOOKUP($C35,'DM cong viec'!$G$6:$AD$31,24,0)</f>
        <v>0</v>
      </c>
      <c r="Y35" s="35">
        <f>HLOOKUP($C35,'DM cong viec'!$G$6:$AD$31,25,0)</f>
        <v>0</v>
      </c>
      <c r="Z35" s="35">
        <f>HLOOKUP($C35,'DM cong viec'!$G$6:$AD$31,26,0)</f>
        <v>0</v>
      </c>
      <c r="AA35" s="41">
        <f t="shared" si="3"/>
        <v>0</v>
      </c>
      <c r="AB35" s="40"/>
    </row>
    <row r="36" spans="1:28" ht="24" customHeight="1" x14ac:dyDescent="0.25">
      <c r="A36" s="2" t="s">
        <v>173</v>
      </c>
      <c r="B36" s="7" t="s">
        <v>34</v>
      </c>
      <c r="C36" s="22" t="s">
        <v>76</v>
      </c>
      <c r="D36" s="35">
        <f>HLOOKUP($C36,'DM cong viec'!$G$6:$AD$31,3,0)</f>
        <v>0</v>
      </c>
      <c r="E36" s="35" t="str">
        <f>HLOOKUP($C36,'DM cong viec'!$G$6:$AD$31,4,0)</f>
        <v>x</v>
      </c>
      <c r="F36" s="35">
        <f>HLOOKUP($C36,'DM cong viec'!$G$6:$AD$31,5,0)</f>
        <v>0</v>
      </c>
      <c r="G36" s="35">
        <f>HLOOKUP($C36,'DM cong viec'!$G$6:$AD$31,6,0)</f>
        <v>0</v>
      </c>
      <c r="H36" s="35">
        <f>HLOOKUP($C36,'DM cong viec'!$G$6:$AD$31,7,0)</f>
        <v>0</v>
      </c>
      <c r="I36" s="35">
        <f>HLOOKUP($C36,'DM cong viec'!$G$6:$AD$31,8,0)</f>
        <v>0</v>
      </c>
      <c r="J36" s="35">
        <f>HLOOKUP($C36,'DM cong viec'!$G$6:$AD$31,9,0)</f>
        <v>0</v>
      </c>
      <c r="K36" s="35">
        <f>HLOOKUP($C36,'DM cong viec'!$G$6:$AD$31,10,0)</f>
        <v>0</v>
      </c>
      <c r="L36" s="35">
        <f>HLOOKUP($C36,'DM cong viec'!$G$6:$AD$31,11,0)</f>
        <v>0</v>
      </c>
      <c r="M36" s="35">
        <f>HLOOKUP($C36,'DM cong viec'!$G$6:$AD$31,12,0)</f>
        <v>0</v>
      </c>
      <c r="N36" s="35">
        <f>HLOOKUP($C36,'DM cong viec'!$G$6:$AD$31,13,0)</f>
        <v>0</v>
      </c>
      <c r="O36" s="35">
        <f>HLOOKUP($C36,'DM cong viec'!$G$6:$AD$31,14,0)</f>
        <v>0</v>
      </c>
      <c r="P36" s="41">
        <f t="shared" si="2"/>
        <v>1</v>
      </c>
      <c r="Q36" s="35">
        <f>HLOOKUP($C36,'DM cong viec'!$G$6:$AD$31,17,0)</f>
        <v>0</v>
      </c>
      <c r="R36" s="35" t="str">
        <f>HLOOKUP($C36,'DM cong viec'!$G$6:$AD$31,18,0)</f>
        <v>x</v>
      </c>
      <c r="S36" s="35">
        <f>HLOOKUP($C36,'DM cong viec'!$G$6:$AD$31,19,0)</f>
        <v>0</v>
      </c>
      <c r="T36" s="35">
        <f>HLOOKUP($C36,'DM cong viec'!$G$6:$AD$31,20,0)</f>
        <v>0</v>
      </c>
      <c r="U36" s="35">
        <f>HLOOKUP($C36,'DM cong viec'!$G$6:$AD$31,21,0)</f>
        <v>0</v>
      </c>
      <c r="V36" s="35"/>
      <c r="W36" s="35">
        <f>HLOOKUP($C36,'DM cong viec'!$G$6:$AD$31,23,0)</f>
        <v>0</v>
      </c>
      <c r="X36" s="35">
        <f>HLOOKUP($C36,'DM cong viec'!$G$6:$AD$31,24,0)</f>
        <v>0</v>
      </c>
      <c r="Y36" s="35">
        <f>HLOOKUP($C36,'DM cong viec'!$G$6:$AD$31,25,0)</f>
        <v>0</v>
      </c>
      <c r="Z36" s="35">
        <f>HLOOKUP($C36,'DM cong viec'!$G$6:$AD$31,26,0)</f>
        <v>0</v>
      </c>
      <c r="AA36" s="41">
        <f t="shared" si="3"/>
        <v>1</v>
      </c>
      <c r="AB36" s="40"/>
    </row>
    <row r="37" spans="1:28" ht="10.5" customHeight="1" x14ac:dyDescent="0.25">
      <c r="A37" s="324"/>
      <c r="B37" s="324"/>
      <c r="C37" s="324"/>
      <c r="D37" s="324"/>
      <c r="E37" s="324"/>
      <c r="F37" s="324"/>
      <c r="G37" s="324"/>
      <c r="H37" s="324"/>
      <c r="I37" s="324"/>
      <c r="J37" s="324"/>
      <c r="K37" s="324"/>
      <c r="L37" s="324"/>
      <c r="M37" s="324"/>
      <c r="N37" s="324"/>
      <c r="O37" s="324"/>
      <c r="P37" s="324"/>
      <c r="Q37" s="324"/>
      <c r="R37" s="324"/>
      <c r="S37" s="324"/>
      <c r="T37" s="324"/>
      <c r="U37" s="324"/>
      <c r="V37" s="324"/>
      <c r="W37" s="324"/>
      <c r="X37" s="324"/>
      <c r="Y37" s="324"/>
      <c r="Z37" s="324"/>
      <c r="AA37" s="324"/>
      <c r="AB37" s="324"/>
    </row>
    <row r="38" spans="1:28" ht="15.75" x14ac:dyDescent="0.25">
      <c r="A38" s="325" t="s">
        <v>100</v>
      </c>
      <c r="B38" s="325"/>
      <c r="C38" s="325"/>
      <c r="D38" s="325"/>
      <c r="E38" s="325"/>
      <c r="F38" s="325"/>
      <c r="G38" s="325"/>
      <c r="H38" s="325"/>
      <c r="I38" s="325"/>
      <c r="J38" s="325"/>
      <c r="K38" s="325"/>
      <c r="L38" s="325"/>
      <c r="M38" s="325"/>
      <c r="N38" s="325"/>
      <c r="O38" s="325"/>
      <c r="P38" s="325"/>
      <c r="Q38" s="325"/>
      <c r="R38" s="325"/>
      <c r="S38" s="325"/>
      <c r="T38" s="325"/>
      <c r="U38" s="325"/>
      <c r="V38" s="325"/>
      <c r="W38" s="325"/>
      <c r="X38" s="325"/>
      <c r="Y38" s="325"/>
      <c r="Z38" s="325"/>
      <c r="AA38" s="325"/>
      <c r="AB38" s="325"/>
    </row>
    <row r="39" spans="1:28" ht="17.25" x14ac:dyDescent="0.3">
      <c r="A39" s="43"/>
      <c r="B39" s="43"/>
      <c r="C39" s="43"/>
      <c r="D39" s="44"/>
      <c r="E39" s="45"/>
      <c r="F39" s="45"/>
      <c r="G39" s="45"/>
      <c r="H39" s="45"/>
      <c r="I39" s="45"/>
      <c r="J39" s="45"/>
      <c r="K39" s="45"/>
      <c r="L39" s="45"/>
      <c r="M39" s="45"/>
      <c r="N39" s="45"/>
      <c r="O39" s="45"/>
      <c r="P39" s="326"/>
      <c r="Q39" s="326"/>
      <c r="R39" s="326"/>
      <c r="S39" s="326"/>
      <c r="T39" s="326"/>
      <c r="U39" s="326"/>
      <c r="V39" s="326"/>
      <c r="W39" s="326"/>
      <c r="X39" s="326"/>
      <c r="Y39" s="326"/>
      <c r="Z39" s="326"/>
      <c r="AA39" s="326"/>
      <c r="AB39" s="326"/>
    </row>
    <row r="40" spans="1:28" ht="17.25" x14ac:dyDescent="0.3">
      <c r="A40" s="43"/>
      <c r="B40" s="43"/>
      <c r="C40" s="43"/>
      <c r="D40" s="44"/>
      <c r="Q40" s="321" t="s">
        <v>54</v>
      </c>
      <c r="R40" s="321"/>
      <c r="S40" s="321"/>
      <c r="T40" s="321"/>
      <c r="U40" s="321"/>
      <c r="V40" s="321"/>
      <c r="W40" s="321"/>
      <c r="X40" s="321"/>
      <c r="Y40" s="321"/>
      <c r="Z40" s="321"/>
      <c r="AA40" s="321"/>
      <c r="AB40" s="321"/>
    </row>
    <row r="44" spans="1:28" ht="16.5" x14ac:dyDescent="0.25">
      <c r="R44" s="322"/>
      <c r="S44" s="322"/>
      <c r="T44" s="322"/>
      <c r="U44" s="322"/>
      <c r="V44" s="322"/>
      <c r="W44" s="322"/>
      <c r="X44" s="322"/>
      <c r="Y44" s="322"/>
      <c r="Z44" s="128"/>
      <c r="AA44" s="46"/>
    </row>
  </sheetData>
  <mergeCells count="15">
    <mergeCell ref="A5:AB5"/>
    <mergeCell ref="A1:C1"/>
    <mergeCell ref="Q1:AB1"/>
    <mergeCell ref="A2:C2"/>
    <mergeCell ref="Q2:AB2"/>
    <mergeCell ref="A3:C3"/>
    <mergeCell ref="Q40:AB40"/>
    <mergeCell ref="R44:Y44"/>
    <mergeCell ref="D7:P7"/>
    <mergeCell ref="Q7:AA7"/>
    <mergeCell ref="A37:AB37"/>
    <mergeCell ref="A38:AB38"/>
    <mergeCell ref="P39:AB39"/>
    <mergeCell ref="B7:C8"/>
    <mergeCell ref="A7:A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Q58"/>
  <sheetViews>
    <sheetView showZeros="0" tabSelected="1" topLeftCell="A16" zoomScale="115" zoomScaleNormal="115" workbookViewId="0">
      <selection activeCell="F27" sqref="F27"/>
    </sheetView>
  </sheetViews>
  <sheetFormatPr defaultColWidth="9.140625" defaultRowHeight="15" x14ac:dyDescent="0.25"/>
  <cols>
    <col min="1" max="1" width="6" style="1" customWidth="1"/>
    <col min="2" max="2" width="25.5703125" style="1" customWidth="1"/>
    <col min="3" max="3" width="11" style="1" customWidth="1"/>
    <col min="4" max="4" width="10.28515625" style="1" customWidth="1"/>
    <col min="5" max="5" width="17.42578125" style="1" customWidth="1"/>
    <col min="6" max="6" width="11.42578125" style="8" customWidth="1"/>
    <col min="7" max="7" width="11" style="8" customWidth="1"/>
    <col min="8" max="8" width="17.7109375" style="8" customWidth="1"/>
    <col min="9" max="9" width="6.42578125" style="8" customWidth="1"/>
    <col min="10" max="10" width="21.85546875" style="56" customWidth="1"/>
    <col min="11" max="11" width="9.140625" style="194"/>
    <col min="12" max="12" width="8.140625" style="1" customWidth="1"/>
    <col min="13" max="13" width="15.42578125" style="1" customWidth="1"/>
    <col min="14" max="14" width="18.5703125" style="1" customWidth="1"/>
    <col min="15" max="16384" width="9.140625" style="1"/>
  </cols>
  <sheetData>
    <row r="1" spans="1:17" ht="15.75" x14ac:dyDescent="0.25">
      <c r="A1" s="345" t="s">
        <v>36</v>
      </c>
      <c r="B1" s="345"/>
      <c r="C1" s="345"/>
      <c r="D1" s="345"/>
      <c r="E1" s="18"/>
      <c r="F1" s="316" t="s">
        <v>37</v>
      </c>
      <c r="G1" s="317"/>
      <c r="H1" s="317"/>
      <c r="I1" s="317"/>
      <c r="J1" s="317"/>
    </row>
    <row r="2" spans="1:17" ht="15.75" x14ac:dyDescent="0.25">
      <c r="A2" s="345" t="s">
        <v>38</v>
      </c>
      <c r="B2" s="345"/>
      <c r="C2" s="345"/>
      <c r="D2" s="345"/>
      <c r="E2" s="18"/>
      <c r="F2" s="316" t="s">
        <v>39</v>
      </c>
      <c r="G2" s="316"/>
      <c r="H2" s="316"/>
      <c r="I2" s="316"/>
      <c r="J2" s="316"/>
    </row>
    <row r="3" spans="1:17" ht="18.75" customHeight="1" x14ac:dyDescent="0.25">
      <c r="A3" s="346" t="s">
        <v>55</v>
      </c>
      <c r="B3" s="346"/>
      <c r="C3" s="346"/>
      <c r="D3" s="346"/>
      <c r="E3" s="16"/>
      <c r="F3" s="18"/>
      <c r="G3" s="18"/>
      <c r="H3" s="18"/>
      <c r="I3" s="122"/>
      <c r="J3" s="55"/>
    </row>
    <row r="4" spans="1:17" x14ac:dyDescent="0.25">
      <c r="J4" s="51" t="s">
        <v>79</v>
      </c>
    </row>
    <row r="5" spans="1:17" ht="17.25" customHeight="1" x14ac:dyDescent="0.25">
      <c r="A5" s="344" t="s">
        <v>243</v>
      </c>
      <c r="B5" s="344"/>
      <c r="C5" s="344"/>
      <c r="D5" s="344"/>
      <c r="E5" s="344"/>
      <c r="F5" s="344"/>
      <c r="G5" s="344"/>
      <c r="H5" s="344"/>
      <c r="I5" s="344"/>
      <c r="J5" s="344"/>
    </row>
    <row r="6" spans="1:17" ht="7.5" customHeight="1" x14ac:dyDescent="0.25"/>
    <row r="7" spans="1:17" ht="46.5" customHeight="1" x14ac:dyDescent="0.25">
      <c r="A7" s="335" t="s">
        <v>0</v>
      </c>
      <c r="B7" s="335" t="s">
        <v>10</v>
      </c>
      <c r="C7" s="336" t="s">
        <v>40</v>
      </c>
      <c r="D7" s="358" t="s">
        <v>176</v>
      </c>
      <c r="E7" s="359"/>
      <c r="F7" s="359"/>
      <c r="G7" s="360"/>
      <c r="H7" s="335" t="s">
        <v>137</v>
      </c>
      <c r="I7" s="335" t="s">
        <v>177</v>
      </c>
      <c r="J7" s="354"/>
      <c r="L7" s="256"/>
      <c r="M7" s="256"/>
      <c r="N7" s="256"/>
      <c r="O7" s="256"/>
      <c r="P7" s="256"/>
      <c r="Q7" s="256"/>
    </row>
    <row r="8" spans="1:17" ht="38.25" x14ac:dyDescent="0.25">
      <c r="A8" s="335"/>
      <c r="B8" s="335"/>
      <c r="C8" s="337"/>
      <c r="D8" s="223" t="s">
        <v>16</v>
      </c>
      <c r="E8" s="224" t="s">
        <v>17</v>
      </c>
      <c r="F8" s="224" t="s">
        <v>41</v>
      </c>
      <c r="G8" s="224" t="s">
        <v>42</v>
      </c>
      <c r="H8" s="335"/>
      <c r="I8" s="223" t="s">
        <v>16</v>
      </c>
      <c r="J8" s="223" t="s">
        <v>132</v>
      </c>
      <c r="L8" s="256"/>
      <c r="M8" s="256"/>
      <c r="N8" s="256"/>
      <c r="O8" s="256"/>
      <c r="P8" s="256"/>
      <c r="Q8" s="256"/>
    </row>
    <row r="9" spans="1:17" ht="25.5" x14ac:dyDescent="0.25">
      <c r="A9" s="4" t="s">
        <v>174</v>
      </c>
      <c r="B9" s="17"/>
      <c r="C9" s="17"/>
      <c r="D9" s="227">
        <f>COUNTA(D10:D11)</f>
        <v>2</v>
      </c>
      <c r="E9" s="19"/>
      <c r="F9" s="19"/>
      <c r="G9" s="19"/>
      <c r="H9" s="236"/>
      <c r="I9" s="124"/>
      <c r="J9" s="52"/>
      <c r="L9" s="353" t="s">
        <v>33</v>
      </c>
      <c r="M9" s="353"/>
      <c r="N9" s="257" t="s">
        <v>138</v>
      </c>
      <c r="O9" s="257" t="s">
        <v>139</v>
      </c>
      <c r="P9" s="256"/>
      <c r="Q9" s="256"/>
    </row>
    <row r="10" spans="1:17" s="64" customFormat="1" ht="25.5" x14ac:dyDescent="0.25">
      <c r="A10" s="2" t="s">
        <v>23</v>
      </c>
      <c r="B10" s="199" t="s">
        <v>11</v>
      </c>
      <c r="C10" s="120" t="s">
        <v>61</v>
      </c>
      <c r="D10" s="268" t="str">
        <f t="shared" ref="D10:D11" si="0">IF(AND($F10&gt;=2,$G10&gt;=3,H10&gt;=0),"A1",IF(AND($F10&gt;=3,$G10&gt;=1,H10&gt;=0),"A1",IF(AND($F10&gt;=4,$G10&gt;=0,H10&gt;=0),"A1",IF(AND($F10&gt;=2,$G10&gt;=2,H10&gt;=0),"A2",IF(AND($F10&gt;=3,$G10&gt;=0,H10&gt;=0),"A2",IF(AND(OR($F10&gt;=1,$G10&gt;=2),H10&gt;=-2),"A3","A4"))))))</f>
        <v>A2</v>
      </c>
      <c r="E10" s="255"/>
      <c r="F10" s="121">
        <f>IFERROR(VLOOKUP($C10,'Mau 2'!$C$12:$AA$36,14,0),0)</f>
        <v>3</v>
      </c>
      <c r="G10" s="121">
        <f>IFERROR(VLOOKUP($C10,'Mau 2'!$C$12:$AA$36,25,0),0)</f>
        <v>0</v>
      </c>
      <c r="H10" s="121"/>
      <c r="I10" s="237"/>
      <c r="J10" s="292"/>
      <c r="K10" s="195"/>
      <c r="L10" s="258" t="s">
        <v>43</v>
      </c>
      <c r="M10" s="259" t="s">
        <v>134</v>
      </c>
      <c r="N10" s="259" t="s">
        <v>136</v>
      </c>
      <c r="O10" s="258">
        <f>ROUND(23*30/100,0)</f>
        <v>7</v>
      </c>
      <c r="P10" s="256"/>
      <c r="Q10" s="256"/>
    </row>
    <row r="11" spans="1:17" ht="22.5" customHeight="1" x14ac:dyDescent="0.25">
      <c r="A11" s="2" t="s">
        <v>24</v>
      </c>
      <c r="B11" s="199" t="s">
        <v>91</v>
      </c>
      <c r="C11" s="200" t="s">
        <v>94</v>
      </c>
      <c r="D11" s="65" t="str">
        <f t="shared" si="0"/>
        <v>A1</v>
      </c>
      <c r="E11" s="254"/>
      <c r="F11" s="121">
        <f>IFERROR(VLOOKUP($C11,'Mau 2'!$C$12:$AA$36,14,0),0)</f>
        <v>4</v>
      </c>
      <c r="G11" s="121">
        <f>IFERROR(VLOOKUP($C11,'Mau 2'!$C$12:$AA$36,25,0),0)</f>
        <v>0</v>
      </c>
      <c r="H11" s="121"/>
      <c r="I11" s="237"/>
      <c r="J11" s="292"/>
      <c r="L11" s="258" t="s">
        <v>48</v>
      </c>
      <c r="M11" s="361" t="s">
        <v>135</v>
      </c>
      <c r="N11" s="361"/>
      <c r="O11" s="259"/>
      <c r="P11" s="256"/>
      <c r="Q11" s="256"/>
    </row>
    <row r="12" spans="1:17" ht="15.75" x14ac:dyDescent="0.25">
      <c r="A12" s="4" t="s">
        <v>175</v>
      </c>
      <c r="B12" s="199"/>
      <c r="C12" s="201"/>
      <c r="D12" s="227">
        <f>COUNTA(D13:D34)</f>
        <v>22</v>
      </c>
      <c r="E12" s="197"/>
      <c r="F12" s="121"/>
      <c r="G12" s="121">
        <f>IFERROR(VLOOKUP($C12,'Mau 2'!$C$12:$AA$36,25,0),0)</f>
        <v>0</v>
      </c>
      <c r="H12" s="125"/>
      <c r="I12" s="125"/>
      <c r="J12" s="198"/>
      <c r="L12" s="260" t="s">
        <v>45</v>
      </c>
      <c r="M12" s="261"/>
      <c r="N12" s="261"/>
      <c r="O12" s="261"/>
      <c r="P12" s="256"/>
      <c r="Q12" s="256"/>
    </row>
    <row r="13" spans="1:17" ht="15.75" x14ac:dyDescent="0.25">
      <c r="A13" s="2" t="s">
        <v>25</v>
      </c>
      <c r="B13" s="119" t="s">
        <v>1</v>
      </c>
      <c r="C13" s="120" t="s">
        <v>62</v>
      </c>
      <c r="D13" s="65" t="str">
        <f t="shared" ref="D13:D34" si="1">IF(AND($F13&gt;=2,$G13&gt;=3,H13&gt;=0),"A1",IF(AND($F13&gt;=3,$G13&gt;=1,H13&gt;=0),"A1",IF(AND($F13&gt;=4,$G13&gt;=0,H13&gt;=0),"A1",IF(AND($F13&gt;=2,$G13&gt;=2,H13&gt;=0),"A2",IF(AND($F13&gt;=3,$G13&gt;=0,H13&gt;=0),"A2",IF(AND(OR($F13&gt;=1,$G13&gt;=2),H13&gt;=-2),"A3","A4"))))))</f>
        <v>A3</v>
      </c>
      <c r="E13" s="121"/>
      <c r="F13" s="121">
        <f>IFERROR(VLOOKUP($C13,'Mau 2'!$C$12:$AA$36,14,0),0)</f>
        <v>2</v>
      </c>
      <c r="G13" s="121">
        <f>IFERROR(VLOOKUP($C13,'Mau 2'!$C$12:$AA$36,25,0),0)</f>
        <v>0</v>
      </c>
      <c r="H13" s="240"/>
      <c r="I13" s="196"/>
      <c r="J13" s="241"/>
      <c r="L13" s="262"/>
      <c r="M13" s="262"/>
      <c r="N13" s="262"/>
      <c r="O13" s="262"/>
      <c r="P13" s="256"/>
      <c r="Q13" s="256"/>
    </row>
    <row r="14" spans="1:17" ht="15.75" x14ac:dyDescent="0.25">
      <c r="A14" s="2" t="s">
        <v>26</v>
      </c>
      <c r="B14" s="119" t="s">
        <v>2</v>
      </c>
      <c r="C14" s="120" t="s">
        <v>63</v>
      </c>
      <c r="D14" s="65" t="str">
        <f t="shared" si="1"/>
        <v>A3</v>
      </c>
      <c r="E14" s="121"/>
      <c r="F14" s="121">
        <f>IFERROR(VLOOKUP($C14,'Mau 2'!$C$12:$AA$36,14,0),0)</f>
        <v>2</v>
      </c>
      <c r="G14" s="121">
        <f>IFERROR(VLOOKUP($C14,'Mau 2'!$C$12:$AA$36,25,0),0)</f>
        <v>0</v>
      </c>
      <c r="H14" s="240"/>
      <c r="I14" s="196"/>
      <c r="J14" s="241"/>
      <c r="L14" s="262"/>
      <c r="M14" s="263"/>
      <c r="N14" s="262"/>
      <c r="O14" s="262"/>
      <c r="P14" s="256"/>
      <c r="Q14" s="256"/>
    </row>
    <row r="15" spans="1:17" ht="15.75" x14ac:dyDescent="0.25">
      <c r="A15" s="2" t="s">
        <v>27</v>
      </c>
      <c r="B15" s="119" t="s">
        <v>4</v>
      </c>
      <c r="C15" s="120" t="s">
        <v>90</v>
      </c>
      <c r="D15" s="65" t="str">
        <f t="shared" si="1"/>
        <v>A2</v>
      </c>
      <c r="E15" s="121"/>
      <c r="F15" s="121">
        <f>IFERROR(VLOOKUP($C15,'Mau 2'!$C$12:$AA$36,14,0),0)</f>
        <v>2</v>
      </c>
      <c r="G15" s="121">
        <f>IFERROR(VLOOKUP($C15,'Mau 2'!$C$12:$AA$36,25,0),0)</f>
        <v>2</v>
      </c>
      <c r="H15" s="240"/>
      <c r="I15" s="196"/>
      <c r="J15" s="241"/>
      <c r="L15" s="256"/>
      <c r="M15" s="264"/>
      <c r="N15" s="256"/>
      <c r="O15" s="256"/>
      <c r="P15" s="256"/>
      <c r="Q15" s="256"/>
    </row>
    <row r="16" spans="1:17" ht="15.75" x14ac:dyDescent="0.25">
      <c r="A16" s="2" t="s">
        <v>28</v>
      </c>
      <c r="B16" s="119" t="s">
        <v>15</v>
      </c>
      <c r="C16" s="120" t="s">
        <v>64</v>
      </c>
      <c r="D16" s="65" t="str">
        <f t="shared" si="1"/>
        <v>A3</v>
      </c>
      <c r="E16" s="237"/>
      <c r="F16" s="121">
        <f>IFERROR(VLOOKUP($C16,'Mau 2'!$C$12:$AA$36,14,0),0)</f>
        <v>2</v>
      </c>
      <c r="G16" s="121">
        <f>IFERROR(VLOOKUP($C16,'Mau 2'!$C$12:$AA$36,25,0),0)</f>
        <v>0</v>
      </c>
      <c r="H16" s="240"/>
      <c r="I16" s="196"/>
      <c r="J16" s="297"/>
      <c r="L16" s="256"/>
      <c r="M16" s="264"/>
      <c r="N16" s="256"/>
      <c r="O16" s="256"/>
      <c r="P16" s="256"/>
      <c r="Q16" s="256"/>
    </row>
    <row r="17" spans="1:14" ht="15.75" x14ac:dyDescent="0.25">
      <c r="A17" s="2" t="s">
        <v>29</v>
      </c>
      <c r="B17" s="119" t="s">
        <v>14</v>
      </c>
      <c r="C17" s="118" t="s">
        <v>59</v>
      </c>
      <c r="D17" s="65" t="str">
        <f t="shared" si="1"/>
        <v>A3</v>
      </c>
      <c r="E17" s="237"/>
      <c r="F17" s="121">
        <f>IFERROR(VLOOKUP($C17,'Mau 2'!$C$12:$AA$36,14,0),0)</f>
        <v>2</v>
      </c>
      <c r="G17" s="121">
        <f>IFERROR(VLOOKUP($C17,'Mau 2'!$C$12:$AA$36,25,0),0)</f>
        <v>1</v>
      </c>
      <c r="H17" s="240"/>
      <c r="I17" s="196"/>
      <c r="J17" s="241"/>
      <c r="M17" s="217"/>
    </row>
    <row r="18" spans="1:14" ht="15.75" x14ac:dyDescent="0.25">
      <c r="A18" s="2" t="s">
        <v>30</v>
      </c>
      <c r="B18" s="119" t="s">
        <v>19</v>
      </c>
      <c r="C18" s="120" t="s">
        <v>65</v>
      </c>
      <c r="D18" s="65" t="str">
        <f t="shared" si="1"/>
        <v>A2</v>
      </c>
      <c r="E18" s="121"/>
      <c r="F18" s="121">
        <f>IFERROR(VLOOKUP($C18,'Mau 2'!$C$12:$AA$36,14,0),0)</f>
        <v>2</v>
      </c>
      <c r="G18" s="121">
        <f>IFERROR(VLOOKUP($C18,'Mau 2'!$C$12:$AA$36,25,0),0)</f>
        <v>2</v>
      </c>
      <c r="H18" s="121"/>
      <c r="I18" s="196"/>
      <c r="J18" s="248"/>
      <c r="M18" s="217"/>
    </row>
    <row r="19" spans="1:14" ht="23.25" customHeight="1" x14ac:dyDescent="0.25">
      <c r="A19" s="2" t="s">
        <v>31</v>
      </c>
      <c r="B19" s="119" t="s">
        <v>21</v>
      </c>
      <c r="C19" s="120" t="s">
        <v>66</v>
      </c>
      <c r="D19" s="65" t="str">
        <f t="shared" si="1"/>
        <v>A3</v>
      </c>
      <c r="E19" s="121"/>
      <c r="F19" s="121">
        <f>IFERROR(VLOOKUP($C19,'Mau 2'!$C$12:$AA$36,14,0),0)</f>
        <v>1</v>
      </c>
      <c r="G19" s="121">
        <f>IFERROR(VLOOKUP($C19,'Mau 2'!$C$12:$AA$36,25,0),0)</f>
        <v>2</v>
      </c>
      <c r="H19" s="121"/>
      <c r="I19" s="125"/>
      <c r="J19" s="249"/>
      <c r="M19" s="217"/>
    </row>
    <row r="20" spans="1:14" ht="15.75" x14ac:dyDescent="0.25">
      <c r="A20" s="2" t="s">
        <v>7</v>
      </c>
      <c r="B20" s="119" t="s">
        <v>20</v>
      </c>
      <c r="C20" s="120" t="s">
        <v>67</v>
      </c>
      <c r="D20" s="65" t="str">
        <f t="shared" si="1"/>
        <v>A3</v>
      </c>
      <c r="E20" s="237"/>
      <c r="F20" s="121">
        <f>IFERROR(VLOOKUP($C20,'Mau 2'!$C$12:$AA$36,14,0),0)</f>
        <v>2</v>
      </c>
      <c r="G20" s="121">
        <f>IFERROR(VLOOKUP($C20,'Mau 2'!$C$12:$AA$36,25,0),0)</f>
        <v>0</v>
      </c>
      <c r="H20" s="121"/>
      <c r="I20" s="196"/>
      <c r="J20" s="241"/>
      <c r="N20" s="204"/>
    </row>
    <row r="21" spans="1:14" ht="15.75" x14ac:dyDescent="0.25">
      <c r="A21" s="2" t="s">
        <v>8</v>
      </c>
      <c r="B21" s="119" t="s">
        <v>13</v>
      </c>
      <c r="C21" s="120" t="s">
        <v>68</v>
      </c>
      <c r="D21" s="65" t="str">
        <f t="shared" si="1"/>
        <v>A4</v>
      </c>
      <c r="E21" s="240"/>
      <c r="F21" s="121">
        <f>IFERROR(VLOOKUP($C21,'Mau 2'!$C$12:$AA$36,14,0),0)</f>
        <v>0</v>
      </c>
      <c r="G21" s="121">
        <f>IFERROR(VLOOKUP($C21,'Mau 2'!$C$12:$AA$36,25,0),0)</f>
        <v>0</v>
      </c>
      <c r="H21" s="121"/>
      <c r="I21" s="196"/>
      <c r="J21" s="238"/>
      <c r="M21" s="217"/>
    </row>
    <row r="22" spans="1:14" ht="15.75" x14ac:dyDescent="0.25">
      <c r="A22" s="2" t="s">
        <v>9</v>
      </c>
      <c r="B22" s="119" t="s">
        <v>3</v>
      </c>
      <c r="C22" s="118" t="s">
        <v>60</v>
      </c>
      <c r="D22" s="65" t="str">
        <f t="shared" si="1"/>
        <v>A4</v>
      </c>
      <c r="E22" s="239"/>
      <c r="F22" s="121">
        <f>IFERROR(VLOOKUP($C22,'Mau 2'!$C$12:$AA$36,14,0),0)</f>
        <v>0</v>
      </c>
      <c r="G22" s="121">
        <f>IFERROR(VLOOKUP($C22,'Mau 2'!$C$12:$AA$36,25,0),0)</f>
        <v>0</v>
      </c>
      <c r="H22" s="121"/>
      <c r="I22" s="196"/>
      <c r="J22" s="251"/>
    </row>
    <row r="23" spans="1:14" ht="46.5" customHeight="1" x14ac:dyDescent="0.25">
      <c r="A23" s="2" t="s">
        <v>163</v>
      </c>
      <c r="B23" s="119" t="s">
        <v>5</v>
      </c>
      <c r="C23" s="120" t="s">
        <v>69</v>
      </c>
      <c r="D23" s="103" t="s">
        <v>45</v>
      </c>
      <c r="E23" s="239" t="s">
        <v>292</v>
      </c>
      <c r="F23" s="121">
        <f>IFERROR(VLOOKUP($C23,'Mau 2'!$C$12:$AA$36,14,0),0)</f>
        <v>2</v>
      </c>
      <c r="G23" s="121">
        <f>IFERROR(VLOOKUP($C23,'Mau 2'!$C$12:$AA$36,25,0),0)</f>
        <v>1</v>
      </c>
      <c r="H23" s="121"/>
      <c r="I23" s="196"/>
      <c r="J23" s="238"/>
    </row>
    <row r="24" spans="1:14" ht="15.75" x14ac:dyDescent="0.25">
      <c r="A24" s="2" t="s">
        <v>164</v>
      </c>
      <c r="B24" s="119" t="s">
        <v>6</v>
      </c>
      <c r="C24" s="120" t="s">
        <v>70</v>
      </c>
      <c r="D24" s="65" t="str">
        <f t="shared" si="1"/>
        <v>A4</v>
      </c>
      <c r="E24" s="239"/>
      <c r="F24" s="121">
        <f>IFERROR(VLOOKUP($C24,'Mau 2'!$C$12:$AA$36,14,0),0)</f>
        <v>0</v>
      </c>
      <c r="G24" s="121">
        <f>IFERROR(VLOOKUP($C24,'Mau 2'!$C$12:$AA$36,25,0),0)</f>
        <v>0</v>
      </c>
      <c r="H24" s="121"/>
      <c r="I24" s="196"/>
      <c r="J24" s="250"/>
    </row>
    <row r="25" spans="1:14" ht="15.75" x14ac:dyDescent="0.25">
      <c r="A25" s="2" t="s">
        <v>165</v>
      </c>
      <c r="B25" s="119" t="s">
        <v>18</v>
      </c>
      <c r="C25" s="22" t="s">
        <v>71</v>
      </c>
      <c r="D25" s="65" t="str">
        <f t="shared" si="1"/>
        <v>A3</v>
      </c>
      <c r="E25" s="240"/>
      <c r="F25" s="121">
        <f>IFERROR(VLOOKUP($C25,'Mau 2'!$C$12:$AA$36,14,0),0)</f>
        <v>1</v>
      </c>
      <c r="G25" s="121">
        <f>IFERROR(VLOOKUP($C25,'Mau 2'!$C$12:$AA$36,25,0),0)</f>
        <v>0</v>
      </c>
      <c r="H25" s="121"/>
      <c r="I25" s="196"/>
      <c r="J25" s="248"/>
    </row>
    <row r="26" spans="1:14" ht="15.75" x14ac:dyDescent="0.25">
      <c r="A26" s="2" t="s">
        <v>166</v>
      </c>
      <c r="B26" s="119" t="str">
        <f>'[1]Dang ky dau nam'!$C$35</f>
        <v>Huỳnh Thanh Nhàn</v>
      </c>
      <c r="C26" s="120" t="s">
        <v>72</v>
      </c>
      <c r="D26" s="65" t="str">
        <f t="shared" si="1"/>
        <v>A3</v>
      </c>
      <c r="E26" s="240"/>
      <c r="F26" s="121">
        <f>IFERROR(VLOOKUP($C26,'Mau 2'!$C$12:$AA$36,14,0),0)</f>
        <v>1</v>
      </c>
      <c r="G26" s="121">
        <f>IFERROR(VLOOKUP($C26,'Mau 2'!$C$12:$AA$36,25,0),0)</f>
        <v>0</v>
      </c>
      <c r="H26" s="121"/>
      <c r="I26" s="196"/>
      <c r="J26" s="238"/>
    </row>
    <row r="27" spans="1:14" ht="46.5" customHeight="1" x14ac:dyDescent="0.25">
      <c r="A27" s="2" t="s">
        <v>167</v>
      </c>
      <c r="B27" s="119" t="s">
        <v>12</v>
      </c>
      <c r="C27" s="22" t="s">
        <v>73</v>
      </c>
      <c r="D27" s="65" t="str">
        <f t="shared" si="1"/>
        <v>A4</v>
      </c>
      <c r="E27" s="239" t="s">
        <v>292</v>
      </c>
      <c r="F27" s="121">
        <f>IFERROR(VLOOKUP($C27,'Mau 2'!$C$12:$AA$36,14,0),0)</f>
        <v>0</v>
      </c>
      <c r="G27" s="121">
        <f>IFERROR(VLOOKUP($C27,'Mau 2'!$C$12:$AA$36,25,0),0)</f>
        <v>0</v>
      </c>
      <c r="H27" s="121">
        <v>2</v>
      </c>
      <c r="I27" s="196"/>
      <c r="J27" s="250"/>
    </row>
    <row r="28" spans="1:14" ht="15.75" x14ac:dyDescent="0.25">
      <c r="A28" s="2" t="s">
        <v>168</v>
      </c>
      <c r="B28" s="119" t="s">
        <v>22</v>
      </c>
      <c r="C28" s="120" t="s">
        <v>74</v>
      </c>
      <c r="D28" s="65" t="str">
        <f t="shared" si="1"/>
        <v>A3</v>
      </c>
      <c r="E28" s="237"/>
      <c r="F28" s="121">
        <f>IFERROR(VLOOKUP($C28,'Mau 2'!$C$12:$AA$36,14,0),0)</f>
        <v>1</v>
      </c>
      <c r="G28" s="121">
        <f>IFERROR(VLOOKUP($C28,'Mau 2'!$C$12:$AA$36,25,0),0)</f>
        <v>0</v>
      </c>
      <c r="H28" s="121"/>
      <c r="I28" s="196"/>
      <c r="J28" s="250"/>
    </row>
    <row r="29" spans="1:14" ht="15.75" x14ac:dyDescent="0.25">
      <c r="A29" s="2" t="s">
        <v>169</v>
      </c>
      <c r="B29" s="7" t="s">
        <v>35</v>
      </c>
      <c r="C29" s="120" t="s">
        <v>95</v>
      </c>
      <c r="D29" s="65" t="str">
        <f t="shared" si="1"/>
        <v>A4</v>
      </c>
      <c r="E29" s="237"/>
      <c r="F29" s="121">
        <f>IFERROR(VLOOKUP($C29,'Mau 2'!$C$12:$AA$36,14,0),0)</f>
        <v>0</v>
      </c>
      <c r="G29" s="121">
        <f>IFERROR(VLOOKUP($C29,'Mau 2'!$C$12:$AA$36,25,0),0)</f>
        <v>0</v>
      </c>
      <c r="H29" s="121"/>
      <c r="I29" s="196"/>
      <c r="J29" s="250"/>
    </row>
    <row r="30" spans="1:14" s="219" customFormat="1" ht="15.75" x14ac:dyDescent="0.25">
      <c r="A30" s="2" t="s">
        <v>201</v>
      </c>
      <c r="B30" s="7" t="s">
        <v>160</v>
      </c>
      <c r="C30" s="22" t="s">
        <v>158</v>
      </c>
      <c r="D30" s="65" t="str">
        <f t="shared" si="1"/>
        <v>A3</v>
      </c>
      <c r="E30" s="121"/>
      <c r="F30" s="121">
        <f>IFERROR(VLOOKUP($C30,'Mau 2'!$C$12:$AA$36,14,0),0)</f>
        <v>1</v>
      </c>
      <c r="G30" s="121">
        <f>IFERROR(VLOOKUP($C30,'Mau 2'!$C$12:$AA$36,25,0),0)</f>
        <v>0</v>
      </c>
      <c r="H30" s="121"/>
      <c r="I30" s="196"/>
      <c r="J30" s="250"/>
      <c r="K30" s="218"/>
    </row>
    <row r="31" spans="1:14" s="219" customFormat="1" ht="25.5" x14ac:dyDescent="0.25">
      <c r="A31" s="2" t="s">
        <v>170</v>
      </c>
      <c r="B31" s="7" t="s">
        <v>161</v>
      </c>
      <c r="C31" s="22" t="s">
        <v>162</v>
      </c>
      <c r="D31" s="65" t="str">
        <f t="shared" si="1"/>
        <v>A3</v>
      </c>
      <c r="E31" s="237"/>
      <c r="F31" s="121">
        <f>IFERROR(VLOOKUP($C31,'Mau 2'!$C$12:$AA$36,14,0),0)</f>
        <v>2</v>
      </c>
      <c r="G31" s="121">
        <f>IFERROR(VLOOKUP($C31,'Mau 2'!$C$12:$AA$36,25,0),0)</f>
        <v>0</v>
      </c>
      <c r="H31" s="121"/>
      <c r="I31" s="196" t="s">
        <v>43</v>
      </c>
      <c r="J31" s="238" t="s">
        <v>291</v>
      </c>
      <c r="K31" s="218"/>
    </row>
    <row r="32" spans="1:14" s="219" customFormat="1" ht="15.75" x14ac:dyDescent="0.25">
      <c r="A32" s="2" t="s">
        <v>171</v>
      </c>
      <c r="B32" s="7" t="s">
        <v>241</v>
      </c>
      <c r="C32" s="22" t="s">
        <v>242</v>
      </c>
      <c r="D32" s="65" t="str">
        <f t="shared" ref="D32" si="2">IF(AND($F32&gt;=2,$G32&gt;=3,H32&gt;=0),"A1",IF(AND($F32&gt;=3,$G32&gt;=1,H32&gt;=0),"A1",IF(AND($F32&gt;=4,$G32&gt;=0,H32&gt;=0),"A1",IF(AND($F32&gt;=2,$G32&gt;=2,H32&gt;=0),"A2",IF(AND($F32&gt;=3,$G32&gt;=0,H32&gt;=0),"A2",IF(AND(OR($F32&gt;=1,$G32&gt;=2),H32&gt;=-2),"A3","A4"))))))</f>
        <v>A3</v>
      </c>
      <c r="E32" s="237"/>
      <c r="F32" s="121">
        <f>IFERROR(VLOOKUP($C32,'Mau 2'!$C$12:$AA$36,14,0),0)</f>
        <v>1</v>
      </c>
      <c r="G32" s="121">
        <f>IFERROR(VLOOKUP($C32,'Mau 2'!$C$12:$AA$36,25,0),0)</f>
        <v>0</v>
      </c>
      <c r="H32" s="121"/>
      <c r="I32" s="196"/>
      <c r="J32" s="238"/>
      <c r="K32" s="218"/>
    </row>
    <row r="33" spans="1:11" ht="15.75" x14ac:dyDescent="0.25">
      <c r="A33" s="2" t="s">
        <v>172</v>
      </c>
      <c r="B33" s="7" t="s">
        <v>32</v>
      </c>
      <c r="C33" s="120" t="s">
        <v>75</v>
      </c>
      <c r="D33" s="65" t="str">
        <f t="shared" si="1"/>
        <v>A3</v>
      </c>
      <c r="E33" s="121"/>
      <c r="F33" s="121">
        <f>IFERROR(VLOOKUP($C33,'Mau 2'!$C$12:$AA$36,14,0),0)</f>
        <v>1</v>
      </c>
      <c r="G33" s="121">
        <f>IFERROR(VLOOKUP($C33,'Mau 2'!$C$12:$AA$36,25,0),0)</f>
        <v>0</v>
      </c>
      <c r="H33" s="121"/>
      <c r="I33" s="196"/>
      <c r="J33" s="238"/>
    </row>
    <row r="34" spans="1:11" ht="18" customHeight="1" x14ac:dyDescent="0.25">
      <c r="A34" s="2" t="s">
        <v>173</v>
      </c>
      <c r="B34" s="7" t="s">
        <v>34</v>
      </c>
      <c r="C34" s="120" t="s">
        <v>76</v>
      </c>
      <c r="D34" s="65" t="str">
        <f t="shared" si="1"/>
        <v>A3</v>
      </c>
      <c r="E34" s="121"/>
      <c r="F34" s="121">
        <f>IFERROR(VLOOKUP($C34,'Mau 2'!$C$12:$AA$36,14,0),0)</f>
        <v>1</v>
      </c>
      <c r="G34" s="121">
        <f>IFERROR(VLOOKUP($C34,'Mau 2'!$C$12:$AA$36,25,0),0)</f>
        <v>1</v>
      </c>
      <c r="H34" s="121"/>
      <c r="I34" s="237"/>
      <c r="J34" s="238"/>
    </row>
    <row r="35" spans="1:11" ht="15.75" x14ac:dyDescent="0.25">
      <c r="A35" s="10"/>
      <c r="B35" s="11"/>
      <c r="C35" s="11"/>
      <c r="D35" s="12"/>
      <c r="E35" s="12"/>
      <c r="F35" s="50"/>
      <c r="G35" s="50"/>
      <c r="H35" s="50"/>
      <c r="I35" s="123"/>
      <c r="J35" s="53"/>
    </row>
    <row r="36" spans="1:11" s="5" customFormat="1" ht="15.75" customHeight="1" x14ac:dyDescent="0.25">
      <c r="A36" s="232"/>
      <c r="B36" s="338" t="s">
        <v>46</v>
      </c>
      <c r="C36" s="339"/>
      <c r="D36" s="342" t="s">
        <v>178</v>
      </c>
      <c r="E36" s="343"/>
      <c r="F36" s="362" t="s">
        <v>196</v>
      </c>
      <c r="G36" s="363"/>
      <c r="H36" s="225"/>
      <c r="I36" s="126"/>
      <c r="J36" s="54"/>
      <c r="K36" s="191"/>
    </row>
    <row r="37" spans="1:11" s="5" customFormat="1" ht="15.75" x14ac:dyDescent="0.25">
      <c r="A37" s="232"/>
      <c r="B37" s="340"/>
      <c r="C37" s="341"/>
      <c r="D37" s="228" t="s">
        <v>179</v>
      </c>
      <c r="E37" s="228" t="s">
        <v>180</v>
      </c>
      <c r="F37" s="229" t="s">
        <v>179</v>
      </c>
      <c r="G37" s="229" t="s">
        <v>180</v>
      </c>
      <c r="H37" s="364"/>
      <c r="I37" s="127"/>
      <c r="J37" s="357"/>
      <c r="K37" s="192">
        <f>COUNTIF($K$10:$K$34,"A1")</f>
        <v>0</v>
      </c>
    </row>
    <row r="38" spans="1:11" s="5" customFormat="1" ht="15.75" x14ac:dyDescent="0.25">
      <c r="A38" s="233" t="s">
        <v>47</v>
      </c>
      <c r="B38" s="347" t="s">
        <v>181</v>
      </c>
      <c r="C38" s="348"/>
      <c r="D38" s="230">
        <f t="shared" ref="D38:D48" si="3">COUNTIF($D$10:$D$11,$A38)</f>
        <v>1</v>
      </c>
      <c r="E38" s="235">
        <f>D38/$D$9</f>
        <v>0.5</v>
      </c>
      <c r="F38" s="231">
        <f t="shared" ref="F38:F48" si="4">COUNTIF($D$13:$D$34,$A38)</f>
        <v>0</v>
      </c>
      <c r="G38" s="234">
        <f>F38/$D$12</f>
        <v>0</v>
      </c>
      <c r="H38" s="364"/>
      <c r="I38" s="127"/>
      <c r="J38" s="357"/>
      <c r="K38" s="192">
        <f>COUNTIF($K$10:$K$34,"A2")</f>
        <v>0</v>
      </c>
    </row>
    <row r="39" spans="1:11" s="5" customFormat="1" ht="15.75" x14ac:dyDescent="0.25">
      <c r="A39" s="233" t="s">
        <v>43</v>
      </c>
      <c r="B39" s="347" t="s">
        <v>182</v>
      </c>
      <c r="C39" s="348"/>
      <c r="D39" s="230">
        <f t="shared" si="3"/>
        <v>1</v>
      </c>
      <c r="E39" s="235">
        <f t="shared" ref="E39:E48" si="5">D39/$D$9</f>
        <v>0.5</v>
      </c>
      <c r="F39" s="231">
        <f t="shared" si="4"/>
        <v>2</v>
      </c>
      <c r="G39" s="234">
        <f t="shared" ref="G39:G48" si="6">F39/$D$12</f>
        <v>9.0909090909090912E-2</v>
      </c>
      <c r="H39" s="364"/>
      <c r="I39" s="127"/>
      <c r="J39" s="357"/>
      <c r="K39" s="12"/>
    </row>
    <row r="40" spans="1:11" s="5" customFormat="1" ht="15.75" x14ac:dyDescent="0.25">
      <c r="A40" s="233" t="s">
        <v>48</v>
      </c>
      <c r="B40" s="347" t="s">
        <v>183</v>
      </c>
      <c r="C40" s="348"/>
      <c r="D40" s="230">
        <f t="shared" si="3"/>
        <v>0</v>
      </c>
      <c r="E40" s="235">
        <f t="shared" si="5"/>
        <v>0</v>
      </c>
      <c r="F40" s="231">
        <f t="shared" si="4"/>
        <v>14</v>
      </c>
      <c r="G40" s="234">
        <f t="shared" si="6"/>
        <v>0.63636363636363635</v>
      </c>
      <c r="H40" s="364"/>
      <c r="I40" s="127"/>
      <c r="J40" s="357"/>
      <c r="K40" s="12"/>
    </row>
    <row r="41" spans="1:11" s="5" customFormat="1" ht="15.75" x14ac:dyDescent="0.25">
      <c r="A41" s="233" t="s">
        <v>45</v>
      </c>
      <c r="B41" s="347" t="s">
        <v>184</v>
      </c>
      <c r="C41" s="348"/>
      <c r="D41" s="230">
        <f t="shared" si="3"/>
        <v>0</v>
      </c>
      <c r="E41" s="235">
        <f t="shared" si="5"/>
        <v>0</v>
      </c>
      <c r="F41" s="231">
        <f t="shared" si="4"/>
        <v>6</v>
      </c>
      <c r="G41" s="234">
        <f t="shared" si="6"/>
        <v>0.27272727272727271</v>
      </c>
      <c r="H41" s="364"/>
      <c r="I41" s="127"/>
      <c r="J41" s="357"/>
      <c r="K41" s="12"/>
    </row>
    <row r="42" spans="1:11" s="5" customFormat="1" ht="15.75" hidden="1" x14ac:dyDescent="0.25">
      <c r="A42" s="233" t="s">
        <v>192</v>
      </c>
      <c r="B42" s="347" t="s">
        <v>185</v>
      </c>
      <c r="C42" s="348"/>
      <c r="D42" s="230">
        <f t="shared" si="3"/>
        <v>0</v>
      </c>
      <c r="E42" s="235">
        <f t="shared" si="5"/>
        <v>0</v>
      </c>
      <c r="F42" s="231">
        <f t="shared" si="4"/>
        <v>0</v>
      </c>
      <c r="G42" s="234">
        <f t="shared" si="6"/>
        <v>0</v>
      </c>
      <c r="H42" s="364"/>
      <c r="I42" s="226"/>
      <c r="J42" s="357"/>
      <c r="K42" s="12"/>
    </row>
    <row r="43" spans="1:11" s="5" customFormat="1" ht="15.75" hidden="1" x14ac:dyDescent="0.25">
      <c r="A43" s="233" t="s">
        <v>44</v>
      </c>
      <c r="B43" s="347" t="s">
        <v>186</v>
      </c>
      <c r="C43" s="348"/>
      <c r="D43" s="230">
        <f t="shared" si="3"/>
        <v>0</v>
      </c>
      <c r="E43" s="235">
        <f t="shared" si="5"/>
        <v>0</v>
      </c>
      <c r="F43" s="231">
        <f t="shared" si="4"/>
        <v>0</v>
      </c>
      <c r="G43" s="234">
        <f t="shared" si="6"/>
        <v>0</v>
      </c>
      <c r="H43" s="364"/>
      <c r="I43" s="226"/>
      <c r="J43" s="357"/>
      <c r="K43" s="12"/>
    </row>
    <row r="44" spans="1:11" s="5" customFormat="1" ht="15.75" hidden="1" x14ac:dyDescent="0.25">
      <c r="A44" s="233" t="s">
        <v>49</v>
      </c>
      <c r="B44" s="347" t="s">
        <v>187</v>
      </c>
      <c r="C44" s="348"/>
      <c r="D44" s="230">
        <f t="shared" si="3"/>
        <v>0</v>
      </c>
      <c r="E44" s="235">
        <f t="shared" si="5"/>
        <v>0</v>
      </c>
      <c r="F44" s="231">
        <f t="shared" si="4"/>
        <v>0</v>
      </c>
      <c r="G44" s="234">
        <f t="shared" si="6"/>
        <v>0</v>
      </c>
      <c r="H44" s="364"/>
      <c r="I44" s="226"/>
      <c r="J44" s="357"/>
      <c r="K44" s="12"/>
    </row>
    <row r="45" spans="1:11" s="5" customFormat="1" ht="15.75" hidden="1" x14ac:dyDescent="0.25">
      <c r="A45" s="233" t="s">
        <v>50</v>
      </c>
      <c r="B45" s="347" t="s">
        <v>188</v>
      </c>
      <c r="C45" s="348"/>
      <c r="D45" s="230">
        <f t="shared" si="3"/>
        <v>0</v>
      </c>
      <c r="E45" s="235">
        <f t="shared" si="5"/>
        <v>0</v>
      </c>
      <c r="F45" s="231">
        <f t="shared" si="4"/>
        <v>0</v>
      </c>
      <c r="G45" s="234">
        <f t="shared" si="6"/>
        <v>0</v>
      </c>
      <c r="H45" s="364"/>
      <c r="I45" s="226"/>
      <c r="J45" s="357"/>
      <c r="K45" s="12"/>
    </row>
    <row r="46" spans="1:11" s="5" customFormat="1" ht="15.75" hidden="1" x14ac:dyDescent="0.25">
      <c r="A46" s="233" t="s">
        <v>51</v>
      </c>
      <c r="B46" s="347" t="s">
        <v>189</v>
      </c>
      <c r="C46" s="348"/>
      <c r="D46" s="230">
        <f t="shared" si="3"/>
        <v>0</v>
      </c>
      <c r="E46" s="235">
        <f t="shared" si="5"/>
        <v>0</v>
      </c>
      <c r="F46" s="231">
        <f t="shared" si="4"/>
        <v>0</v>
      </c>
      <c r="G46" s="234">
        <f t="shared" si="6"/>
        <v>0</v>
      </c>
      <c r="H46" s="364"/>
      <c r="I46" s="127"/>
      <c r="J46" s="357"/>
      <c r="K46" s="12"/>
    </row>
    <row r="47" spans="1:11" s="5" customFormat="1" ht="15.75" hidden="1" x14ac:dyDescent="0.25">
      <c r="A47" s="233" t="s">
        <v>52</v>
      </c>
      <c r="B47" s="347" t="s">
        <v>190</v>
      </c>
      <c r="C47" s="348"/>
      <c r="D47" s="230">
        <f t="shared" si="3"/>
        <v>0</v>
      </c>
      <c r="E47" s="235">
        <f t="shared" si="5"/>
        <v>0</v>
      </c>
      <c r="F47" s="231">
        <f t="shared" si="4"/>
        <v>0</v>
      </c>
      <c r="G47" s="234">
        <f t="shared" si="6"/>
        <v>0</v>
      </c>
      <c r="H47" s="364"/>
      <c r="I47" s="127"/>
      <c r="J47" s="357"/>
      <c r="K47" s="12"/>
    </row>
    <row r="48" spans="1:11" s="5" customFormat="1" ht="15.75" hidden="1" x14ac:dyDescent="0.25">
      <c r="A48" s="233" t="s">
        <v>193</v>
      </c>
      <c r="B48" s="347" t="s">
        <v>191</v>
      </c>
      <c r="C48" s="348"/>
      <c r="D48" s="230">
        <f t="shared" si="3"/>
        <v>0</v>
      </c>
      <c r="E48" s="235">
        <f t="shared" si="5"/>
        <v>0</v>
      </c>
      <c r="F48" s="231">
        <f t="shared" si="4"/>
        <v>0</v>
      </c>
      <c r="G48" s="234">
        <f t="shared" si="6"/>
        <v>0</v>
      </c>
      <c r="H48" s="364"/>
      <c r="I48" s="127"/>
      <c r="J48" s="357"/>
      <c r="K48" s="12"/>
    </row>
    <row r="49" spans="1:11" s="5" customFormat="1" ht="15.75" x14ac:dyDescent="0.25">
      <c r="A49" s="232"/>
      <c r="B49" s="349" t="s">
        <v>53</v>
      </c>
      <c r="C49" s="350"/>
      <c r="D49" s="228">
        <f>SUM(D38:D48)</f>
        <v>2</v>
      </c>
      <c r="E49" s="228"/>
      <c r="F49" s="229">
        <f>SUM(F38:F48)</f>
        <v>22</v>
      </c>
      <c r="G49" s="229"/>
      <c r="H49" s="364"/>
      <c r="I49" s="127"/>
      <c r="J49" s="357"/>
      <c r="K49" s="12"/>
    </row>
    <row r="50" spans="1:11" ht="15.75" x14ac:dyDescent="0.25">
      <c r="A50" s="5"/>
      <c r="B50" s="5"/>
      <c r="C50" s="5"/>
      <c r="D50" s="5"/>
      <c r="E50" s="5"/>
      <c r="F50" s="5"/>
      <c r="G50" s="5"/>
      <c r="H50" s="5"/>
      <c r="I50" s="5"/>
      <c r="J50" s="55"/>
    </row>
    <row r="51" spans="1:11" ht="114.75" customHeight="1" x14ac:dyDescent="0.25">
      <c r="A51" s="351" t="s">
        <v>195</v>
      </c>
      <c r="B51" s="352"/>
      <c r="C51" s="352"/>
      <c r="D51" s="352"/>
      <c r="E51" s="352"/>
      <c r="F51" s="352"/>
      <c r="G51" s="352"/>
      <c r="H51" s="352"/>
      <c r="I51" s="352"/>
      <c r="J51" s="352"/>
    </row>
    <row r="52" spans="1:11" ht="13.5" customHeight="1" x14ac:dyDescent="0.25">
      <c r="A52" s="5"/>
      <c r="B52" s="5"/>
      <c r="C52" s="5"/>
      <c r="D52" s="5"/>
      <c r="E52" s="13"/>
      <c r="F52" s="356" t="s">
        <v>244</v>
      </c>
      <c r="G52" s="356"/>
      <c r="H52" s="356"/>
      <c r="I52" s="356"/>
      <c r="J52" s="356"/>
    </row>
    <row r="53" spans="1:11" ht="15.75" x14ac:dyDescent="0.25">
      <c r="A53" s="5"/>
      <c r="B53" s="5"/>
      <c r="C53" s="5"/>
      <c r="D53" s="5"/>
      <c r="E53" s="14"/>
      <c r="F53" s="346" t="s">
        <v>54</v>
      </c>
      <c r="G53" s="346"/>
      <c r="H53" s="346"/>
      <c r="I53" s="346"/>
      <c r="J53" s="346"/>
    </row>
    <row r="54" spans="1:11" x14ac:dyDescent="0.25">
      <c r="F54" s="1"/>
      <c r="G54" s="1"/>
      <c r="H54" s="1"/>
      <c r="I54" s="1"/>
    </row>
    <row r="55" spans="1:11" x14ac:dyDescent="0.25">
      <c r="F55" s="1"/>
      <c r="G55" s="1"/>
      <c r="H55" s="1"/>
      <c r="I55" s="1"/>
    </row>
    <row r="58" spans="1:11" x14ac:dyDescent="0.25">
      <c r="D58" s="60"/>
      <c r="E58" s="60"/>
      <c r="F58" s="355"/>
      <c r="G58" s="355"/>
      <c r="H58" s="355"/>
      <c r="I58" s="355"/>
      <c r="J58" s="355"/>
    </row>
  </sheetData>
  <mergeCells count="35">
    <mergeCell ref="L9:M9"/>
    <mergeCell ref="I7:J7"/>
    <mergeCell ref="F58:J58"/>
    <mergeCell ref="F52:J52"/>
    <mergeCell ref="F53:J53"/>
    <mergeCell ref="J37:J49"/>
    <mergeCell ref="H7:H8"/>
    <mergeCell ref="D7:G7"/>
    <mergeCell ref="M11:N11"/>
    <mergeCell ref="F36:G36"/>
    <mergeCell ref="H37:H49"/>
    <mergeCell ref="B42:C42"/>
    <mergeCell ref="B43:C43"/>
    <mergeCell ref="B44:C44"/>
    <mergeCell ref="B45:C45"/>
    <mergeCell ref="B38:C38"/>
    <mergeCell ref="B39:C39"/>
    <mergeCell ref="B40:C40"/>
    <mergeCell ref="B41:C41"/>
    <mergeCell ref="B47:C47"/>
    <mergeCell ref="B48:C48"/>
    <mergeCell ref="B49:C49"/>
    <mergeCell ref="A51:J51"/>
    <mergeCell ref="B46:C46"/>
    <mergeCell ref="A5:J5"/>
    <mergeCell ref="A1:D1"/>
    <mergeCell ref="F1:J1"/>
    <mergeCell ref="A2:D2"/>
    <mergeCell ref="F2:J2"/>
    <mergeCell ref="A3:D3"/>
    <mergeCell ref="A7:A8"/>
    <mergeCell ref="B7:B8"/>
    <mergeCell ref="C7:C8"/>
    <mergeCell ref="B36:C37"/>
    <mergeCell ref="D36:E36"/>
  </mergeCells>
  <pageMargins left="0.73" right="0.19685039370078741" top="0.27559055118110237" bottom="0.23622047244094491" header="0.15748031496062992" footer="0.15748031496062992"/>
  <pageSetup paperSize="9" scale="99"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37"/>
  <sheetViews>
    <sheetView topLeftCell="A31" workbookViewId="0">
      <selection activeCell="C21" sqref="C21"/>
    </sheetView>
  </sheetViews>
  <sheetFormatPr defaultRowHeight="19.5" customHeight="1" x14ac:dyDescent="0.25"/>
  <cols>
    <col min="1" max="1" width="7" style="274" customWidth="1"/>
    <col min="2" max="2" width="18.42578125" style="274" customWidth="1"/>
    <col min="3" max="3" width="57.7109375" style="245" customWidth="1"/>
    <col min="4" max="4" width="18.140625" style="245" customWidth="1"/>
    <col min="5" max="5" width="47.42578125" style="274" customWidth="1"/>
    <col min="6" max="256" width="9.140625" style="274"/>
    <col min="257" max="257" width="7" style="274" customWidth="1"/>
    <col min="258" max="258" width="18.42578125" style="274" customWidth="1"/>
    <col min="259" max="259" width="57.7109375" style="274" customWidth="1"/>
    <col min="260" max="260" width="18.140625" style="274" customWidth="1"/>
    <col min="261" max="261" width="47.42578125" style="274" customWidth="1"/>
    <col min="262" max="512" width="9.140625" style="274"/>
    <col min="513" max="513" width="7" style="274" customWidth="1"/>
    <col min="514" max="514" width="18.42578125" style="274" customWidth="1"/>
    <col min="515" max="515" width="57.7109375" style="274" customWidth="1"/>
    <col min="516" max="516" width="18.140625" style="274" customWidth="1"/>
    <col min="517" max="517" width="47.42578125" style="274" customWidth="1"/>
    <col min="518" max="768" width="9.140625" style="274"/>
    <col min="769" max="769" width="7" style="274" customWidth="1"/>
    <col min="770" max="770" width="18.42578125" style="274" customWidth="1"/>
    <col min="771" max="771" width="57.7109375" style="274" customWidth="1"/>
    <col min="772" max="772" width="18.140625" style="274" customWidth="1"/>
    <col min="773" max="773" width="47.42578125" style="274" customWidth="1"/>
    <col min="774" max="1024" width="9.140625" style="274"/>
    <col min="1025" max="1025" width="7" style="274" customWidth="1"/>
    <col min="1026" max="1026" width="18.42578125" style="274" customWidth="1"/>
    <col min="1027" max="1027" width="57.7109375" style="274" customWidth="1"/>
    <col min="1028" max="1028" width="18.140625" style="274" customWidth="1"/>
    <col min="1029" max="1029" width="47.42578125" style="274" customWidth="1"/>
    <col min="1030" max="1280" width="9.140625" style="274"/>
    <col min="1281" max="1281" width="7" style="274" customWidth="1"/>
    <col min="1282" max="1282" width="18.42578125" style="274" customWidth="1"/>
    <col min="1283" max="1283" width="57.7109375" style="274" customWidth="1"/>
    <col min="1284" max="1284" width="18.140625" style="274" customWidth="1"/>
    <col min="1285" max="1285" width="47.42578125" style="274" customWidth="1"/>
    <col min="1286" max="1536" width="9.140625" style="274"/>
    <col min="1537" max="1537" width="7" style="274" customWidth="1"/>
    <col min="1538" max="1538" width="18.42578125" style="274" customWidth="1"/>
    <col min="1539" max="1539" width="57.7109375" style="274" customWidth="1"/>
    <col min="1540" max="1540" width="18.140625" style="274" customWidth="1"/>
    <col min="1541" max="1541" width="47.42578125" style="274" customWidth="1"/>
    <col min="1542" max="1792" width="9.140625" style="274"/>
    <col min="1793" max="1793" width="7" style="274" customWidth="1"/>
    <col min="1794" max="1794" width="18.42578125" style="274" customWidth="1"/>
    <col min="1795" max="1795" width="57.7109375" style="274" customWidth="1"/>
    <col min="1796" max="1796" width="18.140625" style="274" customWidth="1"/>
    <col min="1797" max="1797" width="47.42578125" style="274" customWidth="1"/>
    <col min="1798" max="2048" width="9.140625" style="274"/>
    <col min="2049" max="2049" width="7" style="274" customWidth="1"/>
    <col min="2050" max="2050" width="18.42578125" style="274" customWidth="1"/>
    <col min="2051" max="2051" width="57.7109375" style="274" customWidth="1"/>
    <col min="2052" max="2052" width="18.140625" style="274" customWidth="1"/>
    <col min="2053" max="2053" width="47.42578125" style="274" customWidth="1"/>
    <col min="2054" max="2304" width="9.140625" style="274"/>
    <col min="2305" max="2305" width="7" style="274" customWidth="1"/>
    <col min="2306" max="2306" width="18.42578125" style="274" customWidth="1"/>
    <col min="2307" max="2307" width="57.7109375" style="274" customWidth="1"/>
    <col min="2308" max="2308" width="18.140625" style="274" customWidth="1"/>
    <col min="2309" max="2309" width="47.42578125" style="274" customWidth="1"/>
    <col min="2310" max="2560" width="9.140625" style="274"/>
    <col min="2561" max="2561" width="7" style="274" customWidth="1"/>
    <col min="2562" max="2562" width="18.42578125" style="274" customWidth="1"/>
    <col min="2563" max="2563" width="57.7109375" style="274" customWidth="1"/>
    <col min="2564" max="2564" width="18.140625" style="274" customWidth="1"/>
    <col min="2565" max="2565" width="47.42578125" style="274" customWidth="1"/>
    <col min="2566" max="2816" width="9.140625" style="274"/>
    <col min="2817" max="2817" width="7" style="274" customWidth="1"/>
    <col min="2818" max="2818" width="18.42578125" style="274" customWidth="1"/>
    <col min="2819" max="2819" width="57.7109375" style="274" customWidth="1"/>
    <col min="2820" max="2820" width="18.140625" style="274" customWidth="1"/>
    <col min="2821" max="2821" width="47.42578125" style="274" customWidth="1"/>
    <col min="2822" max="3072" width="9.140625" style="274"/>
    <col min="3073" max="3073" width="7" style="274" customWidth="1"/>
    <col min="3074" max="3074" width="18.42578125" style="274" customWidth="1"/>
    <col min="3075" max="3075" width="57.7109375" style="274" customWidth="1"/>
    <col min="3076" max="3076" width="18.140625" style="274" customWidth="1"/>
    <col min="3077" max="3077" width="47.42578125" style="274" customWidth="1"/>
    <col min="3078" max="3328" width="9.140625" style="274"/>
    <col min="3329" max="3329" width="7" style="274" customWidth="1"/>
    <col min="3330" max="3330" width="18.42578125" style="274" customWidth="1"/>
    <col min="3331" max="3331" width="57.7109375" style="274" customWidth="1"/>
    <col min="3332" max="3332" width="18.140625" style="274" customWidth="1"/>
    <col min="3333" max="3333" width="47.42578125" style="274" customWidth="1"/>
    <col min="3334" max="3584" width="9.140625" style="274"/>
    <col min="3585" max="3585" width="7" style="274" customWidth="1"/>
    <col min="3586" max="3586" width="18.42578125" style="274" customWidth="1"/>
    <col min="3587" max="3587" width="57.7109375" style="274" customWidth="1"/>
    <col min="3588" max="3588" width="18.140625" style="274" customWidth="1"/>
    <col min="3589" max="3589" width="47.42578125" style="274" customWidth="1"/>
    <col min="3590" max="3840" width="9.140625" style="274"/>
    <col min="3841" max="3841" width="7" style="274" customWidth="1"/>
    <col min="3842" max="3842" width="18.42578125" style="274" customWidth="1"/>
    <col min="3843" max="3843" width="57.7109375" style="274" customWidth="1"/>
    <col min="3844" max="3844" width="18.140625" style="274" customWidth="1"/>
    <col min="3845" max="3845" width="47.42578125" style="274" customWidth="1"/>
    <col min="3846" max="4096" width="9.140625" style="274"/>
    <col min="4097" max="4097" width="7" style="274" customWidth="1"/>
    <col min="4098" max="4098" width="18.42578125" style="274" customWidth="1"/>
    <col min="4099" max="4099" width="57.7109375" style="274" customWidth="1"/>
    <col min="4100" max="4100" width="18.140625" style="274" customWidth="1"/>
    <col min="4101" max="4101" width="47.42578125" style="274" customWidth="1"/>
    <col min="4102" max="4352" width="9.140625" style="274"/>
    <col min="4353" max="4353" width="7" style="274" customWidth="1"/>
    <col min="4354" max="4354" width="18.42578125" style="274" customWidth="1"/>
    <col min="4355" max="4355" width="57.7109375" style="274" customWidth="1"/>
    <col min="4356" max="4356" width="18.140625" style="274" customWidth="1"/>
    <col min="4357" max="4357" width="47.42578125" style="274" customWidth="1"/>
    <col min="4358" max="4608" width="9.140625" style="274"/>
    <col min="4609" max="4609" width="7" style="274" customWidth="1"/>
    <col min="4610" max="4610" width="18.42578125" style="274" customWidth="1"/>
    <col min="4611" max="4611" width="57.7109375" style="274" customWidth="1"/>
    <col min="4612" max="4612" width="18.140625" style="274" customWidth="1"/>
    <col min="4613" max="4613" width="47.42578125" style="274" customWidth="1"/>
    <col min="4614" max="4864" width="9.140625" style="274"/>
    <col min="4865" max="4865" width="7" style="274" customWidth="1"/>
    <col min="4866" max="4866" width="18.42578125" style="274" customWidth="1"/>
    <col min="4867" max="4867" width="57.7109375" style="274" customWidth="1"/>
    <col min="4868" max="4868" width="18.140625" style="274" customWidth="1"/>
    <col min="4869" max="4869" width="47.42578125" style="274" customWidth="1"/>
    <col min="4870" max="5120" width="9.140625" style="274"/>
    <col min="5121" max="5121" width="7" style="274" customWidth="1"/>
    <col min="5122" max="5122" width="18.42578125" style="274" customWidth="1"/>
    <col min="5123" max="5123" width="57.7109375" style="274" customWidth="1"/>
    <col min="5124" max="5124" width="18.140625" style="274" customWidth="1"/>
    <col min="5125" max="5125" width="47.42578125" style="274" customWidth="1"/>
    <col min="5126" max="5376" width="9.140625" style="274"/>
    <col min="5377" max="5377" width="7" style="274" customWidth="1"/>
    <col min="5378" max="5378" width="18.42578125" style="274" customWidth="1"/>
    <col min="5379" max="5379" width="57.7109375" style="274" customWidth="1"/>
    <col min="5380" max="5380" width="18.140625" style="274" customWidth="1"/>
    <col min="5381" max="5381" width="47.42578125" style="274" customWidth="1"/>
    <col min="5382" max="5632" width="9.140625" style="274"/>
    <col min="5633" max="5633" width="7" style="274" customWidth="1"/>
    <col min="5634" max="5634" width="18.42578125" style="274" customWidth="1"/>
    <col min="5635" max="5635" width="57.7109375" style="274" customWidth="1"/>
    <col min="5636" max="5636" width="18.140625" style="274" customWidth="1"/>
    <col min="5637" max="5637" width="47.42578125" style="274" customWidth="1"/>
    <col min="5638" max="5888" width="9.140625" style="274"/>
    <col min="5889" max="5889" width="7" style="274" customWidth="1"/>
    <col min="5890" max="5890" width="18.42578125" style="274" customWidth="1"/>
    <col min="5891" max="5891" width="57.7109375" style="274" customWidth="1"/>
    <col min="5892" max="5892" width="18.140625" style="274" customWidth="1"/>
    <col min="5893" max="5893" width="47.42578125" style="274" customWidth="1"/>
    <col min="5894" max="6144" width="9.140625" style="274"/>
    <col min="6145" max="6145" width="7" style="274" customWidth="1"/>
    <col min="6146" max="6146" width="18.42578125" style="274" customWidth="1"/>
    <col min="6147" max="6147" width="57.7109375" style="274" customWidth="1"/>
    <col min="6148" max="6148" width="18.140625" style="274" customWidth="1"/>
    <col min="6149" max="6149" width="47.42578125" style="274" customWidth="1"/>
    <col min="6150" max="6400" width="9.140625" style="274"/>
    <col min="6401" max="6401" width="7" style="274" customWidth="1"/>
    <col min="6402" max="6402" width="18.42578125" style="274" customWidth="1"/>
    <col min="6403" max="6403" width="57.7109375" style="274" customWidth="1"/>
    <col min="6404" max="6404" width="18.140625" style="274" customWidth="1"/>
    <col min="6405" max="6405" width="47.42578125" style="274" customWidth="1"/>
    <col min="6406" max="6656" width="9.140625" style="274"/>
    <col min="6657" max="6657" width="7" style="274" customWidth="1"/>
    <col min="6658" max="6658" width="18.42578125" style="274" customWidth="1"/>
    <col min="6659" max="6659" width="57.7109375" style="274" customWidth="1"/>
    <col min="6660" max="6660" width="18.140625" style="274" customWidth="1"/>
    <col min="6661" max="6661" width="47.42578125" style="274" customWidth="1"/>
    <col min="6662" max="6912" width="9.140625" style="274"/>
    <col min="6913" max="6913" width="7" style="274" customWidth="1"/>
    <col min="6914" max="6914" width="18.42578125" style="274" customWidth="1"/>
    <col min="6915" max="6915" width="57.7109375" style="274" customWidth="1"/>
    <col min="6916" max="6916" width="18.140625" style="274" customWidth="1"/>
    <col min="6917" max="6917" width="47.42578125" style="274" customWidth="1"/>
    <col min="6918" max="7168" width="9.140625" style="274"/>
    <col min="7169" max="7169" width="7" style="274" customWidth="1"/>
    <col min="7170" max="7170" width="18.42578125" style="274" customWidth="1"/>
    <col min="7171" max="7171" width="57.7109375" style="274" customWidth="1"/>
    <col min="7172" max="7172" width="18.140625" style="274" customWidth="1"/>
    <col min="7173" max="7173" width="47.42578125" style="274" customWidth="1"/>
    <col min="7174" max="7424" width="9.140625" style="274"/>
    <col min="7425" max="7425" width="7" style="274" customWidth="1"/>
    <col min="7426" max="7426" width="18.42578125" style="274" customWidth="1"/>
    <col min="7427" max="7427" width="57.7109375" style="274" customWidth="1"/>
    <col min="7428" max="7428" width="18.140625" style="274" customWidth="1"/>
    <col min="7429" max="7429" width="47.42578125" style="274" customWidth="1"/>
    <col min="7430" max="7680" width="9.140625" style="274"/>
    <col min="7681" max="7681" width="7" style="274" customWidth="1"/>
    <col min="7682" max="7682" width="18.42578125" style="274" customWidth="1"/>
    <col min="7683" max="7683" width="57.7109375" style="274" customWidth="1"/>
    <col min="7684" max="7684" width="18.140625" style="274" customWidth="1"/>
    <col min="7685" max="7685" width="47.42578125" style="274" customWidth="1"/>
    <col min="7686" max="7936" width="9.140625" style="274"/>
    <col min="7937" max="7937" width="7" style="274" customWidth="1"/>
    <col min="7938" max="7938" width="18.42578125" style="274" customWidth="1"/>
    <col min="7939" max="7939" width="57.7109375" style="274" customWidth="1"/>
    <col min="7940" max="7940" width="18.140625" style="274" customWidth="1"/>
    <col min="7941" max="7941" width="47.42578125" style="274" customWidth="1"/>
    <col min="7942" max="8192" width="9.140625" style="274"/>
    <col min="8193" max="8193" width="7" style="274" customWidth="1"/>
    <col min="8194" max="8194" width="18.42578125" style="274" customWidth="1"/>
    <col min="8195" max="8195" width="57.7109375" style="274" customWidth="1"/>
    <col min="8196" max="8196" width="18.140625" style="274" customWidth="1"/>
    <col min="8197" max="8197" width="47.42578125" style="274" customWidth="1"/>
    <col min="8198" max="8448" width="9.140625" style="274"/>
    <col min="8449" max="8449" width="7" style="274" customWidth="1"/>
    <col min="8450" max="8450" width="18.42578125" style="274" customWidth="1"/>
    <col min="8451" max="8451" width="57.7109375" style="274" customWidth="1"/>
    <col min="8452" max="8452" width="18.140625" style="274" customWidth="1"/>
    <col min="8453" max="8453" width="47.42578125" style="274" customWidth="1"/>
    <col min="8454" max="8704" width="9.140625" style="274"/>
    <col min="8705" max="8705" width="7" style="274" customWidth="1"/>
    <col min="8706" max="8706" width="18.42578125" style="274" customWidth="1"/>
    <col min="8707" max="8707" width="57.7109375" style="274" customWidth="1"/>
    <col min="8708" max="8708" width="18.140625" style="274" customWidth="1"/>
    <col min="8709" max="8709" width="47.42578125" style="274" customWidth="1"/>
    <col min="8710" max="8960" width="9.140625" style="274"/>
    <col min="8961" max="8961" width="7" style="274" customWidth="1"/>
    <col min="8962" max="8962" width="18.42578125" style="274" customWidth="1"/>
    <col min="8963" max="8963" width="57.7109375" style="274" customWidth="1"/>
    <col min="8964" max="8964" width="18.140625" style="274" customWidth="1"/>
    <col min="8965" max="8965" width="47.42578125" style="274" customWidth="1"/>
    <col min="8966" max="9216" width="9.140625" style="274"/>
    <col min="9217" max="9217" width="7" style="274" customWidth="1"/>
    <col min="9218" max="9218" width="18.42578125" style="274" customWidth="1"/>
    <col min="9219" max="9219" width="57.7109375" style="274" customWidth="1"/>
    <col min="9220" max="9220" width="18.140625" style="274" customWidth="1"/>
    <col min="9221" max="9221" width="47.42578125" style="274" customWidth="1"/>
    <col min="9222" max="9472" width="9.140625" style="274"/>
    <col min="9473" max="9473" width="7" style="274" customWidth="1"/>
    <col min="9474" max="9474" width="18.42578125" style="274" customWidth="1"/>
    <col min="9475" max="9475" width="57.7109375" style="274" customWidth="1"/>
    <col min="9476" max="9476" width="18.140625" style="274" customWidth="1"/>
    <col min="9477" max="9477" width="47.42578125" style="274" customWidth="1"/>
    <col min="9478" max="9728" width="9.140625" style="274"/>
    <col min="9729" max="9729" width="7" style="274" customWidth="1"/>
    <col min="9730" max="9730" width="18.42578125" style="274" customWidth="1"/>
    <col min="9731" max="9731" width="57.7109375" style="274" customWidth="1"/>
    <col min="9732" max="9732" width="18.140625" style="274" customWidth="1"/>
    <col min="9733" max="9733" width="47.42578125" style="274" customWidth="1"/>
    <col min="9734" max="9984" width="9.140625" style="274"/>
    <col min="9985" max="9985" width="7" style="274" customWidth="1"/>
    <col min="9986" max="9986" width="18.42578125" style="274" customWidth="1"/>
    <col min="9987" max="9987" width="57.7109375" style="274" customWidth="1"/>
    <col min="9988" max="9988" width="18.140625" style="274" customWidth="1"/>
    <col min="9989" max="9989" width="47.42578125" style="274" customWidth="1"/>
    <col min="9990" max="10240" width="9.140625" style="274"/>
    <col min="10241" max="10241" width="7" style="274" customWidth="1"/>
    <col min="10242" max="10242" width="18.42578125" style="274" customWidth="1"/>
    <col min="10243" max="10243" width="57.7109375" style="274" customWidth="1"/>
    <col min="10244" max="10244" width="18.140625" style="274" customWidth="1"/>
    <col min="10245" max="10245" width="47.42578125" style="274" customWidth="1"/>
    <col min="10246" max="10496" width="9.140625" style="274"/>
    <col min="10497" max="10497" width="7" style="274" customWidth="1"/>
    <col min="10498" max="10498" width="18.42578125" style="274" customWidth="1"/>
    <col min="10499" max="10499" width="57.7109375" style="274" customWidth="1"/>
    <col min="10500" max="10500" width="18.140625" style="274" customWidth="1"/>
    <col min="10501" max="10501" width="47.42578125" style="274" customWidth="1"/>
    <col min="10502" max="10752" width="9.140625" style="274"/>
    <col min="10753" max="10753" width="7" style="274" customWidth="1"/>
    <col min="10754" max="10754" width="18.42578125" style="274" customWidth="1"/>
    <col min="10755" max="10755" width="57.7109375" style="274" customWidth="1"/>
    <col min="10756" max="10756" width="18.140625" style="274" customWidth="1"/>
    <col min="10757" max="10757" width="47.42578125" style="274" customWidth="1"/>
    <col min="10758" max="11008" width="9.140625" style="274"/>
    <col min="11009" max="11009" width="7" style="274" customWidth="1"/>
    <col min="11010" max="11010" width="18.42578125" style="274" customWidth="1"/>
    <col min="11011" max="11011" width="57.7109375" style="274" customWidth="1"/>
    <col min="11012" max="11012" width="18.140625" style="274" customWidth="1"/>
    <col min="11013" max="11013" width="47.42578125" style="274" customWidth="1"/>
    <col min="11014" max="11264" width="9.140625" style="274"/>
    <col min="11265" max="11265" width="7" style="274" customWidth="1"/>
    <col min="11266" max="11266" width="18.42578125" style="274" customWidth="1"/>
    <col min="11267" max="11267" width="57.7109375" style="274" customWidth="1"/>
    <col min="11268" max="11268" width="18.140625" style="274" customWidth="1"/>
    <col min="11269" max="11269" width="47.42578125" style="274" customWidth="1"/>
    <col min="11270" max="11520" width="9.140625" style="274"/>
    <col min="11521" max="11521" width="7" style="274" customWidth="1"/>
    <col min="11522" max="11522" width="18.42578125" style="274" customWidth="1"/>
    <col min="11523" max="11523" width="57.7109375" style="274" customWidth="1"/>
    <col min="11524" max="11524" width="18.140625" style="274" customWidth="1"/>
    <col min="11525" max="11525" width="47.42578125" style="274" customWidth="1"/>
    <col min="11526" max="11776" width="9.140625" style="274"/>
    <col min="11777" max="11777" width="7" style="274" customWidth="1"/>
    <col min="11778" max="11778" width="18.42578125" style="274" customWidth="1"/>
    <col min="11779" max="11779" width="57.7109375" style="274" customWidth="1"/>
    <col min="11780" max="11780" width="18.140625" style="274" customWidth="1"/>
    <col min="11781" max="11781" width="47.42578125" style="274" customWidth="1"/>
    <col min="11782" max="12032" width="9.140625" style="274"/>
    <col min="12033" max="12033" width="7" style="274" customWidth="1"/>
    <col min="12034" max="12034" width="18.42578125" style="274" customWidth="1"/>
    <col min="12035" max="12035" width="57.7109375" style="274" customWidth="1"/>
    <col min="12036" max="12036" width="18.140625" style="274" customWidth="1"/>
    <col min="12037" max="12037" width="47.42578125" style="274" customWidth="1"/>
    <col min="12038" max="12288" width="9.140625" style="274"/>
    <col min="12289" max="12289" width="7" style="274" customWidth="1"/>
    <col min="12290" max="12290" width="18.42578125" style="274" customWidth="1"/>
    <col min="12291" max="12291" width="57.7109375" style="274" customWidth="1"/>
    <col min="12292" max="12292" width="18.140625" style="274" customWidth="1"/>
    <col min="12293" max="12293" width="47.42578125" style="274" customWidth="1"/>
    <col min="12294" max="12544" width="9.140625" style="274"/>
    <col min="12545" max="12545" width="7" style="274" customWidth="1"/>
    <col min="12546" max="12546" width="18.42578125" style="274" customWidth="1"/>
    <col min="12547" max="12547" width="57.7109375" style="274" customWidth="1"/>
    <col min="12548" max="12548" width="18.140625" style="274" customWidth="1"/>
    <col min="12549" max="12549" width="47.42578125" style="274" customWidth="1"/>
    <col min="12550" max="12800" width="9.140625" style="274"/>
    <col min="12801" max="12801" width="7" style="274" customWidth="1"/>
    <col min="12802" max="12802" width="18.42578125" style="274" customWidth="1"/>
    <col min="12803" max="12803" width="57.7109375" style="274" customWidth="1"/>
    <col min="12804" max="12804" width="18.140625" style="274" customWidth="1"/>
    <col min="12805" max="12805" width="47.42578125" style="274" customWidth="1"/>
    <col min="12806" max="13056" width="9.140625" style="274"/>
    <col min="13057" max="13057" width="7" style="274" customWidth="1"/>
    <col min="13058" max="13058" width="18.42578125" style="274" customWidth="1"/>
    <col min="13059" max="13059" width="57.7109375" style="274" customWidth="1"/>
    <col min="13060" max="13060" width="18.140625" style="274" customWidth="1"/>
    <col min="13061" max="13061" width="47.42578125" style="274" customWidth="1"/>
    <col min="13062" max="13312" width="9.140625" style="274"/>
    <col min="13313" max="13313" width="7" style="274" customWidth="1"/>
    <col min="13314" max="13314" width="18.42578125" style="274" customWidth="1"/>
    <col min="13315" max="13315" width="57.7109375" style="274" customWidth="1"/>
    <col min="13316" max="13316" width="18.140625" style="274" customWidth="1"/>
    <col min="13317" max="13317" width="47.42578125" style="274" customWidth="1"/>
    <col min="13318" max="13568" width="9.140625" style="274"/>
    <col min="13569" max="13569" width="7" style="274" customWidth="1"/>
    <col min="13570" max="13570" width="18.42578125" style="274" customWidth="1"/>
    <col min="13571" max="13571" width="57.7109375" style="274" customWidth="1"/>
    <col min="13572" max="13572" width="18.140625" style="274" customWidth="1"/>
    <col min="13573" max="13573" width="47.42578125" style="274" customWidth="1"/>
    <col min="13574" max="13824" width="9.140625" style="274"/>
    <col min="13825" max="13825" width="7" style="274" customWidth="1"/>
    <col min="13826" max="13826" width="18.42578125" style="274" customWidth="1"/>
    <col min="13827" max="13827" width="57.7109375" style="274" customWidth="1"/>
    <col min="13828" max="13828" width="18.140625" style="274" customWidth="1"/>
    <col min="13829" max="13829" width="47.42578125" style="274" customWidth="1"/>
    <col min="13830" max="14080" width="9.140625" style="274"/>
    <col min="14081" max="14081" width="7" style="274" customWidth="1"/>
    <col min="14082" max="14082" width="18.42578125" style="274" customWidth="1"/>
    <col min="14083" max="14083" width="57.7109375" style="274" customWidth="1"/>
    <col min="14084" max="14084" width="18.140625" style="274" customWidth="1"/>
    <col min="14085" max="14085" width="47.42578125" style="274" customWidth="1"/>
    <col min="14086" max="14336" width="9.140625" style="274"/>
    <col min="14337" max="14337" width="7" style="274" customWidth="1"/>
    <col min="14338" max="14338" width="18.42578125" style="274" customWidth="1"/>
    <col min="14339" max="14339" width="57.7109375" style="274" customWidth="1"/>
    <col min="14340" max="14340" width="18.140625" style="274" customWidth="1"/>
    <col min="14341" max="14341" width="47.42578125" style="274" customWidth="1"/>
    <col min="14342" max="14592" width="9.140625" style="274"/>
    <col min="14593" max="14593" width="7" style="274" customWidth="1"/>
    <col min="14594" max="14594" width="18.42578125" style="274" customWidth="1"/>
    <col min="14595" max="14595" width="57.7109375" style="274" customWidth="1"/>
    <col min="14596" max="14596" width="18.140625" style="274" customWidth="1"/>
    <col min="14597" max="14597" width="47.42578125" style="274" customWidth="1"/>
    <col min="14598" max="14848" width="9.140625" style="274"/>
    <col min="14849" max="14849" width="7" style="274" customWidth="1"/>
    <col min="14850" max="14850" width="18.42578125" style="274" customWidth="1"/>
    <col min="14851" max="14851" width="57.7109375" style="274" customWidth="1"/>
    <col min="14852" max="14852" width="18.140625" style="274" customWidth="1"/>
    <col min="14853" max="14853" width="47.42578125" style="274" customWidth="1"/>
    <col min="14854" max="15104" width="9.140625" style="274"/>
    <col min="15105" max="15105" width="7" style="274" customWidth="1"/>
    <col min="15106" max="15106" width="18.42578125" style="274" customWidth="1"/>
    <col min="15107" max="15107" width="57.7109375" style="274" customWidth="1"/>
    <col min="15108" max="15108" width="18.140625" style="274" customWidth="1"/>
    <col min="15109" max="15109" width="47.42578125" style="274" customWidth="1"/>
    <col min="15110" max="15360" width="9.140625" style="274"/>
    <col min="15361" max="15361" width="7" style="274" customWidth="1"/>
    <col min="15362" max="15362" width="18.42578125" style="274" customWidth="1"/>
    <col min="15363" max="15363" width="57.7109375" style="274" customWidth="1"/>
    <col min="15364" max="15364" width="18.140625" style="274" customWidth="1"/>
    <col min="15365" max="15365" width="47.42578125" style="274" customWidth="1"/>
    <col min="15366" max="15616" width="9.140625" style="274"/>
    <col min="15617" max="15617" width="7" style="274" customWidth="1"/>
    <col min="15618" max="15618" width="18.42578125" style="274" customWidth="1"/>
    <col min="15619" max="15619" width="57.7109375" style="274" customWidth="1"/>
    <col min="15620" max="15620" width="18.140625" style="274" customWidth="1"/>
    <col min="15621" max="15621" width="47.42578125" style="274" customWidth="1"/>
    <col min="15622" max="15872" width="9.140625" style="274"/>
    <col min="15873" max="15873" width="7" style="274" customWidth="1"/>
    <col min="15874" max="15874" width="18.42578125" style="274" customWidth="1"/>
    <col min="15875" max="15875" width="57.7109375" style="274" customWidth="1"/>
    <col min="15876" max="15876" width="18.140625" style="274" customWidth="1"/>
    <col min="15877" max="15877" width="47.42578125" style="274" customWidth="1"/>
    <col min="15878" max="16128" width="9.140625" style="274"/>
    <col min="16129" max="16129" width="7" style="274" customWidth="1"/>
    <col min="16130" max="16130" width="18.42578125" style="274" customWidth="1"/>
    <col min="16131" max="16131" width="57.7109375" style="274" customWidth="1"/>
    <col min="16132" max="16132" width="18.140625" style="274" customWidth="1"/>
    <col min="16133" max="16133" width="47.42578125" style="274" customWidth="1"/>
    <col min="16134" max="16384" width="9.140625" style="274"/>
  </cols>
  <sheetData>
    <row r="1" spans="1:4" ht="19.5" customHeight="1" x14ac:dyDescent="0.25">
      <c r="A1" s="272"/>
      <c r="B1" s="273"/>
      <c r="C1" s="273"/>
      <c r="D1" s="273"/>
    </row>
    <row r="2" spans="1:4" ht="41.25" customHeight="1" x14ac:dyDescent="0.3">
      <c r="A2" s="370" t="s">
        <v>251</v>
      </c>
      <c r="B2" s="371"/>
      <c r="C2" s="371"/>
      <c r="D2" s="371"/>
    </row>
    <row r="3" spans="1:4" ht="19.5" customHeight="1" x14ac:dyDescent="0.25">
      <c r="A3" s="275"/>
      <c r="B3" s="276"/>
      <c r="C3" s="276"/>
      <c r="D3" s="273"/>
    </row>
    <row r="4" spans="1:4" ht="21" customHeight="1" x14ac:dyDescent="0.25">
      <c r="A4" s="369" t="s">
        <v>204</v>
      </c>
      <c r="B4" s="372"/>
      <c r="C4" s="372"/>
      <c r="D4" s="372"/>
    </row>
    <row r="5" spans="1:4" ht="21" customHeight="1" x14ac:dyDescent="0.25">
      <c r="A5" s="369" t="s">
        <v>205</v>
      </c>
      <c r="B5" s="369"/>
      <c r="C5" s="369"/>
      <c r="D5" s="369"/>
    </row>
    <row r="6" spans="1:4" ht="21" customHeight="1" x14ac:dyDescent="0.25">
      <c r="A6" s="369" t="s">
        <v>206</v>
      </c>
      <c r="B6" s="369"/>
      <c r="C6" s="369"/>
      <c r="D6" s="369"/>
    </row>
    <row r="7" spans="1:4" s="243" customFormat="1" ht="19.5" customHeight="1" x14ac:dyDescent="0.25">
      <c r="A7" s="373"/>
      <c r="B7" s="373"/>
      <c r="C7" s="277"/>
      <c r="D7" s="277"/>
    </row>
    <row r="8" spans="1:4" s="245" customFormat="1" ht="15.75" x14ac:dyDescent="0.25">
      <c r="A8" s="278" t="s">
        <v>0</v>
      </c>
      <c r="B8" s="278" t="s">
        <v>102</v>
      </c>
      <c r="C8" s="278" t="s">
        <v>148</v>
      </c>
      <c r="D8" s="278" t="s">
        <v>33</v>
      </c>
    </row>
    <row r="9" spans="1:4" ht="19.5" customHeight="1" x14ac:dyDescent="0.25">
      <c r="A9" s="279">
        <v>1</v>
      </c>
      <c r="B9" s="279" t="s">
        <v>150</v>
      </c>
      <c r="C9" s="279" t="s">
        <v>151</v>
      </c>
      <c r="D9" s="279" t="s">
        <v>152</v>
      </c>
    </row>
    <row r="10" spans="1:4" s="281" customFormat="1" ht="27" customHeight="1" x14ac:dyDescent="0.25">
      <c r="A10" s="280" t="s">
        <v>207</v>
      </c>
      <c r="B10" s="366" t="s">
        <v>197</v>
      </c>
      <c r="C10" s="367"/>
      <c r="D10" s="368"/>
    </row>
    <row r="11" spans="1:4" s="286" customFormat="1" ht="42.75" customHeight="1" x14ac:dyDescent="0.25">
      <c r="A11" s="282" t="s">
        <v>149</v>
      </c>
      <c r="B11" s="283" t="s">
        <v>209</v>
      </c>
      <c r="C11" s="284" t="s">
        <v>210</v>
      </c>
      <c r="D11" s="285" t="s">
        <v>211</v>
      </c>
    </row>
    <row r="12" spans="1:4" s="281" customFormat="1" ht="41.1" customHeight="1" x14ac:dyDescent="0.25">
      <c r="A12" s="282" t="s">
        <v>215</v>
      </c>
      <c r="B12" s="365"/>
      <c r="C12" s="284" t="s">
        <v>216</v>
      </c>
      <c r="D12" s="285" t="s">
        <v>217</v>
      </c>
    </row>
    <row r="13" spans="1:4" s="281" customFormat="1" ht="54" customHeight="1" x14ac:dyDescent="0.25">
      <c r="A13" s="282" t="s">
        <v>218</v>
      </c>
      <c r="B13" s="365"/>
      <c r="C13" s="284" t="s">
        <v>219</v>
      </c>
      <c r="D13" s="285" t="s">
        <v>217</v>
      </c>
    </row>
    <row r="14" spans="1:4" s="281" customFormat="1" ht="41.1" customHeight="1" x14ac:dyDescent="0.25">
      <c r="A14" s="282" t="s">
        <v>220</v>
      </c>
      <c r="B14" s="365"/>
      <c r="C14" s="284" t="s">
        <v>221</v>
      </c>
      <c r="D14" s="285" t="s">
        <v>217</v>
      </c>
    </row>
    <row r="15" spans="1:4" s="281" customFormat="1" ht="41.1" customHeight="1" x14ac:dyDescent="0.25">
      <c r="A15" s="282" t="s">
        <v>222</v>
      </c>
      <c r="B15" s="365"/>
      <c r="C15" s="284" t="s">
        <v>223</v>
      </c>
      <c r="D15" s="285" t="s">
        <v>217</v>
      </c>
    </row>
    <row r="16" spans="1:4" s="281" customFormat="1" ht="41.1" customHeight="1" x14ac:dyDescent="0.25">
      <c r="A16" s="282" t="s">
        <v>7</v>
      </c>
      <c r="B16" s="365"/>
      <c r="C16" s="284" t="s">
        <v>224</v>
      </c>
      <c r="D16" s="285" t="s">
        <v>217</v>
      </c>
    </row>
    <row r="17" spans="1:5" s="281" customFormat="1" ht="41.1" customHeight="1" x14ac:dyDescent="0.25">
      <c r="A17" s="282" t="s">
        <v>8</v>
      </c>
      <c r="B17" s="365"/>
      <c r="C17" s="284" t="s">
        <v>225</v>
      </c>
      <c r="D17" s="285" t="s">
        <v>217</v>
      </c>
    </row>
    <row r="18" spans="1:5" s="281" customFormat="1" ht="41.1" customHeight="1" x14ac:dyDescent="0.25">
      <c r="A18" s="282" t="s">
        <v>9</v>
      </c>
      <c r="B18" s="365"/>
      <c r="C18" s="284" t="s">
        <v>226</v>
      </c>
      <c r="D18" s="285" t="s">
        <v>217</v>
      </c>
    </row>
    <row r="19" spans="1:5" s="281" customFormat="1" ht="41.1" customHeight="1" x14ac:dyDescent="0.25">
      <c r="A19" s="282" t="s">
        <v>163</v>
      </c>
      <c r="B19" s="365"/>
      <c r="C19" s="284" t="s">
        <v>227</v>
      </c>
      <c r="D19" s="285" t="s">
        <v>217</v>
      </c>
    </row>
    <row r="20" spans="1:5" s="281" customFormat="1" ht="41.1" customHeight="1" x14ac:dyDescent="0.25">
      <c r="A20" s="282" t="s">
        <v>164</v>
      </c>
      <c r="B20" s="365"/>
      <c r="C20" s="284" t="s">
        <v>228</v>
      </c>
      <c r="D20" s="285" t="s">
        <v>217</v>
      </c>
    </row>
    <row r="21" spans="1:5" s="281" customFormat="1" ht="54.75" customHeight="1" x14ac:dyDescent="0.25">
      <c r="A21" s="282" t="s">
        <v>166</v>
      </c>
      <c r="B21" s="303" t="s">
        <v>229</v>
      </c>
      <c r="C21" s="300" t="s">
        <v>230</v>
      </c>
      <c r="D21" s="301" t="s">
        <v>208</v>
      </c>
      <c r="E21" s="302" t="s">
        <v>231</v>
      </c>
    </row>
    <row r="22" spans="1:5" s="286" customFormat="1" ht="39" customHeight="1" x14ac:dyDescent="0.25">
      <c r="A22" s="282"/>
      <c r="B22" s="303" t="s">
        <v>252</v>
      </c>
      <c r="C22" s="300" t="s">
        <v>253</v>
      </c>
      <c r="D22" s="301"/>
      <c r="E22" s="286" t="s">
        <v>254</v>
      </c>
    </row>
    <row r="23" spans="1:5" s="286" customFormat="1" ht="39" customHeight="1" x14ac:dyDescent="0.25">
      <c r="A23" s="282"/>
      <c r="B23" s="303" t="s">
        <v>229</v>
      </c>
      <c r="C23" s="300" t="s">
        <v>255</v>
      </c>
      <c r="D23" s="301" t="s">
        <v>256</v>
      </c>
      <c r="E23" s="286" t="s">
        <v>257</v>
      </c>
    </row>
    <row r="24" spans="1:5" s="286" customFormat="1" ht="39" customHeight="1" x14ac:dyDescent="0.25">
      <c r="A24" s="282"/>
      <c r="B24" s="303" t="s">
        <v>258</v>
      </c>
      <c r="C24" s="300" t="s">
        <v>259</v>
      </c>
      <c r="D24" s="285" t="s">
        <v>213</v>
      </c>
      <c r="E24" s="286" t="s">
        <v>260</v>
      </c>
    </row>
    <row r="25" spans="1:5" s="286" customFormat="1" ht="39" customHeight="1" x14ac:dyDescent="0.25">
      <c r="A25" s="282"/>
      <c r="B25" s="283" t="s">
        <v>261</v>
      </c>
      <c r="C25" s="284" t="s">
        <v>262</v>
      </c>
      <c r="D25" s="285" t="s">
        <v>213</v>
      </c>
      <c r="E25" s="286" t="s">
        <v>263</v>
      </c>
    </row>
    <row r="26" spans="1:5" s="286" customFormat="1" ht="39" customHeight="1" x14ac:dyDescent="0.25">
      <c r="A26" s="282"/>
      <c r="B26" s="283" t="s">
        <v>261</v>
      </c>
      <c r="C26" s="284" t="s">
        <v>264</v>
      </c>
      <c r="D26" s="285"/>
      <c r="E26" s="286" t="s">
        <v>265</v>
      </c>
    </row>
    <row r="27" spans="1:5" s="286" customFormat="1" ht="39" customHeight="1" x14ac:dyDescent="0.25">
      <c r="A27" s="282" t="s">
        <v>170</v>
      </c>
      <c r="B27" s="293" t="s">
        <v>232</v>
      </c>
      <c r="C27" s="284" t="s">
        <v>233</v>
      </c>
      <c r="D27" s="285" t="s">
        <v>213</v>
      </c>
      <c r="E27" s="286" t="s">
        <v>266</v>
      </c>
    </row>
    <row r="28" spans="1:5" s="286" customFormat="1" ht="39" customHeight="1" x14ac:dyDescent="0.25">
      <c r="A28" s="282" t="s">
        <v>171</v>
      </c>
      <c r="B28" s="293" t="s">
        <v>234</v>
      </c>
      <c r="C28" s="294" t="s">
        <v>235</v>
      </c>
      <c r="D28" s="285" t="s">
        <v>213</v>
      </c>
      <c r="E28" s="286" t="s">
        <v>236</v>
      </c>
    </row>
    <row r="29" spans="1:5" s="286" customFormat="1" ht="39" customHeight="1" x14ac:dyDescent="0.25">
      <c r="A29" s="282" t="s">
        <v>172</v>
      </c>
      <c r="B29" s="293" t="s">
        <v>232</v>
      </c>
      <c r="C29" s="284" t="s">
        <v>237</v>
      </c>
      <c r="D29" s="285" t="s">
        <v>213</v>
      </c>
      <c r="E29" s="286" t="s">
        <v>267</v>
      </c>
    </row>
    <row r="30" spans="1:5" s="286" customFormat="1" ht="39" customHeight="1" x14ac:dyDescent="0.25">
      <c r="A30" s="282" t="s">
        <v>173</v>
      </c>
      <c r="B30" s="293" t="s">
        <v>234</v>
      </c>
      <c r="C30" s="284" t="s">
        <v>238</v>
      </c>
      <c r="D30" s="285" t="s">
        <v>213</v>
      </c>
      <c r="E30" s="286" t="s">
        <v>268</v>
      </c>
    </row>
    <row r="31" spans="1:5" s="286" customFormat="1" ht="39" customHeight="1" x14ac:dyDescent="0.25">
      <c r="A31" s="282" t="s">
        <v>269</v>
      </c>
      <c r="B31" s="293" t="s">
        <v>232</v>
      </c>
      <c r="C31" s="294" t="s">
        <v>239</v>
      </c>
      <c r="D31" s="285" t="s">
        <v>213</v>
      </c>
      <c r="E31" s="286" t="s">
        <v>268</v>
      </c>
    </row>
    <row r="32" spans="1:5" s="281" customFormat="1" ht="27" customHeight="1" x14ac:dyDescent="0.25">
      <c r="A32" s="280" t="s">
        <v>156</v>
      </c>
      <c r="B32" s="366" t="s">
        <v>212</v>
      </c>
      <c r="C32" s="367"/>
      <c r="D32" s="368"/>
    </row>
    <row r="33" spans="1:4" s="281" customFormat="1" ht="52.5" customHeight="1" x14ac:dyDescent="0.25">
      <c r="A33" s="304" t="s">
        <v>149</v>
      </c>
      <c r="B33" s="305" t="s">
        <v>270</v>
      </c>
      <c r="C33" s="305" t="s">
        <v>271</v>
      </c>
      <c r="D33" s="306"/>
    </row>
    <row r="34" spans="1:4" ht="19.5" customHeight="1" x14ac:dyDescent="0.25">
      <c r="A34" s="242"/>
      <c r="B34" s="243"/>
      <c r="C34" s="244"/>
    </row>
    <row r="35" spans="1:4" ht="19.5" customHeight="1" x14ac:dyDescent="0.25">
      <c r="A35" s="242"/>
      <c r="B35" s="270"/>
      <c r="C35" s="244"/>
    </row>
    <row r="36" spans="1:4" s="245" customFormat="1" ht="19.5" customHeight="1" x14ac:dyDescent="0.25">
      <c r="A36" s="287"/>
      <c r="B36" s="288"/>
    </row>
    <row r="37" spans="1:4" s="245" customFormat="1" ht="19.5" customHeight="1" x14ac:dyDescent="0.25">
      <c r="A37" s="289"/>
      <c r="B37" s="274"/>
    </row>
  </sheetData>
  <mergeCells count="8">
    <mergeCell ref="B12:B20"/>
    <mergeCell ref="B32:D32"/>
    <mergeCell ref="B10:D10"/>
    <mergeCell ref="A6:D6"/>
    <mergeCell ref="A2:D2"/>
    <mergeCell ref="A4:D4"/>
    <mergeCell ref="A5:D5"/>
    <mergeCell ref="A7:B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7"/>
  <sheetViews>
    <sheetView zoomScale="90" zoomScaleNormal="90" workbookViewId="0">
      <selection sqref="A1:XFD1048576"/>
    </sheetView>
  </sheetViews>
  <sheetFormatPr defaultRowHeight="16.5" x14ac:dyDescent="0.25"/>
  <cols>
    <col min="1" max="1" width="7.7109375" style="150" customWidth="1"/>
    <col min="2" max="2" width="40" style="150" customWidth="1"/>
    <col min="3" max="3" width="47.42578125" style="154" customWidth="1"/>
    <col min="4" max="4" width="20.7109375" style="154" customWidth="1"/>
    <col min="5" max="5" width="15.140625" style="150" customWidth="1"/>
    <col min="6" max="256" width="9.140625" style="150"/>
    <col min="257" max="257" width="7.7109375" style="150" customWidth="1"/>
    <col min="258" max="258" width="40" style="150" customWidth="1"/>
    <col min="259" max="259" width="47.42578125" style="150" customWidth="1"/>
    <col min="260" max="260" width="20.7109375" style="150" customWidth="1"/>
    <col min="261" max="261" width="15.140625" style="150" customWidth="1"/>
    <col min="262" max="512" width="9.140625" style="150"/>
    <col min="513" max="513" width="7.7109375" style="150" customWidth="1"/>
    <col min="514" max="514" width="40" style="150" customWidth="1"/>
    <col min="515" max="515" width="47.42578125" style="150" customWidth="1"/>
    <col min="516" max="516" width="20.7109375" style="150" customWidth="1"/>
    <col min="517" max="517" width="15.140625" style="150" customWidth="1"/>
    <col min="518" max="768" width="9.140625" style="150"/>
    <col min="769" max="769" width="7.7109375" style="150" customWidth="1"/>
    <col min="770" max="770" width="40" style="150" customWidth="1"/>
    <col min="771" max="771" width="47.42578125" style="150" customWidth="1"/>
    <col min="772" max="772" width="20.7109375" style="150" customWidth="1"/>
    <col min="773" max="773" width="15.140625" style="150" customWidth="1"/>
    <col min="774" max="1024" width="9.140625" style="150"/>
    <col min="1025" max="1025" width="7.7109375" style="150" customWidth="1"/>
    <col min="1026" max="1026" width="40" style="150" customWidth="1"/>
    <col min="1027" max="1027" width="47.42578125" style="150" customWidth="1"/>
    <col min="1028" max="1028" width="20.7109375" style="150" customWidth="1"/>
    <col min="1029" max="1029" width="15.140625" style="150" customWidth="1"/>
    <col min="1030" max="1280" width="9.140625" style="150"/>
    <col min="1281" max="1281" width="7.7109375" style="150" customWidth="1"/>
    <col min="1282" max="1282" width="40" style="150" customWidth="1"/>
    <col min="1283" max="1283" width="47.42578125" style="150" customWidth="1"/>
    <col min="1284" max="1284" width="20.7109375" style="150" customWidth="1"/>
    <col min="1285" max="1285" width="15.140625" style="150" customWidth="1"/>
    <col min="1286" max="1536" width="9.140625" style="150"/>
    <col min="1537" max="1537" width="7.7109375" style="150" customWidth="1"/>
    <col min="1538" max="1538" width="40" style="150" customWidth="1"/>
    <col min="1539" max="1539" width="47.42578125" style="150" customWidth="1"/>
    <col min="1540" max="1540" width="20.7109375" style="150" customWidth="1"/>
    <col min="1541" max="1541" width="15.140625" style="150" customWidth="1"/>
    <col min="1542" max="1792" width="9.140625" style="150"/>
    <col min="1793" max="1793" width="7.7109375" style="150" customWidth="1"/>
    <col min="1794" max="1794" width="40" style="150" customWidth="1"/>
    <col min="1795" max="1795" width="47.42578125" style="150" customWidth="1"/>
    <col min="1796" max="1796" width="20.7109375" style="150" customWidth="1"/>
    <col min="1797" max="1797" width="15.140625" style="150" customWidth="1"/>
    <col min="1798" max="2048" width="9.140625" style="150"/>
    <col min="2049" max="2049" width="7.7109375" style="150" customWidth="1"/>
    <col min="2050" max="2050" width="40" style="150" customWidth="1"/>
    <col min="2051" max="2051" width="47.42578125" style="150" customWidth="1"/>
    <col min="2052" max="2052" width="20.7109375" style="150" customWidth="1"/>
    <col min="2053" max="2053" width="15.140625" style="150" customWidth="1"/>
    <col min="2054" max="2304" width="9.140625" style="150"/>
    <col min="2305" max="2305" width="7.7109375" style="150" customWidth="1"/>
    <col min="2306" max="2306" width="40" style="150" customWidth="1"/>
    <col min="2307" max="2307" width="47.42578125" style="150" customWidth="1"/>
    <col min="2308" max="2308" width="20.7109375" style="150" customWidth="1"/>
    <col min="2309" max="2309" width="15.140625" style="150" customWidth="1"/>
    <col min="2310" max="2560" width="9.140625" style="150"/>
    <col min="2561" max="2561" width="7.7109375" style="150" customWidth="1"/>
    <col min="2562" max="2562" width="40" style="150" customWidth="1"/>
    <col min="2563" max="2563" width="47.42578125" style="150" customWidth="1"/>
    <col min="2564" max="2564" width="20.7109375" style="150" customWidth="1"/>
    <col min="2565" max="2565" width="15.140625" style="150" customWidth="1"/>
    <col min="2566" max="2816" width="9.140625" style="150"/>
    <col min="2817" max="2817" width="7.7109375" style="150" customWidth="1"/>
    <col min="2818" max="2818" width="40" style="150" customWidth="1"/>
    <col min="2819" max="2819" width="47.42578125" style="150" customWidth="1"/>
    <col min="2820" max="2820" width="20.7109375" style="150" customWidth="1"/>
    <col min="2821" max="2821" width="15.140625" style="150" customWidth="1"/>
    <col min="2822" max="3072" width="9.140625" style="150"/>
    <col min="3073" max="3073" width="7.7109375" style="150" customWidth="1"/>
    <col min="3074" max="3074" width="40" style="150" customWidth="1"/>
    <col min="3075" max="3075" width="47.42578125" style="150" customWidth="1"/>
    <col min="3076" max="3076" width="20.7109375" style="150" customWidth="1"/>
    <col min="3077" max="3077" width="15.140625" style="150" customWidth="1"/>
    <col min="3078" max="3328" width="9.140625" style="150"/>
    <col min="3329" max="3329" width="7.7109375" style="150" customWidth="1"/>
    <col min="3330" max="3330" width="40" style="150" customWidth="1"/>
    <col min="3331" max="3331" width="47.42578125" style="150" customWidth="1"/>
    <col min="3332" max="3332" width="20.7109375" style="150" customWidth="1"/>
    <col min="3333" max="3333" width="15.140625" style="150" customWidth="1"/>
    <col min="3334" max="3584" width="9.140625" style="150"/>
    <col min="3585" max="3585" width="7.7109375" style="150" customWidth="1"/>
    <col min="3586" max="3586" width="40" style="150" customWidth="1"/>
    <col min="3587" max="3587" width="47.42578125" style="150" customWidth="1"/>
    <col min="3588" max="3588" width="20.7109375" style="150" customWidth="1"/>
    <col min="3589" max="3589" width="15.140625" style="150" customWidth="1"/>
    <col min="3590" max="3840" width="9.140625" style="150"/>
    <col min="3841" max="3841" width="7.7109375" style="150" customWidth="1"/>
    <col min="3842" max="3842" width="40" style="150" customWidth="1"/>
    <col min="3843" max="3843" width="47.42578125" style="150" customWidth="1"/>
    <col min="3844" max="3844" width="20.7109375" style="150" customWidth="1"/>
    <col min="3845" max="3845" width="15.140625" style="150" customWidth="1"/>
    <col min="3846" max="4096" width="9.140625" style="150"/>
    <col min="4097" max="4097" width="7.7109375" style="150" customWidth="1"/>
    <col min="4098" max="4098" width="40" style="150" customWidth="1"/>
    <col min="4099" max="4099" width="47.42578125" style="150" customWidth="1"/>
    <col min="4100" max="4100" width="20.7109375" style="150" customWidth="1"/>
    <col min="4101" max="4101" width="15.140625" style="150" customWidth="1"/>
    <col min="4102" max="4352" width="9.140625" style="150"/>
    <col min="4353" max="4353" width="7.7109375" style="150" customWidth="1"/>
    <col min="4354" max="4354" width="40" style="150" customWidth="1"/>
    <col min="4355" max="4355" width="47.42578125" style="150" customWidth="1"/>
    <col min="4356" max="4356" width="20.7109375" style="150" customWidth="1"/>
    <col min="4357" max="4357" width="15.140625" style="150" customWidth="1"/>
    <col min="4358" max="4608" width="9.140625" style="150"/>
    <col min="4609" max="4609" width="7.7109375" style="150" customWidth="1"/>
    <col min="4610" max="4610" width="40" style="150" customWidth="1"/>
    <col min="4611" max="4611" width="47.42578125" style="150" customWidth="1"/>
    <col min="4612" max="4612" width="20.7109375" style="150" customWidth="1"/>
    <col min="4613" max="4613" width="15.140625" style="150" customWidth="1"/>
    <col min="4614" max="4864" width="9.140625" style="150"/>
    <col min="4865" max="4865" width="7.7109375" style="150" customWidth="1"/>
    <col min="4866" max="4866" width="40" style="150" customWidth="1"/>
    <col min="4867" max="4867" width="47.42578125" style="150" customWidth="1"/>
    <col min="4868" max="4868" width="20.7109375" style="150" customWidth="1"/>
    <col min="4869" max="4869" width="15.140625" style="150" customWidth="1"/>
    <col min="4870" max="5120" width="9.140625" style="150"/>
    <col min="5121" max="5121" width="7.7109375" style="150" customWidth="1"/>
    <col min="5122" max="5122" width="40" style="150" customWidth="1"/>
    <col min="5123" max="5123" width="47.42578125" style="150" customWidth="1"/>
    <col min="5124" max="5124" width="20.7109375" style="150" customWidth="1"/>
    <col min="5125" max="5125" width="15.140625" style="150" customWidth="1"/>
    <col min="5126" max="5376" width="9.140625" style="150"/>
    <col min="5377" max="5377" width="7.7109375" style="150" customWidth="1"/>
    <col min="5378" max="5378" width="40" style="150" customWidth="1"/>
    <col min="5379" max="5379" width="47.42578125" style="150" customWidth="1"/>
    <col min="5380" max="5380" width="20.7109375" style="150" customWidth="1"/>
    <col min="5381" max="5381" width="15.140625" style="150" customWidth="1"/>
    <col min="5382" max="5632" width="9.140625" style="150"/>
    <col min="5633" max="5633" width="7.7109375" style="150" customWidth="1"/>
    <col min="5634" max="5634" width="40" style="150" customWidth="1"/>
    <col min="5635" max="5635" width="47.42578125" style="150" customWidth="1"/>
    <col min="5636" max="5636" width="20.7109375" style="150" customWidth="1"/>
    <col min="5637" max="5637" width="15.140625" style="150" customWidth="1"/>
    <col min="5638" max="5888" width="9.140625" style="150"/>
    <col min="5889" max="5889" width="7.7109375" style="150" customWidth="1"/>
    <col min="5890" max="5890" width="40" style="150" customWidth="1"/>
    <col min="5891" max="5891" width="47.42578125" style="150" customWidth="1"/>
    <col min="5892" max="5892" width="20.7109375" style="150" customWidth="1"/>
    <col min="5893" max="5893" width="15.140625" style="150" customWidth="1"/>
    <col min="5894" max="6144" width="9.140625" style="150"/>
    <col min="6145" max="6145" width="7.7109375" style="150" customWidth="1"/>
    <col min="6146" max="6146" width="40" style="150" customWidth="1"/>
    <col min="6147" max="6147" width="47.42578125" style="150" customWidth="1"/>
    <col min="6148" max="6148" width="20.7109375" style="150" customWidth="1"/>
    <col min="6149" max="6149" width="15.140625" style="150" customWidth="1"/>
    <col min="6150" max="6400" width="9.140625" style="150"/>
    <col min="6401" max="6401" width="7.7109375" style="150" customWidth="1"/>
    <col min="6402" max="6402" width="40" style="150" customWidth="1"/>
    <col min="6403" max="6403" width="47.42578125" style="150" customWidth="1"/>
    <col min="6404" max="6404" width="20.7109375" style="150" customWidth="1"/>
    <col min="6405" max="6405" width="15.140625" style="150" customWidth="1"/>
    <col min="6406" max="6656" width="9.140625" style="150"/>
    <col min="6657" max="6657" width="7.7109375" style="150" customWidth="1"/>
    <col min="6658" max="6658" width="40" style="150" customWidth="1"/>
    <col min="6659" max="6659" width="47.42578125" style="150" customWidth="1"/>
    <col min="6660" max="6660" width="20.7109375" style="150" customWidth="1"/>
    <col min="6661" max="6661" width="15.140625" style="150" customWidth="1"/>
    <col min="6662" max="6912" width="9.140625" style="150"/>
    <col min="6913" max="6913" width="7.7109375" style="150" customWidth="1"/>
    <col min="6914" max="6914" width="40" style="150" customWidth="1"/>
    <col min="6915" max="6915" width="47.42578125" style="150" customWidth="1"/>
    <col min="6916" max="6916" width="20.7109375" style="150" customWidth="1"/>
    <col min="6917" max="6917" width="15.140625" style="150" customWidth="1"/>
    <col min="6918" max="7168" width="9.140625" style="150"/>
    <col min="7169" max="7169" width="7.7109375" style="150" customWidth="1"/>
    <col min="7170" max="7170" width="40" style="150" customWidth="1"/>
    <col min="7171" max="7171" width="47.42578125" style="150" customWidth="1"/>
    <col min="7172" max="7172" width="20.7109375" style="150" customWidth="1"/>
    <col min="7173" max="7173" width="15.140625" style="150" customWidth="1"/>
    <col min="7174" max="7424" width="9.140625" style="150"/>
    <col min="7425" max="7425" width="7.7109375" style="150" customWidth="1"/>
    <col min="7426" max="7426" width="40" style="150" customWidth="1"/>
    <col min="7427" max="7427" width="47.42578125" style="150" customWidth="1"/>
    <col min="7428" max="7428" width="20.7109375" style="150" customWidth="1"/>
    <col min="7429" max="7429" width="15.140625" style="150" customWidth="1"/>
    <col min="7430" max="7680" width="9.140625" style="150"/>
    <col min="7681" max="7681" width="7.7109375" style="150" customWidth="1"/>
    <col min="7682" max="7682" width="40" style="150" customWidth="1"/>
    <col min="7683" max="7683" width="47.42578125" style="150" customWidth="1"/>
    <col min="7684" max="7684" width="20.7109375" style="150" customWidth="1"/>
    <col min="7685" max="7685" width="15.140625" style="150" customWidth="1"/>
    <col min="7686" max="7936" width="9.140625" style="150"/>
    <col min="7937" max="7937" width="7.7109375" style="150" customWidth="1"/>
    <col min="7938" max="7938" width="40" style="150" customWidth="1"/>
    <col min="7939" max="7939" width="47.42578125" style="150" customWidth="1"/>
    <col min="7940" max="7940" width="20.7109375" style="150" customWidth="1"/>
    <col min="7941" max="7941" width="15.140625" style="150" customWidth="1"/>
    <col min="7942" max="8192" width="9.140625" style="150"/>
    <col min="8193" max="8193" width="7.7109375" style="150" customWidth="1"/>
    <col min="8194" max="8194" width="40" style="150" customWidth="1"/>
    <col min="8195" max="8195" width="47.42578125" style="150" customWidth="1"/>
    <col min="8196" max="8196" width="20.7109375" style="150" customWidth="1"/>
    <col min="8197" max="8197" width="15.140625" style="150" customWidth="1"/>
    <col min="8198" max="8448" width="9.140625" style="150"/>
    <col min="8449" max="8449" width="7.7109375" style="150" customWidth="1"/>
    <col min="8450" max="8450" width="40" style="150" customWidth="1"/>
    <col min="8451" max="8451" width="47.42578125" style="150" customWidth="1"/>
    <col min="8452" max="8452" width="20.7109375" style="150" customWidth="1"/>
    <col min="8453" max="8453" width="15.140625" style="150" customWidth="1"/>
    <col min="8454" max="8704" width="9.140625" style="150"/>
    <col min="8705" max="8705" width="7.7109375" style="150" customWidth="1"/>
    <col min="8706" max="8706" width="40" style="150" customWidth="1"/>
    <col min="8707" max="8707" width="47.42578125" style="150" customWidth="1"/>
    <col min="8708" max="8708" width="20.7109375" style="150" customWidth="1"/>
    <col min="8709" max="8709" width="15.140625" style="150" customWidth="1"/>
    <col min="8710" max="8960" width="9.140625" style="150"/>
    <col min="8961" max="8961" width="7.7109375" style="150" customWidth="1"/>
    <col min="8962" max="8962" width="40" style="150" customWidth="1"/>
    <col min="8963" max="8963" width="47.42578125" style="150" customWidth="1"/>
    <col min="8964" max="8964" width="20.7109375" style="150" customWidth="1"/>
    <col min="8965" max="8965" width="15.140625" style="150" customWidth="1"/>
    <col min="8966" max="9216" width="9.140625" style="150"/>
    <col min="9217" max="9217" width="7.7109375" style="150" customWidth="1"/>
    <col min="9218" max="9218" width="40" style="150" customWidth="1"/>
    <col min="9219" max="9219" width="47.42578125" style="150" customWidth="1"/>
    <col min="9220" max="9220" width="20.7109375" style="150" customWidth="1"/>
    <col min="9221" max="9221" width="15.140625" style="150" customWidth="1"/>
    <col min="9222" max="9472" width="9.140625" style="150"/>
    <col min="9473" max="9473" width="7.7109375" style="150" customWidth="1"/>
    <col min="9474" max="9474" width="40" style="150" customWidth="1"/>
    <col min="9475" max="9475" width="47.42578125" style="150" customWidth="1"/>
    <col min="9476" max="9476" width="20.7109375" style="150" customWidth="1"/>
    <col min="9477" max="9477" width="15.140625" style="150" customWidth="1"/>
    <col min="9478" max="9728" width="9.140625" style="150"/>
    <col min="9729" max="9729" width="7.7109375" style="150" customWidth="1"/>
    <col min="9730" max="9730" width="40" style="150" customWidth="1"/>
    <col min="9731" max="9731" width="47.42578125" style="150" customWidth="1"/>
    <col min="9732" max="9732" width="20.7109375" style="150" customWidth="1"/>
    <col min="9733" max="9733" width="15.140625" style="150" customWidth="1"/>
    <col min="9734" max="9984" width="9.140625" style="150"/>
    <col min="9985" max="9985" width="7.7109375" style="150" customWidth="1"/>
    <col min="9986" max="9986" width="40" style="150" customWidth="1"/>
    <col min="9987" max="9987" width="47.42578125" style="150" customWidth="1"/>
    <col min="9988" max="9988" width="20.7109375" style="150" customWidth="1"/>
    <col min="9989" max="9989" width="15.140625" style="150" customWidth="1"/>
    <col min="9990" max="10240" width="9.140625" style="150"/>
    <col min="10241" max="10241" width="7.7109375" style="150" customWidth="1"/>
    <col min="10242" max="10242" width="40" style="150" customWidth="1"/>
    <col min="10243" max="10243" width="47.42578125" style="150" customWidth="1"/>
    <col min="10244" max="10244" width="20.7109375" style="150" customWidth="1"/>
    <col min="10245" max="10245" width="15.140625" style="150" customWidth="1"/>
    <col min="10246" max="10496" width="9.140625" style="150"/>
    <col min="10497" max="10497" width="7.7109375" style="150" customWidth="1"/>
    <col min="10498" max="10498" width="40" style="150" customWidth="1"/>
    <col min="10499" max="10499" width="47.42578125" style="150" customWidth="1"/>
    <col min="10500" max="10500" width="20.7109375" style="150" customWidth="1"/>
    <col min="10501" max="10501" width="15.140625" style="150" customWidth="1"/>
    <col min="10502" max="10752" width="9.140625" style="150"/>
    <col min="10753" max="10753" width="7.7109375" style="150" customWidth="1"/>
    <col min="10754" max="10754" width="40" style="150" customWidth="1"/>
    <col min="10755" max="10755" width="47.42578125" style="150" customWidth="1"/>
    <col min="10756" max="10756" width="20.7109375" style="150" customWidth="1"/>
    <col min="10757" max="10757" width="15.140625" style="150" customWidth="1"/>
    <col min="10758" max="11008" width="9.140625" style="150"/>
    <col min="11009" max="11009" width="7.7109375" style="150" customWidth="1"/>
    <col min="11010" max="11010" width="40" style="150" customWidth="1"/>
    <col min="11011" max="11011" width="47.42578125" style="150" customWidth="1"/>
    <col min="11012" max="11012" width="20.7109375" style="150" customWidth="1"/>
    <col min="11013" max="11013" width="15.140625" style="150" customWidth="1"/>
    <col min="11014" max="11264" width="9.140625" style="150"/>
    <col min="11265" max="11265" width="7.7109375" style="150" customWidth="1"/>
    <col min="11266" max="11266" width="40" style="150" customWidth="1"/>
    <col min="11267" max="11267" width="47.42578125" style="150" customWidth="1"/>
    <col min="11268" max="11268" width="20.7109375" style="150" customWidth="1"/>
    <col min="11269" max="11269" width="15.140625" style="150" customWidth="1"/>
    <col min="11270" max="11520" width="9.140625" style="150"/>
    <col min="11521" max="11521" width="7.7109375" style="150" customWidth="1"/>
    <col min="11522" max="11522" width="40" style="150" customWidth="1"/>
    <col min="11523" max="11523" width="47.42578125" style="150" customWidth="1"/>
    <col min="11524" max="11524" width="20.7109375" style="150" customWidth="1"/>
    <col min="11525" max="11525" width="15.140625" style="150" customWidth="1"/>
    <col min="11526" max="11776" width="9.140625" style="150"/>
    <col min="11777" max="11777" width="7.7109375" style="150" customWidth="1"/>
    <col min="11778" max="11778" width="40" style="150" customWidth="1"/>
    <col min="11779" max="11779" width="47.42578125" style="150" customWidth="1"/>
    <col min="11780" max="11780" width="20.7109375" style="150" customWidth="1"/>
    <col min="11781" max="11781" width="15.140625" style="150" customWidth="1"/>
    <col min="11782" max="12032" width="9.140625" style="150"/>
    <col min="12033" max="12033" width="7.7109375" style="150" customWidth="1"/>
    <col min="12034" max="12034" width="40" style="150" customWidth="1"/>
    <col min="12035" max="12035" width="47.42578125" style="150" customWidth="1"/>
    <col min="12036" max="12036" width="20.7109375" style="150" customWidth="1"/>
    <col min="12037" max="12037" width="15.140625" style="150" customWidth="1"/>
    <col min="12038" max="12288" width="9.140625" style="150"/>
    <col min="12289" max="12289" width="7.7109375" style="150" customWidth="1"/>
    <col min="12290" max="12290" width="40" style="150" customWidth="1"/>
    <col min="12291" max="12291" width="47.42578125" style="150" customWidth="1"/>
    <col min="12292" max="12292" width="20.7109375" style="150" customWidth="1"/>
    <col min="12293" max="12293" width="15.140625" style="150" customWidth="1"/>
    <col min="12294" max="12544" width="9.140625" style="150"/>
    <col min="12545" max="12545" width="7.7109375" style="150" customWidth="1"/>
    <col min="12546" max="12546" width="40" style="150" customWidth="1"/>
    <col min="12547" max="12547" width="47.42578125" style="150" customWidth="1"/>
    <col min="12548" max="12548" width="20.7109375" style="150" customWidth="1"/>
    <col min="12549" max="12549" width="15.140625" style="150" customWidth="1"/>
    <col min="12550" max="12800" width="9.140625" style="150"/>
    <col min="12801" max="12801" width="7.7109375" style="150" customWidth="1"/>
    <col min="12802" max="12802" width="40" style="150" customWidth="1"/>
    <col min="12803" max="12803" width="47.42578125" style="150" customWidth="1"/>
    <col min="12804" max="12804" width="20.7109375" style="150" customWidth="1"/>
    <col min="12805" max="12805" width="15.140625" style="150" customWidth="1"/>
    <col min="12806" max="13056" width="9.140625" style="150"/>
    <col min="13057" max="13057" width="7.7109375" style="150" customWidth="1"/>
    <col min="13058" max="13058" width="40" style="150" customWidth="1"/>
    <col min="13059" max="13059" width="47.42578125" style="150" customWidth="1"/>
    <col min="13060" max="13060" width="20.7109375" style="150" customWidth="1"/>
    <col min="13061" max="13061" width="15.140625" style="150" customWidth="1"/>
    <col min="13062" max="13312" width="9.140625" style="150"/>
    <col min="13313" max="13313" width="7.7109375" style="150" customWidth="1"/>
    <col min="13314" max="13314" width="40" style="150" customWidth="1"/>
    <col min="13315" max="13315" width="47.42578125" style="150" customWidth="1"/>
    <col min="13316" max="13316" width="20.7109375" style="150" customWidth="1"/>
    <col min="13317" max="13317" width="15.140625" style="150" customWidth="1"/>
    <col min="13318" max="13568" width="9.140625" style="150"/>
    <col min="13569" max="13569" width="7.7109375" style="150" customWidth="1"/>
    <col min="13570" max="13570" width="40" style="150" customWidth="1"/>
    <col min="13571" max="13571" width="47.42578125" style="150" customWidth="1"/>
    <col min="13572" max="13572" width="20.7109375" style="150" customWidth="1"/>
    <col min="13573" max="13573" width="15.140625" style="150" customWidth="1"/>
    <col min="13574" max="13824" width="9.140625" style="150"/>
    <col min="13825" max="13825" width="7.7109375" style="150" customWidth="1"/>
    <col min="13826" max="13826" width="40" style="150" customWidth="1"/>
    <col min="13827" max="13827" width="47.42578125" style="150" customWidth="1"/>
    <col min="13828" max="13828" width="20.7109375" style="150" customWidth="1"/>
    <col min="13829" max="13829" width="15.140625" style="150" customWidth="1"/>
    <col min="13830" max="14080" width="9.140625" style="150"/>
    <col min="14081" max="14081" width="7.7109375" style="150" customWidth="1"/>
    <col min="14082" max="14082" width="40" style="150" customWidth="1"/>
    <col min="14083" max="14083" width="47.42578125" style="150" customWidth="1"/>
    <col min="14084" max="14084" width="20.7109375" style="150" customWidth="1"/>
    <col min="14085" max="14085" width="15.140625" style="150" customWidth="1"/>
    <col min="14086" max="14336" width="9.140625" style="150"/>
    <col min="14337" max="14337" width="7.7109375" style="150" customWidth="1"/>
    <col min="14338" max="14338" width="40" style="150" customWidth="1"/>
    <col min="14339" max="14339" width="47.42578125" style="150" customWidth="1"/>
    <col min="14340" max="14340" width="20.7109375" style="150" customWidth="1"/>
    <col min="14341" max="14341" width="15.140625" style="150" customWidth="1"/>
    <col min="14342" max="14592" width="9.140625" style="150"/>
    <col min="14593" max="14593" width="7.7109375" style="150" customWidth="1"/>
    <col min="14594" max="14594" width="40" style="150" customWidth="1"/>
    <col min="14595" max="14595" width="47.42578125" style="150" customWidth="1"/>
    <col min="14596" max="14596" width="20.7109375" style="150" customWidth="1"/>
    <col min="14597" max="14597" width="15.140625" style="150" customWidth="1"/>
    <col min="14598" max="14848" width="9.140625" style="150"/>
    <col min="14849" max="14849" width="7.7109375" style="150" customWidth="1"/>
    <col min="14850" max="14850" width="40" style="150" customWidth="1"/>
    <col min="14851" max="14851" width="47.42578125" style="150" customWidth="1"/>
    <col min="14852" max="14852" width="20.7109375" style="150" customWidth="1"/>
    <col min="14853" max="14853" width="15.140625" style="150" customWidth="1"/>
    <col min="14854" max="15104" width="9.140625" style="150"/>
    <col min="15105" max="15105" width="7.7109375" style="150" customWidth="1"/>
    <col min="15106" max="15106" width="40" style="150" customWidth="1"/>
    <col min="15107" max="15107" width="47.42578125" style="150" customWidth="1"/>
    <col min="15108" max="15108" width="20.7109375" style="150" customWidth="1"/>
    <col min="15109" max="15109" width="15.140625" style="150" customWidth="1"/>
    <col min="15110" max="15360" width="9.140625" style="150"/>
    <col min="15361" max="15361" width="7.7109375" style="150" customWidth="1"/>
    <col min="15362" max="15362" width="40" style="150" customWidth="1"/>
    <col min="15363" max="15363" width="47.42578125" style="150" customWidth="1"/>
    <col min="15364" max="15364" width="20.7109375" style="150" customWidth="1"/>
    <col min="15365" max="15365" width="15.140625" style="150" customWidth="1"/>
    <col min="15366" max="15616" width="9.140625" style="150"/>
    <col min="15617" max="15617" width="7.7109375" style="150" customWidth="1"/>
    <col min="15618" max="15618" width="40" style="150" customWidth="1"/>
    <col min="15619" max="15619" width="47.42578125" style="150" customWidth="1"/>
    <col min="15620" max="15620" width="20.7109375" style="150" customWidth="1"/>
    <col min="15621" max="15621" width="15.140625" style="150" customWidth="1"/>
    <col min="15622" max="15872" width="9.140625" style="150"/>
    <col min="15873" max="15873" width="7.7109375" style="150" customWidth="1"/>
    <col min="15874" max="15874" width="40" style="150" customWidth="1"/>
    <col min="15875" max="15875" width="47.42578125" style="150" customWidth="1"/>
    <col min="15876" max="15876" width="20.7109375" style="150" customWidth="1"/>
    <col min="15877" max="15877" width="15.140625" style="150" customWidth="1"/>
    <col min="15878" max="16128" width="9.140625" style="150"/>
    <col min="16129" max="16129" width="7.7109375" style="150" customWidth="1"/>
    <col min="16130" max="16130" width="40" style="150" customWidth="1"/>
    <col min="16131" max="16131" width="47.42578125" style="150" customWidth="1"/>
    <col min="16132" max="16132" width="20.7109375" style="150" customWidth="1"/>
    <col min="16133" max="16133" width="15.140625" style="150" customWidth="1"/>
    <col min="16134" max="16384" width="9.140625" style="150"/>
  </cols>
  <sheetData>
    <row r="1" spans="1:5" s="291" customFormat="1" x14ac:dyDescent="0.25">
      <c r="A1" s="375"/>
      <c r="B1" s="375"/>
      <c r="C1" s="376"/>
      <c r="D1" s="376"/>
      <c r="E1" s="147"/>
    </row>
    <row r="2" spans="1:5" s="148" customFormat="1" ht="17.25" x14ac:dyDescent="0.25">
      <c r="A2" s="377"/>
      <c r="B2" s="377"/>
      <c r="C2" s="377"/>
      <c r="D2" s="377"/>
      <c r="E2" s="149"/>
    </row>
    <row r="3" spans="1:5" x14ac:dyDescent="0.25">
      <c r="B3" s="151"/>
      <c r="C3" s="151"/>
      <c r="D3" s="151"/>
      <c r="E3" s="151"/>
    </row>
    <row r="4" spans="1:5" s="172" customFormat="1" ht="20.25" x14ac:dyDescent="0.3">
      <c r="A4" s="378"/>
      <c r="B4" s="378"/>
      <c r="C4" s="378"/>
      <c r="D4" s="378"/>
      <c r="E4" s="171"/>
    </row>
    <row r="5" spans="1:5" x14ac:dyDescent="0.25">
      <c r="A5" s="291"/>
      <c r="B5" s="291"/>
      <c r="C5" s="291"/>
      <c r="D5" s="291"/>
      <c r="E5" s="148"/>
    </row>
    <row r="6" spans="1:5" x14ac:dyDescent="0.25">
      <c r="A6" s="379"/>
      <c r="B6" s="379"/>
      <c r="C6" s="379"/>
      <c r="D6" s="379"/>
      <c r="E6" s="152"/>
    </row>
    <row r="7" spans="1:5" x14ac:dyDescent="0.25">
      <c r="A7" s="155"/>
      <c r="B7" s="152"/>
      <c r="C7" s="152"/>
      <c r="D7" s="152"/>
      <c r="E7" s="153"/>
    </row>
    <row r="8" spans="1:5" x14ac:dyDescent="0.25">
      <c r="A8" s="155"/>
      <c r="B8" s="152"/>
      <c r="C8" s="152"/>
      <c r="D8" s="152"/>
      <c r="E8" s="153"/>
    </row>
    <row r="9" spans="1:5" x14ac:dyDescent="0.25">
      <c r="A9" s="151"/>
      <c r="B9" s="176"/>
      <c r="C9" s="176"/>
      <c r="D9" s="152"/>
      <c r="E9" s="153"/>
    </row>
    <row r="10" spans="1:5" x14ac:dyDescent="0.25">
      <c r="A10" s="152"/>
      <c r="B10" s="152"/>
      <c r="C10" s="152"/>
      <c r="D10" s="152"/>
      <c r="E10" s="153"/>
    </row>
    <row r="11" spans="1:5" s="155" customFormat="1" x14ac:dyDescent="0.25">
      <c r="A11" s="374"/>
      <c r="B11" s="374"/>
      <c r="C11" s="154"/>
      <c r="D11" s="154"/>
    </row>
    <row r="12" spans="1:5" s="154" customFormat="1" x14ac:dyDescent="0.25">
      <c r="A12" s="156"/>
      <c r="B12" s="156"/>
      <c r="C12" s="156"/>
      <c r="D12" s="156"/>
    </row>
    <row r="13" spans="1:5" ht="17.25" x14ac:dyDescent="0.25">
      <c r="A13" s="175"/>
      <c r="B13" s="175"/>
      <c r="C13" s="175"/>
      <c r="D13" s="175"/>
    </row>
    <row r="14" spans="1:5" s="159" customFormat="1" x14ac:dyDescent="0.25">
      <c r="A14" s="156"/>
      <c r="B14" s="157"/>
      <c r="C14" s="158"/>
      <c r="D14" s="158"/>
    </row>
    <row r="15" spans="1:5" s="159" customFormat="1" ht="18.75" x14ac:dyDescent="0.25">
      <c r="A15" s="174"/>
      <c r="B15" s="101"/>
      <c r="C15" s="295"/>
      <c r="D15" s="173"/>
    </row>
    <row r="16" spans="1:5" s="159" customFormat="1" ht="18.75" x14ac:dyDescent="0.25">
      <c r="A16" s="174"/>
      <c r="B16" s="101"/>
      <c r="C16" s="295"/>
      <c r="D16" s="173"/>
    </row>
    <row r="17" spans="1:4" s="159" customFormat="1" ht="18.75" x14ac:dyDescent="0.25">
      <c r="A17" s="174"/>
      <c r="B17" s="100"/>
      <c r="C17" s="100"/>
      <c r="D17" s="173"/>
    </row>
    <row r="18" spans="1:4" s="148" customFormat="1" ht="18.75" x14ac:dyDescent="0.25">
      <c r="A18" s="156"/>
      <c r="B18" s="161"/>
      <c r="C18" s="290"/>
      <c r="D18" s="158"/>
    </row>
    <row r="19" spans="1:4" s="148" customFormat="1" x14ac:dyDescent="0.25">
      <c r="A19" s="174"/>
      <c r="B19" s="138"/>
      <c r="C19" s="158"/>
      <c r="D19" s="158"/>
    </row>
    <row r="20" spans="1:4" s="148" customFormat="1" x14ac:dyDescent="0.25">
      <c r="A20" s="156"/>
      <c r="B20" s="161"/>
      <c r="C20" s="156"/>
      <c r="D20" s="158"/>
    </row>
    <row r="21" spans="1:4" x14ac:dyDescent="0.25">
      <c r="A21" s="162"/>
      <c r="B21" s="162"/>
      <c r="C21" s="163"/>
      <c r="D21" s="164"/>
    </row>
    <row r="22" spans="1:4" x14ac:dyDescent="0.25">
      <c r="A22" s="165"/>
      <c r="B22" s="155"/>
      <c r="C22" s="166"/>
    </row>
    <row r="23" spans="1:4" x14ac:dyDescent="0.25">
      <c r="A23" s="165"/>
      <c r="B23" s="167"/>
      <c r="C23" s="166"/>
    </row>
    <row r="24" spans="1:4" x14ac:dyDescent="0.25">
      <c r="A24" s="165"/>
      <c r="B24" s="155"/>
      <c r="C24" s="166"/>
    </row>
    <row r="25" spans="1:4" x14ac:dyDescent="0.25">
      <c r="A25" s="165"/>
      <c r="B25" s="167"/>
      <c r="C25" s="166"/>
    </row>
    <row r="26" spans="1:4" x14ac:dyDescent="0.25">
      <c r="A26" s="168"/>
      <c r="B26" s="169"/>
    </row>
    <row r="27" spans="1:4" x14ac:dyDescent="0.25">
      <c r="A27" s="170"/>
    </row>
  </sheetData>
  <mergeCells count="7">
    <mergeCell ref="A11:B11"/>
    <mergeCell ref="A1:B1"/>
    <mergeCell ref="C1:D1"/>
    <mergeCell ref="A2:B2"/>
    <mergeCell ref="C2:D2"/>
    <mergeCell ref="A4:D4"/>
    <mergeCell ref="A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30"/>
  <sheetViews>
    <sheetView topLeftCell="A4" workbookViewId="0">
      <selection activeCell="A4" sqref="A1:XFD1048576"/>
    </sheetView>
  </sheetViews>
  <sheetFormatPr defaultRowHeight="16.5" x14ac:dyDescent="0.25"/>
  <cols>
    <col min="1" max="1" width="5.28515625" style="72" customWidth="1"/>
    <col min="2" max="2" width="40" style="72" customWidth="1"/>
    <col min="3" max="3" width="38.7109375" style="79" customWidth="1"/>
    <col min="4" max="4" width="20.7109375" style="79" customWidth="1"/>
    <col min="5" max="5" width="15.140625" style="72" customWidth="1"/>
    <col min="6" max="256" width="9.140625" style="72"/>
    <col min="257" max="257" width="5.28515625" style="72" customWidth="1"/>
    <col min="258" max="258" width="40" style="72" customWidth="1"/>
    <col min="259" max="259" width="28.140625" style="72" customWidth="1"/>
    <col min="260" max="260" width="20.7109375" style="72" customWidth="1"/>
    <col min="261" max="261" width="15.140625" style="72" customWidth="1"/>
    <col min="262" max="512" width="9.140625" style="72"/>
    <col min="513" max="513" width="5.28515625" style="72" customWidth="1"/>
    <col min="514" max="514" width="40" style="72" customWidth="1"/>
    <col min="515" max="515" width="28.140625" style="72" customWidth="1"/>
    <col min="516" max="516" width="20.7109375" style="72" customWidth="1"/>
    <col min="517" max="517" width="15.140625" style="72" customWidth="1"/>
    <col min="518" max="768" width="9.140625" style="72"/>
    <col min="769" max="769" width="5.28515625" style="72" customWidth="1"/>
    <col min="770" max="770" width="40" style="72" customWidth="1"/>
    <col min="771" max="771" width="28.140625" style="72" customWidth="1"/>
    <col min="772" max="772" width="20.7109375" style="72" customWidth="1"/>
    <col min="773" max="773" width="15.140625" style="72" customWidth="1"/>
    <col min="774" max="1024" width="9.140625" style="72"/>
    <col min="1025" max="1025" width="5.28515625" style="72" customWidth="1"/>
    <col min="1026" max="1026" width="40" style="72" customWidth="1"/>
    <col min="1027" max="1027" width="28.140625" style="72" customWidth="1"/>
    <col min="1028" max="1028" width="20.7109375" style="72" customWidth="1"/>
    <col min="1029" max="1029" width="15.140625" style="72" customWidth="1"/>
    <col min="1030" max="1280" width="9.140625" style="72"/>
    <col min="1281" max="1281" width="5.28515625" style="72" customWidth="1"/>
    <col min="1282" max="1282" width="40" style="72" customWidth="1"/>
    <col min="1283" max="1283" width="28.140625" style="72" customWidth="1"/>
    <col min="1284" max="1284" width="20.7109375" style="72" customWidth="1"/>
    <col min="1285" max="1285" width="15.140625" style="72" customWidth="1"/>
    <col min="1286" max="1536" width="9.140625" style="72"/>
    <col min="1537" max="1537" width="5.28515625" style="72" customWidth="1"/>
    <col min="1538" max="1538" width="40" style="72" customWidth="1"/>
    <col min="1539" max="1539" width="28.140625" style="72" customWidth="1"/>
    <col min="1540" max="1540" width="20.7109375" style="72" customWidth="1"/>
    <col min="1541" max="1541" width="15.140625" style="72" customWidth="1"/>
    <col min="1542" max="1792" width="9.140625" style="72"/>
    <col min="1793" max="1793" width="5.28515625" style="72" customWidth="1"/>
    <col min="1794" max="1794" width="40" style="72" customWidth="1"/>
    <col min="1795" max="1795" width="28.140625" style="72" customWidth="1"/>
    <col min="1796" max="1796" width="20.7109375" style="72" customWidth="1"/>
    <col min="1797" max="1797" width="15.140625" style="72" customWidth="1"/>
    <col min="1798" max="2048" width="9.140625" style="72"/>
    <col min="2049" max="2049" width="5.28515625" style="72" customWidth="1"/>
    <col min="2050" max="2050" width="40" style="72" customWidth="1"/>
    <col min="2051" max="2051" width="28.140625" style="72" customWidth="1"/>
    <col min="2052" max="2052" width="20.7109375" style="72" customWidth="1"/>
    <col min="2053" max="2053" width="15.140625" style="72" customWidth="1"/>
    <col min="2054" max="2304" width="9.140625" style="72"/>
    <col min="2305" max="2305" width="5.28515625" style="72" customWidth="1"/>
    <col min="2306" max="2306" width="40" style="72" customWidth="1"/>
    <col min="2307" max="2307" width="28.140625" style="72" customWidth="1"/>
    <col min="2308" max="2308" width="20.7109375" style="72" customWidth="1"/>
    <col min="2309" max="2309" width="15.140625" style="72" customWidth="1"/>
    <col min="2310" max="2560" width="9.140625" style="72"/>
    <col min="2561" max="2561" width="5.28515625" style="72" customWidth="1"/>
    <col min="2562" max="2562" width="40" style="72" customWidth="1"/>
    <col min="2563" max="2563" width="28.140625" style="72" customWidth="1"/>
    <col min="2564" max="2564" width="20.7109375" style="72" customWidth="1"/>
    <col min="2565" max="2565" width="15.140625" style="72" customWidth="1"/>
    <col min="2566" max="2816" width="9.140625" style="72"/>
    <col min="2817" max="2817" width="5.28515625" style="72" customWidth="1"/>
    <col min="2818" max="2818" width="40" style="72" customWidth="1"/>
    <col min="2819" max="2819" width="28.140625" style="72" customWidth="1"/>
    <col min="2820" max="2820" width="20.7109375" style="72" customWidth="1"/>
    <col min="2821" max="2821" width="15.140625" style="72" customWidth="1"/>
    <col min="2822" max="3072" width="9.140625" style="72"/>
    <col min="3073" max="3073" width="5.28515625" style="72" customWidth="1"/>
    <col min="3074" max="3074" width="40" style="72" customWidth="1"/>
    <col min="3075" max="3075" width="28.140625" style="72" customWidth="1"/>
    <col min="3076" max="3076" width="20.7109375" style="72" customWidth="1"/>
    <col min="3077" max="3077" width="15.140625" style="72" customWidth="1"/>
    <col min="3078" max="3328" width="9.140625" style="72"/>
    <col min="3329" max="3329" width="5.28515625" style="72" customWidth="1"/>
    <col min="3330" max="3330" width="40" style="72" customWidth="1"/>
    <col min="3331" max="3331" width="28.140625" style="72" customWidth="1"/>
    <col min="3332" max="3332" width="20.7109375" style="72" customWidth="1"/>
    <col min="3333" max="3333" width="15.140625" style="72" customWidth="1"/>
    <col min="3334" max="3584" width="9.140625" style="72"/>
    <col min="3585" max="3585" width="5.28515625" style="72" customWidth="1"/>
    <col min="3586" max="3586" width="40" style="72" customWidth="1"/>
    <col min="3587" max="3587" width="28.140625" style="72" customWidth="1"/>
    <col min="3588" max="3588" width="20.7109375" style="72" customWidth="1"/>
    <col min="3589" max="3589" width="15.140625" style="72" customWidth="1"/>
    <col min="3590" max="3840" width="9.140625" style="72"/>
    <col min="3841" max="3841" width="5.28515625" style="72" customWidth="1"/>
    <col min="3842" max="3842" width="40" style="72" customWidth="1"/>
    <col min="3843" max="3843" width="28.140625" style="72" customWidth="1"/>
    <col min="3844" max="3844" width="20.7109375" style="72" customWidth="1"/>
    <col min="3845" max="3845" width="15.140625" style="72" customWidth="1"/>
    <col min="3846" max="4096" width="9.140625" style="72"/>
    <col min="4097" max="4097" width="5.28515625" style="72" customWidth="1"/>
    <col min="4098" max="4098" width="40" style="72" customWidth="1"/>
    <col min="4099" max="4099" width="28.140625" style="72" customWidth="1"/>
    <col min="4100" max="4100" width="20.7109375" style="72" customWidth="1"/>
    <col min="4101" max="4101" width="15.140625" style="72" customWidth="1"/>
    <col min="4102" max="4352" width="9.140625" style="72"/>
    <col min="4353" max="4353" width="5.28515625" style="72" customWidth="1"/>
    <col min="4354" max="4354" width="40" style="72" customWidth="1"/>
    <col min="4355" max="4355" width="28.140625" style="72" customWidth="1"/>
    <col min="4356" max="4356" width="20.7109375" style="72" customWidth="1"/>
    <col min="4357" max="4357" width="15.140625" style="72" customWidth="1"/>
    <col min="4358" max="4608" width="9.140625" style="72"/>
    <col min="4609" max="4609" width="5.28515625" style="72" customWidth="1"/>
    <col min="4610" max="4610" width="40" style="72" customWidth="1"/>
    <col min="4611" max="4611" width="28.140625" style="72" customWidth="1"/>
    <col min="4612" max="4612" width="20.7109375" style="72" customWidth="1"/>
    <col min="4613" max="4613" width="15.140625" style="72" customWidth="1"/>
    <col min="4614" max="4864" width="9.140625" style="72"/>
    <col min="4865" max="4865" width="5.28515625" style="72" customWidth="1"/>
    <col min="4866" max="4866" width="40" style="72" customWidth="1"/>
    <col min="4867" max="4867" width="28.140625" style="72" customWidth="1"/>
    <col min="4868" max="4868" width="20.7109375" style="72" customWidth="1"/>
    <col min="4869" max="4869" width="15.140625" style="72" customWidth="1"/>
    <col min="4870" max="5120" width="9.140625" style="72"/>
    <col min="5121" max="5121" width="5.28515625" style="72" customWidth="1"/>
    <col min="5122" max="5122" width="40" style="72" customWidth="1"/>
    <col min="5123" max="5123" width="28.140625" style="72" customWidth="1"/>
    <col min="5124" max="5124" width="20.7109375" style="72" customWidth="1"/>
    <col min="5125" max="5125" width="15.140625" style="72" customWidth="1"/>
    <col min="5126" max="5376" width="9.140625" style="72"/>
    <col min="5377" max="5377" width="5.28515625" style="72" customWidth="1"/>
    <col min="5378" max="5378" width="40" style="72" customWidth="1"/>
    <col min="5379" max="5379" width="28.140625" style="72" customWidth="1"/>
    <col min="5380" max="5380" width="20.7109375" style="72" customWidth="1"/>
    <col min="5381" max="5381" width="15.140625" style="72" customWidth="1"/>
    <col min="5382" max="5632" width="9.140625" style="72"/>
    <col min="5633" max="5633" width="5.28515625" style="72" customWidth="1"/>
    <col min="5634" max="5634" width="40" style="72" customWidth="1"/>
    <col min="5635" max="5635" width="28.140625" style="72" customWidth="1"/>
    <col min="5636" max="5636" width="20.7109375" style="72" customWidth="1"/>
    <col min="5637" max="5637" width="15.140625" style="72" customWidth="1"/>
    <col min="5638" max="5888" width="9.140625" style="72"/>
    <col min="5889" max="5889" width="5.28515625" style="72" customWidth="1"/>
    <col min="5890" max="5890" width="40" style="72" customWidth="1"/>
    <col min="5891" max="5891" width="28.140625" style="72" customWidth="1"/>
    <col min="5892" max="5892" width="20.7109375" style="72" customWidth="1"/>
    <col min="5893" max="5893" width="15.140625" style="72" customWidth="1"/>
    <col min="5894" max="6144" width="9.140625" style="72"/>
    <col min="6145" max="6145" width="5.28515625" style="72" customWidth="1"/>
    <col min="6146" max="6146" width="40" style="72" customWidth="1"/>
    <col min="6147" max="6147" width="28.140625" style="72" customWidth="1"/>
    <col min="6148" max="6148" width="20.7109375" style="72" customWidth="1"/>
    <col min="6149" max="6149" width="15.140625" style="72" customWidth="1"/>
    <col min="6150" max="6400" width="9.140625" style="72"/>
    <col min="6401" max="6401" width="5.28515625" style="72" customWidth="1"/>
    <col min="6402" max="6402" width="40" style="72" customWidth="1"/>
    <col min="6403" max="6403" width="28.140625" style="72" customWidth="1"/>
    <col min="6404" max="6404" width="20.7109375" style="72" customWidth="1"/>
    <col min="6405" max="6405" width="15.140625" style="72" customWidth="1"/>
    <col min="6406" max="6656" width="9.140625" style="72"/>
    <col min="6657" max="6657" width="5.28515625" style="72" customWidth="1"/>
    <col min="6658" max="6658" width="40" style="72" customWidth="1"/>
    <col min="6659" max="6659" width="28.140625" style="72" customWidth="1"/>
    <col min="6660" max="6660" width="20.7109375" style="72" customWidth="1"/>
    <col min="6661" max="6661" width="15.140625" style="72" customWidth="1"/>
    <col min="6662" max="6912" width="9.140625" style="72"/>
    <col min="6913" max="6913" width="5.28515625" style="72" customWidth="1"/>
    <col min="6914" max="6914" width="40" style="72" customWidth="1"/>
    <col min="6915" max="6915" width="28.140625" style="72" customWidth="1"/>
    <col min="6916" max="6916" width="20.7109375" style="72" customWidth="1"/>
    <col min="6917" max="6917" width="15.140625" style="72" customWidth="1"/>
    <col min="6918" max="7168" width="9.140625" style="72"/>
    <col min="7169" max="7169" width="5.28515625" style="72" customWidth="1"/>
    <col min="7170" max="7170" width="40" style="72" customWidth="1"/>
    <col min="7171" max="7171" width="28.140625" style="72" customWidth="1"/>
    <col min="7172" max="7172" width="20.7109375" style="72" customWidth="1"/>
    <col min="7173" max="7173" width="15.140625" style="72" customWidth="1"/>
    <col min="7174" max="7424" width="9.140625" style="72"/>
    <col min="7425" max="7425" width="5.28515625" style="72" customWidth="1"/>
    <col min="7426" max="7426" width="40" style="72" customWidth="1"/>
    <col min="7427" max="7427" width="28.140625" style="72" customWidth="1"/>
    <col min="7428" max="7428" width="20.7109375" style="72" customWidth="1"/>
    <col min="7429" max="7429" width="15.140625" style="72" customWidth="1"/>
    <col min="7430" max="7680" width="9.140625" style="72"/>
    <col min="7681" max="7681" width="5.28515625" style="72" customWidth="1"/>
    <col min="7682" max="7682" width="40" style="72" customWidth="1"/>
    <col min="7683" max="7683" width="28.140625" style="72" customWidth="1"/>
    <col min="7684" max="7684" width="20.7109375" style="72" customWidth="1"/>
    <col min="7685" max="7685" width="15.140625" style="72" customWidth="1"/>
    <col min="7686" max="7936" width="9.140625" style="72"/>
    <col min="7937" max="7937" width="5.28515625" style="72" customWidth="1"/>
    <col min="7938" max="7938" width="40" style="72" customWidth="1"/>
    <col min="7939" max="7939" width="28.140625" style="72" customWidth="1"/>
    <col min="7940" max="7940" width="20.7109375" style="72" customWidth="1"/>
    <col min="7941" max="7941" width="15.140625" style="72" customWidth="1"/>
    <col min="7942" max="8192" width="9.140625" style="72"/>
    <col min="8193" max="8193" width="5.28515625" style="72" customWidth="1"/>
    <col min="8194" max="8194" width="40" style="72" customWidth="1"/>
    <col min="8195" max="8195" width="28.140625" style="72" customWidth="1"/>
    <col min="8196" max="8196" width="20.7109375" style="72" customWidth="1"/>
    <col min="8197" max="8197" width="15.140625" style="72" customWidth="1"/>
    <col min="8198" max="8448" width="9.140625" style="72"/>
    <col min="8449" max="8449" width="5.28515625" style="72" customWidth="1"/>
    <col min="8450" max="8450" width="40" style="72" customWidth="1"/>
    <col min="8451" max="8451" width="28.140625" style="72" customWidth="1"/>
    <col min="8452" max="8452" width="20.7109375" style="72" customWidth="1"/>
    <col min="8453" max="8453" width="15.140625" style="72" customWidth="1"/>
    <col min="8454" max="8704" width="9.140625" style="72"/>
    <col min="8705" max="8705" width="5.28515625" style="72" customWidth="1"/>
    <col min="8706" max="8706" width="40" style="72" customWidth="1"/>
    <col min="8707" max="8707" width="28.140625" style="72" customWidth="1"/>
    <col min="8708" max="8708" width="20.7109375" style="72" customWidth="1"/>
    <col min="8709" max="8709" width="15.140625" style="72" customWidth="1"/>
    <col min="8710" max="8960" width="9.140625" style="72"/>
    <col min="8961" max="8961" width="5.28515625" style="72" customWidth="1"/>
    <col min="8962" max="8962" width="40" style="72" customWidth="1"/>
    <col min="8963" max="8963" width="28.140625" style="72" customWidth="1"/>
    <col min="8964" max="8964" width="20.7109375" style="72" customWidth="1"/>
    <col min="8965" max="8965" width="15.140625" style="72" customWidth="1"/>
    <col min="8966" max="9216" width="9.140625" style="72"/>
    <col min="9217" max="9217" width="5.28515625" style="72" customWidth="1"/>
    <col min="9218" max="9218" width="40" style="72" customWidth="1"/>
    <col min="9219" max="9219" width="28.140625" style="72" customWidth="1"/>
    <col min="9220" max="9220" width="20.7109375" style="72" customWidth="1"/>
    <col min="9221" max="9221" width="15.140625" style="72" customWidth="1"/>
    <col min="9222" max="9472" width="9.140625" style="72"/>
    <col min="9473" max="9473" width="5.28515625" style="72" customWidth="1"/>
    <col min="9474" max="9474" width="40" style="72" customWidth="1"/>
    <col min="9475" max="9475" width="28.140625" style="72" customWidth="1"/>
    <col min="9476" max="9476" width="20.7109375" style="72" customWidth="1"/>
    <col min="9477" max="9477" width="15.140625" style="72" customWidth="1"/>
    <col min="9478" max="9728" width="9.140625" style="72"/>
    <col min="9729" max="9729" width="5.28515625" style="72" customWidth="1"/>
    <col min="9730" max="9730" width="40" style="72" customWidth="1"/>
    <col min="9731" max="9731" width="28.140625" style="72" customWidth="1"/>
    <col min="9732" max="9732" width="20.7109375" style="72" customWidth="1"/>
    <col min="9733" max="9733" width="15.140625" style="72" customWidth="1"/>
    <col min="9734" max="9984" width="9.140625" style="72"/>
    <col min="9985" max="9985" width="5.28515625" style="72" customWidth="1"/>
    <col min="9986" max="9986" width="40" style="72" customWidth="1"/>
    <col min="9987" max="9987" width="28.140625" style="72" customWidth="1"/>
    <col min="9988" max="9988" width="20.7109375" style="72" customWidth="1"/>
    <col min="9989" max="9989" width="15.140625" style="72" customWidth="1"/>
    <col min="9990" max="10240" width="9.140625" style="72"/>
    <col min="10241" max="10241" width="5.28515625" style="72" customWidth="1"/>
    <col min="10242" max="10242" width="40" style="72" customWidth="1"/>
    <col min="10243" max="10243" width="28.140625" style="72" customWidth="1"/>
    <col min="10244" max="10244" width="20.7109375" style="72" customWidth="1"/>
    <col min="10245" max="10245" width="15.140625" style="72" customWidth="1"/>
    <col min="10246" max="10496" width="9.140625" style="72"/>
    <col min="10497" max="10497" width="5.28515625" style="72" customWidth="1"/>
    <col min="10498" max="10498" width="40" style="72" customWidth="1"/>
    <col min="10499" max="10499" width="28.140625" style="72" customWidth="1"/>
    <col min="10500" max="10500" width="20.7109375" style="72" customWidth="1"/>
    <col min="10501" max="10501" width="15.140625" style="72" customWidth="1"/>
    <col min="10502" max="10752" width="9.140625" style="72"/>
    <col min="10753" max="10753" width="5.28515625" style="72" customWidth="1"/>
    <col min="10754" max="10754" width="40" style="72" customWidth="1"/>
    <col min="10755" max="10755" width="28.140625" style="72" customWidth="1"/>
    <col min="10756" max="10756" width="20.7109375" style="72" customWidth="1"/>
    <col min="10757" max="10757" width="15.140625" style="72" customWidth="1"/>
    <col min="10758" max="11008" width="9.140625" style="72"/>
    <col min="11009" max="11009" width="5.28515625" style="72" customWidth="1"/>
    <col min="11010" max="11010" width="40" style="72" customWidth="1"/>
    <col min="11011" max="11011" width="28.140625" style="72" customWidth="1"/>
    <col min="11012" max="11012" width="20.7109375" style="72" customWidth="1"/>
    <col min="11013" max="11013" width="15.140625" style="72" customWidth="1"/>
    <col min="11014" max="11264" width="9.140625" style="72"/>
    <col min="11265" max="11265" width="5.28515625" style="72" customWidth="1"/>
    <col min="11266" max="11266" width="40" style="72" customWidth="1"/>
    <col min="11267" max="11267" width="28.140625" style="72" customWidth="1"/>
    <col min="11268" max="11268" width="20.7109375" style="72" customWidth="1"/>
    <col min="11269" max="11269" width="15.140625" style="72" customWidth="1"/>
    <col min="11270" max="11520" width="9.140625" style="72"/>
    <col min="11521" max="11521" width="5.28515625" style="72" customWidth="1"/>
    <col min="11522" max="11522" width="40" style="72" customWidth="1"/>
    <col min="11523" max="11523" width="28.140625" style="72" customWidth="1"/>
    <col min="11524" max="11524" width="20.7109375" style="72" customWidth="1"/>
    <col min="11525" max="11525" width="15.140625" style="72" customWidth="1"/>
    <col min="11526" max="11776" width="9.140625" style="72"/>
    <col min="11777" max="11777" width="5.28515625" style="72" customWidth="1"/>
    <col min="11778" max="11778" width="40" style="72" customWidth="1"/>
    <col min="11779" max="11779" width="28.140625" style="72" customWidth="1"/>
    <col min="11780" max="11780" width="20.7109375" style="72" customWidth="1"/>
    <col min="11781" max="11781" width="15.140625" style="72" customWidth="1"/>
    <col min="11782" max="12032" width="9.140625" style="72"/>
    <col min="12033" max="12033" width="5.28515625" style="72" customWidth="1"/>
    <col min="12034" max="12034" width="40" style="72" customWidth="1"/>
    <col min="12035" max="12035" width="28.140625" style="72" customWidth="1"/>
    <col min="12036" max="12036" width="20.7109375" style="72" customWidth="1"/>
    <col min="12037" max="12037" width="15.140625" style="72" customWidth="1"/>
    <col min="12038" max="12288" width="9.140625" style="72"/>
    <col min="12289" max="12289" width="5.28515625" style="72" customWidth="1"/>
    <col min="12290" max="12290" width="40" style="72" customWidth="1"/>
    <col min="12291" max="12291" width="28.140625" style="72" customWidth="1"/>
    <col min="12292" max="12292" width="20.7109375" style="72" customWidth="1"/>
    <col min="12293" max="12293" width="15.140625" style="72" customWidth="1"/>
    <col min="12294" max="12544" width="9.140625" style="72"/>
    <col min="12545" max="12545" width="5.28515625" style="72" customWidth="1"/>
    <col min="12546" max="12546" width="40" style="72" customWidth="1"/>
    <col min="12547" max="12547" width="28.140625" style="72" customWidth="1"/>
    <col min="12548" max="12548" width="20.7109375" style="72" customWidth="1"/>
    <col min="12549" max="12549" width="15.140625" style="72" customWidth="1"/>
    <col min="12550" max="12800" width="9.140625" style="72"/>
    <col min="12801" max="12801" width="5.28515625" style="72" customWidth="1"/>
    <col min="12802" max="12802" width="40" style="72" customWidth="1"/>
    <col min="12803" max="12803" width="28.140625" style="72" customWidth="1"/>
    <col min="12804" max="12804" width="20.7109375" style="72" customWidth="1"/>
    <col min="12805" max="12805" width="15.140625" style="72" customWidth="1"/>
    <col min="12806" max="13056" width="9.140625" style="72"/>
    <col min="13057" max="13057" width="5.28515625" style="72" customWidth="1"/>
    <col min="13058" max="13058" width="40" style="72" customWidth="1"/>
    <col min="13059" max="13059" width="28.140625" style="72" customWidth="1"/>
    <col min="13060" max="13060" width="20.7109375" style="72" customWidth="1"/>
    <col min="13061" max="13061" width="15.140625" style="72" customWidth="1"/>
    <col min="13062" max="13312" width="9.140625" style="72"/>
    <col min="13313" max="13313" width="5.28515625" style="72" customWidth="1"/>
    <col min="13314" max="13314" width="40" style="72" customWidth="1"/>
    <col min="13315" max="13315" width="28.140625" style="72" customWidth="1"/>
    <col min="13316" max="13316" width="20.7109375" style="72" customWidth="1"/>
    <col min="13317" max="13317" width="15.140625" style="72" customWidth="1"/>
    <col min="13318" max="13568" width="9.140625" style="72"/>
    <col min="13569" max="13569" width="5.28515625" style="72" customWidth="1"/>
    <col min="13570" max="13570" width="40" style="72" customWidth="1"/>
    <col min="13571" max="13571" width="28.140625" style="72" customWidth="1"/>
    <col min="13572" max="13572" width="20.7109375" style="72" customWidth="1"/>
    <col min="13573" max="13573" width="15.140625" style="72" customWidth="1"/>
    <col min="13574" max="13824" width="9.140625" style="72"/>
    <col min="13825" max="13825" width="5.28515625" style="72" customWidth="1"/>
    <col min="13826" max="13826" width="40" style="72" customWidth="1"/>
    <col min="13827" max="13827" width="28.140625" style="72" customWidth="1"/>
    <col min="13828" max="13828" width="20.7109375" style="72" customWidth="1"/>
    <col min="13829" max="13829" width="15.140625" style="72" customWidth="1"/>
    <col min="13830" max="14080" width="9.140625" style="72"/>
    <col min="14081" max="14081" width="5.28515625" style="72" customWidth="1"/>
    <col min="14082" max="14082" width="40" style="72" customWidth="1"/>
    <col min="14083" max="14083" width="28.140625" style="72" customWidth="1"/>
    <col min="14084" max="14084" width="20.7109375" style="72" customWidth="1"/>
    <col min="14085" max="14085" width="15.140625" style="72" customWidth="1"/>
    <col min="14086" max="14336" width="9.140625" style="72"/>
    <col min="14337" max="14337" width="5.28515625" style="72" customWidth="1"/>
    <col min="14338" max="14338" width="40" style="72" customWidth="1"/>
    <col min="14339" max="14339" width="28.140625" style="72" customWidth="1"/>
    <col min="14340" max="14340" width="20.7109375" style="72" customWidth="1"/>
    <col min="14341" max="14341" width="15.140625" style="72" customWidth="1"/>
    <col min="14342" max="14592" width="9.140625" style="72"/>
    <col min="14593" max="14593" width="5.28515625" style="72" customWidth="1"/>
    <col min="14594" max="14594" width="40" style="72" customWidth="1"/>
    <col min="14595" max="14595" width="28.140625" style="72" customWidth="1"/>
    <col min="14596" max="14596" width="20.7109375" style="72" customWidth="1"/>
    <col min="14597" max="14597" width="15.140625" style="72" customWidth="1"/>
    <col min="14598" max="14848" width="9.140625" style="72"/>
    <col min="14849" max="14849" width="5.28515625" style="72" customWidth="1"/>
    <col min="14850" max="14850" width="40" style="72" customWidth="1"/>
    <col min="14851" max="14851" width="28.140625" style="72" customWidth="1"/>
    <col min="14852" max="14852" width="20.7109375" style="72" customWidth="1"/>
    <col min="14853" max="14853" width="15.140625" style="72" customWidth="1"/>
    <col min="14854" max="15104" width="9.140625" style="72"/>
    <col min="15105" max="15105" width="5.28515625" style="72" customWidth="1"/>
    <col min="15106" max="15106" width="40" style="72" customWidth="1"/>
    <col min="15107" max="15107" width="28.140625" style="72" customWidth="1"/>
    <col min="15108" max="15108" width="20.7109375" style="72" customWidth="1"/>
    <col min="15109" max="15109" width="15.140625" style="72" customWidth="1"/>
    <col min="15110" max="15360" width="9.140625" style="72"/>
    <col min="15361" max="15361" width="5.28515625" style="72" customWidth="1"/>
    <col min="15362" max="15362" width="40" style="72" customWidth="1"/>
    <col min="15363" max="15363" width="28.140625" style="72" customWidth="1"/>
    <col min="15364" max="15364" width="20.7109375" style="72" customWidth="1"/>
    <col min="15365" max="15365" width="15.140625" style="72" customWidth="1"/>
    <col min="15366" max="15616" width="9.140625" style="72"/>
    <col min="15617" max="15617" width="5.28515625" style="72" customWidth="1"/>
    <col min="15618" max="15618" width="40" style="72" customWidth="1"/>
    <col min="15619" max="15619" width="28.140625" style="72" customWidth="1"/>
    <col min="15620" max="15620" width="20.7109375" style="72" customWidth="1"/>
    <col min="15621" max="15621" width="15.140625" style="72" customWidth="1"/>
    <col min="15622" max="15872" width="9.140625" style="72"/>
    <col min="15873" max="15873" width="5.28515625" style="72" customWidth="1"/>
    <col min="15874" max="15874" width="40" style="72" customWidth="1"/>
    <col min="15875" max="15875" width="28.140625" style="72" customWidth="1"/>
    <col min="15876" max="15876" width="20.7109375" style="72" customWidth="1"/>
    <col min="15877" max="15877" width="15.140625" style="72" customWidth="1"/>
    <col min="15878" max="16128" width="9.140625" style="72"/>
    <col min="16129" max="16129" width="5.28515625" style="72" customWidth="1"/>
    <col min="16130" max="16130" width="40" style="72" customWidth="1"/>
    <col min="16131" max="16131" width="28.140625" style="72" customWidth="1"/>
    <col min="16132" max="16132" width="20.7109375" style="72" customWidth="1"/>
    <col min="16133" max="16133" width="15.140625" style="72" customWidth="1"/>
    <col min="16134" max="16384" width="9.140625" style="72"/>
  </cols>
  <sheetData>
    <row r="1" spans="1:5" s="137" customFormat="1" ht="16.5" customHeight="1" x14ac:dyDescent="0.25">
      <c r="A1" s="375"/>
      <c r="B1" s="375"/>
      <c r="C1" s="376"/>
      <c r="D1" s="376"/>
      <c r="E1" s="69"/>
    </row>
    <row r="2" spans="1:5" s="137" customFormat="1" x14ac:dyDescent="0.25">
      <c r="A2" s="375"/>
      <c r="B2" s="375"/>
      <c r="C2" s="377"/>
      <c r="D2" s="377"/>
      <c r="E2" s="69"/>
    </row>
    <row r="3" spans="1:5" s="70" customFormat="1" ht="17.25" x14ac:dyDescent="0.25">
      <c r="A3" s="377"/>
      <c r="B3" s="377"/>
      <c r="E3" s="71"/>
    </row>
    <row r="4" spans="1:5" x14ac:dyDescent="0.25">
      <c r="B4" s="73"/>
      <c r="C4" s="73"/>
      <c r="D4" s="73"/>
      <c r="E4" s="73"/>
    </row>
    <row r="5" spans="1:5" s="75" customFormat="1" ht="20.25" x14ac:dyDescent="0.3">
      <c r="A5" s="378"/>
      <c r="B5" s="378"/>
      <c r="C5" s="378"/>
      <c r="D5" s="378"/>
      <c r="E5" s="74"/>
    </row>
    <row r="6" spans="1:5" x14ac:dyDescent="0.25">
      <c r="A6" s="137"/>
      <c r="B6" s="137"/>
      <c r="C6" s="137"/>
      <c r="D6" s="137"/>
      <c r="E6" s="70"/>
    </row>
    <row r="7" spans="1:5" ht="16.5" customHeight="1" x14ac:dyDescent="0.25">
      <c r="A7" s="379"/>
      <c r="B7" s="379"/>
      <c r="C7" s="379"/>
      <c r="D7" s="379"/>
      <c r="E7" s="76"/>
    </row>
    <row r="8" spans="1:5" x14ac:dyDescent="0.25">
      <c r="A8" s="77"/>
      <c r="B8" s="76"/>
      <c r="C8" s="76"/>
      <c r="D8" s="76"/>
      <c r="E8" s="78"/>
    </row>
    <row r="9" spans="1:5" x14ac:dyDescent="0.25">
      <c r="A9" s="77"/>
      <c r="B9" s="76"/>
      <c r="C9" s="76"/>
      <c r="D9" s="76"/>
      <c r="E9" s="78"/>
    </row>
    <row r="10" spans="1:5" x14ac:dyDescent="0.25">
      <c r="A10" s="76"/>
      <c r="B10" s="76"/>
      <c r="C10" s="76"/>
      <c r="D10" s="76"/>
      <c r="E10" s="78"/>
    </row>
    <row r="11" spans="1:5" s="77" customFormat="1" x14ac:dyDescent="0.25">
      <c r="A11" s="380"/>
      <c r="B11" s="380"/>
      <c r="C11" s="79"/>
      <c r="D11" s="79"/>
    </row>
    <row r="12" spans="1:5" s="79" customFormat="1" x14ac:dyDescent="0.25">
      <c r="A12" s="80"/>
      <c r="B12" s="80"/>
      <c r="C12" s="80"/>
      <c r="D12" s="80"/>
    </row>
    <row r="13" spans="1:5" ht="17.25" x14ac:dyDescent="0.25">
      <c r="A13" s="81"/>
      <c r="B13" s="81"/>
      <c r="C13" s="81"/>
      <c r="D13" s="81"/>
    </row>
    <row r="14" spans="1:5" s="84" customFormat="1" x14ac:dyDescent="0.25">
      <c r="A14" s="80"/>
      <c r="B14" s="82"/>
      <c r="C14" s="83"/>
      <c r="D14" s="83"/>
    </row>
    <row r="15" spans="1:5" s="84" customFormat="1" x14ac:dyDescent="0.25">
      <c r="A15" s="85"/>
      <c r="B15" s="86"/>
      <c r="C15" s="174"/>
      <c r="D15" s="87"/>
    </row>
    <row r="16" spans="1:5" s="84" customFormat="1" x14ac:dyDescent="0.25">
      <c r="A16" s="174"/>
      <c r="B16" s="88"/>
      <c r="C16" s="174"/>
      <c r="D16" s="87"/>
    </row>
    <row r="17" spans="1:4" s="84" customFormat="1" x14ac:dyDescent="0.25">
      <c r="A17" s="174"/>
      <c r="B17" s="88"/>
      <c r="C17" s="174"/>
      <c r="D17" s="83"/>
    </row>
    <row r="18" spans="1:4" s="159" customFormat="1" x14ac:dyDescent="0.25">
      <c r="A18" s="174"/>
      <c r="B18" s="88"/>
      <c r="C18" s="174"/>
      <c r="D18" s="158"/>
    </row>
    <row r="19" spans="1:4" s="159" customFormat="1" x14ac:dyDescent="0.25">
      <c r="A19" s="174"/>
      <c r="B19" s="160"/>
      <c r="C19" s="174"/>
      <c r="D19" s="158"/>
    </row>
    <row r="20" spans="1:4" s="70" customFormat="1" x14ac:dyDescent="0.25">
      <c r="A20" s="80"/>
      <c r="B20" s="89"/>
      <c r="C20" s="80"/>
      <c r="D20" s="83"/>
    </row>
    <row r="21" spans="1:4" s="159" customFormat="1" x14ac:dyDescent="0.25">
      <c r="A21" s="174"/>
      <c r="B21" s="160"/>
      <c r="C21" s="158"/>
      <c r="D21" s="158"/>
    </row>
    <row r="22" spans="1:4" s="84" customFormat="1" x14ac:dyDescent="0.25">
      <c r="A22" s="174"/>
      <c r="B22" s="88"/>
      <c r="C22" s="83"/>
      <c r="D22" s="83"/>
    </row>
    <row r="23" spans="1:4" s="84" customFormat="1" x14ac:dyDescent="0.25">
      <c r="A23" s="174"/>
      <c r="B23" s="88"/>
      <c r="C23" s="83"/>
      <c r="D23" s="83"/>
    </row>
    <row r="24" spans="1:4" x14ac:dyDescent="0.25">
      <c r="A24" s="90"/>
      <c r="B24" s="90"/>
      <c r="C24" s="91"/>
      <c r="D24" s="92"/>
    </row>
    <row r="25" spans="1:4" x14ac:dyDescent="0.25">
      <c r="A25" s="93"/>
      <c r="B25" s="77"/>
      <c r="C25" s="94"/>
    </row>
    <row r="26" spans="1:4" x14ac:dyDescent="0.25">
      <c r="A26" s="93"/>
      <c r="B26" s="95"/>
      <c r="C26" s="94"/>
    </row>
    <row r="27" spans="1:4" x14ac:dyDescent="0.25">
      <c r="A27" s="93"/>
      <c r="B27" s="77"/>
      <c r="C27" s="94"/>
    </row>
    <row r="28" spans="1:4" x14ac:dyDescent="0.25">
      <c r="A28" s="93"/>
      <c r="B28" s="95"/>
      <c r="C28" s="94"/>
    </row>
    <row r="29" spans="1:4" x14ac:dyDescent="0.25">
      <c r="A29" s="96"/>
      <c r="B29" s="97"/>
    </row>
    <row r="30" spans="1:4" x14ac:dyDescent="0.25">
      <c r="A30" s="98"/>
    </row>
  </sheetData>
  <mergeCells count="8">
    <mergeCell ref="A7:D7"/>
    <mergeCell ref="A11:B11"/>
    <mergeCell ref="A1:B1"/>
    <mergeCell ref="C1:D1"/>
    <mergeCell ref="A2:B2"/>
    <mergeCell ref="C2:D2"/>
    <mergeCell ref="A3:B3"/>
    <mergeCell ref="A5:D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24"/>
  <sheetViews>
    <sheetView workbookViewId="0">
      <selection activeCell="C18" sqref="C18"/>
    </sheetView>
  </sheetViews>
  <sheetFormatPr defaultRowHeight="19.5" customHeight="1" x14ac:dyDescent="0.25"/>
  <cols>
    <col min="1" max="1" width="7.7109375" style="150" customWidth="1"/>
    <col min="2" max="2" width="41" style="150" customWidth="1"/>
    <col min="3" max="3" width="33.28515625" style="154" customWidth="1"/>
    <col min="4" max="4" width="20.7109375" style="154" customWidth="1"/>
    <col min="5" max="5" width="15.140625" style="150" customWidth="1"/>
    <col min="6" max="256" width="9.140625" style="150"/>
    <col min="257" max="257" width="7.7109375" style="150" customWidth="1"/>
    <col min="258" max="258" width="41" style="150" customWidth="1"/>
    <col min="259" max="259" width="33.28515625" style="150" customWidth="1"/>
    <col min="260" max="260" width="20.7109375" style="150" customWidth="1"/>
    <col min="261" max="261" width="15.140625" style="150" customWidth="1"/>
    <col min="262" max="512" width="9.140625" style="150"/>
    <col min="513" max="513" width="7.7109375" style="150" customWidth="1"/>
    <col min="514" max="514" width="41" style="150" customWidth="1"/>
    <col min="515" max="515" width="33.28515625" style="150" customWidth="1"/>
    <col min="516" max="516" width="20.7109375" style="150" customWidth="1"/>
    <col min="517" max="517" width="15.140625" style="150" customWidth="1"/>
    <col min="518" max="768" width="9.140625" style="150"/>
    <col min="769" max="769" width="7.7109375" style="150" customWidth="1"/>
    <col min="770" max="770" width="41" style="150" customWidth="1"/>
    <col min="771" max="771" width="33.28515625" style="150" customWidth="1"/>
    <col min="772" max="772" width="20.7109375" style="150" customWidth="1"/>
    <col min="773" max="773" width="15.140625" style="150" customWidth="1"/>
    <col min="774" max="1024" width="9.140625" style="150"/>
    <col min="1025" max="1025" width="7.7109375" style="150" customWidth="1"/>
    <col min="1026" max="1026" width="41" style="150" customWidth="1"/>
    <col min="1027" max="1027" width="33.28515625" style="150" customWidth="1"/>
    <col min="1028" max="1028" width="20.7109375" style="150" customWidth="1"/>
    <col min="1029" max="1029" width="15.140625" style="150" customWidth="1"/>
    <col min="1030" max="1280" width="9.140625" style="150"/>
    <col min="1281" max="1281" width="7.7109375" style="150" customWidth="1"/>
    <col min="1282" max="1282" width="41" style="150" customWidth="1"/>
    <col min="1283" max="1283" width="33.28515625" style="150" customWidth="1"/>
    <col min="1284" max="1284" width="20.7109375" style="150" customWidth="1"/>
    <col min="1285" max="1285" width="15.140625" style="150" customWidth="1"/>
    <col min="1286" max="1536" width="9.140625" style="150"/>
    <col min="1537" max="1537" width="7.7109375" style="150" customWidth="1"/>
    <col min="1538" max="1538" width="41" style="150" customWidth="1"/>
    <col min="1539" max="1539" width="33.28515625" style="150" customWidth="1"/>
    <col min="1540" max="1540" width="20.7109375" style="150" customWidth="1"/>
    <col min="1541" max="1541" width="15.140625" style="150" customWidth="1"/>
    <col min="1542" max="1792" width="9.140625" style="150"/>
    <col min="1793" max="1793" width="7.7109375" style="150" customWidth="1"/>
    <col min="1794" max="1794" width="41" style="150" customWidth="1"/>
    <col min="1795" max="1795" width="33.28515625" style="150" customWidth="1"/>
    <col min="1796" max="1796" width="20.7109375" style="150" customWidth="1"/>
    <col min="1797" max="1797" width="15.140625" style="150" customWidth="1"/>
    <col min="1798" max="2048" width="9.140625" style="150"/>
    <col min="2049" max="2049" width="7.7109375" style="150" customWidth="1"/>
    <col min="2050" max="2050" width="41" style="150" customWidth="1"/>
    <col min="2051" max="2051" width="33.28515625" style="150" customWidth="1"/>
    <col min="2052" max="2052" width="20.7109375" style="150" customWidth="1"/>
    <col min="2053" max="2053" width="15.140625" style="150" customWidth="1"/>
    <col min="2054" max="2304" width="9.140625" style="150"/>
    <col min="2305" max="2305" width="7.7109375" style="150" customWidth="1"/>
    <col min="2306" max="2306" width="41" style="150" customWidth="1"/>
    <col min="2307" max="2307" width="33.28515625" style="150" customWidth="1"/>
    <col min="2308" max="2308" width="20.7109375" style="150" customWidth="1"/>
    <col min="2309" max="2309" width="15.140625" style="150" customWidth="1"/>
    <col min="2310" max="2560" width="9.140625" style="150"/>
    <col min="2561" max="2561" width="7.7109375" style="150" customWidth="1"/>
    <col min="2562" max="2562" width="41" style="150" customWidth="1"/>
    <col min="2563" max="2563" width="33.28515625" style="150" customWidth="1"/>
    <col min="2564" max="2564" width="20.7109375" style="150" customWidth="1"/>
    <col min="2565" max="2565" width="15.140625" style="150" customWidth="1"/>
    <col min="2566" max="2816" width="9.140625" style="150"/>
    <col min="2817" max="2817" width="7.7109375" style="150" customWidth="1"/>
    <col min="2818" max="2818" width="41" style="150" customWidth="1"/>
    <col min="2819" max="2819" width="33.28515625" style="150" customWidth="1"/>
    <col min="2820" max="2820" width="20.7109375" style="150" customWidth="1"/>
    <col min="2821" max="2821" width="15.140625" style="150" customWidth="1"/>
    <col min="2822" max="3072" width="9.140625" style="150"/>
    <col min="3073" max="3073" width="7.7109375" style="150" customWidth="1"/>
    <col min="3074" max="3074" width="41" style="150" customWidth="1"/>
    <col min="3075" max="3075" width="33.28515625" style="150" customWidth="1"/>
    <col min="3076" max="3076" width="20.7109375" style="150" customWidth="1"/>
    <col min="3077" max="3077" width="15.140625" style="150" customWidth="1"/>
    <col min="3078" max="3328" width="9.140625" style="150"/>
    <col min="3329" max="3329" width="7.7109375" style="150" customWidth="1"/>
    <col min="3330" max="3330" width="41" style="150" customWidth="1"/>
    <col min="3331" max="3331" width="33.28515625" style="150" customWidth="1"/>
    <col min="3332" max="3332" width="20.7109375" style="150" customWidth="1"/>
    <col min="3333" max="3333" width="15.140625" style="150" customWidth="1"/>
    <col min="3334" max="3584" width="9.140625" style="150"/>
    <col min="3585" max="3585" width="7.7109375" style="150" customWidth="1"/>
    <col min="3586" max="3586" width="41" style="150" customWidth="1"/>
    <col min="3587" max="3587" width="33.28515625" style="150" customWidth="1"/>
    <col min="3588" max="3588" width="20.7109375" style="150" customWidth="1"/>
    <col min="3589" max="3589" width="15.140625" style="150" customWidth="1"/>
    <col min="3590" max="3840" width="9.140625" style="150"/>
    <col min="3841" max="3841" width="7.7109375" style="150" customWidth="1"/>
    <col min="3842" max="3842" width="41" style="150" customWidth="1"/>
    <col min="3843" max="3843" width="33.28515625" style="150" customWidth="1"/>
    <col min="3844" max="3844" width="20.7109375" style="150" customWidth="1"/>
    <col min="3845" max="3845" width="15.140625" style="150" customWidth="1"/>
    <col min="3846" max="4096" width="9.140625" style="150"/>
    <col min="4097" max="4097" width="7.7109375" style="150" customWidth="1"/>
    <col min="4098" max="4098" width="41" style="150" customWidth="1"/>
    <col min="4099" max="4099" width="33.28515625" style="150" customWidth="1"/>
    <col min="4100" max="4100" width="20.7109375" style="150" customWidth="1"/>
    <col min="4101" max="4101" width="15.140625" style="150" customWidth="1"/>
    <col min="4102" max="4352" width="9.140625" style="150"/>
    <col min="4353" max="4353" width="7.7109375" style="150" customWidth="1"/>
    <col min="4354" max="4354" width="41" style="150" customWidth="1"/>
    <col min="4355" max="4355" width="33.28515625" style="150" customWidth="1"/>
    <col min="4356" max="4356" width="20.7109375" style="150" customWidth="1"/>
    <col min="4357" max="4357" width="15.140625" style="150" customWidth="1"/>
    <col min="4358" max="4608" width="9.140625" style="150"/>
    <col min="4609" max="4609" width="7.7109375" style="150" customWidth="1"/>
    <col min="4610" max="4610" width="41" style="150" customWidth="1"/>
    <col min="4611" max="4611" width="33.28515625" style="150" customWidth="1"/>
    <col min="4612" max="4612" width="20.7109375" style="150" customWidth="1"/>
    <col min="4613" max="4613" width="15.140625" style="150" customWidth="1"/>
    <col min="4614" max="4864" width="9.140625" style="150"/>
    <col min="4865" max="4865" width="7.7109375" style="150" customWidth="1"/>
    <col min="4866" max="4866" width="41" style="150" customWidth="1"/>
    <col min="4867" max="4867" width="33.28515625" style="150" customWidth="1"/>
    <col min="4868" max="4868" width="20.7109375" style="150" customWidth="1"/>
    <col min="4869" max="4869" width="15.140625" style="150" customWidth="1"/>
    <col min="4870" max="5120" width="9.140625" style="150"/>
    <col min="5121" max="5121" width="7.7109375" style="150" customWidth="1"/>
    <col min="5122" max="5122" width="41" style="150" customWidth="1"/>
    <col min="5123" max="5123" width="33.28515625" style="150" customWidth="1"/>
    <col min="5124" max="5124" width="20.7109375" style="150" customWidth="1"/>
    <col min="5125" max="5125" width="15.140625" style="150" customWidth="1"/>
    <col min="5126" max="5376" width="9.140625" style="150"/>
    <col min="5377" max="5377" width="7.7109375" style="150" customWidth="1"/>
    <col min="5378" max="5378" width="41" style="150" customWidth="1"/>
    <col min="5379" max="5379" width="33.28515625" style="150" customWidth="1"/>
    <col min="5380" max="5380" width="20.7109375" style="150" customWidth="1"/>
    <col min="5381" max="5381" width="15.140625" style="150" customWidth="1"/>
    <col min="5382" max="5632" width="9.140625" style="150"/>
    <col min="5633" max="5633" width="7.7109375" style="150" customWidth="1"/>
    <col min="5634" max="5634" width="41" style="150" customWidth="1"/>
    <col min="5635" max="5635" width="33.28515625" style="150" customWidth="1"/>
    <col min="5636" max="5636" width="20.7109375" style="150" customWidth="1"/>
    <col min="5637" max="5637" width="15.140625" style="150" customWidth="1"/>
    <col min="5638" max="5888" width="9.140625" style="150"/>
    <col min="5889" max="5889" width="7.7109375" style="150" customWidth="1"/>
    <col min="5890" max="5890" width="41" style="150" customWidth="1"/>
    <col min="5891" max="5891" width="33.28515625" style="150" customWidth="1"/>
    <col min="5892" max="5892" width="20.7109375" style="150" customWidth="1"/>
    <col min="5893" max="5893" width="15.140625" style="150" customWidth="1"/>
    <col min="5894" max="6144" width="9.140625" style="150"/>
    <col min="6145" max="6145" width="7.7109375" style="150" customWidth="1"/>
    <col min="6146" max="6146" width="41" style="150" customWidth="1"/>
    <col min="6147" max="6147" width="33.28515625" style="150" customWidth="1"/>
    <col min="6148" max="6148" width="20.7109375" style="150" customWidth="1"/>
    <col min="6149" max="6149" width="15.140625" style="150" customWidth="1"/>
    <col min="6150" max="6400" width="9.140625" style="150"/>
    <col min="6401" max="6401" width="7.7109375" style="150" customWidth="1"/>
    <col min="6402" max="6402" width="41" style="150" customWidth="1"/>
    <col min="6403" max="6403" width="33.28515625" style="150" customWidth="1"/>
    <col min="6404" max="6404" width="20.7109375" style="150" customWidth="1"/>
    <col min="6405" max="6405" width="15.140625" style="150" customWidth="1"/>
    <col min="6406" max="6656" width="9.140625" style="150"/>
    <col min="6657" max="6657" width="7.7109375" style="150" customWidth="1"/>
    <col min="6658" max="6658" width="41" style="150" customWidth="1"/>
    <col min="6659" max="6659" width="33.28515625" style="150" customWidth="1"/>
    <col min="6660" max="6660" width="20.7109375" style="150" customWidth="1"/>
    <col min="6661" max="6661" width="15.140625" style="150" customWidth="1"/>
    <col min="6662" max="6912" width="9.140625" style="150"/>
    <col min="6913" max="6913" width="7.7109375" style="150" customWidth="1"/>
    <col min="6914" max="6914" width="41" style="150" customWidth="1"/>
    <col min="6915" max="6915" width="33.28515625" style="150" customWidth="1"/>
    <col min="6916" max="6916" width="20.7109375" style="150" customWidth="1"/>
    <col min="6917" max="6917" width="15.140625" style="150" customWidth="1"/>
    <col min="6918" max="7168" width="9.140625" style="150"/>
    <col min="7169" max="7169" width="7.7109375" style="150" customWidth="1"/>
    <col min="7170" max="7170" width="41" style="150" customWidth="1"/>
    <col min="7171" max="7171" width="33.28515625" style="150" customWidth="1"/>
    <col min="7172" max="7172" width="20.7109375" style="150" customWidth="1"/>
    <col min="7173" max="7173" width="15.140625" style="150" customWidth="1"/>
    <col min="7174" max="7424" width="9.140625" style="150"/>
    <col min="7425" max="7425" width="7.7109375" style="150" customWidth="1"/>
    <col min="7426" max="7426" width="41" style="150" customWidth="1"/>
    <col min="7427" max="7427" width="33.28515625" style="150" customWidth="1"/>
    <col min="7428" max="7428" width="20.7109375" style="150" customWidth="1"/>
    <col min="7429" max="7429" width="15.140625" style="150" customWidth="1"/>
    <col min="7430" max="7680" width="9.140625" style="150"/>
    <col min="7681" max="7681" width="7.7109375" style="150" customWidth="1"/>
    <col min="7682" max="7682" width="41" style="150" customWidth="1"/>
    <col min="7683" max="7683" width="33.28515625" style="150" customWidth="1"/>
    <col min="7684" max="7684" width="20.7109375" style="150" customWidth="1"/>
    <col min="7685" max="7685" width="15.140625" style="150" customWidth="1"/>
    <col min="7686" max="7936" width="9.140625" style="150"/>
    <col min="7937" max="7937" width="7.7109375" style="150" customWidth="1"/>
    <col min="7938" max="7938" width="41" style="150" customWidth="1"/>
    <col min="7939" max="7939" width="33.28515625" style="150" customWidth="1"/>
    <col min="7940" max="7940" width="20.7109375" style="150" customWidth="1"/>
    <col min="7941" max="7941" width="15.140625" style="150" customWidth="1"/>
    <col min="7942" max="8192" width="9.140625" style="150"/>
    <col min="8193" max="8193" width="7.7109375" style="150" customWidth="1"/>
    <col min="8194" max="8194" width="41" style="150" customWidth="1"/>
    <col min="8195" max="8195" width="33.28515625" style="150" customWidth="1"/>
    <col min="8196" max="8196" width="20.7109375" style="150" customWidth="1"/>
    <col min="8197" max="8197" width="15.140625" style="150" customWidth="1"/>
    <col min="8198" max="8448" width="9.140625" style="150"/>
    <col min="8449" max="8449" width="7.7109375" style="150" customWidth="1"/>
    <col min="8450" max="8450" width="41" style="150" customWidth="1"/>
    <col min="8451" max="8451" width="33.28515625" style="150" customWidth="1"/>
    <col min="8452" max="8452" width="20.7109375" style="150" customWidth="1"/>
    <col min="8453" max="8453" width="15.140625" style="150" customWidth="1"/>
    <col min="8454" max="8704" width="9.140625" style="150"/>
    <col min="8705" max="8705" width="7.7109375" style="150" customWidth="1"/>
    <col min="8706" max="8706" width="41" style="150" customWidth="1"/>
    <col min="8707" max="8707" width="33.28515625" style="150" customWidth="1"/>
    <col min="8708" max="8708" width="20.7109375" style="150" customWidth="1"/>
    <col min="8709" max="8709" width="15.140625" style="150" customWidth="1"/>
    <col min="8710" max="8960" width="9.140625" style="150"/>
    <col min="8961" max="8961" width="7.7109375" style="150" customWidth="1"/>
    <col min="8962" max="8962" width="41" style="150" customWidth="1"/>
    <col min="8963" max="8963" width="33.28515625" style="150" customWidth="1"/>
    <col min="8964" max="8964" width="20.7109375" style="150" customWidth="1"/>
    <col min="8965" max="8965" width="15.140625" style="150" customWidth="1"/>
    <col min="8966" max="9216" width="9.140625" style="150"/>
    <col min="9217" max="9217" width="7.7109375" style="150" customWidth="1"/>
    <col min="9218" max="9218" width="41" style="150" customWidth="1"/>
    <col min="9219" max="9219" width="33.28515625" style="150" customWidth="1"/>
    <col min="9220" max="9220" width="20.7109375" style="150" customWidth="1"/>
    <col min="9221" max="9221" width="15.140625" style="150" customWidth="1"/>
    <col min="9222" max="9472" width="9.140625" style="150"/>
    <col min="9473" max="9473" width="7.7109375" style="150" customWidth="1"/>
    <col min="9474" max="9474" width="41" style="150" customWidth="1"/>
    <col min="9475" max="9475" width="33.28515625" style="150" customWidth="1"/>
    <col min="9476" max="9476" width="20.7109375" style="150" customWidth="1"/>
    <col min="9477" max="9477" width="15.140625" style="150" customWidth="1"/>
    <col min="9478" max="9728" width="9.140625" style="150"/>
    <col min="9729" max="9729" width="7.7109375" style="150" customWidth="1"/>
    <col min="9730" max="9730" width="41" style="150" customWidth="1"/>
    <col min="9731" max="9731" width="33.28515625" style="150" customWidth="1"/>
    <col min="9732" max="9732" width="20.7109375" style="150" customWidth="1"/>
    <col min="9733" max="9733" width="15.140625" style="150" customWidth="1"/>
    <col min="9734" max="9984" width="9.140625" style="150"/>
    <col min="9985" max="9985" width="7.7109375" style="150" customWidth="1"/>
    <col min="9986" max="9986" width="41" style="150" customWidth="1"/>
    <col min="9987" max="9987" width="33.28515625" style="150" customWidth="1"/>
    <col min="9988" max="9988" width="20.7109375" style="150" customWidth="1"/>
    <col min="9989" max="9989" width="15.140625" style="150" customWidth="1"/>
    <col min="9990" max="10240" width="9.140625" style="150"/>
    <col min="10241" max="10241" width="7.7109375" style="150" customWidth="1"/>
    <col min="10242" max="10242" width="41" style="150" customWidth="1"/>
    <col min="10243" max="10243" width="33.28515625" style="150" customWidth="1"/>
    <col min="10244" max="10244" width="20.7109375" style="150" customWidth="1"/>
    <col min="10245" max="10245" width="15.140625" style="150" customWidth="1"/>
    <col min="10246" max="10496" width="9.140625" style="150"/>
    <col min="10497" max="10497" width="7.7109375" style="150" customWidth="1"/>
    <col min="10498" max="10498" width="41" style="150" customWidth="1"/>
    <col min="10499" max="10499" width="33.28515625" style="150" customWidth="1"/>
    <col min="10500" max="10500" width="20.7109375" style="150" customWidth="1"/>
    <col min="10501" max="10501" width="15.140625" style="150" customWidth="1"/>
    <col min="10502" max="10752" width="9.140625" style="150"/>
    <col min="10753" max="10753" width="7.7109375" style="150" customWidth="1"/>
    <col min="10754" max="10754" width="41" style="150" customWidth="1"/>
    <col min="10755" max="10755" width="33.28515625" style="150" customWidth="1"/>
    <col min="10756" max="10756" width="20.7109375" style="150" customWidth="1"/>
    <col min="10757" max="10757" width="15.140625" style="150" customWidth="1"/>
    <col min="10758" max="11008" width="9.140625" style="150"/>
    <col min="11009" max="11009" width="7.7109375" style="150" customWidth="1"/>
    <col min="11010" max="11010" width="41" style="150" customWidth="1"/>
    <col min="11011" max="11011" width="33.28515625" style="150" customWidth="1"/>
    <col min="11012" max="11012" width="20.7109375" style="150" customWidth="1"/>
    <col min="11013" max="11013" width="15.140625" style="150" customWidth="1"/>
    <col min="11014" max="11264" width="9.140625" style="150"/>
    <col min="11265" max="11265" width="7.7109375" style="150" customWidth="1"/>
    <col min="11266" max="11266" width="41" style="150" customWidth="1"/>
    <col min="11267" max="11267" width="33.28515625" style="150" customWidth="1"/>
    <col min="11268" max="11268" width="20.7109375" style="150" customWidth="1"/>
    <col min="11269" max="11269" width="15.140625" style="150" customWidth="1"/>
    <col min="11270" max="11520" width="9.140625" style="150"/>
    <col min="11521" max="11521" width="7.7109375" style="150" customWidth="1"/>
    <col min="11522" max="11522" width="41" style="150" customWidth="1"/>
    <col min="11523" max="11523" width="33.28515625" style="150" customWidth="1"/>
    <col min="11524" max="11524" width="20.7109375" style="150" customWidth="1"/>
    <col min="11525" max="11525" width="15.140625" style="150" customWidth="1"/>
    <col min="11526" max="11776" width="9.140625" style="150"/>
    <col min="11777" max="11777" width="7.7109375" style="150" customWidth="1"/>
    <col min="11778" max="11778" width="41" style="150" customWidth="1"/>
    <col min="11779" max="11779" width="33.28515625" style="150" customWidth="1"/>
    <col min="11780" max="11780" width="20.7109375" style="150" customWidth="1"/>
    <col min="11781" max="11781" width="15.140625" style="150" customWidth="1"/>
    <col min="11782" max="12032" width="9.140625" style="150"/>
    <col min="12033" max="12033" width="7.7109375" style="150" customWidth="1"/>
    <col min="12034" max="12034" width="41" style="150" customWidth="1"/>
    <col min="12035" max="12035" width="33.28515625" style="150" customWidth="1"/>
    <col min="12036" max="12036" width="20.7109375" style="150" customWidth="1"/>
    <col min="12037" max="12037" width="15.140625" style="150" customWidth="1"/>
    <col min="12038" max="12288" width="9.140625" style="150"/>
    <col min="12289" max="12289" width="7.7109375" style="150" customWidth="1"/>
    <col min="12290" max="12290" width="41" style="150" customWidth="1"/>
    <col min="12291" max="12291" width="33.28515625" style="150" customWidth="1"/>
    <col min="12292" max="12292" width="20.7109375" style="150" customWidth="1"/>
    <col min="12293" max="12293" width="15.140625" style="150" customWidth="1"/>
    <col min="12294" max="12544" width="9.140625" style="150"/>
    <col min="12545" max="12545" width="7.7109375" style="150" customWidth="1"/>
    <col min="12546" max="12546" width="41" style="150" customWidth="1"/>
    <col min="12547" max="12547" width="33.28515625" style="150" customWidth="1"/>
    <col min="12548" max="12548" width="20.7109375" style="150" customWidth="1"/>
    <col min="12549" max="12549" width="15.140625" style="150" customWidth="1"/>
    <col min="12550" max="12800" width="9.140625" style="150"/>
    <col min="12801" max="12801" width="7.7109375" style="150" customWidth="1"/>
    <col min="12802" max="12802" width="41" style="150" customWidth="1"/>
    <col min="12803" max="12803" width="33.28515625" style="150" customWidth="1"/>
    <col min="12804" max="12804" width="20.7109375" style="150" customWidth="1"/>
    <col min="12805" max="12805" width="15.140625" style="150" customWidth="1"/>
    <col min="12806" max="13056" width="9.140625" style="150"/>
    <col min="13057" max="13057" width="7.7109375" style="150" customWidth="1"/>
    <col min="13058" max="13058" width="41" style="150" customWidth="1"/>
    <col min="13059" max="13059" width="33.28515625" style="150" customWidth="1"/>
    <col min="13060" max="13060" width="20.7109375" style="150" customWidth="1"/>
    <col min="13061" max="13061" width="15.140625" style="150" customWidth="1"/>
    <col min="13062" max="13312" width="9.140625" style="150"/>
    <col min="13313" max="13313" width="7.7109375" style="150" customWidth="1"/>
    <col min="13314" max="13314" width="41" style="150" customWidth="1"/>
    <col min="13315" max="13315" width="33.28515625" style="150" customWidth="1"/>
    <col min="13316" max="13316" width="20.7109375" style="150" customWidth="1"/>
    <col min="13317" max="13317" width="15.140625" style="150" customWidth="1"/>
    <col min="13318" max="13568" width="9.140625" style="150"/>
    <col min="13569" max="13569" width="7.7109375" style="150" customWidth="1"/>
    <col min="13570" max="13570" width="41" style="150" customWidth="1"/>
    <col min="13571" max="13571" width="33.28515625" style="150" customWidth="1"/>
    <col min="13572" max="13572" width="20.7109375" style="150" customWidth="1"/>
    <col min="13573" max="13573" width="15.140625" style="150" customWidth="1"/>
    <col min="13574" max="13824" width="9.140625" style="150"/>
    <col min="13825" max="13825" width="7.7109375" style="150" customWidth="1"/>
    <col min="13826" max="13826" width="41" style="150" customWidth="1"/>
    <col min="13827" max="13827" width="33.28515625" style="150" customWidth="1"/>
    <col min="13828" max="13828" width="20.7109375" style="150" customWidth="1"/>
    <col min="13829" max="13829" width="15.140625" style="150" customWidth="1"/>
    <col min="13830" max="14080" width="9.140625" style="150"/>
    <col min="14081" max="14081" width="7.7109375" style="150" customWidth="1"/>
    <col min="14082" max="14082" width="41" style="150" customWidth="1"/>
    <col min="14083" max="14083" width="33.28515625" style="150" customWidth="1"/>
    <col min="14084" max="14084" width="20.7109375" style="150" customWidth="1"/>
    <col min="14085" max="14085" width="15.140625" style="150" customWidth="1"/>
    <col min="14086" max="14336" width="9.140625" style="150"/>
    <col min="14337" max="14337" width="7.7109375" style="150" customWidth="1"/>
    <col min="14338" max="14338" width="41" style="150" customWidth="1"/>
    <col min="14339" max="14339" width="33.28515625" style="150" customWidth="1"/>
    <col min="14340" max="14340" width="20.7109375" style="150" customWidth="1"/>
    <col min="14341" max="14341" width="15.140625" style="150" customWidth="1"/>
    <col min="14342" max="14592" width="9.140625" style="150"/>
    <col min="14593" max="14593" width="7.7109375" style="150" customWidth="1"/>
    <col min="14594" max="14594" width="41" style="150" customWidth="1"/>
    <col min="14595" max="14595" width="33.28515625" style="150" customWidth="1"/>
    <col min="14596" max="14596" width="20.7109375" style="150" customWidth="1"/>
    <col min="14597" max="14597" width="15.140625" style="150" customWidth="1"/>
    <col min="14598" max="14848" width="9.140625" style="150"/>
    <col min="14849" max="14849" width="7.7109375" style="150" customWidth="1"/>
    <col min="14850" max="14850" width="41" style="150" customWidth="1"/>
    <col min="14851" max="14851" width="33.28515625" style="150" customWidth="1"/>
    <col min="14852" max="14852" width="20.7109375" style="150" customWidth="1"/>
    <col min="14853" max="14853" width="15.140625" style="150" customWidth="1"/>
    <col min="14854" max="15104" width="9.140625" style="150"/>
    <col min="15105" max="15105" width="7.7109375" style="150" customWidth="1"/>
    <col min="15106" max="15106" width="41" style="150" customWidth="1"/>
    <col min="15107" max="15107" width="33.28515625" style="150" customWidth="1"/>
    <col min="15108" max="15108" width="20.7109375" style="150" customWidth="1"/>
    <col min="15109" max="15109" width="15.140625" style="150" customWidth="1"/>
    <col min="15110" max="15360" width="9.140625" style="150"/>
    <col min="15361" max="15361" width="7.7109375" style="150" customWidth="1"/>
    <col min="15362" max="15362" width="41" style="150" customWidth="1"/>
    <col min="15363" max="15363" width="33.28515625" style="150" customWidth="1"/>
    <col min="15364" max="15364" width="20.7109375" style="150" customWidth="1"/>
    <col min="15365" max="15365" width="15.140625" style="150" customWidth="1"/>
    <col min="15366" max="15616" width="9.140625" style="150"/>
    <col min="15617" max="15617" width="7.7109375" style="150" customWidth="1"/>
    <col min="15618" max="15618" width="41" style="150" customWidth="1"/>
    <col min="15619" max="15619" width="33.28515625" style="150" customWidth="1"/>
    <col min="15620" max="15620" width="20.7109375" style="150" customWidth="1"/>
    <col min="15621" max="15621" width="15.140625" style="150" customWidth="1"/>
    <col min="15622" max="15872" width="9.140625" style="150"/>
    <col min="15873" max="15873" width="7.7109375" style="150" customWidth="1"/>
    <col min="15874" max="15874" width="41" style="150" customWidth="1"/>
    <col min="15875" max="15875" width="33.28515625" style="150" customWidth="1"/>
    <col min="15876" max="15876" width="20.7109375" style="150" customWidth="1"/>
    <col min="15877" max="15877" width="15.140625" style="150" customWidth="1"/>
    <col min="15878" max="16128" width="9.140625" style="150"/>
    <col min="16129" max="16129" width="7.7109375" style="150" customWidth="1"/>
    <col min="16130" max="16130" width="41" style="150" customWidth="1"/>
    <col min="16131" max="16131" width="33.28515625" style="150" customWidth="1"/>
    <col min="16132" max="16132" width="20.7109375" style="150" customWidth="1"/>
    <col min="16133" max="16133" width="15.140625" style="150" customWidth="1"/>
    <col min="16134" max="16384" width="9.140625" style="150"/>
  </cols>
  <sheetData>
    <row r="1" spans="1:5" s="269" customFormat="1" ht="19.5" customHeight="1" x14ac:dyDescent="0.25">
      <c r="A1" s="375"/>
      <c r="B1" s="375"/>
      <c r="C1" s="376"/>
      <c r="D1" s="376"/>
      <c r="E1" s="147"/>
    </row>
    <row r="2" spans="1:5" s="148" customFormat="1" ht="19.5" customHeight="1" x14ac:dyDescent="0.25">
      <c r="A2" s="377"/>
      <c r="B2" s="377"/>
      <c r="C2" s="377"/>
      <c r="D2" s="377"/>
      <c r="E2" s="149"/>
    </row>
    <row r="3" spans="1:5" ht="19.5" customHeight="1" x14ac:dyDescent="0.25">
      <c r="B3" s="151"/>
      <c r="C3" s="151"/>
      <c r="D3" s="151"/>
      <c r="E3" s="151"/>
    </row>
    <row r="4" spans="1:5" s="172" customFormat="1" ht="19.5" customHeight="1" x14ac:dyDescent="0.3">
      <c r="A4" s="378"/>
      <c r="B4" s="378"/>
      <c r="C4" s="378"/>
      <c r="D4" s="378"/>
      <c r="E4" s="171"/>
    </row>
    <row r="5" spans="1:5" ht="19.5" customHeight="1" x14ac:dyDescent="0.25">
      <c r="A5" s="269"/>
      <c r="B5" s="269"/>
      <c r="C5" s="269"/>
      <c r="D5" s="269"/>
      <c r="E5" s="148"/>
    </row>
    <row r="6" spans="1:5" ht="18.75" x14ac:dyDescent="0.25">
      <c r="A6" s="381"/>
      <c r="B6" s="381"/>
      <c r="C6" s="381"/>
      <c r="D6" s="381"/>
      <c r="E6" s="152"/>
    </row>
    <row r="7" spans="1:5" ht="19.5" customHeight="1" x14ac:dyDescent="0.3">
      <c r="A7" s="206"/>
      <c r="B7" s="207"/>
      <c r="C7" s="207"/>
      <c r="D7" s="207"/>
      <c r="E7" s="153"/>
    </row>
    <row r="8" spans="1:5" ht="19.5" hidden="1" customHeight="1" x14ac:dyDescent="0.3">
      <c r="A8" s="206"/>
      <c r="B8" s="207"/>
      <c r="C8" s="207"/>
      <c r="D8" s="207"/>
      <c r="E8" s="153"/>
    </row>
    <row r="9" spans="1:5" ht="19.5" hidden="1" customHeight="1" x14ac:dyDescent="0.3">
      <c r="A9" s="208"/>
      <c r="B9" s="209"/>
      <c r="C9" s="209"/>
      <c r="D9" s="207"/>
      <c r="E9" s="153"/>
    </row>
    <row r="10" spans="1:5" ht="16.5" x14ac:dyDescent="0.25">
      <c r="A10" s="152"/>
      <c r="B10" s="152"/>
      <c r="C10" s="152"/>
      <c r="D10" s="152"/>
      <c r="E10" s="153"/>
    </row>
    <row r="11" spans="1:5" s="155" customFormat="1" ht="19.5" customHeight="1" x14ac:dyDescent="0.25">
      <c r="A11" s="374"/>
      <c r="B11" s="374"/>
      <c r="C11" s="154"/>
      <c r="D11" s="154"/>
    </row>
    <row r="12" spans="1:5" s="154" customFormat="1" ht="16.5" x14ac:dyDescent="0.25">
      <c r="A12" s="156"/>
      <c r="B12" s="156"/>
      <c r="C12" s="156"/>
      <c r="D12" s="156"/>
    </row>
    <row r="13" spans="1:5" ht="19.5" customHeight="1" x14ac:dyDescent="0.25">
      <c r="A13" s="175"/>
      <c r="B13" s="175"/>
      <c r="C13" s="175"/>
      <c r="D13" s="175"/>
    </row>
    <row r="14" spans="1:5" s="159" customFormat="1" ht="19.5" customHeight="1" x14ac:dyDescent="0.25">
      <c r="A14" s="156"/>
      <c r="B14" s="157"/>
      <c r="C14" s="158"/>
      <c r="D14" s="158"/>
    </row>
    <row r="15" spans="1:5" s="159" customFormat="1" ht="18.75" x14ac:dyDescent="0.25">
      <c r="A15" s="174"/>
      <c r="B15" s="100"/>
      <c r="C15" s="99"/>
      <c r="D15" s="173"/>
    </row>
    <row r="16" spans="1:5" s="159" customFormat="1" ht="36" customHeight="1" x14ac:dyDescent="0.25">
      <c r="A16" s="174"/>
      <c r="B16" s="101"/>
      <c r="C16" s="99"/>
      <c r="D16" s="173"/>
    </row>
    <row r="17" spans="1:4" s="159" customFormat="1" ht="18.75" x14ac:dyDescent="0.25">
      <c r="A17" s="174"/>
      <c r="B17" s="101"/>
      <c r="C17" s="99"/>
      <c r="D17" s="173"/>
    </row>
    <row r="18" spans="1:4" s="159" customFormat="1" ht="102" customHeight="1" x14ac:dyDescent="0.25">
      <c r="A18" s="174"/>
      <c r="B18" s="101"/>
      <c r="C18" s="158"/>
      <c r="D18" s="173"/>
    </row>
    <row r="19" spans="1:4" s="148" customFormat="1" ht="19.5" customHeight="1" x14ac:dyDescent="0.25">
      <c r="A19" s="156"/>
      <c r="B19" s="161"/>
      <c r="C19" s="156"/>
      <c r="D19" s="158"/>
    </row>
    <row r="20" spans="1:4" s="159" customFormat="1" ht="41.25" customHeight="1" x14ac:dyDescent="0.25">
      <c r="A20" s="174"/>
      <c r="B20" s="101"/>
      <c r="C20" s="158"/>
      <c r="D20" s="158"/>
    </row>
    <row r="21" spans="1:4" s="159" customFormat="1" ht="37.5" customHeight="1" x14ac:dyDescent="0.25">
      <c r="A21" s="174"/>
      <c r="B21" s="101"/>
      <c r="C21" s="158"/>
      <c r="D21" s="158"/>
    </row>
    <row r="22" spans="1:4" ht="19.5" customHeight="1" x14ac:dyDescent="0.25">
      <c r="A22" s="165"/>
      <c r="B22" s="167"/>
      <c r="C22" s="166"/>
    </row>
    <row r="23" spans="1:4" ht="19.5" customHeight="1" x14ac:dyDescent="0.25">
      <c r="A23" s="168"/>
      <c r="B23" s="169"/>
    </row>
    <row r="24" spans="1:4" ht="19.5" customHeight="1" x14ac:dyDescent="0.25">
      <c r="A24" s="170"/>
    </row>
  </sheetData>
  <mergeCells count="7">
    <mergeCell ref="A11:B11"/>
    <mergeCell ref="A1:B1"/>
    <mergeCell ref="C1:D1"/>
    <mergeCell ref="A2:B2"/>
    <mergeCell ref="C2:D2"/>
    <mergeCell ref="A4:D4"/>
    <mergeCell ref="A6:D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34"/>
  <sheetViews>
    <sheetView topLeftCell="A19" workbookViewId="0">
      <selection activeCell="B18" sqref="B18"/>
    </sheetView>
  </sheetViews>
  <sheetFormatPr defaultRowHeight="19.5" customHeight="1" x14ac:dyDescent="0.25"/>
  <cols>
    <col min="1" max="1" width="7.7109375" style="150" customWidth="1"/>
    <col min="2" max="2" width="48.5703125" style="150" customWidth="1"/>
    <col min="3" max="3" width="23.28515625" style="154" customWidth="1"/>
    <col min="4" max="4" width="15.28515625" style="154" customWidth="1"/>
    <col min="5" max="5" width="15.140625" style="150" customWidth="1"/>
    <col min="6" max="256" width="9.140625" style="150"/>
    <col min="257" max="257" width="7.7109375" style="150" customWidth="1"/>
    <col min="258" max="258" width="48.5703125" style="150" customWidth="1"/>
    <col min="259" max="259" width="23.28515625" style="150" customWidth="1"/>
    <col min="260" max="260" width="15.28515625" style="150" customWidth="1"/>
    <col min="261" max="261" width="15.140625" style="150" customWidth="1"/>
    <col min="262" max="512" width="9.140625" style="150"/>
    <col min="513" max="513" width="7.7109375" style="150" customWidth="1"/>
    <col min="514" max="514" width="48.5703125" style="150" customWidth="1"/>
    <col min="515" max="515" width="23.28515625" style="150" customWidth="1"/>
    <col min="516" max="516" width="15.28515625" style="150" customWidth="1"/>
    <col min="517" max="517" width="15.140625" style="150" customWidth="1"/>
    <col min="518" max="768" width="9.140625" style="150"/>
    <col min="769" max="769" width="7.7109375" style="150" customWidth="1"/>
    <col min="770" max="770" width="48.5703125" style="150" customWidth="1"/>
    <col min="771" max="771" width="23.28515625" style="150" customWidth="1"/>
    <col min="772" max="772" width="15.28515625" style="150" customWidth="1"/>
    <col min="773" max="773" width="15.140625" style="150" customWidth="1"/>
    <col min="774" max="1024" width="9.140625" style="150"/>
    <col min="1025" max="1025" width="7.7109375" style="150" customWidth="1"/>
    <col min="1026" max="1026" width="48.5703125" style="150" customWidth="1"/>
    <col min="1027" max="1027" width="23.28515625" style="150" customWidth="1"/>
    <col min="1028" max="1028" width="15.28515625" style="150" customWidth="1"/>
    <col min="1029" max="1029" width="15.140625" style="150" customWidth="1"/>
    <col min="1030" max="1280" width="9.140625" style="150"/>
    <col min="1281" max="1281" width="7.7109375" style="150" customWidth="1"/>
    <col min="1282" max="1282" width="48.5703125" style="150" customWidth="1"/>
    <col min="1283" max="1283" width="23.28515625" style="150" customWidth="1"/>
    <col min="1284" max="1284" width="15.28515625" style="150" customWidth="1"/>
    <col min="1285" max="1285" width="15.140625" style="150" customWidth="1"/>
    <col min="1286" max="1536" width="9.140625" style="150"/>
    <col min="1537" max="1537" width="7.7109375" style="150" customWidth="1"/>
    <col min="1538" max="1538" width="48.5703125" style="150" customWidth="1"/>
    <col min="1539" max="1539" width="23.28515625" style="150" customWidth="1"/>
    <col min="1540" max="1540" width="15.28515625" style="150" customWidth="1"/>
    <col min="1541" max="1541" width="15.140625" style="150" customWidth="1"/>
    <col min="1542" max="1792" width="9.140625" style="150"/>
    <col min="1793" max="1793" width="7.7109375" style="150" customWidth="1"/>
    <col min="1794" max="1794" width="48.5703125" style="150" customWidth="1"/>
    <col min="1795" max="1795" width="23.28515625" style="150" customWidth="1"/>
    <col min="1796" max="1796" width="15.28515625" style="150" customWidth="1"/>
    <col min="1797" max="1797" width="15.140625" style="150" customWidth="1"/>
    <col min="1798" max="2048" width="9.140625" style="150"/>
    <col min="2049" max="2049" width="7.7109375" style="150" customWidth="1"/>
    <col min="2050" max="2050" width="48.5703125" style="150" customWidth="1"/>
    <col min="2051" max="2051" width="23.28515625" style="150" customWidth="1"/>
    <col min="2052" max="2052" width="15.28515625" style="150" customWidth="1"/>
    <col min="2053" max="2053" width="15.140625" style="150" customWidth="1"/>
    <col min="2054" max="2304" width="9.140625" style="150"/>
    <col min="2305" max="2305" width="7.7109375" style="150" customWidth="1"/>
    <col min="2306" max="2306" width="48.5703125" style="150" customWidth="1"/>
    <col min="2307" max="2307" width="23.28515625" style="150" customWidth="1"/>
    <col min="2308" max="2308" width="15.28515625" style="150" customWidth="1"/>
    <col min="2309" max="2309" width="15.140625" style="150" customWidth="1"/>
    <col min="2310" max="2560" width="9.140625" style="150"/>
    <col min="2561" max="2561" width="7.7109375" style="150" customWidth="1"/>
    <col min="2562" max="2562" width="48.5703125" style="150" customWidth="1"/>
    <col min="2563" max="2563" width="23.28515625" style="150" customWidth="1"/>
    <col min="2564" max="2564" width="15.28515625" style="150" customWidth="1"/>
    <col min="2565" max="2565" width="15.140625" style="150" customWidth="1"/>
    <col min="2566" max="2816" width="9.140625" style="150"/>
    <col min="2817" max="2817" width="7.7109375" style="150" customWidth="1"/>
    <col min="2818" max="2818" width="48.5703125" style="150" customWidth="1"/>
    <col min="2819" max="2819" width="23.28515625" style="150" customWidth="1"/>
    <col min="2820" max="2820" width="15.28515625" style="150" customWidth="1"/>
    <col min="2821" max="2821" width="15.140625" style="150" customWidth="1"/>
    <col min="2822" max="3072" width="9.140625" style="150"/>
    <col min="3073" max="3073" width="7.7109375" style="150" customWidth="1"/>
    <col min="3074" max="3074" width="48.5703125" style="150" customWidth="1"/>
    <col min="3075" max="3075" width="23.28515625" style="150" customWidth="1"/>
    <col min="3076" max="3076" width="15.28515625" style="150" customWidth="1"/>
    <col min="3077" max="3077" width="15.140625" style="150" customWidth="1"/>
    <col min="3078" max="3328" width="9.140625" style="150"/>
    <col min="3329" max="3329" width="7.7109375" style="150" customWidth="1"/>
    <col min="3330" max="3330" width="48.5703125" style="150" customWidth="1"/>
    <col min="3331" max="3331" width="23.28515625" style="150" customWidth="1"/>
    <col min="3332" max="3332" width="15.28515625" style="150" customWidth="1"/>
    <col min="3333" max="3333" width="15.140625" style="150" customWidth="1"/>
    <col min="3334" max="3584" width="9.140625" style="150"/>
    <col min="3585" max="3585" width="7.7109375" style="150" customWidth="1"/>
    <col min="3586" max="3586" width="48.5703125" style="150" customWidth="1"/>
    <col min="3587" max="3587" width="23.28515625" style="150" customWidth="1"/>
    <col min="3588" max="3588" width="15.28515625" style="150" customWidth="1"/>
    <col min="3589" max="3589" width="15.140625" style="150" customWidth="1"/>
    <col min="3590" max="3840" width="9.140625" style="150"/>
    <col min="3841" max="3841" width="7.7109375" style="150" customWidth="1"/>
    <col min="3842" max="3842" width="48.5703125" style="150" customWidth="1"/>
    <col min="3843" max="3843" width="23.28515625" style="150" customWidth="1"/>
    <col min="3844" max="3844" width="15.28515625" style="150" customWidth="1"/>
    <col min="3845" max="3845" width="15.140625" style="150" customWidth="1"/>
    <col min="3846" max="4096" width="9.140625" style="150"/>
    <col min="4097" max="4097" width="7.7109375" style="150" customWidth="1"/>
    <col min="4098" max="4098" width="48.5703125" style="150" customWidth="1"/>
    <col min="4099" max="4099" width="23.28515625" style="150" customWidth="1"/>
    <col min="4100" max="4100" width="15.28515625" style="150" customWidth="1"/>
    <col min="4101" max="4101" width="15.140625" style="150" customWidth="1"/>
    <col min="4102" max="4352" width="9.140625" style="150"/>
    <col min="4353" max="4353" width="7.7109375" style="150" customWidth="1"/>
    <col min="4354" max="4354" width="48.5703125" style="150" customWidth="1"/>
    <col min="4355" max="4355" width="23.28515625" style="150" customWidth="1"/>
    <col min="4356" max="4356" width="15.28515625" style="150" customWidth="1"/>
    <col min="4357" max="4357" width="15.140625" style="150" customWidth="1"/>
    <col min="4358" max="4608" width="9.140625" style="150"/>
    <col min="4609" max="4609" width="7.7109375" style="150" customWidth="1"/>
    <col min="4610" max="4610" width="48.5703125" style="150" customWidth="1"/>
    <col min="4611" max="4611" width="23.28515625" style="150" customWidth="1"/>
    <col min="4612" max="4612" width="15.28515625" style="150" customWidth="1"/>
    <col min="4613" max="4613" width="15.140625" style="150" customWidth="1"/>
    <col min="4614" max="4864" width="9.140625" style="150"/>
    <col min="4865" max="4865" width="7.7109375" style="150" customWidth="1"/>
    <col min="4866" max="4866" width="48.5703125" style="150" customWidth="1"/>
    <col min="4867" max="4867" width="23.28515625" style="150" customWidth="1"/>
    <col min="4868" max="4868" width="15.28515625" style="150" customWidth="1"/>
    <col min="4869" max="4869" width="15.140625" style="150" customWidth="1"/>
    <col min="4870" max="5120" width="9.140625" style="150"/>
    <col min="5121" max="5121" width="7.7109375" style="150" customWidth="1"/>
    <col min="5122" max="5122" width="48.5703125" style="150" customWidth="1"/>
    <col min="5123" max="5123" width="23.28515625" style="150" customWidth="1"/>
    <col min="5124" max="5124" width="15.28515625" style="150" customWidth="1"/>
    <col min="5125" max="5125" width="15.140625" style="150" customWidth="1"/>
    <col min="5126" max="5376" width="9.140625" style="150"/>
    <col min="5377" max="5377" width="7.7109375" style="150" customWidth="1"/>
    <col min="5378" max="5378" width="48.5703125" style="150" customWidth="1"/>
    <col min="5379" max="5379" width="23.28515625" style="150" customWidth="1"/>
    <col min="5380" max="5380" width="15.28515625" style="150" customWidth="1"/>
    <col min="5381" max="5381" width="15.140625" style="150" customWidth="1"/>
    <col min="5382" max="5632" width="9.140625" style="150"/>
    <col min="5633" max="5633" width="7.7109375" style="150" customWidth="1"/>
    <col min="5634" max="5634" width="48.5703125" style="150" customWidth="1"/>
    <col min="5635" max="5635" width="23.28515625" style="150" customWidth="1"/>
    <col min="5636" max="5636" width="15.28515625" style="150" customWidth="1"/>
    <col min="5637" max="5637" width="15.140625" style="150" customWidth="1"/>
    <col min="5638" max="5888" width="9.140625" style="150"/>
    <col min="5889" max="5889" width="7.7109375" style="150" customWidth="1"/>
    <col min="5890" max="5890" width="48.5703125" style="150" customWidth="1"/>
    <col min="5891" max="5891" width="23.28515625" style="150" customWidth="1"/>
    <col min="5892" max="5892" width="15.28515625" style="150" customWidth="1"/>
    <col min="5893" max="5893" width="15.140625" style="150" customWidth="1"/>
    <col min="5894" max="6144" width="9.140625" style="150"/>
    <col min="6145" max="6145" width="7.7109375" style="150" customWidth="1"/>
    <col min="6146" max="6146" width="48.5703125" style="150" customWidth="1"/>
    <col min="6147" max="6147" width="23.28515625" style="150" customWidth="1"/>
    <col min="6148" max="6148" width="15.28515625" style="150" customWidth="1"/>
    <col min="6149" max="6149" width="15.140625" style="150" customWidth="1"/>
    <col min="6150" max="6400" width="9.140625" style="150"/>
    <col min="6401" max="6401" width="7.7109375" style="150" customWidth="1"/>
    <col min="6402" max="6402" width="48.5703125" style="150" customWidth="1"/>
    <col min="6403" max="6403" width="23.28515625" style="150" customWidth="1"/>
    <col min="6404" max="6404" width="15.28515625" style="150" customWidth="1"/>
    <col min="6405" max="6405" width="15.140625" style="150" customWidth="1"/>
    <col min="6406" max="6656" width="9.140625" style="150"/>
    <col min="6657" max="6657" width="7.7109375" style="150" customWidth="1"/>
    <col min="6658" max="6658" width="48.5703125" style="150" customWidth="1"/>
    <col min="6659" max="6659" width="23.28515625" style="150" customWidth="1"/>
    <col min="6660" max="6660" width="15.28515625" style="150" customWidth="1"/>
    <col min="6661" max="6661" width="15.140625" style="150" customWidth="1"/>
    <col min="6662" max="6912" width="9.140625" style="150"/>
    <col min="6913" max="6913" width="7.7109375" style="150" customWidth="1"/>
    <col min="6914" max="6914" width="48.5703125" style="150" customWidth="1"/>
    <col min="6915" max="6915" width="23.28515625" style="150" customWidth="1"/>
    <col min="6916" max="6916" width="15.28515625" style="150" customWidth="1"/>
    <col min="6917" max="6917" width="15.140625" style="150" customWidth="1"/>
    <col min="6918" max="7168" width="9.140625" style="150"/>
    <col min="7169" max="7169" width="7.7109375" style="150" customWidth="1"/>
    <col min="7170" max="7170" width="48.5703125" style="150" customWidth="1"/>
    <col min="7171" max="7171" width="23.28515625" style="150" customWidth="1"/>
    <col min="7172" max="7172" width="15.28515625" style="150" customWidth="1"/>
    <col min="7173" max="7173" width="15.140625" style="150" customWidth="1"/>
    <col min="7174" max="7424" width="9.140625" style="150"/>
    <col min="7425" max="7425" width="7.7109375" style="150" customWidth="1"/>
    <col min="7426" max="7426" width="48.5703125" style="150" customWidth="1"/>
    <col min="7427" max="7427" width="23.28515625" style="150" customWidth="1"/>
    <col min="7428" max="7428" width="15.28515625" style="150" customWidth="1"/>
    <col min="7429" max="7429" width="15.140625" style="150" customWidth="1"/>
    <col min="7430" max="7680" width="9.140625" style="150"/>
    <col min="7681" max="7681" width="7.7109375" style="150" customWidth="1"/>
    <col min="7682" max="7682" width="48.5703125" style="150" customWidth="1"/>
    <col min="7683" max="7683" width="23.28515625" style="150" customWidth="1"/>
    <col min="7684" max="7684" width="15.28515625" style="150" customWidth="1"/>
    <col min="7685" max="7685" width="15.140625" style="150" customWidth="1"/>
    <col min="7686" max="7936" width="9.140625" style="150"/>
    <col min="7937" max="7937" width="7.7109375" style="150" customWidth="1"/>
    <col min="7938" max="7938" width="48.5703125" style="150" customWidth="1"/>
    <col min="7939" max="7939" width="23.28515625" style="150" customWidth="1"/>
    <col min="7940" max="7940" width="15.28515625" style="150" customWidth="1"/>
    <col min="7941" max="7941" width="15.140625" style="150" customWidth="1"/>
    <col min="7942" max="8192" width="9.140625" style="150"/>
    <col min="8193" max="8193" width="7.7109375" style="150" customWidth="1"/>
    <col min="8194" max="8194" width="48.5703125" style="150" customWidth="1"/>
    <col min="8195" max="8195" width="23.28515625" style="150" customWidth="1"/>
    <col min="8196" max="8196" width="15.28515625" style="150" customWidth="1"/>
    <col min="8197" max="8197" width="15.140625" style="150" customWidth="1"/>
    <col min="8198" max="8448" width="9.140625" style="150"/>
    <col min="8449" max="8449" width="7.7109375" style="150" customWidth="1"/>
    <col min="8450" max="8450" width="48.5703125" style="150" customWidth="1"/>
    <col min="8451" max="8451" width="23.28515625" style="150" customWidth="1"/>
    <col min="8452" max="8452" width="15.28515625" style="150" customWidth="1"/>
    <col min="8453" max="8453" width="15.140625" style="150" customWidth="1"/>
    <col min="8454" max="8704" width="9.140625" style="150"/>
    <col min="8705" max="8705" width="7.7109375" style="150" customWidth="1"/>
    <col min="8706" max="8706" width="48.5703125" style="150" customWidth="1"/>
    <col min="8707" max="8707" width="23.28515625" style="150" customWidth="1"/>
    <col min="8708" max="8708" width="15.28515625" style="150" customWidth="1"/>
    <col min="8709" max="8709" width="15.140625" style="150" customWidth="1"/>
    <col min="8710" max="8960" width="9.140625" style="150"/>
    <col min="8961" max="8961" width="7.7109375" style="150" customWidth="1"/>
    <col min="8962" max="8962" width="48.5703125" style="150" customWidth="1"/>
    <col min="8963" max="8963" width="23.28515625" style="150" customWidth="1"/>
    <col min="8964" max="8964" width="15.28515625" style="150" customWidth="1"/>
    <col min="8965" max="8965" width="15.140625" style="150" customWidth="1"/>
    <col min="8966" max="9216" width="9.140625" style="150"/>
    <col min="9217" max="9217" width="7.7109375" style="150" customWidth="1"/>
    <col min="9218" max="9218" width="48.5703125" style="150" customWidth="1"/>
    <col min="9219" max="9219" width="23.28515625" style="150" customWidth="1"/>
    <col min="9220" max="9220" width="15.28515625" style="150" customWidth="1"/>
    <col min="9221" max="9221" width="15.140625" style="150" customWidth="1"/>
    <col min="9222" max="9472" width="9.140625" style="150"/>
    <col min="9473" max="9473" width="7.7109375" style="150" customWidth="1"/>
    <col min="9474" max="9474" width="48.5703125" style="150" customWidth="1"/>
    <col min="9475" max="9475" width="23.28515625" style="150" customWidth="1"/>
    <col min="9476" max="9476" width="15.28515625" style="150" customWidth="1"/>
    <col min="9477" max="9477" width="15.140625" style="150" customWidth="1"/>
    <col min="9478" max="9728" width="9.140625" style="150"/>
    <col min="9729" max="9729" width="7.7109375" style="150" customWidth="1"/>
    <col min="9730" max="9730" width="48.5703125" style="150" customWidth="1"/>
    <col min="9731" max="9731" width="23.28515625" style="150" customWidth="1"/>
    <col min="9732" max="9732" width="15.28515625" style="150" customWidth="1"/>
    <col min="9733" max="9733" width="15.140625" style="150" customWidth="1"/>
    <col min="9734" max="9984" width="9.140625" style="150"/>
    <col min="9985" max="9985" width="7.7109375" style="150" customWidth="1"/>
    <col min="9986" max="9986" width="48.5703125" style="150" customWidth="1"/>
    <col min="9987" max="9987" width="23.28515625" style="150" customWidth="1"/>
    <col min="9988" max="9988" width="15.28515625" style="150" customWidth="1"/>
    <col min="9989" max="9989" width="15.140625" style="150" customWidth="1"/>
    <col min="9990" max="10240" width="9.140625" style="150"/>
    <col min="10241" max="10241" width="7.7109375" style="150" customWidth="1"/>
    <col min="10242" max="10242" width="48.5703125" style="150" customWidth="1"/>
    <col min="10243" max="10243" width="23.28515625" style="150" customWidth="1"/>
    <col min="10244" max="10244" width="15.28515625" style="150" customWidth="1"/>
    <col min="10245" max="10245" width="15.140625" style="150" customWidth="1"/>
    <col min="10246" max="10496" width="9.140625" style="150"/>
    <col min="10497" max="10497" width="7.7109375" style="150" customWidth="1"/>
    <col min="10498" max="10498" width="48.5703125" style="150" customWidth="1"/>
    <col min="10499" max="10499" width="23.28515625" style="150" customWidth="1"/>
    <col min="10500" max="10500" width="15.28515625" style="150" customWidth="1"/>
    <col min="10501" max="10501" width="15.140625" style="150" customWidth="1"/>
    <col min="10502" max="10752" width="9.140625" style="150"/>
    <col min="10753" max="10753" width="7.7109375" style="150" customWidth="1"/>
    <col min="10754" max="10754" width="48.5703125" style="150" customWidth="1"/>
    <col min="10755" max="10755" width="23.28515625" style="150" customWidth="1"/>
    <col min="10756" max="10756" width="15.28515625" style="150" customWidth="1"/>
    <col min="10757" max="10757" width="15.140625" style="150" customWidth="1"/>
    <col min="10758" max="11008" width="9.140625" style="150"/>
    <col min="11009" max="11009" width="7.7109375" style="150" customWidth="1"/>
    <col min="11010" max="11010" width="48.5703125" style="150" customWidth="1"/>
    <col min="11011" max="11011" width="23.28515625" style="150" customWidth="1"/>
    <col min="11012" max="11012" width="15.28515625" style="150" customWidth="1"/>
    <col min="11013" max="11013" width="15.140625" style="150" customWidth="1"/>
    <col min="11014" max="11264" width="9.140625" style="150"/>
    <col min="11265" max="11265" width="7.7109375" style="150" customWidth="1"/>
    <col min="11266" max="11266" width="48.5703125" style="150" customWidth="1"/>
    <col min="11267" max="11267" width="23.28515625" style="150" customWidth="1"/>
    <col min="11268" max="11268" width="15.28515625" style="150" customWidth="1"/>
    <col min="11269" max="11269" width="15.140625" style="150" customWidth="1"/>
    <col min="11270" max="11520" width="9.140625" style="150"/>
    <col min="11521" max="11521" width="7.7109375" style="150" customWidth="1"/>
    <col min="11522" max="11522" width="48.5703125" style="150" customWidth="1"/>
    <col min="11523" max="11523" width="23.28515625" style="150" customWidth="1"/>
    <col min="11524" max="11524" width="15.28515625" style="150" customWidth="1"/>
    <col min="11525" max="11525" width="15.140625" style="150" customWidth="1"/>
    <col min="11526" max="11776" width="9.140625" style="150"/>
    <col min="11777" max="11777" width="7.7109375" style="150" customWidth="1"/>
    <col min="11778" max="11778" width="48.5703125" style="150" customWidth="1"/>
    <col min="11779" max="11779" width="23.28515625" style="150" customWidth="1"/>
    <col min="11780" max="11780" width="15.28515625" style="150" customWidth="1"/>
    <col min="11781" max="11781" width="15.140625" style="150" customWidth="1"/>
    <col min="11782" max="12032" width="9.140625" style="150"/>
    <col min="12033" max="12033" width="7.7109375" style="150" customWidth="1"/>
    <col min="12034" max="12034" width="48.5703125" style="150" customWidth="1"/>
    <col min="12035" max="12035" width="23.28515625" style="150" customWidth="1"/>
    <col min="12036" max="12036" width="15.28515625" style="150" customWidth="1"/>
    <col min="12037" max="12037" width="15.140625" style="150" customWidth="1"/>
    <col min="12038" max="12288" width="9.140625" style="150"/>
    <col min="12289" max="12289" width="7.7109375" style="150" customWidth="1"/>
    <col min="12290" max="12290" width="48.5703125" style="150" customWidth="1"/>
    <col min="12291" max="12291" width="23.28515625" style="150" customWidth="1"/>
    <col min="12292" max="12292" width="15.28515625" style="150" customWidth="1"/>
    <col min="12293" max="12293" width="15.140625" style="150" customWidth="1"/>
    <col min="12294" max="12544" width="9.140625" style="150"/>
    <col min="12545" max="12545" width="7.7109375" style="150" customWidth="1"/>
    <col min="12546" max="12546" width="48.5703125" style="150" customWidth="1"/>
    <col min="12547" max="12547" width="23.28515625" style="150" customWidth="1"/>
    <col min="12548" max="12548" width="15.28515625" style="150" customWidth="1"/>
    <col min="12549" max="12549" width="15.140625" style="150" customWidth="1"/>
    <col min="12550" max="12800" width="9.140625" style="150"/>
    <col min="12801" max="12801" width="7.7109375" style="150" customWidth="1"/>
    <col min="12802" max="12802" width="48.5703125" style="150" customWidth="1"/>
    <col min="12803" max="12803" width="23.28515625" style="150" customWidth="1"/>
    <col min="12804" max="12804" width="15.28515625" style="150" customWidth="1"/>
    <col min="12805" max="12805" width="15.140625" style="150" customWidth="1"/>
    <col min="12806" max="13056" width="9.140625" style="150"/>
    <col min="13057" max="13057" width="7.7109375" style="150" customWidth="1"/>
    <col min="13058" max="13058" width="48.5703125" style="150" customWidth="1"/>
    <col min="13059" max="13059" width="23.28515625" style="150" customWidth="1"/>
    <col min="13060" max="13060" width="15.28515625" style="150" customWidth="1"/>
    <col min="13061" max="13061" width="15.140625" style="150" customWidth="1"/>
    <col min="13062" max="13312" width="9.140625" style="150"/>
    <col min="13313" max="13313" width="7.7109375" style="150" customWidth="1"/>
    <col min="13314" max="13314" width="48.5703125" style="150" customWidth="1"/>
    <col min="13315" max="13315" width="23.28515625" style="150" customWidth="1"/>
    <col min="13316" max="13316" width="15.28515625" style="150" customWidth="1"/>
    <col min="13317" max="13317" width="15.140625" style="150" customWidth="1"/>
    <col min="13318" max="13568" width="9.140625" style="150"/>
    <col min="13569" max="13569" width="7.7109375" style="150" customWidth="1"/>
    <col min="13570" max="13570" width="48.5703125" style="150" customWidth="1"/>
    <col min="13571" max="13571" width="23.28515625" style="150" customWidth="1"/>
    <col min="13572" max="13572" width="15.28515625" style="150" customWidth="1"/>
    <col min="13573" max="13573" width="15.140625" style="150" customWidth="1"/>
    <col min="13574" max="13824" width="9.140625" style="150"/>
    <col min="13825" max="13825" width="7.7109375" style="150" customWidth="1"/>
    <col min="13826" max="13826" width="48.5703125" style="150" customWidth="1"/>
    <col min="13827" max="13827" width="23.28515625" style="150" customWidth="1"/>
    <col min="13828" max="13828" width="15.28515625" style="150" customWidth="1"/>
    <col min="13829" max="13829" width="15.140625" style="150" customWidth="1"/>
    <col min="13830" max="14080" width="9.140625" style="150"/>
    <col min="14081" max="14081" width="7.7109375" style="150" customWidth="1"/>
    <col min="14082" max="14082" width="48.5703125" style="150" customWidth="1"/>
    <col min="14083" max="14083" width="23.28515625" style="150" customWidth="1"/>
    <col min="14084" max="14084" width="15.28515625" style="150" customWidth="1"/>
    <col min="14085" max="14085" width="15.140625" style="150" customWidth="1"/>
    <col min="14086" max="14336" width="9.140625" style="150"/>
    <col min="14337" max="14337" width="7.7109375" style="150" customWidth="1"/>
    <col min="14338" max="14338" width="48.5703125" style="150" customWidth="1"/>
    <col min="14339" max="14339" width="23.28515625" style="150" customWidth="1"/>
    <col min="14340" max="14340" width="15.28515625" style="150" customWidth="1"/>
    <col min="14341" max="14341" width="15.140625" style="150" customWidth="1"/>
    <col min="14342" max="14592" width="9.140625" style="150"/>
    <col min="14593" max="14593" width="7.7109375" style="150" customWidth="1"/>
    <col min="14594" max="14594" width="48.5703125" style="150" customWidth="1"/>
    <col min="14595" max="14595" width="23.28515625" style="150" customWidth="1"/>
    <col min="14596" max="14596" width="15.28515625" style="150" customWidth="1"/>
    <col min="14597" max="14597" width="15.140625" style="150" customWidth="1"/>
    <col min="14598" max="14848" width="9.140625" style="150"/>
    <col min="14849" max="14849" width="7.7109375" style="150" customWidth="1"/>
    <col min="14850" max="14850" width="48.5703125" style="150" customWidth="1"/>
    <col min="14851" max="14851" width="23.28515625" style="150" customWidth="1"/>
    <col min="14852" max="14852" width="15.28515625" style="150" customWidth="1"/>
    <col min="14853" max="14853" width="15.140625" style="150" customWidth="1"/>
    <col min="14854" max="15104" width="9.140625" style="150"/>
    <col min="15105" max="15105" width="7.7109375" style="150" customWidth="1"/>
    <col min="15106" max="15106" width="48.5703125" style="150" customWidth="1"/>
    <col min="15107" max="15107" width="23.28515625" style="150" customWidth="1"/>
    <col min="15108" max="15108" width="15.28515625" style="150" customWidth="1"/>
    <col min="15109" max="15109" width="15.140625" style="150" customWidth="1"/>
    <col min="15110" max="15360" width="9.140625" style="150"/>
    <col min="15361" max="15361" width="7.7109375" style="150" customWidth="1"/>
    <col min="15362" max="15362" width="48.5703125" style="150" customWidth="1"/>
    <col min="15363" max="15363" width="23.28515625" style="150" customWidth="1"/>
    <col min="15364" max="15364" width="15.28515625" style="150" customWidth="1"/>
    <col min="15365" max="15365" width="15.140625" style="150" customWidth="1"/>
    <col min="15366" max="15616" width="9.140625" style="150"/>
    <col min="15617" max="15617" width="7.7109375" style="150" customWidth="1"/>
    <col min="15618" max="15618" width="48.5703125" style="150" customWidth="1"/>
    <col min="15619" max="15619" width="23.28515625" style="150" customWidth="1"/>
    <col min="15620" max="15620" width="15.28515625" style="150" customWidth="1"/>
    <col min="15621" max="15621" width="15.140625" style="150" customWidth="1"/>
    <col min="15622" max="15872" width="9.140625" style="150"/>
    <col min="15873" max="15873" width="7.7109375" style="150" customWidth="1"/>
    <col min="15874" max="15874" width="48.5703125" style="150" customWidth="1"/>
    <col min="15875" max="15875" width="23.28515625" style="150" customWidth="1"/>
    <col min="15876" max="15876" width="15.28515625" style="150" customWidth="1"/>
    <col min="15877" max="15877" width="15.140625" style="150" customWidth="1"/>
    <col min="15878" max="16128" width="9.140625" style="150"/>
    <col min="16129" max="16129" width="7.7109375" style="150" customWidth="1"/>
    <col min="16130" max="16130" width="48.5703125" style="150" customWidth="1"/>
    <col min="16131" max="16131" width="23.28515625" style="150" customWidth="1"/>
    <col min="16132" max="16132" width="15.28515625" style="150" customWidth="1"/>
    <col min="16133" max="16133" width="15.140625" style="150" customWidth="1"/>
    <col min="16134" max="16384" width="9.140625" style="150"/>
  </cols>
  <sheetData>
    <row r="1" spans="1:5" s="190" customFormat="1" ht="19.5" customHeight="1" x14ac:dyDescent="0.25">
      <c r="A1" s="375"/>
      <c r="B1" s="375"/>
      <c r="C1" s="376"/>
      <c r="D1" s="376"/>
      <c r="E1" s="147"/>
    </row>
    <row r="2" spans="1:5" s="148" customFormat="1" ht="19.5" customHeight="1" x14ac:dyDescent="0.25">
      <c r="A2" s="377"/>
      <c r="B2" s="377"/>
      <c r="C2" s="377"/>
      <c r="D2" s="377"/>
      <c r="E2" s="149"/>
    </row>
    <row r="3" spans="1:5" ht="19.5" customHeight="1" x14ac:dyDescent="0.25">
      <c r="B3" s="151"/>
      <c r="C3" s="151"/>
      <c r="D3" s="151"/>
      <c r="E3" s="151"/>
    </row>
    <row r="4" spans="1:5" s="172" customFormat="1" ht="19.5" customHeight="1" x14ac:dyDescent="0.3">
      <c r="A4" s="378"/>
      <c r="B4" s="378"/>
      <c r="C4" s="378"/>
      <c r="D4" s="378"/>
      <c r="E4" s="171"/>
    </row>
    <row r="5" spans="1:5" ht="19.5" customHeight="1" x14ac:dyDescent="0.25">
      <c r="A5" s="190"/>
      <c r="B5" s="190"/>
      <c r="C5" s="190"/>
      <c r="D5" s="190"/>
      <c r="E5" s="148"/>
    </row>
    <row r="6" spans="1:5" s="181" customFormat="1" ht="16.5" x14ac:dyDescent="0.25">
      <c r="A6" s="382"/>
      <c r="B6" s="382"/>
      <c r="C6" s="382"/>
      <c r="D6" s="382"/>
      <c r="E6" s="180"/>
    </row>
    <row r="7" spans="1:5" ht="19.5" customHeight="1" x14ac:dyDescent="0.25">
      <c r="A7" s="155"/>
      <c r="B7" s="152"/>
      <c r="C7" s="152"/>
      <c r="D7" s="152"/>
      <c r="E7" s="153"/>
    </row>
    <row r="8" spans="1:5" ht="19.5" customHeight="1" x14ac:dyDescent="0.25">
      <c r="A8" s="155"/>
      <c r="B8" s="152"/>
      <c r="C8" s="152"/>
      <c r="D8" s="152"/>
      <c r="E8" s="153"/>
    </row>
    <row r="9" spans="1:5" ht="19.5" customHeight="1" x14ac:dyDescent="0.25">
      <c r="A9" s="151"/>
      <c r="B9" s="176"/>
      <c r="C9" s="176"/>
      <c r="D9" s="152"/>
      <c r="E9" s="153"/>
    </row>
    <row r="10" spans="1:5" ht="16.5" x14ac:dyDescent="0.25">
      <c r="A10" s="152"/>
      <c r="B10" s="152"/>
      <c r="C10" s="152"/>
      <c r="D10" s="152"/>
      <c r="E10" s="153"/>
    </row>
    <row r="11" spans="1:5" s="155" customFormat="1" ht="19.5" customHeight="1" x14ac:dyDescent="0.25">
      <c r="A11" s="374"/>
      <c r="B11" s="374"/>
      <c r="C11" s="154"/>
      <c r="D11" s="154"/>
    </row>
    <row r="12" spans="1:5" s="154" customFormat="1" ht="16.5" x14ac:dyDescent="0.25">
      <c r="A12" s="156"/>
      <c r="B12" s="156"/>
      <c r="C12" s="156"/>
      <c r="D12" s="156"/>
    </row>
    <row r="13" spans="1:5" ht="19.5" customHeight="1" x14ac:dyDescent="0.25">
      <c r="A13" s="175"/>
      <c r="B13" s="175"/>
      <c r="C13" s="175"/>
      <c r="D13" s="175"/>
    </row>
    <row r="14" spans="1:5" s="184" customFormat="1" ht="19.5" customHeight="1" x14ac:dyDescent="0.25">
      <c r="A14" s="182"/>
      <c r="B14" s="183"/>
      <c r="C14" s="99"/>
      <c r="D14" s="99"/>
    </row>
    <row r="15" spans="1:5" s="159" customFormat="1" ht="42" customHeight="1" x14ac:dyDescent="0.25">
      <c r="A15" s="174"/>
      <c r="B15" s="100"/>
      <c r="C15" s="158"/>
      <c r="D15" s="173"/>
    </row>
    <row r="16" spans="1:5" s="159" customFormat="1" ht="30" customHeight="1" x14ac:dyDescent="0.25">
      <c r="A16" s="174"/>
      <c r="B16" s="100"/>
      <c r="C16" s="158"/>
      <c r="D16" s="173"/>
    </row>
    <row r="17" spans="1:5" s="159" customFormat="1" ht="30" customHeight="1" x14ac:dyDescent="0.25">
      <c r="A17" s="174"/>
      <c r="B17" s="100"/>
      <c r="C17" s="158"/>
      <c r="D17" s="173"/>
    </row>
    <row r="18" spans="1:5" s="159" customFormat="1" ht="36.75" customHeight="1" x14ac:dyDescent="0.25">
      <c r="A18" s="174"/>
      <c r="B18" s="100"/>
      <c r="C18" s="158"/>
      <c r="D18" s="173"/>
    </row>
    <row r="19" spans="1:5" s="159" customFormat="1" ht="28.5" customHeight="1" x14ac:dyDescent="0.25">
      <c r="A19" s="174"/>
      <c r="B19" s="100"/>
      <c r="C19" s="158"/>
      <c r="D19" s="173"/>
    </row>
    <row r="20" spans="1:5" s="159" customFormat="1" ht="28.5" customHeight="1" x14ac:dyDescent="0.25">
      <c r="A20" s="174"/>
      <c r="B20" s="100"/>
      <c r="C20" s="158"/>
      <c r="D20" s="173"/>
    </row>
    <row r="21" spans="1:5" s="159" customFormat="1" ht="28.5" customHeight="1" x14ac:dyDescent="0.25">
      <c r="A21" s="174"/>
      <c r="B21" s="100"/>
      <c r="C21" s="158"/>
      <c r="D21" s="173"/>
    </row>
    <row r="22" spans="1:5" s="159" customFormat="1" ht="43.5" customHeight="1" x14ac:dyDescent="0.25">
      <c r="A22" s="174"/>
      <c r="B22" s="100"/>
      <c r="C22" s="158"/>
      <c r="D22" s="173"/>
    </row>
    <row r="23" spans="1:5" s="159" customFormat="1" ht="42" customHeight="1" x14ac:dyDescent="0.25">
      <c r="A23" s="174"/>
      <c r="B23" s="100"/>
      <c r="C23" s="158"/>
      <c r="D23" s="173"/>
    </row>
    <row r="24" spans="1:5" s="159" customFormat="1" ht="72" customHeight="1" x14ac:dyDescent="0.25">
      <c r="A24" s="174"/>
      <c r="B24" s="100"/>
      <c r="C24" s="158"/>
      <c r="D24" s="173"/>
    </row>
    <row r="25" spans="1:5" s="185" customFormat="1" ht="28.5" customHeight="1" x14ac:dyDescent="0.25">
      <c r="A25" s="182"/>
      <c r="B25" s="183"/>
      <c r="C25" s="182"/>
      <c r="D25" s="99"/>
    </row>
    <row r="26" spans="1:5" s="184" customFormat="1" ht="18.75" x14ac:dyDescent="0.25">
      <c r="A26" s="186"/>
      <c r="B26" s="101"/>
      <c r="C26" s="99"/>
      <c r="D26" s="99"/>
    </row>
    <row r="27" spans="1:5" s="184" customFormat="1" ht="49.5" customHeight="1" x14ac:dyDescent="0.25">
      <c r="A27" s="186"/>
      <c r="B27" s="101"/>
      <c r="C27" s="99"/>
      <c r="D27" s="99"/>
    </row>
    <row r="28" spans="1:5" ht="19.5" customHeight="1" x14ac:dyDescent="0.25">
      <c r="A28" s="162"/>
      <c r="B28" s="162"/>
      <c r="C28" s="163"/>
      <c r="D28" s="164"/>
    </row>
    <row r="29" spans="1:5" ht="19.5" customHeight="1" x14ac:dyDescent="0.25">
      <c r="A29" s="165"/>
      <c r="B29" s="155"/>
      <c r="C29" s="166"/>
    </row>
    <row r="30" spans="1:5" ht="19.5" customHeight="1" x14ac:dyDescent="0.25">
      <c r="A30" s="165"/>
      <c r="B30" s="167"/>
      <c r="C30" s="166"/>
    </row>
    <row r="31" spans="1:5" s="154" customFormat="1" ht="19.5" customHeight="1" x14ac:dyDescent="0.25">
      <c r="A31" s="165"/>
      <c r="B31" s="155"/>
      <c r="C31" s="166"/>
      <c r="E31" s="150"/>
    </row>
    <row r="32" spans="1:5" s="154" customFormat="1" ht="19.5" customHeight="1" x14ac:dyDescent="0.25">
      <c r="A32" s="165"/>
      <c r="B32" s="167"/>
      <c r="C32" s="166"/>
      <c r="E32" s="150"/>
    </row>
    <row r="33" spans="1:5" s="154" customFormat="1" ht="19.5" customHeight="1" x14ac:dyDescent="0.25">
      <c r="A33" s="168"/>
      <c r="B33" s="169"/>
      <c r="E33" s="150"/>
    </row>
    <row r="34" spans="1:5" s="154" customFormat="1" ht="19.5" customHeight="1" x14ac:dyDescent="0.25">
      <c r="A34" s="170"/>
      <c r="B34" s="150"/>
      <c r="E34" s="150"/>
    </row>
  </sheetData>
  <mergeCells count="7">
    <mergeCell ref="A11:B11"/>
    <mergeCell ref="A1:B1"/>
    <mergeCell ref="C1:D1"/>
    <mergeCell ref="A2:B2"/>
    <mergeCell ref="C2:D2"/>
    <mergeCell ref="A4:D4"/>
    <mergeCell ref="A6:D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35"/>
  <sheetViews>
    <sheetView topLeftCell="A7" workbookViewId="0">
      <selection activeCell="C16" sqref="C16"/>
    </sheetView>
  </sheetViews>
  <sheetFormatPr defaultRowHeight="16.5" x14ac:dyDescent="0.25"/>
  <cols>
    <col min="1" max="1" width="7.7109375" style="150" customWidth="1"/>
    <col min="2" max="2" width="40" style="150" customWidth="1"/>
    <col min="3" max="3" width="28.140625" style="154" customWidth="1"/>
    <col min="4" max="4" width="20.7109375" style="154" customWidth="1"/>
    <col min="5" max="5" width="15.140625" style="150" customWidth="1"/>
    <col min="6" max="256" width="9.140625" style="150"/>
    <col min="257" max="257" width="7.7109375" style="150" customWidth="1"/>
    <col min="258" max="258" width="40" style="150" customWidth="1"/>
    <col min="259" max="259" width="28.140625" style="150" customWidth="1"/>
    <col min="260" max="260" width="20.7109375" style="150" customWidth="1"/>
    <col min="261" max="261" width="15.140625" style="150" customWidth="1"/>
    <col min="262" max="512" width="9.140625" style="150"/>
    <col min="513" max="513" width="7.7109375" style="150" customWidth="1"/>
    <col min="514" max="514" width="40" style="150" customWidth="1"/>
    <col min="515" max="515" width="28.140625" style="150" customWidth="1"/>
    <col min="516" max="516" width="20.7109375" style="150" customWidth="1"/>
    <col min="517" max="517" width="15.140625" style="150" customWidth="1"/>
    <col min="518" max="768" width="9.140625" style="150"/>
    <col min="769" max="769" width="7.7109375" style="150" customWidth="1"/>
    <col min="770" max="770" width="40" style="150" customWidth="1"/>
    <col min="771" max="771" width="28.140625" style="150" customWidth="1"/>
    <col min="772" max="772" width="20.7109375" style="150" customWidth="1"/>
    <col min="773" max="773" width="15.140625" style="150" customWidth="1"/>
    <col min="774" max="1024" width="9.140625" style="150"/>
    <col min="1025" max="1025" width="7.7109375" style="150" customWidth="1"/>
    <col min="1026" max="1026" width="40" style="150" customWidth="1"/>
    <col min="1027" max="1027" width="28.140625" style="150" customWidth="1"/>
    <col min="1028" max="1028" width="20.7109375" style="150" customWidth="1"/>
    <col min="1029" max="1029" width="15.140625" style="150" customWidth="1"/>
    <col min="1030" max="1280" width="9.140625" style="150"/>
    <col min="1281" max="1281" width="7.7109375" style="150" customWidth="1"/>
    <col min="1282" max="1282" width="40" style="150" customWidth="1"/>
    <col min="1283" max="1283" width="28.140625" style="150" customWidth="1"/>
    <col min="1284" max="1284" width="20.7109375" style="150" customWidth="1"/>
    <col min="1285" max="1285" width="15.140625" style="150" customWidth="1"/>
    <col min="1286" max="1536" width="9.140625" style="150"/>
    <col min="1537" max="1537" width="7.7109375" style="150" customWidth="1"/>
    <col min="1538" max="1538" width="40" style="150" customWidth="1"/>
    <col min="1539" max="1539" width="28.140625" style="150" customWidth="1"/>
    <col min="1540" max="1540" width="20.7109375" style="150" customWidth="1"/>
    <col min="1541" max="1541" width="15.140625" style="150" customWidth="1"/>
    <col min="1542" max="1792" width="9.140625" style="150"/>
    <col min="1793" max="1793" width="7.7109375" style="150" customWidth="1"/>
    <col min="1794" max="1794" width="40" style="150" customWidth="1"/>
    <col min="1795" max="1795" width="28.140625" style="150" customWidth="1"/>
    <col min="1796" max="1796" width="20.7109375" style="150" customWidth="1"/>
    <col min="1797" max="1797" width="15.140625" style="150" customWidth="1"/>
    <col min="1798" max="2048" width="9.140625" style="150"/>
    <col min="2049" max="2049" width="7.7109375" style="150" customWidth="1"/>
    <col min="2050" max="2050" width="40" style="150" customWidth="1"/>
    <col min="2051" max="2051" width="28.140625" style="150" customWidth="1"/>
    <col min="2052" max="2052" width="20.7109375" style="150" customWidth="1"/>
    <col min="2053" max="2053" width="15.140625" style="150" customWidth="1"/>
    <col min="2054" max="2304" width="9.140625" style="150"/>
    <col min="2305" max="2305" width="7.7109375" style="150" customWidth="1"/>
    <col min="2306" max="2306" width="40" style="150" customWidth="1"/>
    <col min="2307" max="2307" width="28.140625" style="150" customWidth="1"/>
    <col min="2308" max="2308" width="20.7109375" style="150" customWidth="1"/>
    <col min="2309" max="2309" width="15.140625" style="150" customWidth="1"/>
    <col min="2310" max="2560" width="9.140625" style="150"/>
    <col min="2561" max="2561" width="7.7109375" style="150" customWidth="1"/>
    <col min="2562" max="2562" width="40" style="150" customWidth="1"/>
    <col min="2563" max="2563" width="28.140625" style="150" customWidth="1"/>
    <col min="2564" max="2564" width="20.7109375" style="150" customWidth="1"/>
    <col min="2565" max="2565" width="15.140625" style="150" customWidth="1"/>
    <col min="2566" max="2816" width="9.140625" style="150"/>
    <col min="2817" max="2817" width="7.7109375" style="150" customWidth="1"/>
    <col min="2818" max="2818" width="40" style="150" customWidth="1"/>
    <col min="2819" max="2819" width="28.140625" style="150" customWidth="1"/>
    <col min="2820" max="2820" width="20.7109375" style="150" customWidth="1"/>
    <col min="2821" max="2821" width="15.140625" style="150" customWidth="1"/>
    <col min="2822" max="3072" width="9.140625" style="150"/>
    <col min="3073" max="3073" width="7.7109375" style="150" customWidth="1"/>
    <col min="3074" max="3074" width="40" style="150" customWidth="1"/>
    <col min="3075" max="3075" width="28.140625" style="150" customWidth="1"/>
    <col min="3076" max="3076" width="20.7109375" style="150" customWidth="1"/>
    <col min="3077" max="3077" width="15.140625" style="150" customWidth="1"/>
    <col min="3078" max="3328" width="9.140625" style="150"/>
    <col min="3329" max="3329" width="7.7109375" style="150" customWidth="1"/>
    <col min="3330" max="3330" width="40" style="150" customWidth="1"/>
    <col min="3331" max="3331" width="28.140625" style="150" customWidth="1"/>
    <col min="3332" max="3332" width="20.7109375" style="150" customWidth="1"/>
    <col min="3333" max="3333" width="15.140625" style="150" customWidth="1"/>
    <col min="3334" max="3584" width="9.140625" style="150"/>
    <col min="3585" max="3585" width="7.7109375" style="150" customWidth="1"/>
    <col min="3586" max="3586" width="40" style="150" customWidth="1"/>
    <col min="3587" max="3587" width="28.140625" style="150" customWidth="1"/>
    <col min="3588" max="3588" width="20.7109375" style="150" customWidth="1"/>
    <col min="3589" max="3589" width="15.140625" style="150" customWidth="1"/>
    <col min="3590" max="3840" width="9.140625" style="150"/>
    <col min="3841" max="3841" width="7.7109375" style="150" customWidth="1"/>
    <col min="3842" max="3842" width="40" style="150" customWidth="1"/>
    <col min="3843" max="3843" width="28.140625" style="150" customWidth="1"/>
    <col min="3844" max="3844" width="20.7109375" style="150" customWidth="1"/>
    <col min="3845" max="3845" width="15.140625" style="150" customWidth="1"/>
    <col min="3846" max="4096" width="9.140625" style="150"/>
    <col min="4097" max="4097" width="7.7109375" style="150" customWidth="1"/>
    <col min="4098" max="4098" width="40" style="150" customWidth="1"/>
    <col min="4099" max="4099" width="28.140625" style="150" customWidth="1"/>
    <col min="4100" max="4100" width="20.7109375" style="150" customWidth="1"/>
    <col min="4101" max="4101" width="15.140625" style="150" customWidth="1"/>
    <col min="4102" max="4352" width="9.140625" style="150"/>
    <col min="4353" max="4353" width="7.7109375" style="150" customWidth="1"/>
    <col min="4354" max="4354" width="40" style="150" customWidth="1"/>
    <col min="4355" max="4355" width="28.140625" style="150" customWidth="1"/>
    <col min="4356" max="4356" width="20.7109375" style="150" customWidth="1"/>
    <col min="4357" max="4357" width="15.140625" style="150" customWidth="1"/>
    <col min="4358" max="4608" width="9.140625" style="150"/>
    <col min="4609" max="4609" width="7.7109375" style="150" customWidth="1"/>
    <col min="4610" max="4610" width="40" style="150" customWidth="1"/>
    <col min="4611" max="4611" width="28.140625" style="150" customWidth="1"/>
    <col min="4612" max="4612" width="20.7109375" style="150" customWidth="1"/>
    <col min="4613" max="4613" width="15.140625" style="150" customWidth="1"/>
    <col min="4614" max="4864" width="9.140625" style="150"/>
    <col min="4865" max="4865" width="7.7109375" style="150" customWidth="1"/>
    <col min="4866" max="4866" width="40" style="150" customWidth="1"/>
    <col min="4867" max="4867" width="28.140625" style="150" customWidth="1"/>
    <col min="4868" max="4868" width="20.7109375" style="150" customWidth="1"/>
    <col min="4869" max="4869" width="15.140625" style="150" customWidth="1"/>
    <col min="4870" max="5120" width="9.140625" style="150"/>
    <col min="5121" max="5121" width="7.7109375" style="150" customWidth="1"/>
    <col min="5122" max="5122" width="40" style="150" customWidth="1"/>
    <col min="5123" max="5123" width="28.140625" style="150" customWidth="1"/>
    <col min="5124" max="5124" width="20.7109375" style="150" customWidth="1"/>
    <col min="5125" max="5125" width="15.140625" style="150" customWidth="1"/>
    <col min="5126" max="5376" width="9.140625" style="150"/>
    <col min="5377" max="5377" width="7.7109375" style="150" customWidth="1"/>
    <col min="5378" max="5378" width="40" style="150" customWidth="1"/>
    <col min="5379" max="5379" width="28.140625" style="150" customWidth="1"/>
    <col min="5380" max="5380" width="20.7109375" style="150" customWidth="1"/>
    <col min="5381" max="5381" width="15.140625" style="150" customWidth="1"/>
    <col min="5382" max="5632" width="9.140625" style="150"/>
    <col min="5633" max="5633" width="7.7109375" style="150" customWidth="1"/>
    <col min="5634" max="5634" width="40" style="150" customWidth="1"/>
    <col min="5635" max="5635" width="28.140625" style="150" customWidth="1"/>
    <col min="5636" max="5636" width="20.7109375" style="150" customWidth="1"/>
    <col min="5637" max="5637" width="15.140625" style="150" customWidth="1"/>
    <col min="5638" max="5888" width="9.140625" style="150"/>
    <col min="5889" max="5889" width="7.7109375" style="150" customWidth="1"/>
    <col min="5890" max="5890" width="40" style="150" customWidth="1"/>
    <col min="5891" max="5891" width="28.140625" style="150" customWidth="1"/>
    <col min="5892" max="5892" width="20.7109375" style="150" customWidth="1"/>
    <col min="5893" max="5893" width="15.140625" style="150" customWidth="1"/>
    <col min="5894" max="6144" width="9.140625" style="150"/>
    <col min="6145" max="6145" width="7.7109375" style="150" customWidth="1"/>
    <col min="6146" max="6146" width="40" style="150" customWidth="1"/>
    <col min="6147" max="6147" width="28.140625" style="150" customWidth="1"/>
    <col min="6148" max="6148" width="20.7109375" style="150" customWidth="1"/>
    <col min="6149" max="6149" width="15.140625" style="150" customWidth="1"/>
    <col min="6150" max="6400" width="9.140625" style="150"/>
    <col min="6401" max="6401" width="7.7109375" style="150" customWidth="1"/>
    <col min="6402" max="6402" width="40" style="150" customWidth="1"/>
    <col min="6403" max="6403" width="28.140625" style="150" customWidth="1"/>
    <col min="6404" max="6404" width="20.7109375" style="150" customWidth="1"/>
    <col min="6405" max="6405" width="15.140625" style="150" customWidth="1"/>
    <col min="6406" max="6656" width="9.140625" style="150"/>
    <col min="6657" max="6657" width="7.7109375" style="150" customWidth="1"/>
    <col min="6658" max="6658" width="40" style="150" customWidth="1"/>
    <col min="6659" max="6659" width="28.140625" style="150" customWidth="1"/>
    <col min="6660" max="6660" width="20.7109375" style="150" customWidth="1"/>
    <col min="6661" max="6661" width="15.140625" style="150" customWidth="1"/>
    <col min="6662" max="6912" width="9.140625" style="150"/>
    <col min="6913" max="6913" width="7.7109375" style="150" customWidth="1"/>
    <col min="6914" max="6914" width="40" style="150" customWidth="1"/>
    <col min="6915" max="6915" width="28.140625" style="150" customWidth="1"/>
    <col min="6916" max="6916" width="20.7109375" style="150" customWidth="1"/>
    <col min="6917" max="6917" width="15.140625" style="150" customWidth="1"/>
    <col min="6918" max="7168" width="9.140625" style="150"/>
    <col min="7169" max="7169" width="7.7109375" style="150" customWidth="1"/>
    <col min="7170" max="7170" width="40" style="150" customWidth="1"/>
    <col min="7171" max="7171" width="28.140625" style="150" customWidth="1"/>
    <col min="7172" max="7172" width="20.7109375" style="150" customWidth="1"/>
    <col min="7173" max="7173" width="15.140625" style="150" customWidth="1"/>
    <col min="7174" max="7424" width="9.140625" style="150"/>
    <col min="7425" max="7425" width="7.7109375" style="150" customWidth="1"/>
    <col min="7426" max="7426" width="40" style="150" customWidth="1"/>
    <col min="7427" max="7427" width="28.140625" style="150" customWidth="1"/>
    <col min="7428" max="7428" width="20.7109375" style="150" customWidth="1"/>
    <col min="7429" max="7429" width="15.140625" style="150" customWidth="1"/>
    <col min="7430" max="7680" width="9.140625" style="150"/>
    <col min="7681" max="7681" width="7.7109375" style="150" customWidth="1"/>
    <col min="7682" max="7682" width="40" style="150" customWidth="1"/>
    <col min="7683" max="7683" width="28.140625" style="150" customWidth="1"/>
    <col min="7684" max="7684" width="20.7109375" style="150" customWidth="1"/>
    <col min="7685" max="7685" width="15.140625" style="150" customWidth="1"/>
    <col min="7686" max="7936" width="9.140625" style="150"/>
    <col min="7937" max="7937" width="7.7109375" style="150" customWidth="1"/>
    <col min="7938" max="7938" width="40" style="150" customWidth="1"/>
    <col min="7939" max="7939" width="28.140625" style="150" customWidth="1"/>
    <col min="7940" max="7940" width="20.7109375" style="150" customWidth="1"/>
    <col min="7941" max="7941" width="15.140625" style="150" customWidth="1"/>
    <col min="7942" max="8192" width="9.140625" style="150"/>
    <col min="8193" max="8193" width="7.7109375" style="150" customWidth="1"/>
    <col min="8194" max="8194" width="40" style="150" customWidth="1"/>
    <col min="8195" max="8195" width="28.140625" style="150" customWidth="1"/>
    <col min="8196" max="8196" width="20.7109375" style="150" customWidth="1"/>
    <col min="8197" max="8197" width="15.140625" style="150" customWidth="1"/>
    <col min="8198" max="8448" width="9.140625" style="150"/>
    <col min="8449" max="8449" width="7.7109375" style="150" customWidth="1"/>
    <col min="8450" max="8450" width="40" style="150" customWidth="1"/>
    <col min="8451" max="8451" width="28.140625" style="150" customWidth="1"/>
    <col min="8452" max="8452" width="20.7109375" style="150" customWidth="1"/>
    <col min="8453" max="8453" width="15.140625" style="150" customWidth="1"/>
    <col min="8454" max="8704" width="9.140625" style="150"/>
    <col min="8705" max="8705" width="7.7109375" style="150" customWidth="1"/>
    <col min="8706" max="8706" width="40" style="150" customWidth="1"/>
    <col min="8707" max="8707" width="28.140625" style="150" customWidth="1"/>
    <col min="8708" max="8708" width="20.7109375" style="150" customWidth="1"/>
    <col min="8709" max="8709" width="15.140625" style="150" customWidth="1"/>
    <col min="8710" max="8960" width="9.140625" style="150"/>
    <col min="8961" max="8961" width="7.7109375" style="150" customWidth="1"/>
    <col min="8962" max="8962" width="40" style="150" customWidth="1"/>
    <col min="8963" max="8963" width="28.140625" style="150" customWidth="1"/>
    <col min="8964" max="8964" width="20.7109375" style="150" customWidth="1"/>
    <col min="8965" max="8965" width="15.140625" style="150" customWidth="1"/>
    <col min="8966" max="9216" width="9.140625" style="150"/>
    <col min="9217" max="9217" width="7.7109375" style="150" customWidth="1"/>
    <col min="9218" max="9218" width="40" style="150" customWidth="1"/>
    <col min="9219" max="9219" width="28.140625" style="150" customWidth="1"/>
    <col min="9220" max="9220" width="20.7109375" style="150" customWidth="1"/>
    <col min="9221" max="9221" width="15.140625" style="150" customWidth="1"/>
    <col min="9222" max="9472" width="9.140625" style="150"/>
    <col min="9473" max="9473" width="7.7109375" style="150" customWidth="1"/>
    <col min="9474" max="9474" width="40" style="150" customWidth="1"/>
    <col min="9475" max="9475" width="28.140625" style="150" customWidth="1"/>
    <col min="9476" max="9476" width="20.7109375" style="150" customWidth="1"/>
    <col min="9477" max="9477" width="15.140625" style="150" customWidth="1"/>
    <col min="9478" max="9728" width="9.140625" style="150"/>
    <col min="9729" max="9729" width="7.7109375" style="150" customWidth="1"/>
    <col min="9730" max="9730" width="40" style="150" customWidth="1"/>
    <col min="9731" max="9731" width="28.140625" style="150" customWidth="1"/>
    <col min="9732" max="9732" width="20.7109375" style="150" customWidth="1"/>
    <col min="9733" max="9733" width="15.140625" style="150" customWidth="1"/>
    <col min="9734" max="9984" width="9.140625" style="150"/>
    <col min="9985" max="9985" width="7.7109375" style="150" customWidth="1"/>
    <col min="9986" max="9986" width="40" style="150" customWidth="1"/>
    <col min="9987" max="9987" width="28.140625" style="150" customWidth="1"/>
    <col min="9988" max="9988" width="20.7109375" style="150" customWidth="1"/>
    <col min="9989" max="9989" width="15.140625" style="150" customWidth="1"/>
    <col min="9990" max="10240" width="9.140625" style="150"/>
    <col min="10241" max="10241" width="7.7109375" style="150" customWidth="1"/>
    <col min="10242" max="10242" width="40" style="150" customWidth="1"/>
    <col min="10243" max="10243" width="28.140625" style="150" customWidth="1"/>
    <col min="10244" max="10244" width="20.7109375" style="150" customWidth="1"/>
    <col min="10245" max="10245" width="15.140625" style="150" customWidth="1"/>
    <col min="10246" max="10496" width="9.140625" style="150"/>
    <col min="10497" max="10497" width="7.7109375" style="150" customWidth="1"/>
    <col min="10498" max="10498" width="40" style="150" customWidth="1"/>
    <col min="10499" max="10499" width="28.140625" style="150" customWidth="1"/>
    <col min="10500" max="10500" width="20.7109375" style="150" customWidth="1"/>
    <col min="10501" max="10501" width="15.140625" style="150" customWidth="1"/>
    <col min="10502" max="10752" width="9.140625" style="150"/>
    <col min="10753" max="10753" width="7.7109375" style="150" customWidth="1"/>
    <col min="10754" max="10754" width="40" style="150" customWidth="1"/>
    <col min="10755" max="10755" width="28.140625" style="150" customWidth="1"/>
    <col min="10756" max="10756" width="20.7109375" style="150" customWidth="1"/>
    <col min="10757" max="10757" width="15.140625" style="150" customWidth="1"/>
    <col min="10758" max="11008" width="9.140625" style="150"/>
    <col min="11009" max="11009" width="7.7109375" style="150" customWidth="1"/>
    <col min="11010" max="11010" width="40" style="150" customWidth="1"/>
    <col min="11011" max="11011" width="28.140625" style="150" customWidth="1"/>
    <col min="11012" max="11012" width="20.7109375" style="150" customWidth="1"/>
    <col min="11013" max="11013" width="15.140625" style="150" customWidth="1"/>
    <col min="11014" max="11264" width="9.140625" style="150"/>
    <col min="11265" max="11265" width="7.7109375" style="150" customWidth="1"/>
    <col min="11266" max="11266" width="40" style="150" customWidth="1"/>
    <col min="11267" max="11267" width="28.140625" style="150" customWidth="1"/>
    <col min="11268" max="11268" width="20.7109375" style="150" customWidth="1"/>
    <col min="11269" max="11269" width="15.140625" style="150" customWidth="1"/>
    <col min="11270" max="11520" width="9.140625" style="150"/>
    <col min="11521" max="11521" width="7.7109375" style="150" customWidth="1"/>
    <col min="11522" max="11522" width="40" style="150" customWidth="1"/>
    <col min="11523" max="11523" width="28.140625" style="150" customWidth="1"/>
    <col min="11524" max="11524" width="20.7109375" style="150" customWidth="1"/>
    <col min="11525" max="11525" width="15.140625" style="150" customWidth="1"/>
    <col min="11526" max="11776" width="9.140625" style="150"/>
    <col min="11777" max="11777" width="7.7109375" style="150" customWidth="1"/>
    <col min="11778" max="11778" width="40" style="150" customWidth="1"/>
    <col min="11779" max="11779" width="28.140625" style="150" customWidth="1"/>
    <col min="11780" max="11780" width="20.7109375" style="150" customWidth="1"/>
    <col min="11781" max="11781" width="15.140625" style="150" customWidth="1"/>
    <col min="11782" max="12032" width="9.140625" style="150"/>
    <col min="12033" max="12033" width="7.7109375" style="150" customWidth="1"/>
    <col min="12034" max="12034" width="40" style="150" customWidth="1"/>
    <col min="12035" max="12035" width="28.140625" style="150" customWidth="1"/>
    <col min="12036" max="12036" width="20.7109375" style="150" customWidth="1"/>
    <col min="12037" max="12037" width="15.140625" style="150" customWidth="1"/>
    <col min="12038" max="12288" width="9.140625" style="150"/>
    <col min="12289" max="12289" width="7.7109375" style="150" customWidth="1"/>
    <col min="12290" max="12290" width="40" style="150" customWidth="1"/>
    <col min="12291" max="12291" width="28.140625" style="150" customWidth="1"/>
    <col min="12292" max="12292" width="20.7109375" style="150" customWidth="1"/>
    <col min="12293" max="12293" width="15.140625" style="150" customWidth="1"/>
    <col min="12294" max="12544" width="9.140625" style="150"/>
    <col min="12545" max="12545" width="7.7109375" style="150" customWidth="1"/>
    <col min="12546" max="12546" width="40" style="150" customWidth="1"/>
    <col min="12547" max="12547" width="28.140625" style="150" customWidth="1"/>
    <col min="12548" max="12548" width="20.7109375" style="150" customWidth="1"/>
    <col min="12549" max="12549" width="15.140625" style="150" customWidth="1"/>
    <col min="12550" max="12800" width="9.140625" style="150"/>
    <col min="12801" max="12801" width="7.7109375" style="150" customWidth="1"/>
    <col min="12802" max="12802" width="40" style="150" customWidth="1"/>
    <col min="12803" max="12803" width="28.140625" style="150" customWidth="1"/>
    <col min="12804" max="12804" width="20.7109375" style="150" customWidth="1"/>
    <col min="12805" max="12805" width="15.140625" style="150" customWidth="1"/>
    <col min="12806" max="13056" width="9.140625" style="150"/>
    <col min="13057" max="13057" width="7.7109375" style="150" customWidth="1"/>
    <col min="13058" max="13058" width="40" style="150" customWidth="1"/>
    <col min="13059" max="13059" width="28.140625" style="150" customWidth="1"/>
    <col min="13060" max="13060" width="20.7109375" style="150" customWidth="1"/>
    <col min="13061" max="13061" width="15.140625" style="150" customWidth="1"/>
    <col min="13062" max="13312" width="9.140625" style="150"/>
    <col min="13313" max="13313" width="7.7109375" style="150" customWidth="1"/>
    <col min="13314" max="13314" width="40" style="150" customWidth="1"/>
    <col min="13315" max="13315" width="28.140625" style="150" customWidth="1"/>
    <col min="13316" max="13316" width="20.7109375" style="150" customWidth="1"/>
    <col min="13317" max="13317" width="15.140625" style="150" customWidth="1"/>
    <col min="13318" max="13568" width="9.140625" style="150"/>
    <col min="13569" max="13569" width="7.7109375" style="150" customWidth="1"/>
    <col min="13570" max="13570" width="40" style="150" customWidth="1"/>
    <col min="13571" max="13571" width="28.140625" style="150" customWidth="1"/>
    <col min="13572" max="13572" width="20.7109375" style="150" customWidth="1"/>
    <col min="13573" max="13573" width="15.140625" style="150" customWidth="1"/>
    <col min="13574" max="13824" width="9.140625" style="150"/>
    <col min="13825" max="13825" width="7.7109375" style="150" customWidth="1"/>
    <col min="13826" max="13826" width="40" style="150" customWidth="1"/>
    <col min="13827" max="13827" width="28.140625" style="150" customWidth="1"/>
    <col min="13828" max="13828" width="20.7109375" style="150" customWidth="1"/>
    <col min="13829" max="13829" width="15.140625" style="150" customWidth="1"/>
    <col min="13830" max="14080" width="9.140625" style="150"/>
    <col min="14081" max="14081" width="7.7109375" style="150" customWidth="1"/>
    <col min="14082" max="14082" width="40" style="150" customWidth="1"/>
    <col min="14083" max="14083" width="28.140625" style="150" customWidth="1"/>
    <col min="14084" max="14084" width="20.7109375" style="150" customWidth="1"/>
    <col min="14085" max="14085" width="15.140625" style="150" customWidth="1"/>
    <col min="14086" max="14336" width="9.140625" style="150"/>
    <col min="14337" max="14337" width="7.7109375" style="150" customWidth="1"/>
    <col min="14338" max="14338" width="40" style="150" customWidth="1"/>
    <col min="14339" max="14339" width="28.140625" style="150" customWidth="1"/>
    <col min="14340" max="14340" width="20.7109375" style="150" customWidth="1"/>
    <col min="14341" max="14341" width="15.140625" style="150" customWidth="1"/>
    <col min="14342" max="14592" width="9.140625" style="150"/>
    <col min="14593" max="14593" width="7.7109375" style="150" customWidth="1"/>
    <col min="14594" max="14594" width="40" style="150" customWidth="1"/>
    <col min="14595" max="14595" width="28.140625" style="150" customWidth="1"/>
    <col min="14596" max="14596" width="20.7109375" style="150" customWidth="1"/>
    <col min="14597" max="14597" width="15.140625" style="150" customWidth="1"/>
    <col min="14598" max="14848" width="9.140625" style="150"/>
    <col min="14849" max="14849" width="7.7109375" style="150" customWidth="1"/>
    <col min="14850" max="14850" width="40" style="150" customWidth="1"/>
    <col min="14851" max="14851" width="28.140625" style="150" customWidth="1"/>
    <col min="14852" max="14852" width="20.7109375" style="150" customWidth="1"/>
    <col min="14853" max="14853" width="15.140625" style="150" customWidth="1"/>
    <col min="14854" max="15104" width="9.140625" style="150"/>
    <col min="15105" max="15105" width="7.7109375" style="150" customWidth="1"/>
    <col min="15106" max="15106" width="40" style="150" customWidth="1"/>
    <col min="15107" max="15107" width="28.140625" style="150" customWidth="1"/>
    <col min="15108" max="15108" width="20.7109375" style="150" customWidth="1"/>
    <col min="15109" max="15109" width="15.140625" style="150" customWidth="1"/>
    <col min="15110" max="15360" width="9.140625" style="150"/>
    <col min="15361" max="15361" width="7.7109375" style="150" customWidth="1"/>
    <col min="15362" max="15362" width="40" style="150" customWidth="1"/>
    <col min="15363" max="15363" width="28.140625" style="150" customWidth="1"/>
    <col min="15364" max="15364" width="20.7109375" style="150" customWidth="1"/>
    <col min="15365" max="15365" width="15.140625" style="150" customWidth="1"/>
    <col min="15366" max="15616" width="9.140625" style="150"/>
    <col min="15617" max="15617" width="7.7109375" style="150" customWidth="1"/>
    <col min="15618" max="15618" width="40" style="150" customWidth="1"/>
    <col min="15619" max="15619" width="28.140625" style="150" customWidth="1"/>
    <col min="15620" max="15620" width="20.7109375" style="150" customWidth="1"/>
    <col min="15621" max="15621" width="15.140625" style="150" customWidth="1"/>
    <col min="15622" max="15872" width="9.140625" style="150"/>
    <col min="15873" max="15873" width="7.7109375" style="150" customWidth="1"/>
    <col min="15874" max="15874" width="40" style="150" customWidth="1"/>
    <col min="15875" max="15875" width="28.140625" style="150" customWidth="1"/>
    <col min="15876" max="15876" width="20.7109375" style="150" customWidth="1"/>
    <col min="15877" max="15877" width="15.140625" style="150" customWidth="1"/>
    <col min="15878" max="16128" width="9.140625" style="150"/>
    <col min="16129" max="16129" width="7.7109375" style="150" customWidth="1"/>
    <col min="16130" max="16130" width="40" style="150" customWidth="1"/>
    <col min="16131" max="16131" width="28.140625" style="150" customWidth="1"/>
    <col min="16132" max="16132" width="20.7109375" style="150" customWidth="1"/>
    <col min="16133" max="16133" width="15.140625" style="150" customWidth="1"/>
    <col min="16134" max="16384" width="9.140625" style="150"/>
  </cols>
  <sheetData>
    <row r="1" spans="1:5" s="246" customFormat="1" ht="19.5" customHeight="1" x14ac:dyDescent="0.25">
      <c r="A1" s="375" t="s">
        <v>140</v>
      </c>
      <c r="B1" s="375"/>
      <c r="C1" s="376" t="s">
        <v>141</v>
      </c>
      <c r="D1" s="376"/>
      <c r="E1" s="147"/>
    </row>
    <row r="2" spans="1:5" s="148" customFormat="1" ht="19.5" customHeight="1" x14ac:dyDescent="0.25">
      <c r="A2" s="377" t="s">
        <v>131</v>
      </c>
      <c r="B2" s="377"/>
      <c r="C2" s="377" t="s">
        <v>39</v>
      </c>
      <c r="D2" s="377"/>
      <c r="E2" s="149"/>
    </row>
    <row r="3" spans="1:5" ht="19.5" customHeight="1" x14ac:dyDescent="0.25">
      <c r="B3" s="151"/>
      <c r="C3" s="151"/>
      <c r="D3" s="151"/>
      <c r="E3" s="151"/>
    </row>
    <row r="4" spans="1:5" s="172" customFormat="1" ht="19.5" customHeight="1" x14ac:dyDescent="0.3">
      <c r="A4" s="378" t="s">
        <v>198</v>
      </c>
      <c r="B4" s="378"/>
      <c r="C4" s="378"/>
      <c r="D4" s="378"/>
      <c r="E4" s="171"/>
    </row>
    <row r="5" spans="1:5" ht="9" customHeight="1" x14ac:dyDescent="0.25">
      <c r="A5" s="246"/>
      <c r="B5" s="246"/>
      <c r="C5" s="246"/>
      <c r="D5" s="246"/>
      <c r="E5" s="148"/>
    </row>
    <row r="6" spans="1:5" x14ac:dyDescent="0.25">
      <c r="A6" s="379" t="s">
        <v>199</v>
      </c>
      <c r="B6" s="379"/>
      <c r="C6" s="379"/>
      <c r="D6" s="379"/>
      <c r="E6" s="152"/>
    </row>
    <row r="7" spans="1:5" ht="19.5" customHeight="1" x14ac:dyDescent="0.25">
      <c r="A7" s="155" t="s">
        <v>143</v>
      </c>
      <c r="B7" s="152"/>
      <c r="C7" s="152"/>
      <c r="D7" s="152"/>
      <c r="E7" s="153"/>
    </row>
    <row r="8" spans="1:5" ht="25.5" customHeight="1" x14ac:dyDescent="0.25">
      <c r="A8" s="159" t="s">
        <v>200</v>
      </c>
      <c r="B8" s="152"/>
      <c r="C8" s="141"/>
      <c r="D8" s="187"/>
      <c r="E8" s="153"/>
    </row>
    <row r="9" spans="1:5" s="145" customFormat="1" ht="3.75" customHeight="1" x14ac:dyDescent="0.25">
      <c r="A9" s="139" t="s">
        <v>145</v>
      </c>
      <c r="B9" s="140"/>
      <c r="C9" s="140"/>
      <c r="D9" s="143"/>
      <c r="E9" s="144"/>
    </row>
    <row r="10" spans="1:5" ht="6.75" customHeight="1" x14ac:dyDescent="0.25">
      <c r="A10" s="152"/>
      <c r="B10" s="152"/>
      <c r="C10" s="152"/>
      <c r="D10" s="152"/>
      <c r="E10" s="153"/>
    </row>
    <row r="11" spans="1:5" s="155" customFormat="1" ht="19.5" customHeight="1" x14ac:dyDescent="0.25">
      <c r="A11" s="374" t="s">
        <v>146</v>
      </c>
      <c r="B11" s="374"/>
      <c r="C11" s="154"/>
      <c r="D11" s="154"/>
    </row>
    <row r="12" spans="1:5" s="154" customFormat="1" x14ac:dyDescent="0.25">
      <c r="A12" s="156" t="s">
        <v>147</v>
      </c>
      <c r="B12" s="156" t="s">
        <v>102</v>
      </c>
      <c r="C12" s="156" t="s">
        <v>148</v>
      </c>
      <c r="D12" s="156" t="s">
        <v>33</v>
      </c>
    </row>
    <row r="13" spans="1:5" ht="19.5" customHeight="1" x14ac:dyDescent="0.25">
      <c r="A13" s="175" t="s">
        <v>149</v>
      </c>
      <c r="B13" s="175" t="s">
        <v>150</v>
      </c>
      <c r="C13" s="175" t="s">
        <v>151</v>
      </c>
      <c r="D13" s="175" t="s">
        <v>152</v>
      </c>
    </row>
    <row r="14" spans="1:5" s="159" customFormat="1" ht="24" customHeight="1" x14ac:dyDescent="0.25">
      <c r="A14" s="156" t="s">
        <v>153</v>
      </c>
      <c r="B14" s="157" t="s">
        <v>154</v>
      </c>
      <c r="C14" s="158"/>
      <c r="D14" s="158"/>
    </row>
    <row r="15" spans="1:5" s="159" customFormat="1" ht="55.5" customHeight="1" x14ac:dyDescent="0.25">
      <c r="A15" s="174">
        <v>1</v>
      </c>
      <c r="B15" s="177"/>
      <c r="C15" s="158"/>
      <c r="D15" s="146"/>
    </row>
    <row r="16" spans="1:5" s="159" customFormat="1" ht="70.5" customHeight="1" x14ac:dyDescent="0.25">
      <c r="A16" s="174">
        <v>2</v>
      </c>
      <c r="B16" s="177"/>
      <c r="C16" s="158"/>
      <c r="D16" s="146"/>
    </row>
    <row r="17" spans="1:5" s="159" customFormat="1" ht="37.5" customHeight="1" x14ac:dyDescent="0.25">
      <c r="A17" s="174">
        <v>3</v>
      </c>
      <c r="B17" s="177"/>
      <c r="C17" s="158"/>
      <c r="D17" s="146"/>
    </row>
    <row r="18" spans="1:5" s="159" customFormat="1" ht="25.5" customHeight="1" x14ac:dyDescent="0.25">
      <c r="A18" s="174">
        <v>4</v>
      </c>
      <c r="B18" s="177"/>
      <c r="C18" s="158"/>
      <c r="D18" s="146"/>
    </row>
    <row r="19" spans="1:5" s="159" customFormat="1" ht="22.5" customHeight="1" x14ac:dyDescent="0.25">
      <c r="A19" s="174">
        <v>5</v>
      </c>
      <c r="B19" s="177"/>
      <c r="C19" s="158"/>
      <c r="D19" s="146"/>
    </row>
    <row r="20" spans="1:5" s="148" customFormat="1" ht="19.5" customHeight="1" x14ac:dyDescent="0.25">
      <c r="A20" s="156" t="s">
        <v>156</v>
      </c>
      <c r="B20" s="161" t="s">
        <v>157</v>
      </c>
      <c r="C20" s="156"/>
      <c r="D20" s="158"/>
    </row>
    <row r="21" spans="1:5" s="159" customFormat="1" ht="30" customHeight="1" x14ac:dyDescent="0.25">
      <c r="A21" s="174" t="s">
        <v>23</v>
      </c>
      <c r="B21" s="142"/>
      <c r="C21" s="158"/>
      <c r="D21" s="158"/>
    </row>
    <row r="22" spans="1:5" s="159" customFormat="1" ht="30" customHeight="1" x14ac:dyDescent="0.25">
      <c r="A22" s="174" t="s">
        <v>24</v>
      </c>
      <c r="B22" s="142"/>
      <c r="C22" s="158"/>
      <c r="D22" s="158"/>
    </row>
    <row r="23" spans="1:5" s="159" customFormat="1" ht="30" customHeight="1" x14ac:dyDescent="0.25">
      <c r="A23" s="174" t="s">
        <v>25</v>
      </c>
      <c r="B23" s="160"/>
      <c r="C23" s="158"/>
      <c r="D23" s="158"/>
    </row>
    <row r="24" spans="1:5" s="159" customFormat="1" ht="30" customHeight="1" x14ac:dyDescent="0.25">
      <c r="A24" s="174" t="s">
        <v>26</v>
      </c>
      <c r="B24" s="138"/>
      <c r="C24" s="158"/>
      <c r="D24" s="158"/>
    </row>
    <row r="25" spans="1:5" s="159" customFormat="1" ht="30" customHeight="1" x14ac:dyDescent="0.25">
      <c r="A25" s="174" t="s">
        <v>27</v>
      </c>
      <c r="B25" s="138"/>
      <c r="C25" s="158"/>
      <c r="D25" s="158"/>
    </row>
    <row r="26" spans="1:5" ht="19.5" customHeight="1" x14ac:dyDescent="0.25">
      <c r="A26" s="162"/>
      <c r="B26" s="162"/>
      <c r="C26" s="163"/>
      <c r="D26" s="164"/>
    </row>
    <row r="27" spans="1:5" ht="19.5" customHeight="1" x14ac:dyDescent="0.25">
      <c r="A27" s="165"/>
      <c r="B27" s="155"/>
      <c r="C27" s="166"/>
    </row>
    <row r="28" spans="1:5" ht="19.5" customHeight="1" x14ac:dyDescent="0.25">
      <c r="A28" s="165"/>
      <c r="B28" s="167"/>
      <c r="C28" s="166"/>
    </row>
    <row r="29" spans="1:5" ht="19.5" customHeight="1" x14ac:dyDescent="0.25">
      <c r="A29" s="165"/>
      <c r="B29" s="155"/>
      <c r="C29" s="166"/>
    </row>
    <row r="30" spans="1:5" s="154" customFormat="1" ht="19.5" customHeight="1" x14ac:dyDescent="0.25">
      <c r="A30" s="165"/>
      <c r="B30" s="167"/>
      <c r="C30" s="166"/>
      <c r="E30" s="150"/>
    </row>
    <row r="31" spans="1:5" s="154" customFormat="1" ht="19.5" customHeight="1" x14ac:dyDescent="0.25">
      <c r="A31" s="168"/>
      <c r="B31" s="169"/>
      <c r="E31" s="150"/>
    </row>
    <row r="32" spans="1:5" s="154" customFormat="1" ht="19.5" customHeight="1" x14ac:dyDescent="0.25">
      <c r="A32" s="170"/>
      <c r="B32" s="150"/>
      <c r="E32" s="150"/>
    </row>
    <row r="33" ht="19.5" customHeight="1" x14ac:dyDescent="0.25"/>
    <row r="34" ht="19.5" customHeight="1" x14ac:dyDescent="0.25"/>
    <row r="35" ht="19.5" customHeight="1" x14ac:dyDescent="0.25"/>
  </sheetData>
  <mergeCells count="7">
    <mergeCell ref="A11:B11"/>
    <mergeCell ref="A1:B1"/>
    <mergeCell ref="C1:D1"/>
    <mergeCell ref="A2:B2"/>
    <mergeCell ref="C2:D2"/>
    <mergeCell ref="A4:D4"/>
    <mergeCell ref="A6:D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21"/>
  <sheetViews>
    <sheetView topLeftCell="A10" workbookViewId="0">
      <selection activeCell="B18" sqref="B18"/>
    </sheetView>
  </sheetViews>
  <sheetFormatPr defaultRowHeight="19.5" customHeight="1" x14ac:dyDescent="0.25"/>
  <cols>
    <col min="1" max="1" width="7.7109375" style="150" customWidth="1"/>
    <col min="2" max="2" width="51.85546875" style="150" customWidth="1"/>
    <col min="3" max="3" width="28.140625" style="154" customWidth="1"/>
    <col min="4" max="4" width="20.7109375" style="154" customWidth="1"/>
    <col min="5" max="5" width="15.140625" style="150" customWidth="1"/>
    <col min="6" max="256" width="9.140625" style="150"/>
    <col min="257" max="257" width="7.7109375" style="150" customWidth="1"/>
    <col min="258" max="258" width="51.85546875" style="150" customWidth="1"/>
    <col min="259" max="259" width="28.140625" style="150" customWidth="1"/>
    <col min="260" max="260" width="20.7109375" style="150" customWidth="1"/>
    <col min="261" max="261" width="15.140625" style="150" customWidth="1"/>
    <col min="262" max="512" width="9.140625" style="150"/>
    <col min="513" max="513" width="7.7109375" style="150" customWidth="1"/>
    <col min="514" max="514" width="51.85546875" style="150" customWidth="1"/>
    <col min="515" max="515" width="28.140625" style="150" customWidth="1"/>
    <col min="516" max="516" width="20.7109375" style="150" customWidth="1"/>
    <col min="517" max="517" width="15.140625" style="150" customWidth="1"/>
    <col min="518" max="768" width="9.140625" style="150"/>
    <col min="769" max="769" width="7.7109375" style="150" customWidth="1"/>
    <col min="770" max="770" width="51.85546875" style="150" customWidth="1"/>
    <col min="771" max="771" width="28.140625" style="150" customWidth="1"/>
    <col min="772" max="772" width="20.7109375" style="150" customWidth="1"/>
    <col min="773" max="773" width="15.140625" style="150" customWidth="1"/>
    <col min="774" max="1024" width="9.140625" style="150"/>
    <col min="1025" max="1025" width="7.7109375" style="150" customWidth="1"/>
    <col min="1026" max="1026" width="51.85546875" style="150" customWidth="1"/>
    <col min="1027" max="1027" width="28.140625" style="150" customWidth="1"/>
    <col min="1028" max="1028" width="20.7109375" style="150" customWidth="1"/>
    <col min="1029" max="1029" width="15.140625" style="150" customWidth="1"/>
    <col min="1030" max="1280" width="9.140625" style="150"/>
    <col min="1281" max="1281" width="7.7109375" style="150" customWidth="1"/>
    <col min="1282" max="1282" width="51.85546875" style="150" customWidth="1"/>
    <col min="1283" max="1283" width="28.140625" style="150" customWidth="1"/>
    <col min="1284" max="1284" width="20.7109375" style="150" customWidth="1"/>
    <col min="1285" max="1285" width="15.140625" style="150" customWidth="1"/>
    <col min="1286" max="1536" width="9.140625" style="150"/>
    <col min="1537" max="1537" width="7.7109375" style="150" customWidth="1"/>
    <col min="1538" max="1538" width="51.85546875" style="150" customWidth="1"/>
    <col min="1539" max="1539" width="28.140625" style="150" customWidth="1"/>
    <col min="1540" max="1540" width="20.7109375" style="150" customWidth="1"/>
    <col min="1541" max="1541" width="15.140625" style="150" customWidth="1"/>
    <col min="1542" max="1792" width="9.140625" style="150"/>
    <col min="1793" max="1793" width="7.7109375" style="150" customWidth="1"/>
    <col min="1794" max="1794" width="51.85546875" style="150" customWidth="1"/>
    <col min="1795" max="1795" width="28.140625" style="150" customWidth="1"/>
    <col min="1796" max="1796" width="20.7109375" style="150" customWidth="1"/>
    <col min="1797" max="1797" width="15.140625" style="150" customWidth="1"/>
    <col min="1798" max="2048" width="9.140625" style="150"/>
    <col min="2049" max="2049" width="7.7109375" style="150" customWidth="1"/>
    <col min="2050" max="2050" width="51.85546875" style="150" customWidth="1"/>
    <col min="2051" max="2051" width="28.140625" style="150" customWidth="1"/>
    <col min="2052" max="2052" width="20.7109375" style="150" customWidth="1"/>
    <col min="2053" max="2053" width="15.140625" style="150" customWidth="1"/>
    <col min="2054" max="2304" width="9.140625" style="150"/>
    <col min="2305" max="2305" width="7.7109375" style="150" customWidth="1"/>
    <col min="2306" max="2306" width="51.85546875" style="150" customWidth="1"/>
    <col min="2307" max="2307" width="28.140625" style="150" customWidth="1"/>
    <col min="2308" max="2308" width="20.7109375" style="150" customWidth="1"/>
    <col min="2309" max="2309" width="15.140625" style="150" customWidth="1"/>
    <col min="2310" max="2560" width="9.140625" style="150"/>
    <col min="2561" max="2561" width="7.7109375" style="150" customWidth="1"/>
    <col min="2562" max="2562" width="51.85546875" style="150" customWidth="1"/>
    <col min="2563" max="2563" width="28.140625" style="150" customWidth="1"/>
    <col min="2564" max="2564" width="20.7109375" style="150" customWidth="1"/>
    <col min="2565" max="2565" width="15.140625" style="150" customWidth="1"/>
    <col min="2566" max="2816" width="9.140625" style="150"/>
    <col min="2817" max="2817" width="7.7109375" style="150" customWidth="1"/>
    <col min="2818" max="2818" width="51.85546875" style="150" customWidth="1"/>
    <col min="2819" max="2819" width="28.140625" style="150" customWidth="1"/>
    <col min="2820" max="2820" width="20.7109375" style="150" customWidth="1"/>
    <col min="2821" max="2821" width="15.140625" style="150" customWidth="1"/>
    <col min="2822" max="3072" width="9.140625" style="150"/>
    <col min="3073" max="3073" width="7.7109375" style="150" customWidth="1"/>
    <col min="3074" max="3074" width="51.85546875" style="150" customWidth="1"/>
    <col min="3075" max="3075" width="28.140625" style="150" customWidth="1"/>
    <col min="3076" max="3076" width="20.7109375" style="150" customWidth="1"/>
    <col min="3077" max="3077" width="15.140625" style="150" customWidth="1"/>
    <col min="3078" max="3328" width="9.140625" style="150"/>
    <col min="3329" max="3329" width="7.7109375" style="150" customWidth="1"/>
    <col min="3330" max="3330" width="51.85546875" style="150" customWidth="1"/>
    <col min="3331" max="3331" width="28.140625" style="150" customWidth="1"/>
    <col min="3332" max="3332" width="20.7109375" style="150" customWidth="1"/>
    <col min="3333" max="3333" width="15.140625" style="150" customWidth="1"/>
    <col min="3334" max="3584" width="9.140625" style="150"/>
    <col min="3585" max="3585" width="7.7109375" style="150" customWidth="1"/>
    <col min="3586" max="3586" width="51.85546875" style="150" customWidth="1"/>
    <col min="3587" max="3587" width="28.140625" style="150" customWidth="1"/>
    <col min="3588" max="3588" width="20.7109375" style="150" customWidth="1"/>
    <col min="3589" max="3589" width="15.140625" style="150" customWidth="1"/>
    <col min="3590" max="3840" width="9.140625" style="150"/>
    <col min="3841" max="3841" width="7.7109375" style="150" customWidth="1"/>
    <col min="3842" max="3842" width="51.85546875" style="150" customWidth="1"/>
    <col min="3843" max="3843" width="28.140625" style="150" customWidth="1"/>
    <col min="3844" max="3844" width="20.7109375" style="150" customWidth="1"/>
    <col min="3845" max="3845" width="15.140625" style="150" customWidth="1"/>
    <col min="3846" max="4096" width="9.140625" style="150"/>
    <col min="4097" max="4097" width="7.7109375" style="150" customWidth="1"/>
    <col min="4098" max="4098" width="51.85546875" style="150" customWidth="1"/>
    <col min="4099" max="4099" width="28.140625" style="150" customWidth="1"/>
    <col min="4100" max="4100" width="20.7109375" style="150" customWidth="1"/>
    <col min="4101" max="4101" width="15.140625" style="150" customWidth="1"/>
    <col min="4102" max="4352" width="9.140625" style="150"/>
    <col min="4353" max="4353" width="7.7109375" style="150" customWidth="1"/>
    <col min="4354" max="4354" width="51.85546875" style="150" customWidth="1"/>
    <col min="4355" max="4355" width="28.140625" style="150" customWidth="1"/>
    <col min="4356" max="4356" width="20.7109375" style="150" customWidth="1"/>
    <col min="4357" max="4357" width="15.140625" style="150" customWidth="1"/>
    <col min="4358" max="4608" width="9.140625" style="150"/>
    <col min="4609" max="4609" width="7.7109375" style="150" customWidth="1"/>
    <col min="4610" max="4610" width="51.85546875" style="150" customWidth="1"/>
    <col min="4611" max="4611" width="28.140625" style="150" customWidth="1"/>
    <col min="4612" max="4612" width="20.7109375" style="150" customWidth="1"/>
    <col min="4613" max="4613" width="15.140625" style="150" customWidth="1"/>
    <col min="4614" max="4864" width="9.140625" style="150"/>
    <col min="4865" max="4865" width="7.7109375" style="150" customWidth="1"/>
    <col min="4866" max="4866" width="51.85546875" style="150" customWidth="1"/>
    <col min="4867" max="4867" width="28.140625" style="150" customWidth="1"/>
    <col min="4868" max="4868" width="20.7109375" style="150" customWidth="1"/>
    <col min="4869" max="4869" width="15.140625" style="150" customWidth="1"/>
    <col min="4870" max="5120" width="9.140625" style="150"/>
    <col min="5121" max="5121" width="7.7109375" style="150" customWidth="1"/>
    <col min="5122" max="5122" width="51.85546875" style="150" customWidth="1"/>
    <col min="5123" max="5123" width="28.140625" style="150" customWidth="1"/>
    <col min="5124" max="5124" width="20.7109375" style="150" customWidth="1"/>
    <col min="5125" max="5125" width="15.140625" style="150" customWidth="1"/>
    <col min="5126" max="5376" width="9.140625" style="150"/>
    <col min="5377" max="5377" width="7.7109375" style="150" customWidth="1"/>
    <col min="5378" max="5378" width="51.85546875" style="150" customWidth="1"/>
    <col min="5379" max="5379" width="28.140625" style="150" customWidth="1"/>
    <col min="5380" max="5380" width="20.7109375" style="150" customWidth="1"/>
    <col min="5381" max="5381" width="15.140625" style="150" customWidth="1"/>
    <col min="5382" max="5632" width="9.140625" style="150"/>
    <col min="5633" max="5633" width="7.7109375" style="150" customWidth="1"/>
    <col min="5634" max="5634" width="51.85546875" style="150" customWidth="1"/>
    <col min="5635" max="5635" width="28.140625" style="150" customWidth="1"/>
    <col min="5636" max="5636" width="20.7109375" style="150" customWidth="1"/>
    <col min="5637" max="5637" width="15.140625" style="150" customWidth="1"/>
    <col min="5638" max="5888" width="9.140625" style="150"/>
    <col min="5889" max="5889" width="7.7109375" style="150" customWidth="1"/>
    <col min="5890" max="5890" width="51.85546875" style="150" customWidth="1"/>
    <col min="5891" max="5891" width="28.140625" style="150" customWidth="1"/>
    <col min="5892" max="5892" width="20.7109375" style="150" customWidth="1"/>
    <col min="5893" max="5893" width="15.140625" style="150" customWidth="1"/>
    <col min="5894" max="6144" width="9.140625" style="150"/>
    <col min="6145" max="6145" width="7.7109375" style="150" customWidth="1"/>
    <col min="6146" max="6146" width="51.85546875" style="150" customWidth="1"/>
    <col min="6147" max="6147" width="28.140625" style="150" customWidth="1"/>
    <col min="6148" max="6148" width="20.7109375" style="150" customWidth="1"/>
    <col min="6149" max="6149" width="15.140625" style="150" customWidth="1"/>
    <col min="6150" max="6400" width="9.140625" style="150"/>
    <col min="6401" max="6401" width="7.7109375" style="150" customWidth="1"/>
    <col min="6402" max="6402" width="51.85546875" style="150" customWidth="1"/>
    <col min="6403" max="6403" width="28.140625" style="150" customWidth="1"/>
    <col min="6404" max="6404" width="20.7109375" style="150" customWidth="1"/>
    <col min="6405" max="6405" width="15.140625" style="150" customWidth="1"/>
    <col min="6406" max="6656" width="9.140625" style="150"/>
    <col min="6657" max="6657" width="7.7109375" style="150" customWidth="1"/>
    <col min="6658" max="6658" width="51.85546875" style="150" customWidth="1"/>
    <col min="6659" max="6659" width="28.140625" style="150" customWidth="1"/>
    <col min="6660" max="6660" width="20.7109375" style="150" customWidth="1"/>
    <col min="6661" max="6661" width="15.140625" style="150" customWidth="1"/>
    <col min="6662" max="6912" width="9.140625" style="150"/>
    <col min="6913" max="6913" width="7.7109375" style="150" customWidth="1"/>
    <col min="6914" max="6914" width="51.85546875" style="150" customWidth="1"/>
    <col min="6915" max="6915" width="28.140625" style="150" customWidth="1"/>
    <col min="6916" max="6916" width="20.7109375" style="150" customWidth="1"/>
    <col min="6917" max="6917" width="15.140625" style="150" customWidth="1"/>
    <col min="6918" max="7168" width="9.140625" style="150"/>
    <col min="7169" max="7169" width="7.7109375" style="150" customWidth="1"/>
    <col min="7170" max="7170" width="51.85546875" style="150" customWidth="1"/>
    <col min="7171" max="7171" width="28.140625" style="150" customWidth="1"/>
    <col min="7172" max="7172" width="20.7109375" style="150" customWidth="1"/>
    <col min="7173" max="7173" width="15.140625" style="150" customWidth="1"/>
    <col min="7174" max="7424" width="9.140625" style="150"/>
    <col min="7425" max="7425" width="7.7109375" style="150" customWidth="1"/>
    <col min="7426" max="7426" width="51.85546875" style="150" customWidth="1"/>
    <col min="7427" max="7427" width="28.140625" style="150" customWidth="1"/>
    <col min="7428" max="7428" width="20.7109375" style="150" customWidth="1"/>
    <col min="7429" max="7429" width="15.140625" style="150" customWidth="1"/>
    <col min="7430" max="7680" width="9.140625" style="150"/>
    <col min="7681" max="7681" width="7.7109375" style="150" customWidth="1"/>
    <col min="7682" max="7682" width="51.85546875" style="150" customWidth="1"/>
    <col min="7683" max="7683" width="28.140625" style="150" customWidth="1"/>
    <col min="7684" max="7684" width="20.7109375" style="150" customWidth="1"/>
    <col min="7685" max="7685" width="15.140625" style="150" customWidth="1"/>
    <col min="7686" max="7936" width="9.140625" style="150"/>
    <col min="7937" max="7937" width="7.7109375" style="150" customWidth="1"/>
    <col min="7938" max="7938" width="51.85546875" style="150" customWidth="1"/>
    <col min="7939" max="7939" width="28.140625" style="150" customWidth="1"/>
    <col min="7940" max="7940" width="20.7109375" style="150" customWidth="1"/>
    <col min="7941" max="7941" width="15.140625" style="150" customWidth="1"/>
    <col min="7942" max="8192" width="9.140625" style="150"/>
    <col min="8193" max="8193" width="7.7109375" style="150" customWidth="1"/>
    <col min="8194" max="8194" width="51.85546875" style="150" customWidth="1"/>
    <col min="8195" max="8195" width="28.140625" style="150" customWidth="1"/>
    <col min="8196" max="8196" width="20.7109375" style="150" customWidth="1"/>
    <col min="8197" max="8197" width="15.140625" style="150" customWidth="1"/>
    <col min="8198" max="8448" width="9.140625" style="150"/>
    <col min="8449" max="8449" width="7.7109375" style="150" customWidth="1"/>
    <col min="8450" max="8450" width="51.85546875" style="150" customWidth="1"/>
    <col min="8451" max="8451" width="28.140625" style="150" customWidth="1"/>
    <col min="8452" max="8452" width="20.7109375" style="150" customWidth="1"/>
    <col min="8453" max="8453" width="15.140625" style="150" customWidth="1"/>
    <col min="8454" max="8704" width="9.140625" style="150"/>
    <col min="8705" max="8705" width="7.7109375" style="150" customWidth="1"/>
    <col min="8706" max="8706" width="51.85546875" style="150" customWidth="1"/>
    <col min="8707" max="8707" width="28.140625" style="150" customWidth="1"/>
    <col min="8708" max="8708" width="20.7109375" style="150" customWidth="1"/>
    <col min="8709" max="8709" width="15.140625" style="150" customWidth="1"/>
    <col min="8710" max="8960" width="9.140625" style="150"/>
    <col min="8961" max="8961" width="7.7109375" style="150" customWidth="1"/>
    <col min="8962" max="8962" width="51.85546875" style="150" customWidth="1"/>
    <col min="8963" max="8963" width="28.140625" style="150" customWidth="1"/>
    <col min="8964" max="8964" width="20.7109375" style="150" customWidth="1"/>
    <col min="8965" max="8965" width="15.140625" style="150" customWidth="1"/>
    <col min="8966" max="9216" width="9.140625" style="150"/>
    <col min="9217" max="9217" width="7.7109375" style="150" customWidth="1"/>
    <col min="9218" max="9218" width="51.85546875" style="150" customWidth="1"/>
    <col min="9219" max="9219" width="28.140625" style="150" customWidth="1"/>
    <col min="9220" max="9220" width="20.7109375" style="150" customWidth="1"/>
    <col min="9221" max="9221" width="15.140625" style="150" customWidth="1"/>
    <col min="9222" max="9472" width="9.140625" style="150"/>
    <col min="9473" max="9473" width="7.7109375" style="150" customWidth="1"/>
    <col min="9474" max="9474" width="51.85546875" style="150" customWidth="1"/>
    <col min="9475" max="9475" width="28.140625" style="150" customWidth="1"/>
    <col min="9476" max="9476" width="20.7109375" style="150" customWidth="1"/>
    <col min="9477" max="9477" width="15.140625" style="150" customWidth="1"/>
    <col min="9478" max="9728" width="9.140625" style="150"/>
    <col min="9729" max="9729" width="7.7109375" style="150" customWidth="1"/>
    <col min="9730" max="9730" width="51.85546875" style="150" customWidth="1"/>
    <col min="9731" max="9731" width="28.140625" style="150" customWidth="1"/>
    <col min="9732" max="9732" width="20.7109375" style="150" customWidth="1"/>
    <col min="9733" max="9733" width="15.140625" style="150" customWidth="1"/>
    <col min="9734" max="9984" width="9.140625" style="150"/>
    <col min="9985" max="9985" width="7.7109375" style="150" customWidth="1"/>
    <col min="9986" max="9986" width="51.85546875" style="150" customWidth="1"/>
    <col min="9987" max="9987" width="28.140625" style="150" customWidth="1"/>
    <col min="9988" max="9988" width="20.7109375" style="150" customWidth="1"/>
    <col min="9989" max="9989" width="15.140625" style="150" customWidth="1"/>
    <col min="9990" max="10240" width="9.140625" style="150"/>
    <col min="10241" max="10241" width="7.7109375" style="150" customWidth="1"/>
    <col min="10242" max="10242" width="51.85546875" style="150" customWidth="1"/>
    <col min="10243" max="10243" width="28.140625" style="150" customWidth="1"/>
    <col min="10244" max="10244" width="20.7109375" style="150" customWidth="1"/>
    <col min="10245" max="10245" width="15.140625" style="150" customWidth="1"/>
    <col min="10246" max="10496" width="9.140625" style="150"/>
    <col min="10497" max="10497" width="7.7109375" style="150" customWidth="1"/>
    <col min="10498" max="10498" width="51.85546875" style="150" customWidth="1"/>
    <col min="10499" max="10499" width="28.140625" style="150" customWidth="1"/>
    <col min="10500" max="10500" width="20.7109375" style="150" customWidth="1"/>
    <col min="10501" max="10501" width="15.140625" style="150" customWidth="1"/>
    <col min="10502" max="10752" width="9.140625" style="150"/>
    <col min="10753" max="10753" width="7.7109375" style="150" customWidth="1"/>
    <col min="10754" max="10754" width="51.85546875" style="150" customWidth="1"/>
    <col min="10755" max="10755" width="28.140625" style="150" customWidth="1"/>
    <col min="10756" max="10756" width="20.7109375" style="150" customWidth="1"/>
    <col min="10757" max="10757" width="15.140625" style="150" customWidth="1"/>
    <col min="10758" max="11008" width="9.140625" style="150"/>
    <col min="11009" max="11009" width="7.7109375" style="150" customWidth="1"/>
    <col min="11010" max="11010" width="51.85546875" style="150" customWidth="1"/>
    <col min="11011" max="11011" width="28.140625" style="150" customWidth="1"/>
    <col min="11012" max="11012" width="20.7109375" style="150" customWidth="1"/>
    <col min="11013" max="11013" width="15.140625" style="150" customWidth="1"/>
    <col min="11014" max="11264" width="9.140625" style="150"/>
    <col min="11265" max="11265" width="7.7109375" style="150" customWidth="1"/>
    <col min="11266" max="11266" width="51.85546875" style="150" customWidth="1"/>
    <col min="11267" max="11267" width="28.140625" style="150" customWidth="1"/>
    <col min="11268" max="11268" width="20.7109375" style="150" customWidth="1"/>
    <col min="11269" max="11269" width="15.140625" style="150" customWidth="1"/>
    <col min="11270" max="11520" width="9.140625" style="150"/>
    <col min="11521" max="11521" width="7.7109375" style="150" customWidth="1"/>
    <col min="11522" max="11522" width="51.85546875" style="150" customWidth="1"/>
    <col min="11523" max="11523" width="28.140625" style="150" customWidth="1"/>
    <col min="11524" max="11524" width="20.7109375" style="150" customWidth="1"/>
    <col min="11525" max="11525" width="15.140625" style="150" customWidth="1"/>
    <col min="11526" max="11776" width="9.140625" style="150"/>
    <col min="11777" max="11777" width="7.7109375" style="150" customWidth="1"/>
    <col min="11778" max="11778" width="51.85546875" style="150" customWidth="1"/>
    <col min="11779" max="11779" width="28.140625" style="150" customWidth="1"/>
    <col min="11780" max="11780" width="20.7109375" style="150" customWidth="1"/>
    <col min="11781" max="11781" width="15.140625" style="150" customWidth="1"/>
    <col min="11782" max="12032" width="9.140625" style="150"/>
    <col min="12033" max="12033" width="7.7109375" style="150" customWidth="1"/>
    <col min="12034" max="12034" width="51.85546875" style="150" customWidth="1"/>
    <col min="12035" max="12035" width="28.140625" style="150" customWidth="1"/>
    <col min="12036" max="12036" width="20.7109375" style="150" customWidth="1"/>
    <col min="12037" max="12037" width="15.140625" style="150" customWidth="1"/>
    <col min="12038" max="12288" width="9.140625" style="150"/>
    <col min="12289" max="12289" width="7.7109375" style="150" customWidth="1"/>
    <col min="12290" max="12290" width="51.85546875" style="150" customWidth="1"/>
    <col min="12291" max="12291" width="28.140625" style="150" customWidth="1"/>
    <col min="12292" max="12292" width="20.7109375" style="150" customWidth="1"/>
    <col min="12293" max="12293" width="15.140625" style="150" customWidth="1"/>
    <col min="12294" max="12544" width="9.140625" style="150"/>
    <col min="12545" max="12545" width="7.7109375" style="150" customWidth="1"/>
    <col min="12546" max="12546" width="51.85546875" style="150" customWidth="1"/>
    <col min="12547" max="12547" width="28.140625" style="150" customWidth="1"/>
    <col min="12548" max="12548" width="20.7109375" style="150" customWidth="1"/>
    <col min="12549" max="12549" width="15.140625" style="150" customWidth="1"/>
    <col min="12550" max="12800" width="9.140625" style="150"/>
    <col min="12801" max="12801" width="7.7109375" style="150" customWidth="1"/>
    <col min="12802" max="12802" width="51.85546875" style="150" customWidth="1"/>
    <col min="12803" max="12803" width="28.140625" style="150" customWidth="1"/>
    <col min="12804" max="12804" width="20.7109375" style="150" customWidth="1"/>
    <col min="12805" max="12805" width="15.140625" style="150" customWidth="1"/>
    <col min="12806" max="13056" width="9.140625" style="150"/>
    <col min="13057" max="13057" width="7.7109375" style="150" customWidth="1"/>
    <col min="13058" max="13058" width="51.85546875" style="150" customWidth="1"/>
    <col min="13059" max="13059" width="28.140625" style="150" customWidth="1"/>
    <col min="13060" max="13060" width="20.7109375" style="150" customWidth="1"/>
    <col min="13061" max="13061" width="15.140625" style="150" customWidth="1"/>
    <col min="13062" max="13312" width="9.140625" style="150"/>
    <col min="13313" max="13313" width="7.7109375" style="150" customWidth="1"/>
    <col min="13314" max="13314" width="51.85546875" style="150" customWidth="1"/>
    <col min="13315" max="13315" width="28.140625" style="150" customWidth="1"/>
    <col min="13316" max="13316" width="20.7109375" style="150" customWidth="1"/>
    <col min="13317" max="13317" width="15.140625" style="150" customWidth="1"/>
    <col min="13318" max="13568" width="9.140625" style="150"/>
    <col min="13569" max="13569" width="7.7109375" style="150" customWidth="1"/>
    <col min="13570" max="13570" width="51.85546875" style="150" customWidth="1"/>
    <col min="13571" max="13571" width="28.140625" style="150" customWidth="1"/>
    <col min="13572" max="13572" width="20.7109375" style="150" customWidth="1"/>
    <col min="13573" max="13573" width="15.140625" style="150" customWidth="1"/>
    <col min="13574" max="13824" width="9.140625" style="150"/>
    <col min="13825" max="13825" width="7.7109375" style="150" customWidth="1"/>
    <col min="13826" max="13826" width="51.85546875" style="150" customWidth="1"/>
    <col min="13827" max="13827" width="28.140625" style="150" customWidth="1"/>
    <col min="13828" max="13828" width="20.7109375" style="150" customWidth="1"/>
    <col min="13829" max="13829" width="15.140625" style="150" customWidth="1"/>
    <col min="13830" max="14080" width="9.140625" style="150"/>
    <col min="14081" max="14081" width="7.7109375" style="150" customWidth="1"/>
    <col min="14082" max="14082" width="51.85546875" style="150" customWidth="1"/>
    <col min="14083" max="14083" width="28.140625" style="150" customWidth="1"/>
    <col min="14084" max="14084" width="20.7109375" style="150" customWidth="1"/>
    <col min="14085" max="14085" width="15.140625" style="150" customWidth="1"/>
    <col min="14086" max="14336" width="9.140625" style="150"/>
    <col min="14337" max="14337" width="7.7109375" style="150" customWidth="1"/>
    <col min="14338" max="14338" width="51.85546875" style="150" customWidth="1"/>
    <col min="14339" max="14339" width="28.140625" style="150" customWidth="1"/>
    <col min="14340" max="14340" width="20.7109375" style="150" customWidth="1"/>
    <col min="14341" max="14341" width="15.140625" style="150" customWidth="1"/>
    <col min="14342" max="14592" width="9.140625" style="150"/>
    <col min="14593" max="14593" width="7.7109375" style="150" customWidth="1"/>
    <col min="14594" max="14594" width="51.85546875" style="150" customWidth="1"/>
    <col min="14595" max="14595" width="28.140625" style="150" customWidth="1"/>
    <col min="14596" max="14596" width="20.7109375" style="150" customWidth="1"/>
    <col min="14597" max="14597" width="15.140625" style="150" customWidth="1"/>
    <col min="14598" max="14848" width="9.140625" style="150"/>
    <col min="14849" max="14849" width="7.7109375" style="150" customWidth="1"/>
    <col min="14850" max="14850" width="51.85546875" style="150" customWidth="1"/>
    <col min="14851" max="14851" width="28.140625" style="150" customWidth="1"/>
    <col min="14852" max="14852" width="20.7109375" style="150" customWidth="1"/>
    <col min="14853" max="14853" width="15.140625" style="150" customWidth="1"/>
    <col min="14854" max="15104" width="9.140625" style="150"/>
    <col min="15105" max="15105" width="7.7109375" style="150" customWidth="1"/>
    <col min="15106" max="15106" width="51.85546875" style="150" customWidth="1"/>
    <col min="15107" max="15107" width="28.140625" style="150" customWidth="1"/>
    <col min="15108" max="15108" width="20.7109375" style="150" customWidth="1"/>
    <col min="15109" max="15109" width="15.140625" style="150" customWidth="1"/>
    <col min="15110" max="15360" width="9.140625" style="150"/>
    <col min="15361" max="15361" width="7.7109375" style="150" customWidth="1"/>
    <col min="15362" max="15362" width="51.85546875" style="150" customWidth="1"/>
    <col min="15363" max="15363" width="28.140625" style="150" customWidth="1"/>
    <col min="15364" max="15364" width="20.7109375" style="150" customWidth="1"/>
    <col min="15365" max="15365" width="15.140625" style="150" customWidth="1"/>
    <col min="15366" max="15616" width="9.140625" style="150"/>
    <col min="15617" max="15617" width="7.7109375" style="150" customWidth="1"/>
    <col min="15618" max="15618" width="51.85546875" style="150" customWidth="1"/>
    <col min="15619" max="15619" width="28.140625" style="150" customWidth="1"/>
    <col min="15620" max="15620" width="20.7109375" style="150" customWidth="1"/>
    <col min="15621" max="15621" width="15.140625" style="150" customWidth="1"/>
    <col min="15622" max="15872" width="9.140625" style="150"/>
    <col min="15873" max="15873" width="7.7109375" style="150" customWidth="1"/>
    <col min="15874" max="15874" width="51.85546875" style="150" customWidth="1"/>
    <col min="15875" max="15875" width="28.140625" style="150" customWidth="1"/>
    <col min="15876" max="15876" width="20.7109375" style="150" customWidth="1"/>
    <col min="15877" max="15877" width="15.140625" style="150" customWidth="1"/>
    <col min="15878" max="16128" width="9.140625" style="150"/>
    <col min="16129" max="16129" width="7.7109375" style="150" customWidth="1"/>
    <col min="16130" max="16130" width="51.85546875" style="150" customWidth="1"/>
    <col min="16131" max="16131" width="28.140625" style="150" customWidth="1"/>
    <col min="16132" max="16132" width="20.7109375" style="150" customWidth="1"/>
    <col min="16133" max="16133" width="15.140625" style="150" customWidth="1"/>
    <col min="16134" max="16384" width="9.140625" style="150"/>
  </cols>
  <sheetData>
    <row r="1" spans="1:5" s="309" customFormat="1" ht="19.5" customHeight="1" x14ac:dyDescent="0.25">
      <c r="A1" s="375" t="s">
        <v>140</v>
      </c>
      <c r="B1" s="375"/>
      <c r="C1" s="376" t="s">
        <v>141</v>
      </c>
      <c r="D1" s="376"/>
      <c r="E1" s="147"/>
    </row>
    <row r="2" spans="1:5" s="148" customFormat="1" ht="19.5" customHeight="1" x14ac:dyDescent="0.25">
      <c r="A2" s="377" t="s">
        <v>131</v>
      </c>
      <c r="B2" s="377"/>
      <c r="C2" s="377" t="s">
        <v>39</v>
      </c>
      <c r="D2" s="377"/>
      <c r="E2" s="149"/>
    </row>
    <row r="3" spans="1:5" ht="19.5" customHeight="1" x14ac:dyDescent="0.25">
      <c r="B3" s="151"/>
      <c r="C3" s="151"/>
      <c r="D3" s="151"/>
      <c r="E3" s="151"/>
    </row>
    <row r="4" spans="1:5" s="172" customFormat="1" ht="19.5" customHeight="1" x14ac:dyDescent="0.3">
      <c r="A4" s="378" t="s">
        <v>203</v>
      </c>
      <c r="B4" s="378"/>
      <c r="C4" s="378"/>
      <c r="D4" s="378"/>
      <c r="E4" s="171"/>
    </row>
    <row r="5" spans="1:5" ht="19.5" customHeight="1" x14ac:dyDescent="0.25">
      <c r="A5" s="309"/>
      <c r="B5" s="309"/>
      <c r="C5" s="309"/>
      <c r="D5" s="309"/>
      <c r="E5" s="148"/>
    </row>
    <row r="6" spans="1:5" ht="16.5" x14ac:dyDescent="0.25">
      <c r="A6" s="379" t="s">
        <v>142</v>
      </c>
      <c r="B6" s="379"/>
      <c r="C6" s="379"/>
      <c r="D6" s="379"/>
      <c r="E6" s="152"/>
    </row>
    <row r="7" spans="1:5" ht="19.5" customHeight="1" x14ac:dyDescent="0.25">
      <c r="A7" s="155" t="s">
        <v>143</v>
      </c>
      <c r="B7" s="152"/>
      <c r="C7" s="152"/>
      <c r="D7" s="152"/>
      <c r="E7" s="153"/>
    </row>
    <row r="8" spans="1:5" ht="19.5" customHeight="1" x14ac:dyDescent="0.25">
      <c r="A8" s="155" t="s">
        <v>144</v>
      </c>
      <c r="B8" s="152"/>
      <c r="C8" s="152"/>
      <c r="D8" s="152"/>
      <c r="E8" s="153"/>
    </row>
    <row r="9" spans="1:5" ht="19.5" customHeight="1" x14ac:dyDescent="0.25">
      <c r="A9" s="151" t="s">
        <v>145</v>
      </c>
      <c r="B9" s="176"/>
      <c r="C9" s="176"/>
      <c r="D9" s="152"/>
      <c r="E9" s="153"/>
    </row>
    <row r="10" spans="1:5" ht="16.5" x14ac:dyDescent="0.25">
      <c r="A10" s="152"/>
      <c r="B10" s="152"/>
      <c r="C10" s="152"/>
      <c r="D10" s="152"/>
      <c r="E10" s="153"/>
    </row>
    <row r="11" spans="1:5" s="155" customFormat="1" ht="19.5" customHeight="1" x14ac:dyDescent="0.25">
      <c r="A11" s="374" t="s">
        <v>146</v>
      </c>
      <c r="B11" s="374"/>
      <c r="C11" s="154"/>
      <c r="D11" s="154"/>
    </row>
    <row r="12" spans="1:5" s="154" customFormat="1" ht="16.5" x14ac:dyDescent="0.25">
      <c r="A12" s="156" t="s">
        <v>147</v>
      </c>
      <c r="B12" s="156" t="s">
        <v>102</v>
      </c>
      <c r="C12" s="156" t="s">
        <v>148</v>
      </c>
      <c r="D12" s="156" t="s">
        <v>33</v>
      </c>
    </row>
    <row r="13" spans="1:5" ht="19.5" customHeight="1" x14ac:dyDescent="0.25">
      <c r="A13" s="175" t="s">
        <v>149</v>
      </c>
      <c r="B13" s="175" t="s">
        <v>150</v>
      </c>
      <c r="C13" s="175" t="s">
        <v>151</v>
      </c>
      <c r="D13" s="175" t="s">
        <v>152</v>
      </c>
    </row>
    <row r="14" spans="1:5" s="159" customFormat="1" ht="19.5" customHeight="1" x14ac:dyDescent="0.25">
      <c r="A14" s="156" t="s">
        <v>153</v>
      </c>
      <c r="B14" s="157" t="s">
        <v>154</v>
      </c>
      <c r="C14" s="158"/>
      <c r="D14" s="158"/>
    </row>
    <row r="15" spans="1:5" s="159" customFormat="1" ht="18.75" x14ac:dyDescent="0.25">
      <c r="A15" s="174" t="s">
        <v>23</v>
      </c>
      <c r="B15" s="100" t="s">
        <v>155</v>
      </c>
      <c r="C15" s="158"/>
      <c r="D15" s="173"/>
    </row>
    <row r="16" spans="1:5" s="159" customFormat="1" ht="18.75" x14ac:dyDescent="0.25">
      <c r="A16" s="174" t="s">
        <v>24</v>
      </c>
      <c r="B16" s="101" t="s">
        <v>248</v>
      </c>
      <c r="C16" s="158"/>
      <c r="D16" s="173"/>
    </row>
    <row r="17" spans="1:4" s="148" customFormat="1" ht="16.5" x14ac:dyDescent="0.25">
      <c r="A17" s="156" t="s">
        <v>156</v>
      </c>
      <c r="B17" s="161" t="s">
        <v>157</v>
      </c>
      <c r="C17" s="156"/>
      <c r="D17" s="158"/>
    </row>
    <row r="18" spans="1:4" s="159" customFormat="1" ht="37.5" x14ac:dyDescent="0.25">
      <c r="A18" s="174" t="s">
        <v>25</v>
      </c>
      <c r="B18" s="101" t="s">
        <v>249</v>
      </c>
      <c r="C18" s="158"/>
      <c r="D18" s="173"/>
    </row>
    <row r="19" spans="1:4" s="159" customFormat="1" ht="39" customHeight="1" x14ac:dyDescent="0.25">
      <c r="A19" s="174" t="s">
        <v>26</v>
      </c>
      <c r="B19" s="160" t="s">
        <v>250</v>
      </c>
      <c r="C19" s="158"/>
      <c r="D19" s="158"/>
    </row>
    <row r="20" spans="1:4" ht="19.5" customHeight="1" x14ac:dyDescent="0.25">
      <c r="A20" s="174" t="s">
        <v>27</v>
      </c>
      <c r="B20" s="265"/>
      <c r="C20" s="247"/>
      <c r="D20" s="247"/>
    </row>
    <row r="21" spans="1:4" ht="19.5" customHeight="1" x14ac:dyDescent="0.25">
      <c r="A21" s="174" t="s">
        <v>28</v>
      </c>
      <c r="B21" s="265"/>
      <c r="C21" s="247"/>
      <c r="D21" s="247"/>
    </row>
  </sheetData>
  <mergeCells count="7">
    <mergeCell ref="A11:B11"/>
    <mergeCell ref="A1:B1"/>
    <mergeCell ref="C1:D1"/>
    <mergeCell ref="A2:B2"/>
    <mergeCell ref="C2:D2"/>
    <mergeCell ref="A4:D4"/>
    <mergeCell ref="A6:D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38"/>
  <sheetViews>
    <sheetView topLeftCell="A16" workbookViewId="0">
      <selection activeCell="E28" sqref="E28"/>
    </sheetView>
  </sheetViews>
  <sheetFormatPr defaultRowHeight="16.5" x14ac:dyDescent="0.25"/>
  <cols>
    <col min="1" max="1" width="7.7109375" style="150" customWidth="1"/>
    <col min="2" max="2" width="40" style="150" customWidth="1"/>
    <col min="3" max="3" width="28.140625" style="154" customWidth="1"/>
    <col min="4" max="4" width="20.7109375" style="154" customWidth="1"/>
    <col min="5" max="5" width="15.85546875" style="150" bestFit="1" customWidth="1"/>
    <col min="6" max="256" width="9.140625" style="150"/>
    <col min="257" max="257" width="7.7109375" style="150" customWidth="1"/>
    <col min="258" max="258" width="40" style="150" customWidth="1"/>
    <col min="259" max="259" width="28.140625" style="150" customWidth="1"/>
    <col min="260" max="260" width="20.7109375" style="150" customWidth="1"/>
    <col min="261" max="261" width="15.140625" style="150" customWidth="1"/>
    <col min="262" max="512" width="9.140625" style="150"/>
    <col min="513" max="513" width="7.7109375" style="150" customWidth="1"/>
    <col min="514" max="514" width="40" style="150" customWidth="1"/>
    <col min="515" max="515" width="28.140625" style="150" customWidth="1"/>
    <col min="516" max="516" width="20.7109375" style="150" customWidth="1"/>
    <col min="517" max="517" width="15.140625" style="150" customWidth="1"/>
    <col min="518" max="768" width="9.140625" style="150"/>
    <col min="769" max="769" width="7.7109375" style="150" customWidth="1"/>
    <col min="770" max="770" width="40" style="150" customWidth="1"/>
    <col min="771" max="771" width="28.140625" style="150" customWidth="1"/>
    <col min="772" max="772" width="20.7109375" style="150" customWidth="1"/>
    <col min="773" max="773" width="15.140625" style="150" customWidth="1"/>
    <col min="774" max="1024" width="9.140625" style="150"/>
    <col min="1025" max="1025" width="7.7109375" style="150" customWidth="1"/>
    <col min="1026" max="1026" width="40" style="150" customWidth="1"/>
    <col min="1027" max="1027" width="28.140625" style="150" customWidth="1"/>
    <col min="1028" max="1028" width="20.7109375" style="150" customWidth="1"/>
    <col min="1029" max="1029" width="15.140625" style="150" customWidth="1"/>
    <col min="1030" max="1280" width="9.140625" style="150"/>
    <col min="1281" max="1281" width="7.7109375" style="150" customWidth="1"/>
    <col min="1282" max="1282" width="40" style="150" customWidth="1"/>
    <col min="1283" max="1283" width="28.140625" style="150" customWidth="1"/>
    <col min="1284" max="1284" width="20.7109375" style="150" customWidth="1"/>
    <col min="1285" max="1285" width="15.140625" style="150" customWidth="1"/>
    <col min="1286" max="1536" width="9.140625" style="150"/>
    <col min="1537" max="1537" width="7.7109375" style="150" customWidth="1"/>
    <col min="1538" max="1538" width="40" style="150" customWidth="1"/>
    <col min="1539" max="1539" width="28.140625" style="150" customWidth="1"/>
    <col min="1540" max="1540" width="20.7109375" style="150" customWidth="1"/>
    <col min="1541" max="1541" width="15.140625" style="150" customWidth="1"/>
    <col min="1542" max="1792" width="9.140625" style="150"/>
    <col min="1793" max="1793" width="7.7109375" style="150" customWidth="1"/>
    <col min="1794" max="1794" width="40" style="150" customWidth="1"/>
    <col min="1795" max="1795" width="28.140625" style="150" customWidth="1"/>
    <col min="1796" max="1796" width="20.7109375" style="150" customWidth="1"/>
    <col min="1797" max="1797" width="15.140625" style="150" customWidth="1"/>
    <col min="1798" max="2048" width="9.140625" style="150"/>
    <col min="2049" max="2049" width="7.7109375" style="150" customWidth="1"/>
    <col min="2050" max="2050" width="40" style="150" customWidth="1"/>
    <col min="2051" max="2051" width="28.140625" style="150" customWidth="1"/>
    <col min="2052" max="2052" width="20.7109375" style="150" customWidth="1"/>
    <col min="2053" max="2053" width="15.140625" style="150" customWidth="1"/>
    <col min="2054" max="2304" width="9.140625" style="150"/>
    <col min="2305" max="2305" width="7.7109375" style="150" customWidth="1"/>
    <col min="2306" max="2306" width="40" style="150" customWidth="1"/>
    <col min="2307" max="2307" width="28.140625" style="150" customWidth="1"/>
    <col min="2308" max="2308" width="20.7109375" style="150" customWidth="1"/>
    <col min="2309" max="2309" width="15.140625" style="150" customWidth="1"/>
    <col min="2310" max="2560" width="9.140625" style="150"/>
    <col min="2561" max="2561" width="7.7109375" style="150" customWidth="1"/>
    <col min="2562" max="2562" width="40" style="150" customWidth="1"/>
    <col min="2563" max="2563" width="28.140625" style="150" customWidth="1"/>
    <col min="2564" max="2564" width="20.7109375" style="150" customWidth="1"/>
    <col min="2565" max="2565" width="15.140625" style="150" customWidth="1"/>
    <col min="2566" max="2816" width="9.140625" style="150"/>
    <col min="2817" max="2817" width="7.7109375" style="150" customWidth="1"/>
    <col min="2818" max="2818" width="40" style="150" customWidth="1"/>
    <col min="2819" max="2819" width="28.140625" style="150" customWidth="1"/>
    <col min="2820" max="2820" width="20.7109375" style="150" customWidth="1"/>
    <col min="2821" max="2821" width="15.140625" style="150" customWidth="1"/>
    <col min="2822" max="3072" width="9.140625" style="150"/>
    <col min="3073" max="3073" width="7.7109375" style="150" customWidth="1"/>
    <col min="3074" max="3074" width="40" style="150" customWidth="1"/>
    <col min="3075" max="3075" width="28.140625" style="150" customWidth="1"/>
    <col min="3076" max="3076" width="20.7109375" style="150" customWidth="1"/>
    <col min="3077" max="3077" width="15.140625" style="150" customWidth="1"/>
    <col min="3078" max="3328" width="9.140625" style="150"/>
    <col min="3329" max="3329" width="7.7109375" style="150" customWidth="1"/>
    <col min="3330" max="3330" width="40" style="150" customWidth="1"/>
    <col min="3331" max="3331" width="28.140625" style="150" customWidth="1"/>
    <col min="3332" max="3332" width="20.7109375" style="150" customWidth="1"/>
    <col min="3333" max="3333" width="15.140625" style="150" customWidth="1"/>
    <col min="3334" max="3584" width="9.140625" style="150"/>
    <col min="3585" max="3585" width="7.7109375" style="150" customWidth="1"/>
    <col min="3586" max="3586" width="40" style="150" customWidth="1"/>
    <col min="3587" max="3587" width="28.140625" style="150" customWidth="1"/>
    <col min="3588" max="3588" width="20.7109375" style="150" customWidth="1"/>
    <col min="3589" max="3589" width="15.140625" style="150" customWidth="1"/>
    <col min="3590" max="3840" width="9.140625" style="150"/>
    <col min="3841" max="3841" width="7.7109375" style="150" customWidth="1"/>
    <col min="3842" max="3842" width="40" style="150" customWidth="1"/>
    <col min="3843" max="3843" width="28.140625" style="150" customWidth="1"/>
    <col min="3844" max="3844" width="20.7109375" style="150" customWidth="1"/>
    <col min="3845" max="3845" width="15.140625" style="150" customWidth="1"/>
    <col min="3846" max="4096" width="9.140625" style="150"/>
    <col min="4097" max="4097" width="7.7109375" style="150" customWidth="1"/>
    <col min="4098" max="4098" width="40" style="150" customWidth="1"/>
    <col min="4099" max="4099" width="28.140625" style="150" customWidth="1"/>
    <col min="4100" max="4100" width="20.7109375" style="150" customWidth="1"/>
    <col min="4101" max="4101" width="15.140625" style="150" customWidth="1"/>
    <col min="4102" max="4352" width="9.140625" style="150"/>
    <col min="4353" max="4353" width="7.7109375" style="150" customWidth="1"/>
    <col min="4354" max="4354" width="40" style="150" customWidth="1"/>
    <col min="4355" max="4355" width="28.140625" style="150" customWidth="1"/>
    <col min="4356" max="4356" width="20.7109375" style="150" customWidth="1"/>
    <col min="4357" max="4357" width="15.140625" style="150" customWidth="1"/>
    <col min="4358" max="4608" width="9.140625" style="150"/>
    <col min="4609" max="4609" width="7.7109375" style="150" customWidth="1"/>
    <col min="4610" max="4610" width="40" style="150" customWidth="1"/>
    <col min="4611" max="4611" width="28.140625" style="150" customWidth="1"/>
    <col min="4612" max="4612" width="20.7109375" style="150" customWidth="1"/>
    <col min="4613" max="4613" width="15.140625" style="150" customWidth="1"/>
    <col min="4614" max="4864" width="9.140625" style="150"/>
    <col min="4865" max="4865" width="7.7109375" style="150" customWidth="1"/>
    <col min="4866" max="4866" width="40" style="150" customWidth="1"/>
    <col min="4867" max="4867" width="28.140625" style="150" customWidth="1"/>
    <col min="4868" max="4868" width="20.7109375" style="150" customWidth="1"/>
    <col min="4869" max="4869" width="15.140625" style="150" customWidth="1"/>
    <col min="4870" max="5120" width="9.140625" style="150"/>
    <col min="5121" max="5121" width="7.7109375" style="150" customWidth="1"/>
    <col min="5122" max="5122" width="40" style="150" customWidth="1"/>
    <col min="5123" max="5123" width="28.140625" style="150" customWidth="1"/>
    <col min="5124" max="5124" width="20.7109375" style="150" customWidth="1"/>
    <col min="5125" max="5125" width="15.140625" style="150" customWidth="1"/>
    <col min="5126" max="5376" width="9.140625" style="150"/>
    <col min="5377" max="5377" width="7.7109375" style="150" customWidth="1"/>
    <col min="5378" max="5378" width="40" style="150" customWidth="1"/>
    <col min="5379" max="5379" width="28.140625" style="150" customWidth="1"/>
    <col min="5380" max="5380" width="20.7109375" style="150" customWidth="1"/>
    <col min="5381" max="5381" width="15.140625" style="150" customWidth="1"/>
    <col min="5382" max="5632" width="9.140625" style="150"/>
    <col min="5633" max="5633" width="7.7109375" style="150" customWidth="1"/>
    <col min="5634" max="5634" width="40" style="150" customWidth="1"/>
    <col min="5635" max="5635" width="28.140625" style="150" customWidth="1"/>
    <col min="5636" max="5636" width="20.7109375" style="150" customWidth="1"/>
    <col min="5637" max="5637" width="15.140625" style="150" customWidth="1"/>
    <col min="5638" max="5888" width="9.140625" style="150"/>
    <col min="5889" max="5889" width="7.7109375" style="150" customWidth="1"/>
    <col min="5890" max="5890" width="40" style="150" customWidth="1"/>
    <col min="5891" max="5891" width="28.140625" style="150" customWidth="1"/>
    <col min="5892" max="5892" width="20.7109375" style="150" customWidth="1"/>
    <col min="5893" max="5893" width="15.140625" style="150" customWidth="1"/>
    <col min="5894" max="6144" width="9.140625" style="150"/>
    <col min="6145" max="6145" width="7.7109375" style="150" customWidth="1"/>
    <col min="6146" max="6146" width="40" style="150" customWidth="1"/>
    <col min="6147" max="6147" width="28.140625" style="150" customWidth="1"/>
    <col min="6148" max="6148" width="20.7109375" style="150" customWidth="1"/>
    <col min="6149" max="6149" width="15.140625" style="150" customWidth="1"/>
    <col min="6150" max="6400" width="9.140625" style="150"/>
    <col min="6401" max="6401" width="7.7109375" style="150" customWidth="1"/>
    <col min="6402" max="6402" width="40" style="150" customWidth="1"/>
    <col min="6403" max="6403" width="28.140625" style="150" customWidth="1"/>
    <col min="6404" max="6404" width="20.7109375" style="150" customWidth="1"/>
    <col min="6405" max="6405" width="15.140625" style="150" customWidth="1"/>
    <col min="6406" max="6656" width="9.140625" style="150"/>
    <col min="6657" max="6657" width="7.7109375" style="150" customWidth="1"/>
    <col min="6658" max="6658" width="40" style="150" customWidth="1"/>
    <col min="6659" max="6659" width="28.140625" style="150" customWidth="1"/>
    <col min="6660" max="6660" width="20.7109375" style="150" customWidth="1"/>
    <col min="6661" max="6661" width="15.140625" style="150" customWidth="1"/>
    <col min="6662" max="6912" width="9.140625" style="150"/>
    <col min="6913" max="6913" width="7.7109375" style="150" customWidth="1"/>
    <col min="6914" max="6914" width="40" style="150" customWidth="1"/>
    <col min="6915" max="6915" width="28.140625" style="150" customWidth="1"/>
    <col min="6916" max="6916" width="20.7109375" style="150" customWidth="1"/>
    <col min="6917" max="6917" width="15.140625" style="150" customWidth="1"/>
    <col min="6918" max="7168" width="9.140625" style="150"/>
    <col min="7169" max="7169" width="7.7109375" style="150" customWidth="1"/>
    <col min="7170" max="7170" width="40" style="150" customWidth="1"/>
    <col min="7171" max="7171" width="28.140625" style="150" customWidth="1"/>
    <col min="7172" max="7172" width="20.7109375" style="150" customWidth="1"/>
    <col min="7173" max="7173" width="15.140625" style="150" customWidth="1"/>
    <col min="7174" max="7424" width="9.140625" style="150"/>
    <col min="7425" max="7425" width="7.7109375" style="150" customWidth="1"/>
    <col min="7426" max="7426" width="40" style="150" customWidth="1"/>
    <col min="7427" max="7427" width="28.140625" style="150" customWidth="1"/>
    <col min="7428" max="7428" width="20.7109375" style="150" customWidth="1"/>
    <col min="7429" max="7429" width="15.140625" style="150" customWidth="1"/>
    <col min="7430" max="7680" width="9.140625" style="150"/>
    <col min="7681" max="7681" width="7.7109375" style="150" customWidth="1"/>
    <col min="7682" max="7682" width="40" style="150" customWidth="1"/>
    <col min="7683" max="7683" width="28.140625" style="150" customWidth="1"/>
    <col min="7684" max="7684" width="20.7109375" style="150" customWidth="1"/>
    <col min="7685" max="7685" width="15.140625" style="150" customWidth="1"/>
    <col min="7686" max="7936" width="9.140625" style="150"/>
    <col min="7937" max="7937" width="7.7109375" style="150" customWidth="1"/>
    <col min="7938" max="7938" width="40" style="150" customWidth="1"/>
    <col min="7939" max="7939" width="28.140625" style="150" customWidth="1"/>
    <col min="7940" max="7940" width="20.7109375" style="150" customWidth="1"/>
    <col min="7941" max="7941" width="15.140625" style="150" customWidth="1"/>
    <col min="7942" max="8192" width="9.140625" style="150"/>
    <col min="8193" max="8193" width="7.7109375" style="150" customWidth="1"/>
    <col min="8194" max="8194" width="40" style="150" customWidth="1"/>
    <col min="8195" max="8195" width="28.140625" style="150" customWidth="1"/>
    <col min="8196" max="8196" width="20.7109375" style="150" customWidth="1"/>
    <col min="8197" max="8197" width="15.140625" style="150" customWidth="1"/>
    <col min="8198" max="8448" width="9.140625" style="150"/>
    <col min="8449" max="8449" width="7.7109375" style="150" customWidth="1"/>
    <col min="8450" max="8450" width="40" style="150" customWidth="1"/>
    <col min="8451" max="8451" width="28.140625" style="150" customWidth="1"/>
    <col min="8452" max="8452" width="20.7109375" style="150" customWidth="1"/>
    <col min="8453" max="8453" width="15.140625" style="150" customWidth="1"/>
    <col min="8454" max="8704" width="9.140625" style="150"/>
    <col min="8705" max="8705" width="7.7109375" style="150" customWidth="1"/>
    <col min="8706" max="8706" width="40" style="150" customWidth="1"/>
    <col min="8707" max="8707" width="28.140625" style="150" customWidth="1"/>
    <col min="8708" max="8708" width="20.7109375" style="150" customWidth="1"/>
    <col min="8709" max="8709" width="15.140625" style="150" customWidth="1"/>
    <col min="8710" max="8960" width="9.140625" style="150"/>
    <col min="8961" max="8961" width="7.7109375" style="150" customWidth="1"/>
    <col min="8962" max="8962" width="40" style="150" customWidth="1"/>
    <col min="8963" max="8963" width="28.140625" style="150" customWidth="1"/>
    <col min="8964" max="8964" width="20.7109375" style="150" customWidth="1"/>
    <col min="8965" max="8965" width="15.140625" style="150" customWidth="1"/>
    <col min="8966" max="9216" width="9.140625" style="150"/>
    <col min="9217" max="9217" width="7.7109375" style="150" customWidth="1"/>
    <col min="9218" max="9218" width="40" style="150" customWidth="1"/>
    <col min="9219" max="9219" width="28.140625" style="150" customWidth="1"/>
    <col min="9220" max="9220" width="20.7109375" style="150" customWidth="1"/>
    <col min="9221" max="9221" width="15.140625" style="150" customWidth="1"/>
    <col min="9222" max="9472" width="9.140625" style="150"/>
    <col min="9473" max="9473" width="7.7109375" style="150" customWidth="1"/>
    <col min="9474" max="9474" width="40" style="150" customWidth="1"/>
    <col min="9475" max="9475" width="28.140625" style="150" customWidth="1"/>
    <col min="9476" max="9476" width="20.7109375" style="150" customWidth="1"/>
    <col min="9477" max="9477" width="15.140625" style="150" customWidth="1"/>
    <col min="9478" max="9728" width="9.140625" style="150"/>
    <col min="9729" max="9729" width="7.7109375" style="150" customWidth="1"/>
    <col min="9730" max="9730" width="40" style="150" customWidth="1"/>
    <col min="9731" max="9731" width="28.140625" style="150" customWidth="1"/>
    <col min="9732" max="9732" width="20.7109375" style="150" customWidth="1"/>
    <col min="9733" max="9733" width="15.140625" style="150" customWidth="1"/>
    <col min="9734" max="9984" width="9.140625" style="150"/>
    <col min="9985" max="9985" width="7.7109375" style="150" customWidth="1"/>
    <col min="9986" max="9986" width="40" style="150" customWidth="1"/>
    <col min="9987" max="9987" width="28.140625" style="150" customWidth="1"/>
    <col min="9988" max="9988" width="20.7109375" style="150" customWidth="1"/>
    <col min="9989" max="9989" width="15.140625" style="150" customWidth="1"/>
    <col min="9990" max="10240" width="9.140625" style="150"/>
    <col min="10241" max="10241" width="7.7109375" style="150" customWidth="1"/>
    <col min="10242" max="10242" width="40" style="150" customWidth="1"/>
    <col min="10243" max="10243" width="28.140625" style="150" customWidth="1"/>
    <col min="10244" max="10244" width="20.7109375" style="150" customWidth="1"/>
    <col min="10245" max="10245" width="15.140625" style="150" customWidth="1"/>
    <col min="10246" max="10496" width="9.140625" style="150"/>
    <col min="10497" max="10497" width="7.7109375" style="150" customWidth="1"/>
    <col min="10498" max="10498" width="40" style="150" customWidth="1"/>
    <col min="10499" max="10499" width="28.140625" style="150" customWidth="1"/>
    <col min="10500" max="10500" width="20.7109375" style="150" customWidth="1"/>
    <col min="10501" max="10501" width="15.140625" style="150" customWidth="1"/>
    <col min="10502" max="10752" width="9.140625" style="150"/>
    <col min="10753" max="10753" width="7.7109375" style="150" customWidth="1"/>
    <col min="10754" max="10754" width="40" style="150" customWidth="1"/>
    <col min="10755" max="10755" width="28.140625" style="150" customWidth="1"/>
    <col min="10756" max="10756" width="20.7109375" style="150" customWidth="1"/>
    <col min="10757" max="10757" width="15.140625" style="150" customWidth="1"/>
    <col min="10758" max="11008" width="9.140625" style="150"/>
    <col min="11009" max="11009" width="7.7109375" style="150" customWidth="1"/>
    <col min="11010" max="11010" width="40" style="150" customWidth="1"/>
    <col min="11011" max="11011" width="28.140625" style="150" customWidth="1"/>
    <col min="11012" max="11012" width="20.7109375" style="150" customWidth="1"/>
    <col min="11013" max="11013" width="15.140625" style="150" customWidth="1"/>
    <col min="11014" max="11264" width="9.140625" style="150"/>
    <col min="11265" max="11265" width="7.7109375" style="150" customWidth="1"/>
    <col min="11266" max="11266" width="40" style="150" customWidth="1"/>
    <col min="11267" max="11267" width="28.140625" style="150" customWidth="1"/>
    <col min="11268" max="11268" width="20.7109375" style="150" customWidth="1"/>
    <col min="11269" max="11269" width="15.140625" style="150" customWidth="1"/>
    <col min="11270" max="11520" width="9.140625" style="150"/>
    <col min="11521" max="11521" width="7.7109375" style="150" customWidth="1"/>
    <col min="11522" max="11522" width="40" style="150" customWidth="1"/>
    <col min="11523" max="11523" width="28.140625" style="150" customWidth="1"/>
    <col min="11524" max="11524" width="20.7109375" style="150" customWidth="1"/>
    <col min="11525" max="11525" width="15.140625" style="150" customWidth="1"/>
    <col min="11526" max="11776" width="9.140625" style="150"/>
    <col min="11777" max="11777" width="7.7109375" style="150" customWidth="1"/>
    <col min="11778" max="11778" width="40" style="150" customWidth="1"/>
    <col min="11779" max="11779" width="28.140625" style="150" customWidth="1"/>
    <col min="11780" max="11780" width="20.7109375" style="150" customWidth="1"/>
    <col min="11781" max="11781" width="15.140625" style="150" customWidth="1"/>
    <col min="11782" max="12032" width="9.140625" style="150"/>
    <col min="12033" max="12033" width="7.7109375" style="150" customWidth="1"/>
    <col min="12034" max="12034" width="40" style="150" customWidth="1"/>
    <col min="12035" max="12035" width="28.140625" style="150" customWidth="1"/>
    <col min="12036" max="12036" width="20.7109375" style="150" customWidth="1"/>
    <col min="12037" max="12037" width="15.140625" style="150" customWidth="1"/>
    <col min="12038" max="12288" width="9.140625" style="150"/>
    <col min="12289" max="12289" width="7.7109375" style="150" customWidth="1"/>
    <col min="12290" max="12290" width="40" style="150" customWidth="1"/>
    <col min="12291" max="12291" width="28.140625" style="150" customWidth="1"/>
    <col min="12292" max="12292" width="20.7109375" style="150" customWidth="1"/>
    <col min="12293" max="12293" width="15.140625" style="150" customWidth="1"/>
    <col min="12294" max="12544" width="9.140625" style="150"/>
    <col min="12545" max="12545" width="7.7109375" style="150" customWidth="1"/>
    <col min="12546" max="12546" width="40" style="150" customWidth="1"/>
    <col min="12547" max="12547" width="28.140625" style="150" customWidth="1"/>
    <col min="12548" max="12548" width="20.7109375" style="150" customWidth="1"/>
    <col min="12549" max="12549" width="15.140625" style="150" customWidth="1"/>
    <col min="12550" max="12800" width="9.140625" style="150"/>
    <col min="12801" max="12801" width="7.7109375" style="150" customWidth="1"/>
    <col min="12802" max="12802" width="40" style="150" customWidth="1"/>
    <col min="12803" max="12803" width="28.140625" style="150" customWidth="1"/>
    <col min="12804" max="12804" width="20.7109375" style="150" customWidth="1"/>
    <col min="12805" max="12805" width="15.140625" style="150" customWidth="1"/>
    <col min="12806" max="13056" width="9.140625" style="150"/>
    <col min="13057" max="13057" width="7.7109375" style="150" customWidth="1"/>
    <col min="13058" max="13058" width="40" style="150" customWidth="1"/>
    <col min="13059" max="13059" width="28.140625" style="150" customWidth="1"/>
    <col min="13060" max="13060" width="20.7109375" style="150" customWidth="1"/>
    <col min="13061" max="13061" width="15.140625" style="150" customWidth="1"/>
    <col min="13062" max="13312" width="9.140625" style="150"/>
    <col min="13313" max="13313" width="7.7109375" style="150" customWidth="1"/>
    <col min="13314" max="13314" width="40" style="150" customWidth="1"/>
    <col min="13315" max="13315" width="28.140625" style="150" customWidth="1"/>
    <col min="13316" max="13316" width="20.7109375" style="150" customWidth="1"/>
    <col min="13317" max="13317" width="15.140625" style="150" customWidth="1"/>
    <col min="13318" max="13568" width="9.140625" style="150"/>
    <col min="13569" max="13569" width="7.7109375" style="150" customWidth="1"/>
    <col min="13570" max="13570" width="40" style="150" customWidth="1"/>
    <col min="13571" max="13571" width="28.140625" style="150" customWidth="1"/>
    <col min="13572" max="13572" width="20.7109375" style="150" customWidth="1"/>
    <col min="13573" max="13573" width="15.140625" style="150" customWidth="1"/>
    <col min="13574" max="13824" width="9.140625" style="150"/>
    <col min="13825" max="13825" width="7.7109375" style="150" customWidth="1"/>
    <col min="13826" max="13826" width="40" style="150" customWidth="1"/>
    <col min="13827" max="13827" width="28.140625" style="150" customWidth="1"/>
    <col min="13828" max="13828" width="20.7109375" style="150" customWidth="1"/>
    <col min="13829" max="13829" width="15.140625" style="150" customWidth="1"/>
    <col min="13830" max="14080" width="9.140625" style="150"/>
    <col min="14081" max="14081" width="7.7109375" style="150" customWidth="1"/>
    <col min="14082" max="14082" width="40" style="150" customWidth="1"/>
    <col min="14083" max="14083" width="28.140625" style="150" customWidth="1"/>
    <col min="14084" max="14084" width="20.7109375" style="150" customWidth="1"/>
    <col min="14085" max="14085" width="15.140625" style="150" customWidth="1"/>
    <col min="14086" max="14336" width="9.140625" style="150"/>
    <col min="14337" max="14337" width="7.7109375" style="150" customWidth="1"/>
    <col min="14338" max="14338" width="40" style="150" customWidth="1"/>
    <col min="14339" max="14339" width="28.140625" style="150" customWidth="1"/>
    <col min="14340" max="14340" width="20.7109375" style="150" customWidth="1"/>
    <col min="14341" max="14341" width="15.140625" style="150" customWidth="1"/>
    <col min="14342" max="14592" width="9.140625" style="150"/>
    <col min="14593" max="14593" width="7.7109375" style="150" customWidth="1"/>
    <col min="14594" max="14594" width="40" style="150" customWidth="1"/>
    <col min="14595" max="14595" width="28.140625" style="150" customWidth="1"/>
    <col min="14596" max="14596" width="20.7109375" style="150" customWidth="1"/>
    <col min="14597" max="14597" width="15.140625" style="150" customWidth="1"/>
    <col min="14598" max="14848" width="9.140625" style="150"/>
    <col min="14849" max="14849" width="7.7109375" style="150" customWidth="1"/>
    <col min="14850" max="14850" width="40" style="150" customWidth="1"/>
    <col min="14851" max="14851" width="28.140625" style="150" customWidth="1"/>
    <col min="14852" max="14852" width="20.7109375" style="150" customWidth="1"/>
    <col min="14853" max="14853" width="15.140625" style="150" customWidth="1"/>
    <col min="14854" max="15104" width="9.140625" style="150"/>
    <col min="15105" max="15105" width="7.7109375" style="150" customWidth="1"/>
    <col min="15106" max="15106" width="40" style="150" customWidth="1"/>
    <col min="15107" max="15107" width="28.140625" style="150" customWidth="1"/>
    <col min="15108" max="15108" width="20.7109375" style="150" customWidth="1"/>
    <col min="15109" max="15109" width="15.140625" style="150" customWidth="1"/>
    <col min="15110" max="15360" width="9.140625" style="150"/>
    <col min="15361" max="15361" width="7.7109375" style="150" customWidth="1"/>
    <col min="15362" max="15362" width="40" style="150" customWidth="1"/>
    <col min="15363" max="15363" width="28.140625" style="150" customWidth="1"/>
    <col min="15364" max="15364" width="20.7109375" style="150" customWidth="1"/>
    <col min="15365" max="15365" width="15.140625" style="150" customWidth="1"/>
    <col min="15366" max="15616" width="9.140625" style="150"/>
    <col min="15617" max="15617" width="7.7109375" style="150" customWidth="1"/>
    <col min="15618" max="15618" width="40" style="150" customWidth="1"/>
    <col min="15619" max="15619" width="28.140625" style="150" customWidth="1"/>
    <col min="15620" max="15620" width="20.7109375" style="150" customWidth="1"/>
    <col min="15621" max="15621" width="15.140625" style="150" customWidth="1"/>
    <col min="15622" max="15872" width="9.140625" style="150"/>
    <col min="15873" max="15873" width="7.7109375" style="150" customWidth="1"/>
    <col min="15874" max="15874" width="40" style="150" customWidth="1"/>
    <col min="15875" max="15875" width="28.140625" style="150" customWidth="1"/>
    <col min="15876" max="15876" width="20.7109375" style="150" customWidth="1"/>
    <col min="15877" max="15877" width="15.140625" style="150" customWidth="1"/>
    <col min="15878" max="16128" width="9.140625" style="150"/>
    <col min="16129" max="16129" width="7.7109375" style="150" customWidth="1"/>
    <col min="16130" max="16130" width="40" style="150" customWidth="1"/>
    <col min="16131" max="16131" width="28.140625" style="150" customWidth="1"/>
    <col min="16132" max="16132" width="20.7109375" style="150" customWidth="1"/>
    <col min="16133" max="16133" width="15.140625" style="150" customWidth="1"/>
    <col min="16134" max="16384" width="9.140625" style="150"/>
  </cols>
  <sheetData>
    <row r="1" spans="1:5" s="179" customFormat="1" ht="19.5" customHeight="1" x14ac:dyDescent="0.25">
      <c r="A1" s="375"/>
      <c r="B1" s="375"/>
      <c r="C1" s="376"/>
      <c r="D1" s="376"/>
      <c r="E1" s="147"/>
    </row>
    <row r="2" spans="1:5" s="148" customFormat="1" ht="19.5" customHeight="1" x14ac:dyDescent="0.25">
      <c r="A2" s="377"/>
      <c r="B2" s="377"/>
      <c r="C2" s="377"/>
      <c r="D2" s="377"/>
      <c r="E2" s="149"/>
    </row>
    <row r="3" spans="1:5" ht="19.5" customHeight="1" x14ac:dyDescent="0.25">
      <c r="B3" s="151"/>
      <c r="C3" s="151"/>
      <c r="D3" s="151"/>
      <c r="E3" s="151"/>
    </row>
    <row r="4" spans="1:5" s="172" customFormat="1" ht="19.5" customHeight="1" x14ac:dyDescent="0.3">
      <c r="A4" s="378"/>
      <c r="B4" s="378"/>
      <c r="C4" s="378"/>
      <c r="D4" s="378"/>
      <c r="E4" s="171"/>
    </row>
    <row r="5" spans="1:5" ht="19.5" customHeight="1" x14ac:dyDescent="0.25">
      <c r="A5" s="179"/>
      <c r="B5" s="179"/>
      <c r="C5" s="179"/>
      <c r="D5" s="179"/>
      <c r="E5" s="148"/>
    </row>
    <row r="6" spans="1:5" s="189" customFormat="1" x14ac:dyDescent="0.25">
      <c r="A6" s="383"/>
      <c r="B6" s="383"/>
      <c r="C6" s="383"/>
      <c r="D6" s="383"/>
      <c r="E6" s="188"/>
    </row>
    <row r="7" spans="1:5" ht="19.5" customHeight="1" x14ac:dyDescent="0.25">
      <c r="A7" s="155"/>
      <c r="B7" s="152"/>
      <c r="C7" s="152"/>
      <c r="D7" s="152"/>
      <c r="E7" s="153"/>
    </row>
    <row r="8" spans="1:5" ht="19.5" customHeight="1" x14ac:dyDescent="0.25">
      <c r="A8" s="155"/>
      <c r="B8" s="152"/>
      <c r="C8" s="152"/>
      <c r="D8" s="152"/>
      <c r="E8" s="153"/>
    </row>
    <row r="9" spans="1:5" ht="19.5" customHeight="1" x14ac:dyDescent="0.25">
      <c r="A9" s="151"/>
      <c r="B9" s="176"/>
      <c r="C9" s="176"/>
      <c r="D9" s="152"/>
      <c r="E9" s="153"/>
    </row>
    <row r="10" spans="1:5" x14ac:dyDescent="0.25">
      <c r="A10" s="152"/>
      <c r="B10" s="152"/>
      <c r="C10" s="152"/>
      <c r="D10" s="152"/>
      <c r="E10" s="153"/>
    </row>
    <row r="11" spans="1:5" s="155" customFormat="1" ht="19.5" customHeight="1" x14ac:dyDescent="0.25">
      <c r="A11" s="374"/>
      <c r="B11" s="374"/>
      <c r="C11" s="154"/>
      <c r="D11" s="154"/>
    </row>
    <row r="12" spans="1:5" s="154" customFormat="1" x14ac:dyDescent="0.25">
      <c r="A12" s="156"/>
      <c r="B12" s="156"/>
      <c r="C12" s="156"/>
      <c r="D12" s="156"/>
    </row>
    <row r="13" spans="1:5" ht="19.5" customHeight="1" x14ac:dyDescent="0.25">
      <c r="A13" s="175"/>
      <c r="B13" s="175"/>
      <c r="C13" s="175"/>
      <c r="D13" s="175"/>
    </row>
    <row r="14" spans="1:5" s="159" customFormat="1" ht="19.5" customHeight="1" x14ac:dyDescent="0.25">
      <c r="A14" s="156"/>
      <c r="B14" s="157"/>
      <c r="C14" s="158"/>
      <c r="D14" s="158"/>
    </row>
    <row r="15" spans="1:5" s="159" customFormat="1" ht="18.75" x14ac:dyDescent="0.25">
      <c r="A15" s="174"/>
      <c r="B15" s="100"/>
      <c r="C15" s="158"/>
      <c r="D15" s="173"/>
    </row>
    <row r="16" spans="1:5" s="159" customFormat="1" ht="18.75" x14ac:dyDescent="0.25">
      <c r="A16" s="174"/>
      <c r="B16" s="101"/>
      <c r="C16" s="158"/>
      <c r="D16" s="173"/>
    </row>
    <row r="17" spans="1:5" s="159" customFormat="1" ht="18.75" x14ac:dyDescent="0.25">
      <c r="A17" s="174"/>
      <c r="B17" s="101"/>
      <c r="C17" s="158"/>
      <c r="D17" s="173"/>
    </row>
    <row r="18" spans="1:5" s="159" customFormat="1" ht="18.75" x14ac:dyDescent="0.25">
      <c r="A18" s="174"/>
      <c r="B18" s="101"/>
      <c r="C18" s="158"/>
      <c r="D18" s="173"/>
    </row>
    <row r="19" spans="1:5" s="159" customFormat="1" ht="18.75" x14ac:dyDescent="0.25">
      <c r="A19" s="174"/>
      <c r="B19" s="101"/>
      <c r="C19" s="158"/>
      <c r="D19" s="173"/>
    </row>
    <row r="20" spans="1:5" s="159" customFormat="1" ht="18.75" x14ac:dyDescent="0.25">
      <c r="A20" s="174"/>
      <c r="B20" s="101"/>
      <c r="C20" s="158"/>
      <c r="D20" s="173"/>
    </row>
    <row r="21" spans="1:5" s="159" customFormat="1" ht="18.75" x14ac:dyDescent="0.25">
      <c r="A21" s="174"/>
      <c r="B21" s="101"/>
      <c r="C21" s="158"/>
      <c r="D21" s="173"/>
    </row>
    <row r="22" spans="1:5" s="159" customFormat="1" ht="18.75" x14ac:dyDescent="0.25">
      <c r="A22" s="174"/>
      <c r="B22" s="101"/>
      <c r="C22" s="158"/>
      <c r="D22" s="173"/>
    </row>
    <row r="23" spans="1:5" s="159" customFormat="1" ht="18.75" x14ac:dyDescent="0.25">
      <c r="A23" s="174"/>
      <c r="B23" s="101"/>
      <c r="C23" s="158"/>
      <c r="D23" s="173"/>
    </row>
    <row r="24" spans="1:5" s="159" customFormat="1" ht="18.75" x14ac:dyDescent="0.25">
      <c r="A24" s="174"/>
      <c r="B24" s="101"/>
      <c r="C24" s="158"/>
      <c r="D24" s="173"/>
    </row>
    <row r="25" spans="1:5" s="159" customFormat="1" ht="18.75" x14ac:dyDescent="0.25">
      <c r="A25" s="174"/>
      <c r="B25" s="101"/>
      <c r="C25" s="158"/>
      <c r="D25" s="173"/>
    </row>
    <row r="26" spans="1:5" s="159" customFormat="1" ht="18.75" x14ac:dyDescent="0.25">
      <c r="A26" s="174"/>
      <c r="B26" s="101"/>
      <c r="C26" s="158"/>
      <c r="D26" s="173"/>
    </row>
    <row r="27" spans="1:5" s="148" customFormat="1" ht="19.5" customHeight="1" x14ac:dyDescent="0.25">
      <c r="A27" s="156"/>
      <c r="B27" s="161"/>
      <c r="C27" s="156"/>
      <c r="D27" s="158"/>
    </row>
    <row r="28" spans="1:5" s="159" customFormat="1" ht="36.75" customHeight="1" x14ac:dyDescent="0.25">
      <c r="A28" s="174"/>
      <c r="B28" s="160"/>
      <c r="C28" s="158"/>
      <c r="D28" s="158"/>
      <c r="E28" s="252"/>
    </row>
    <row r="29" spans="1:5" s="159" customFormat="1" ht="34.5" customHeight="1" x14ac:dyDescent="0.25">
      <c r="A29" s="174"/>
      <c r="B29" s="160"/>
      <c r="C29" s="158"/>
      <c r="D29" s="158"/>
    </row>
    <row r="30" spans="1:5" s="159" customFormat="1" ht="34.5" customHeight="1" x14ac:dyDescent="0.25">
      <c r="A30" s="174"/>
      <c r="B30" s="160"/>
      <c r="C30" s="158"/>
      <c r="D30" s="158"/>
    </row>
    <row r="31" spans="1:5" s="159" customFormat="1" ht="19.5" customHeight="1" x14ac:dyDescent="0.25">
      <c r="A31" s="174"/>
      <c r="B31" s="138"/>
      <c r="C31" s="158"/>
      <c r="D31" s="158"/>
    </row>
    <row r="32" spans="1:5" ht="19.5" customHeight="1" x14ac:dyDescent="0.25">
      <c r="A32" s="162"/>
      <c r="B32" s="162"/>
      <c r="C32" s="163"/>
      <c r="D32" s="164"/>
    </row>
    <row r="33" spans="1:3" ht="19.5" customHeight="1" x14ac:dyDescent="0.25">
      <c r="A33" s="165"/>
      <c r="B33" s="155"/>
      <c r="C33" s="166"/>
    </row>
    <row r="34" spans="1:3" ht="19.5" customHeight="1" x14ac:dyDescent="0.25">
      <c r="A34" s="165"/>
      <c r="B34" s="167"/>
      <c r="C34" s="166"/>
    </row>
    <row r="35" spans="1:3" ht="19.5" customHeight="1" x14ac:dyDescent="0.25">
      <c r="A35" s="165"/>
      <c r="B35" s="155"/>
      <c r="C35" s="166"/>
    </row>
    <row r="36" spans="1:3" ht="19.5" customHeight="1" x14ac:dyDescent="0.25">
      <c r="A36" s="165"/>
      <c r="B36" s="167"/>
      <c r="C36" s="166"/>
    </row>
    <row r="37" spans="1:3" ht="19.5" customHeight="1" x14ac:dyDescent="0.25">
      <c r="A37" s="168"/>
      <c r="B37" s="169"/>
    </row>
    <row r="38" spans="1:3" ht="19.5" customHeight="1" x14ac:dyDescent="0.25">
      <c r="A38" s="170"/>
    </row>
  </sheetData>
  <mergeCells count="7">
    <mergeCell ref="A11:B11"/>
    <mergeCell ref="A1:B1"/>
    <mergeCell ref="C1:D1"/>
    <mergeCell ref="A2:B2"/>
    <mergeCell ref="C2:D2"/>
    <mergeCell ref="A4:D4"/>
    <mergeCell ref="A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DM cong viec</vt:lpstr>
      <vt:lpstr>Mau 2</vt:lpstr>
      <vt:lpstr>Thi dua</vt:lpstr>
      <vt:lpstr>Mai</vt:lpstr>
      <vt:lpstr>Chi</vt:lpstr>
      <vt:lpstr>NP</vt:lpstr>
      <vt:lpstr>Oanh</vt:lpstr>
      <vt:lpstr>Quynh</vt:lpstr>
      <vt:lpstr>AP</vt:lpstr>
      <vt:lpstr>Lieu</vt:lpstr>
      <vt:lpstr>Van</vt:lpstr>
      <vt:lpstr>'DM cong viec'!Print_Area</vt:lpstr>
      <vt:lpstr>'Thi dua'!Print_Area</vt:lpstr>
      <vt:lpstr>'Thi dua'!Print_Titles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CDKT Ly Tu Trong</dc:creator>
  <cp:lastModifiedBy>Yen_TC</cp:lastModifiedBy>
  <cp:lastPrinted>2025-03-13T01:35:11Z</cp:lastPrinted>
  <dcterms:created xsi:type="dcterms:W3CDTF">2012-05-29T08:15:11Z</dcterms:created>
  <dcterms:modified xsi:type="dcterms:W3CDTF">2025-05-14T02:07:47Z</dcterms:modified>
</cp:coreProperties>
</file>