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worksheets/sheet323.xml" ContentType="application/vnd.openxmlformats-officedocument.spreadsheetml.worksheet+xml"/>
  <Override PartName="/xl/worksheets/sheet324.xml" ContentType="application/vnd.openxmlformats-officedocument.spreadsheetml.worksheet+xml"/>
  <Override PartName="/xl/worksheets/sheet325.xml" ContentType="application/vnd.openxmlformats-officedocument.spreadsheetml.worksheet+xml"/>
  <Override PartName="/xl/worksheets/sheet326.xml" ContentType="application/vnd.openxmlformats-officedocument.spreadsheetml.worksheet+xml"/>
  <Override PartName="/xl/worksheets/sheet327.xml" ContentType="application/vnd.openxmlformats-officedocument.spreadsheetml.worksheet+xml"/>
  <Override PartName="/xl/worksheets/sheet328.xml" ContentType="application/vnd.openxmlformats-officedocument.spreadsheetml.worksheet+xml"/>
  <Override PartName="/xl/worksheets/sheet329.xml" ContentType="application/vnd.openxmlformats-officedocument.spreadsheetml.worksheet+xml"/>
  <Override PartName="/xl/worksheets/sheet330.xml" ContentType="application/vnd.openxmlformats-officedocument.spreadsheetml.worksheet+xml"/>
  <Override PartName="/xl/worksheets/sheet331.xml" ContentType="application/vnd.openxmlformats-officedocument.spreadsheetml.worksheet+xml"/>
  <Override PartName="/xl/worksheets/sheet332.xml" ContentType="application/vnd.openxmlformats-officedocument.spreadsheetml.worksheet+xml"/>
  <Override PartName="/xl/worksheets/sheet333.xml" ContentType="application/vnd.openxmlformats-officedocument.spreadsheetml.worksheet+xml"/>
  <Override PartName="/xl/worksheets/sheet334.xml" ContentType="application/vnd.openxmlformats-officedocument.spreadsheetml.worksheet+xml"/>
  <Override PartName="/xl/worksheets/sheet335.xml" ContentType="application/vnd.openxmlformats-officedocument.spreadsheetml.worksheet+xml"/>
  <Override PartName="/xl/worksheets/sheet336.xml" ContentType="application/vnd.openxmlformats-officedocument.spreadsheetml.worksheet+xml"/>
  <Override PartName="/xl/worksheets/sheet337.xml" ContentType="application/vnd.openxmlformats-officedocument.spreadsheetml.worksheet+xml"/>
  <Override PartName="/xl/worksheets/sheet338.xml" ContentType="application/vnd.openxmlformats-officedocument.spreadsheetml.worksheet+xml"/>
  <Override PartName="/xl/worksheets/sheet339.xml" ContentType="application/vnd.openxmlformats-officedocument.spreadsheetml.worksheet+xml"/>
  <Override PartName="/xl/worksheets/sheet340.xml" ContentType="application/vnd.openxmlformats-officedocument.spreadsheetml.worksheet+xml"/>
  <Override PartName="/xl/worksheets/sheet341.xml" ContentType="application/vnd.openxmlformats-officedocument.spreadsheetml.worksheet+xml"/>
  <Override PartName="/xl/worksheets/sheet342.xml" ContentType="application/vnd.openxmlformats-officedocument.spreadsheetml.worksheet+xml"/>
  <Override PartName="/xl/worksheets/sheet343.xml" ContentType="application/vnd.openxmlformats-officedocument.spreadsheetml.worksheet+xml"/>
  <Override PartName="/xl/worksheets/sheet344.xml" ContentType="application/vnd.openxmlformats-officedocument.spreadsheetml.worksheet+xml"/>
  <Override PartName="/xl/worksheets/sheet345.xml" ContentType="application/vnd.openxmlformats-officedocument.spreadsheetml.worksheet+xml"/>
  <Override PartName="/xl/worksheets/sheet346.xml" ContentType="application/vnd.openxmlformats-officedocument.spreadsheetml.worksheet+xml"/>
  <Override PartName="/xl/worksheets/sheet347.xml" ContentType="application/vnd.openxmlformats-officedocument.spreadsheetml.worksheet+xml"/>
  <Override PartName="/xl/worksheets/sheet348.xml" ContentType="application/vnd.openxmlformats-officedocument.spreadsheetml.worksheet+xml"/>
  <Override PartName="/xl/worksheets/sheet349.xml" ContentType="application/vnd.openxmlformats-officedocument.spreadsheetml.worksheet+xml"/>
  <Override PartName="/xl/worksheets/sheet350.xml" ContentType="application/vnd.openxmlformats-officedocument.spreadsheetml.worksheet+xml"/>
  <Override PartName="/xl/worksheets/sheet351.xml" ContentType="application/vnd.openxmlformats-officedocument.spreadsheetml.worksheet+xml"/>
  <Override PartName="/xl/worksheets/sheet352.xml" ContentType="application/vnd.openxmlformats-officedocument.spreadsheetml.worksheet+xml"/>
  <Override PartName="/xl/worksheets/sheet353.xml" ContentType="application/vnd.openxmlformats-officedocument.spreadsheetml.worksheet+xml"/>
  <Override PartName="/xl/worksheets/sheet354.xml" ContentType="application/vnd.openxmlformats-officedocument.spreadsheetml.worksheet+xml"/>
  <Override PartName="/xl/worksheets/sheet355.xml" ContentType="application/vnd.openxmlformats-officedocument.spreadsheetml.worksheet+xml"/>
  <Override PartName="/xl/worksheets/sheet356.xml" ContentType="application/vnd.openxmlformats-officedocument.spreadsheetml.worksheet+xml"/>
  <Override PartName="/xl/worksheets/sheet357.xml" ContentType="application/vnd.openxmlformats-officedocument.spreadsheetml.worksheet+xml"/>
  <Override PartName="/xl/worksheets/sheet358.xml" ContentType="application/vnd.openxmlformats-officedocument.spreadsheetml.worksheet+xml"/>
  <Override PartName="/xl/worksheets/sheet359.xml" ContentType="application/vnd.openxmlformats-officedocument.spreadsheetml.worksheet+xml"/>
  <Override PartName="/xl/worksheets/sheet360.xml" ContentType="application/vnd.openxmlformats-officedocument.spreadsheetml.worksheet+xml"/>
  <Override PartName="/xl/worksheets/sheet361.xml" ContentType="application/vnd.openxmlformats-officedocument.spreadsheetml.worksheet+xml"/>
  <Override PartName="/xl/worksheets/sheet362.xml" ContentType="application/vnd.openxmlformats-officedocument.spreadsheetml.worksheet+xml"/>
  <Override PartName="/xl/worksheets/sheet36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E:\HAI YEN\9. TO CHUC\17-HS DANH GIA NAM HOC\2-DANH GIA CHAT LUONG VIEN CHUC-NGUOI LAO DONG\DGVC NH 2024-2025\"/>
    </mc:Choice>
  </mc:AlternateContent>
  <bookViews>
    <workbookView xWindow="0" yWindow="0" windowWidth="28800" windowHeight="12330" tabRatio="813" firstSheet="355" activeTab="361"/>
  </bookViews>
  <sheets>
    <sheet name="Kangatang_88" sheetId="145" state="veryHidden" r:id="rId1"/>
    <sheet name="Kangatang_89" sheetId="147" state="veryHidden" r:id="rId2"/>
    <sheet name="Kangatang_90" sheetId="148" state="veryHidden" r:id="rId3"/>
    <sheet name="Kangatang_91" sheetId="149" state="veryHidden" r:id="rId4"/>
    <sheet name="Kangatang_92" sheetId="150" state="veryHidden" r:id="rId5"/>
    <sheet name="Kangatang_93" sheetId="151" state="veryHidden" r:id="rId6"/>
    <sheet name="Kangatang_94" sheetId="152" state="veryHidden" r:id="rId7"/>
    <sheet name="Kangatang_95" sheetId="153" state="veryHidden" r:id="rId8"/>
    <sheet name="Kangatang_96" sheetId="154" state="veryHidden" r:id="rId9"/>
    <sheet name="Kangatang_97" sheetId="155" state="veryHidden" r:id="rId10"/>
    <sheet name="Kangatang_98" sheetId="156" state="veryHidden" r:id="rId11"/>
    <sheet name="Kangatang_99" sheetId="157" state="veryHidden" r:id="rId12"/>
    <sheet name="Kangatang_100" sheetId="158" state="veryHidden" r:id="rId13"/>
    <sheet name="Kangatang_101" sheetId="159" state="veryHidden" r:id="rId14"/>
    <sheet name="Kangatang_102" sheetId="160" state="veryHidden" r:id="rId15"/>
    <sheet name="Kangatang_103" sheetId="161" state="veryHidden" r:id="rId16"/>
    <sheet name="Kangatang_104" sheetId="162" state="veryHidden" r:id="rId17"/>
    <sheet name="Kangatang_105" sheetId="163" state="veryHidden" r:id="rId18"/>
    <sheet name="Kangatang_106" sheetId="164" state="veryHidden" r:id="rId19"/>
    <sheet name="Kangatang_107" sheetId="165" state="veryHidden" r:id="rId20"/>
    <sheet name="Kangatang_108" sheetId="166" state="veryHidden" r:id="rId21"/>
    <sheet name="Kangatang_109" sheetId="167" state="veryHidden" r:id="rId22"/>
    <sheet name="Kangatang_110" sheetId="168" state="veryHidden" r:id="rId23"/>
    <sheet name="Kangatang_111" sheetId="169" state="veryHidden" r:id="rId24"/>
    <sheet name="Kangatang_112" sheetId="170" state="veryHidden" r:id="rId25"/>
    <sheet name="Kangatang_113" sheetId="171" state="veryHidden" r:id="rId26"/>
    <sheet name="Kangatang_114" sheetId="172" state="veryHidden" r:id="rId27"/>
    <sheet name="Kangatang_115" sheetId="173" state="veryHidden" r:id="rId28"/>
    <sheet name="Kangatang_116" sheetId="174" state="veryHidden" r:id="rId29"/>
    <sheet name="Kangatang_117" sheetId="175" state="veryHidden" r:id="rId30"/>
    <sheet name="Kangatang_118" sheetId="176" state="veryHidden" r:id="rId31"/>
    <sheet name="Kangatang_119" sheetId="177" state="veryHidden" r:id="rId32"/>
    <sheet name="Kangatang_120" sheetId="178" state="veryHidden" r:id="rId33"/>
    <sheet name="Kangatang_121" sheetId="179" state="veryHidden" r:id="rId34"/>
    <sheet name="Kangatang_122" sheetId="180" state="veryHidden" r:id="rId35"/>
    <sheet name="Kangatang_123" sheetId="181" state="veryHidden" r:id="rId36"/>
    <sheet name="Kangatang_124" sheetId="182" state="veryHidden" r:id="rId37"/>
    <sheet name="Kangatang_125" sheetId="183" state="veryHidden" r:id="rId38"/>
    <sheet name="Kangatang_126" sheetId="184" state="veryHidden" r:id="rId39"/>
    <sheet name="Kangatang_127" sheetId="185" state="veryHidden" r:id="rId40"/>
    <sheet name="Kangatang_128" sheetId="186" state="veryHidden" r:id="rId41"/>
    <sheet name="Kangatang_129" sheetId="187" state="veryHidden" r:id="rId42"/>
    <sheet name="Kangatang_130" sheetId="188" state="veryHidden" r:id="rId43"/>
    <sheet name="Kangatang_131" sheetId="189" state="veryHidden" r:id="rId44"/>
    <sheet name="Kangatang_132" sheetId="190" state="veryHidden" r:id="rId45"/>
    <sheet name="Kangatang_133" sheetId="191" state="veryHidden" r:id="rId46"/>
    <sheet name="Kangatang_134" sheetId="192" state="veryHidden" r:id="rId47"/>
    <sheet name="Kangatang_135" sheetId="193" state="veryHidden" r:id="rId48"/>
    <sheet name="Kangatang_136" sheetId="194" state="veryHidden" r:id="rId49"/>
    <sheet name="Kangatang_137" sheetId="195" state="veryHidden" r:id="rId50"/>
    <sheet name="Kangatang_138" sheetId="196" state="veryHidden" r:id="rId51"/>
    <sheet name="Kangatang_139" sheetId="197" state="veryHidden" r:id="rId52"/>
    <sheet name="Kangatang_140" sheetId="198" state="veryHidden" r:id="rId53"/>
    <sheet name="Kangatang_141" sheetId="199" state="veryHidden" r:id="rId54"/>
    <sheet name="Kangatang_142" sheetId="200" state="veryHidden" r:id="rId55"/>
    <sheet name="Kangatang_143" sheetId="201" state="veryHidden" r:id="rId56"/>
    <sheet name="Kangatang_144" sheetId="202" state="veryHidden" r:id="rId57"/>
    <sheet name="Kangatang_145" sheetId="203" state="veryHidden" r:id="rId58"/>
    <sheet name="Kangatang_146" sheetId="204" state="veryHidden" r:id="rId59"/>
    <sheet name="Kangatang_147" sheetId="205" state="veryHidden" r:id="rId60"/>
    <sheet name="Kangatang_148" sheetId="206" state="veryHidden" r:id="rId61"/>
    <sheet name="Kangatang_149" sheetId="207" state="veryHidden" r:id="rId62"/>
    <sheet name="Kangatang_150" sheetId="208" state="veryHidden" r:id="rId63"/>
    <sheet name="Kangatang_151" sheetId="209" state="veryHidden" r:id="rId64"/>
    <sheet name="Kangatang_152" sheetId="210" state="veryHidden" r:id="rId65"/>
    <sheet name="Kangatang_153" sheetId="211" state="veryHidden" r:id="rId66"/>
    <sheet name="Kangatang_207" sheetId="265" state="veryHidden" r:id="rId67"/>
    <sheet name="Kangatang_208" sheetId="266" state="veryHidden" r:id="rId68"/>
    <sheet name="Kangatang_209" sheetId="267" state="veryHidden" r:id="rId69"/>
    <sheet name="Kangatang_210" sheetId="268" state="veryHidden" r:id="rId70"/>
    <sheet name="Kangatang_211" sheetId="269" state="veryHidden" r:id="rId71"/>
    <sheet name="Kangatang_212" sheetId="270" state="veryHidden" r:id="rId72"/>
    <sheet name="Kangatang_213" sheetId="271" state="veryHidden" r:id="rId73"/>
    <sheet name="Kangatang_214" sheetId="272" state="veryHidden" r:id="rId74"/>
    <sheet name="Kangatang_215" sheetId="273" state="veryHidden" r:id="rId75"/>
    <sheet name="Kangatang_216" sheetId="274" state="veryHidden" r:id="rId76"/>
    <sheet name="Kangatang_217" sheetId="275" state="veryHidden" r:id="rId77"/>
    <sheet name="Kangatang_218" sheetId="276" state="veryHidden" r:id="rId78"/>
    <sheet name="Kangatang_219" sheetId="277" state="veryHidden" r:id="rId79"/>
    <sheet name="Kangatang_220" sheetId="278" state="veryHidden" r:id="rId80"/>
    <sheet name="Kangatang_221" sheetId="279" state="veryHidden" r:id="rId81"/>
    <sheet name="Kangatang_222" sheetId="280" state="veryHidden" r:id="rId82"/>
    <sheet name="Kangatang_223" sheetId="281" state="veryHidden" r:id="rId83"/>
    <sheet name="Kangatang_224" sheetId="282" state="veryHidden" r:id="rId84"/>
    <sheet name="Kangatang_225" sheetId="283" state="veryHidden" r:id="rId85"/>
    <sheet name="Kangatang_226" sheetId="284" state="veryHidden" r:id="rId86"/>
    <sheet name="Kangatang_227" sheetId="285" state="veryHidden" r:id="rId87"/>
    <sheet name="Kangatang_228" sheetId="286" state="veryHidden" r:id="rId88"/>
    <sheet name="Kangatang_229" sheetId="287" state="veryHidden" r:id="rId89"/>
    <sheet name="Kangatang_230" sheetId="288" state="veryHidden" r:id="rId90"/>
    <sheet name="Kangatang_231" sheetId="289" state="veryHidden" r:id="rId91"/>
    <sheet name="Kangatang_232" sheetId="290" state="veryHidden" r:id="rId92"/>
    <sheet name="Kangatang_233" sheetId="291" state="veryHidden" r:id="rId93"/>
    <sheet name="Kangatang_234" sheetId="292" state="veryHidden" r:id="rId94"/>
    <sheet name="Kangatang_235" sheetId="293" state="veryHidden" r:id="rId95"/>
    <sheet name="Kangatang_236" sheetId="294" state="veryHidden" r:id="rId96"/>
    <sheet name="Kangatang_237" sheetId="295" state="veryHidden" r:id="rId97"/>
    <sheet name="Kangatang_238" sheetId="296" state="veryHidden" r:id="rId98"/>
    <sheet name="Kangatang_239" sheetId="297" state="veryHidden" r:id="rId99"/>
    <sheet name="Kangatang_240" sheetId="298" state="veryHidden" r:id="rId100"/>
    <sheet name="Kangatang_241" sheetId="299" state="veryHidden" r:id="rId101"/>
    <sheet name="Kangatang_242" sheetId="300" state="veryHidden" r:id="rId102"/>
    <sheet name="Kangatang_243" sheetId="301" state="veryHidden" r:id="rId103"/>
    <sheet name="Kangatang_244" sheetId="302" state="veryHidden" r:id="rId104"/>
    <sheet name="Kangatang_245" sheetId="303" state="veryHidden" r:id="rId105"/>
    <sheet name="Kangatang_246" sheetId="304" state="veryHidden" r:id="rId106"/>
    <sheet name="Kangatang_247" sheetId="305" state="veryHidden" r:id="rId107"/>
    <sheet name="Kangatang_248" sheetId="306" state="veryHidden" r:id="rId108"/>
    <sheet name="Kangatang_249" sheetId="307" state="veryHidden" r:id="rId109"/>
    <sheet name="Kangatang_250" sheetId="308" state="veryHidden" r:id="rId110"/>
    <sheet name="Kangatang_251" sheetId="309" state="veryHidden" r:id="rId111"/>
    <sheet name="Kangatang_252" sheetId="310" state="veryHidden" r:id="rId112"/>
    <sheet name="Kangatang_253" sheetId="311" state="veryHidden" r:id="rId113"/>
    <sheet name="Kangatang_254" sheetId="312" state="veryHidden" r:id="rId114"/>
    <sheet name="Kangatang_255" sheetId="313" state="veryHidden" r:id="rId115"/>
    <sheet name="Kangatang_256" sheetId="314" state="veryHidden" r:id="rId116"/>
    <sheet name="Kangatang_257" sheetId="315" state="veryHidden" r:id="rId117"/>
    <sheet name="Kangatang_258" sheetId="316" state="veryHidden" r:id="rId118"/>
    <sheet name="Kangatang_259" sheetId="317" state="veryHidden" r:id="rId119"/>
    <sheet name="Kangatang_260" sheetId="318" state="veryHidden" r:id="rId120"/>
    <sheet name="Kangatang_261" sheetId="319" state="veryHidden" r:id="rId121"/>
    <sheet name="Kangatang_262" sheetId="320" state="veryHidden" r:id="rId122"/>
    <sheet name="Kangatang_263" sheetId="321" state="veryHidden" r:id="rId123"/>
    <sheet name="Kangatang_264" sheetId="322" state="veryHidden" r:id="rId124"/>
    <sheet name="Kangatang_265" sheetId="323" state="veryHidden" r:id="rId125"/>
    <sheet name="Kangatang_266" sheetId="324" state="veryHidden" r:id="rId126"/>
    <sheet name="Kangatang_267" sheetId="325" state="veryHidden" r:id="rId127"/>
    <sheet name="Kangatang_268" sheetId="326" state="veryHidden" r:id="rId128"/>
    <sheet name="Kangatang_269" sheetId="327" state="veryHidden" r:id="rId129"/>
    <sheet name="Kangatang_270" sheetId="328" state="veryHidden" r:id="rId130"/>
    <sheet name="Kangatang_271" sheetId="329" state="veryHidden" r:id="rId131"/>
    <sheet name="Kangatang_272" sheetId="330" state="veryHidden" r:id="rId132"/>
    <sheet name="Kangatang_273" sheetId="331" state="veryHidden" r:id="rId133"/>
    <sheet name="Kangatang_274" sheetId="332" state="veryHidden" r:id="rId134"/>
    <sheet name="Kangatang_275" sheetId="333" state="veryHidden" r:id="rId135"/>
    <sheet name="Kangatang_276" sheetId="334" state="veryHidden" r:id="rId136"/>
    <sheet name="Kangatang_277" sheetId="335" state="veryHidden" r:id="rId137"/>
    <sheet name="Kangatang_278" sheetId="336" state="veryHidden" r:id="rId138"/>
    <sheet name="Kangatang_279" sheetId="337" state="veryHidden" r:id="rId139"/>
    <sheet name="Kangatang_280" sheetId="338" state="veryHidden" r:id="rId140"/>
    <sheet name="Kangatang_281" sheetId="339" state="veryHidden" r:id="rId141"/>
    <sheet name="Kangatang_282" sheetId="340" state="veryHidden" r:id="rId142"/>
    <sheet name="Kangatang_283" sheetId="341" state="veryHidden" r:id="rId143"/>
    <sheet name="Kangatang_284" sheetId="342" state="veryHidden" r:id="rId144"/>
    <sheet name="Kangatang_285" sheetId="343" state="veryHidden" r:id="rId145"/>
    <sheet name="Kangatang_286" sheetId="344" state="veryHidden" r:id="rId146"/>
    <sheet name="Kangatang_287" sheetId="345" state="veryHidden" r:id="rId147"/>
    <sheet name="Kangatang_288" sheetId="346" state="veryHidden" r:id="rId148"/>
    <sheet name="Kangatang_289" sheetId="347" state="veryHidden" r:id="rId149"/>
    <sheet name="Kangatang_290" sheetId="348" state="veryHidden" r:id="rId150"/>
    <sheet name="Kangatang_291" sheetId="349" state="veryHidden" r:id="rId151"/>
    <sheet name="Kangatang_292" sheetId="350" state="veryHidden" r:id="rId152"/>
    <sheet name="Kangatang_293" sheetId="351" state="veryHidden" r:id="rId153"/>
    <sheet name="Kangatang_294" sheetId="352" state="veryHidden" r:id="rId154"/>
    <sheet name="Kangatang_295" sheetId="353" state="veryHidden" r:id="rId155"/>
    <sheet name="Kangatang_296" sheetId="354" state="veryHidden" r:id="rId156"/>
    <sheet name="Kangatang_297" sheetId="355" state="veryHidden" r:id="rId157"/>
    <sheet name="Kangatang_298" sheetId="356" state="veryHidden" r:id="rId158"/>
    <sheet name="Kangatang_299" sheetId="357" state="veryHidden" r:id="rId159"/>
    <sheet name="Kangatang_300" sheetId="358" state="veryHidden" r:id="rId160"/>
    <sheet name="Kangatang_301" sheetId="359" state="veryHidden" r:id="rId161"/>
    <sheet name="Kangatang_302" sheetId="360" state="veryHidden" r:id="rId162"/>
    <sheet name="Kangatang_303" sheetId="361" state="veryHidden" r:id="rId163"/>
    <sheet name="Kangatang_304" sheetId="362" state="veryHidden" r:id="rId164"/>
    <sheet name="Kangatang_305" sheetId="363" state="veryHidden" r:id="rId165"/>
    <sheet name="Kangatang_306" sheetId="364" state="veryHidden" r:id="rId166"/>
    <sheet name="Kangatang_307" sheetId="365" state="veryHidden" r:id="rId167"/>
    <sheet name="Kangatang_308" sheetId="366" state="veryHidden" r:id="rId168"/>
    <sheet name="Kangatang_309" sheetId="367" state="veryHidden" r:id="rId169"/>
    <sheet name="Kangatang_310" sheetId="368" state="veryHidden" r:id="rId170"/>
    <sheet name="Kangatang_311" sheetId="369" state="veryHidden" r:id="rId171"/>
    <sheet name="Kangatang_312" sheetId="370" state="veryHidden" r:id="rId172"/>
    <sheet name="Kangatang_313" sheetId="371" state="veryHidden" r:id="rId173"/>
    <sheet name="Kangatang" sheetId="55" state="veryHidden" r:id="rId174"/>
    <sheet name="Kangatang_2" sheetId="56" state="veryHidden" r:id="rId175"/>
    <sheet name="Kangatang_3" sheetId="57" state="veryHidden" r:id="rId176"/>
    <sheet name="Kangatang_4" sheetId="58" state="veryHidden" r:id="rId177"/>
    <sheet name="Kangatang_5" sheetId="59" state="veryHidden" r:id="rId178"/>
    <sheet name="Kangatang_6" sheetId="60" state="veryHidden" r:id="rId179"/>
    <sheet name="Kangatang_7" sheetId="61" state="veryHidden" r:id="rId180"/>
    <sheet name="Kangatang_8" sheetId="62" state="veryHidden" r:id="rId181"/>
    <sheet name="Kangatang_9" sheetId="63" state="veryHidden" r:id="rId182"/>
    <sheet name="Kangatang_10" sheetId="64" state="veryHidden" r:id="rId183"/>
    <sheet name="Kangatang_11" sheetId="65" state="veryHidden" r:id="rId184"/>
    <sheet name="Kangatang_12" sheetId="66" state="veryHidden" r:id="rId185"/>
    <sheet name="Kangatang_13" sheetId="67" state="veryHidden" r:id="rId186"/>
    <sheet name="Kangatang_14" sheetId="68" state="veryHidden" r:id="rId187"/>
    <sheet name="Kangatang_15" sheetId="69" state="veryHidden" r:id="rId188"/>
    <sheet name="Kangatang_16" sheetId="70" state="veryHidden" r:id="rId189"/>
    <sheet name="Kangatang_17" sheetId="71" state="veryHidden" r:id="rId190"/>
    <sheet name="Kangatang_18" sheetId="72" state="veryHidden" r:id="rId191"/>
    <sheet name="Kangatang_19" sheetId="73" state="veryHidden" r:id="rId192"/>
    <sheet name="Kangatang_20" sheetId="74" state="veryHidden" r:id="rId193"/>
    <sheet name="Kangatang_21" sheetId="75" state="veryHidden" r:id="rId194"/>
    <sheet name="Kangatang_22" sheetId="76" state="veryHidden" r:id="rId195"/>
    <sheet name="Kangatang_23" sheetId="77" state="veryHidden" r:id="rId196"/>
    <sheet name="Kangatang_24" sheetId="78" state="veryHidden" r:id="rId197"/>
    <sheet name="Kangatang_25" sheetId="79" state="veryHidden" r:id="rId198"/>
    <sheet name="Kangatang_26" sheetId="80" state="veryHidden" r:id="rId199"/>
    <sheet name="Kangatang_27" sheetId="81" state="veryHidden" r:id="rId200"/>
    <sheet name="Kangatang_28" sheetId="82" state="veryHidden" r:id="rId201"/>
    <sheet name="Kangatang_29" sheetId="84" state="veryHidden" r:id="rId202"/>
    <sheet name="Kangatang_30" sheetId="85" state="veryHidden" r:id="rId203"/>
    <sheet name="Kangatang_31" sheetId="87" state="veryHidden" r:id="rId204"/>
    <sheet name="Kangatang_32" sheetId="88" state="veryHidden" r:id="rId205"/>
    <sheet name="Kangatang_33" sheetId="89" state="veryHidden" r:id="rId206"/>
    <sheet name="Kangatang_34" sheetId="90" state="veryHidden" r:id="rId207"/>
    <sheet name="Kangatang_35" sheetId="91" state="veryHidden" r:id="rId208"/>
    <sheet name="Kangatang_36" sheetId="92" state="veryHidden" r:id="rId209"/>
    <sheet name="Kangatang_37" sheetId="93" state="veryHidden" r:id="rId210"/>
    <sheet name="Kangatang_38" sheetId="94" state="veryHidden" r:id="rId211"/>
    <sheet name="Kangatang_39" sheetId="95" state="veryHidden" r:id="rId212"/>
    <sheet name="Kangatang_40" sheetId="96" state="veryHidden" r:id="rId213"/>
    <sheet name="Kangatang_41" sheetId="97" state="veryHidden" r:id="rId214"/>
    <sheet name="Kangatang_42" sheetId="98" state="veryHidden" r:id="rId215"/>
    <sheet name="Kangatang_43" sheetId="99" state="veryHidden" r:id="rId216"/>
    <sheet name="Kangatang_44" sheetId="101" state="veryHidden" r:id="rId217"/>
    <sheet name="Kangatang_45" sheetId="102" state="veryHidden" r:id="rId218"/>
    <sheet name="Kangatang_46" sheetId="103" state="veryHidden" r:id="rId219"/>
    <sheet name="Kangatang_47" sheetId="104" state="veryHidden" r:id="rId220"/>
    <sheet name="Kangatang_48" sheetId="105" state="veryHidden" r:id="rId221"/>
    <sheet name="Kangatang_49" sheetId="106" state="veryHidden" r:id="rId222"/>
    <sheet name="Kangatang_50" sheetId="107" state="veryHidden" r:id="rId223"/>
    <sheet name="Kangatang_51" sheetId="108" state="veryHidden" r:id="rId224"/>
    <sheet name="Kangatang_52" sheetId="109" state="veryHidden" r:id="rId225"/>
    <sheet name="Kangatang_53" sheetId="110" state="veryHidden" r:id="rId226"/>
    <sheet name="Kangatang_54" sheetId="111" state="veryHidden" r:id="rId227"/>
    <sheet name="Kangatang_55" sheetId="112" state="veryHidden" r:id="rId228"/>
    <sheet name="Kangatang_56" sheetId="113" state="veryHidden" r:id="rId229"/>
    <sheet name="Kangatang_57" sheetId="114" state="veryHidden" r:id="rId230"/>
    <sheet name="Kangatang_58" sheetId="115" state="veryHidden" r:id="rId231"/>
    <sheet name="Kangatang_59" sheetId="116" state="veryHidden" r:id="rId232"/>
    <sheet name="Kangatang_60" sheetId="117" state="veryHidden" r:id="rId233"/>
    <sheet name="Kangatang_61" sheetId="118" state="veryHidden" r:id="rId234"/>
    <sheet name="Kangatang_62" sheetId="119" state="veryHidden" r:id="rId235"/>
    <sheet name="Kangatang_63" sheetId="120" state="veryHidden" r:id="rId236"/>
    <sheet name="Kangatang_64" sheetId="121" state="veryHidden" r:id="rId237"/>
    <sheet name="Kangatang_65" sheetId="122" state="veryHidden" r:id="rId238"/>
    <sheet name="Kangatang_66" sheetId="123" state="veryHidden" r:id="rId239"/>
    <sheet name="Kangatang_67" sheetId="124" state="veryHidden" r:id="rId240"/>
    <sheet name="Kangatang_68" sheetId="125" state="veryHidden" r:id="rId241"/>
    <sheet name="Kangatang_69" sheetId="126" state="veryHidden" r:id="rId242"/>
    <sheet name="Kangatang_70" sheetId="127" state="veryHidden" r:id="rId243"/>
    <sheet name="Kangatang_71" sheetId="128" state="veryHidden" r:id="rId244"/>
    <sheet name="Kangatang_72" sheetId="129" state="veryHidden" r:id="rId245"/>
    <sheet name="Kangatang_73" sheetId="130" state="veryHidden" r:id="rId246"/>
    <sheet name="Kangatang_74" sheetId="131" state="veryHidden" r:id="rId247"/>
    <sheet name="Kangatang_75" sheetId="132" state="veryHidden" r:id="rId248"/>
    <sheet name="Kangatang_76" sheetId="133" state="veryHidden" r:id="rId249"/>
    <sheet name="Kangatang_77" sheetId="134" state="veryHidden" r:id="rId250"/>
    <sheet name="Kangatang_78" sheetId="135" state="veryHidden" r:id="rId251"/>
    <sheet name="Kangatang_79" sheetId="136" state="veryHidden" r:id="rId252"/>
    <sheet name="Kangatang_80" sheetId="137" state="veryHidden" r:id="rId253"/>
    <sheet name="Kangatang_81" sheetId="138" state="veryHidden" r:id="rId254"/>
    <sheet name="Kangatang_82" sheetId="139" state="veryHidden" r:id="rId255"/>
    <sheet name="Kangatang_83" sheetId="140" state="veryHidden" r:id="rId256"/>
    <sheet name="Kangatang_84" sheetId="141" state="veryHidden" r:id="rId257"/>
    <sheet name="Kangatang_85" sheetId="142" state="veryHidden" r:id="rId258"/>
    <sheet name="Kangatang_86" sheetId="143" state="veryHidden" r:id="rId259"/>
    <sheet name="Kangatang_87" sheetId="144" state="veryHidden" r:id="rId260"/>
    <sheet name="Kangatang_154" sheetId="212" state="veryHidden" r:id="rId261"/>
    <sheet name="Kangatang_155" sheetId="213" state="veryHidden" r:id="rId262"/>
    <sheet name="Kangatang_158" sheetId="216" state="veryHidden" r:id="rId263"/>
    <sheet name="Kangatang_159" sheetId="217" state="veryHidden" r:id="rId264"/>
    <sheet name="Kangatang_160" sheetId="218" state="veryHidden" r:id="rId265"/>
    <sheet name="Kangatang_161" sheetId="219" state="veryHidden" r:id="rId266"/>
    <sheet name="Kangatang_162" sheetId="220" state="veryHidden" r:id="rId267"/>
    <sheet name="Kangatang_163" sheetId="221" state="veryHidden" r:id="rId268"/>
    <sheet name="Kangatang_164" sheetId="222" state="veryHidden" r:id="rId269"/>
    <sheet name="Kangatang_165" sheetId="223" state="veryHidden" r:id="rId270"/>
    <sheet name="Kangatang_166" sheetId="224" state="veryHidden" r:id="rId271"/>
    <sheet name="Kangatang_167" sheetId="225" state="veryHidden" r:id="rId272"/>
    <sheet name="Kangatang_168" sheetId="226" state="veryHidden" r:id="rId273"/>
    <sheet name="Kangatang_169" sheetId="227" state="veryHidden" r:id="rId274"/>
    <sheet name="Kangatang_170" sheetId="228" state="veryHidden" r:id="rId275"/>
    <sheet name="Kangatang_171" sheetId="229" state="veryHidden" r:id="rId276"/>
    <sheet name="Kangatang_172" sheetId="230" state="veryHidden" r:id="rId277"/>
    <sheet name="Kangatang_173" sheetId="231" state="veryHidden" r:id="rId278"/>
    <sheet name="Kangatang_174" sheetId="232" state="veryHidden" r:id="rId279"/>
    <sheet name="Kangatang_175" sheetId="233" state="veryHidden" r:id="rId280"/>
    <sheet name="Kangatang_176" sheetId="234" state="veryHidden" r:id="rId281"/>
    <sheet name="Kangatang_177" sheetId="235" state="veryHidden" r:id="rId282"/>
    <sheet name="Kangatang_178" sheetId="236" state="veryHidden" r:id="rId283"/>
    <sheet name="Kangatang_179" sheetId="237" state="veryHidden" r:id="rId284"/>
    <sheet name="Kangatang_180" sheetId="238" state="veryHidden" r:id="rId285"/>
    <sheet name="Kangatang_181" sheetId="239" state="veryHidden" r:id="rId286"/>
    <sheet name="Kangatang_182" sheetId="240" state="veryHidden" r:id="rId287"/>
    <sheet name="Kangatang_183" sheetId="241" state="veryHidden" r:id="rId288"/>
    <sheet name="Kangatang_184" sheetId="242" state="veryHidden" r:id="rId289"/>
    <sheet name="Kangatang_185" sheetId="243" state="veryHidden" r:id="rId290"/>
    <sheet name="Kangatang_186" sheetId="244" state="veryHidden" r:id="rId291"/>
    <sheet name="Kangatang_187" sheetId="245" state="veryHidden" r:id="rId292"/>
    <sheet name="Kangatang_188" sheetId="246" state="veryHidden" r:id="rId293"/>
    <sheet name="Kangatang_189" sheetId="247" state="veryHidden" r:id="rId294"/>
    <sheet name="Kangatang_190" sheetId="248" state="veryHidden" r:id="rId295"/>
    <sheet name="Kangatang_191" sheetId="249" state="veryHidden" r:id="rId296"/>
    <sheet name="Kangatang_192" sheetId="250" state="veryHidden" r:id="rId297"/>
    <sheet name="Kangatang_193" sheetId="251" state="veryHidden" r:id="rId298"/>
    <sheet name="Kangatang_194" sheetId="252" state="veryHidden" r:id="rId299"/>
    <sheet name="Kangatang_195" sheetId="253" state="veryHidden" r:id="rId300"/>
    <sheet name="Kangatang_196" sheetId="254" state="veryHidden" r:id="rId301"/>
    <sheet name="Kangatang_197" sheetId="255" state="veryHidden" r:id="rId302"/>
    <sheet name="Kangatang_198" sheetId="256" state="veryHidden" r:id="rId303"/>
    <sheet name="Kangatang_199" sheetId="257" state="veryHidden" r:id="rId304"/>
    <sheet name="Kangatang_200" sheetId="258" state="veryHidden" r:id="rId305"/>
    <sheet name="Kangatang_201" sheetId="259" state="veryHidden" r:id="rId306"/>
    <sheet name="Kangatang_202" sheetId="260" state="veryHidden" r:id="rId307"/>
    <sheet name="Kangatang_203" sheetId="261" state="veryHidden" r:id="rId308"/>
    <sheet name="Kangatang_204" sheetId="262" state="veryHidden" r:id="rId309"/>
    <sheet name="Kangatang_205" sheetId="263" state="veryHidden" r:id="rId310"/>
    <sheet name="Kangatang_206" sheetId="264" state="veryHidden" r:id="rId311"/>
    <sheet name="Kangatang_156" sheetId="214" state="veryHidden" r:id="rId312"/>
    <sheet name="Kangatang_157" sheetId="215" state="veryHidden" r:id="rId313"/>
    <sheet name="Kangatang_314" sheetId="372" state="veryHidden" r:id="rId314"/>
    <sheet name="Kangatang_315" sheetId="373" state="veryHidden" r:id="rId315"/>
    <sheet name="Kangatang_316" sheetId="374" state="veryHidden" r:id="rId316"/>
    <sheet name="Kangatang_317" sheetId="375" state="veryHidden" r:id="rId317"/>
    <sheet name="Kangatang_318" sheetId="376" state="veryHidden" r:id="rId318"/>
    <sheet name="Kangatang_319" sheetId="377" state="veryHidden" r:id="rId319"/>
    <sheet name="Kangatang_320" sheetId="378" state="veryHidden" r:id="rId320"/>
    <sheet name="Kangatang_321" sheetId="379" state="veryHidden" r:id="rId321"/>
    <sheet name="Kangatang_322" sheetId="380" state="veryHidden" r:id="rId322"/>
    <sheet name="Kangatang_323" sheetId="381" state="veryHidden" r:id="rId323"/>
    <sheet name="Kangatang_324" sheetId="382" state="veryHidden" r:id="rId324"/>
    <sheet name="Kangatang_325" sheetId="383" state="veryHidden" r:id="rId325"/>
    <sheet name="Kangatang_326" sheetId="384" state="veryHidden" r:id="rId326"/>
    <sheet name="Kangatang_327" sheetId="385" state="veryHidden" r:id="rId327"/>
    <sheet name="Kangatang_328" sheetId="386" state="veryHidden" r:id="rId328"/>
    <sheet name="Kangatang_329" sheetId="387" state="veryHidden" r:id="rId329"/>
    <sheet name="Kangatang_330" sheetId="388" state="veryHidden" r:id="rId330"/>
    <sheet name="Kangatang_331" sheetId="389" state="veryHidden" r:id="rId331"/>
    <sheet name="Kangatang_332" sheetId="390" state="veryHidden" r:id="rId332"/>
    <sheet name="Kangatang_333" sheetId="391" state="veryHidden" r:id="rId333"/>
    <sheet name="Kangatang_334" sheetId="392" state="veryHidden" r:id="rId334"/>
    <sheet name="Kangatang_335" sheetId="393" state="veryHidden" r:id="rId335"/>
    <sheet name="Kangatang_336" sheetId="394" state="veryHidden" r:id="rId336"/>
    <sheet name="Kangatang_337" sheetId="395" state="veryHidden" r:id="rId337"/>
    <sheet name="Kangatang_338" sheetId="396" state="veryHidden" r:id="rId338"/>
    <sheet name="Kangatang_339" sheetId="397" state="veryHidden" r:id="rId339"/>
    <sheet name="Kangatang_340" sheetId="398" state="veryHidden" r:id="rId340"/>
    <sheet name="Kangatang_341" sheetId="399" state="veryHidden" r:id="rId341"/>
    <sheet name="Kangatang_342" sheetId="400" state="veryHidden" r:id="rId342"/>
    <sheet name="Kangatang_343" sheetId="401" state="veryHidden" r:id="rId343"/>
    <sheet name="Kangatang_344" sheetId="402" state="veryHidden" r:id="rId344"/>
    <sheet name="Kangatang_345" sheetId="403" state="veryHidden" r:id="rId345"/>
    <sheet name="Kangatang_346" sheetId="404" state="veryHidden" r:id="rId346"/>
    <sheet name="Kangatang_347" sheetId="405" state="veryHidden" r:id="rId347"/>
    <sheet name="Kangatang_348" sheetId="406" state="veryHidden" r:id="rId348"/>
    <sheet name="Kangatang_349" sheetId="407" state="veryHidden" r:id="rId349"/>
    <sheet name="Kangatang_350" sheetId="408" state="veryHidden" r:id="rId350"/>
    <sheet name="Kangatang_351" sheetId="409" state="veryHidden" r:id="rId351"/>
    <sheet name="Kangatang_352" sheetId="410" state="veryHidden" r:id="rId352"/>
    <sheet name="Kangatang_353" sheetId="411" state="veryHidden" r:id="rId353"/>
    <sheet name="Kangatang_354" sheetId="412" state="veryHidden" r:id="rId354"/>
    <sheet name="Kangatang_355" sheetId="413" state="veryHidden" r:id="rId355"/>
    <sheet name="PTCHC" sheetId="416" r:id="rId356"/>
    <sheet name="XET CUOI NAM" sheetId="43" r:id="rId357"/>
    <sheet name="TY LE" sheetId="414" r:id="rId358"/>
    <sheet name="CAC DV GUI" sheetId="415" r:id="rId359"/>
    <sheet name="Sheet2" sheetId="417" r:id="rId360"/>
    <sheet name="Sheet3" sheetId="418" r:id="rId361"/>
    <sheet name="TY LE (2)" sheetId="419" r:id="rId362"/>
    <sheet name="Sheet1" sheetId="48" state="hidden" r:id="rId363"/>
  </sheets>
  <externalReferences>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s>
  <definedNames>
    <definedName name="_xlnm._FilterDatabase" localSheetId="358" hidden="1">'CAC DV GUI'!$A$287:$AL$321</definedName>
    <definedName name="_xlnm._FilterDatabase" localSheetId="355" hidden="1">PTCHC!$A$6:$AN$31</definedName>
    <definedName name="_xlnm._FilterDatabase" localSheetId="359" hidden="1">Sheet2!$A$7:$AF$343</definedName>
    <definedName name="_xlnm._FilterDatabase" localSheetId="357" hidden="1">'TY LE'!$A$11:$P$113</definedName>
    <definedName name="_xlnm._FilterDatabase" localSheetId="361" hidden="1">'TY LE (2)'!$A$11:$P$113</definedName>
    <definedName name="_xlnm._FilterDatabase" localSheetId="356" hidden="1">'XET CUOI NAM'!$A$6:$AO$345</definedName>
    <definedName name="_xlnm.Print_Titles" localSheetId="355">PTCHC!$6:$6</definedName>
    <definedName name="_xlnm.Print_Titles" localSheetId="356">'XET CUOI NAM'!$6:$6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0" i="419" l="1"/>
  <c r="M9" i="419"/>
  <c r="M8" i="419"/>
  <c r="G10" i="419"/>
  <c r="G9" i="419"/>
  <c r="G8" i="419"/>
  <c r="E112" i="419" l="1"/>
  <c r="D112" i="419" s="1"/>
  <c r="C112" i="419"/>
  <c r="M111" i="419"/>
  <c r="C111" i="419"/>
  <c r="C110" i="419"/>
  <c r="E110" i="419" s="1"/>
  <c r="D110" i="419" s="1"/>
  <c r="C109" i="419"/>
  <c r="E109" i="419" s="1"/>
  <c r="D109" i="419" s="1"/>
  <c r="C108" i="419"/>
  <c r="E108" i="419" s="1"/>
  <c r="D108" i="419" s="1"/>
  <c r="M107" i="419"/>
  <c r="C107" i="419"/>
  <c r="E106" i="419"/>
  <c r="D106" i="419" s="1"/>
  <c r="C106" i="419"/>
  <c r="C105" i="419"/>
  <c r="E105" i="419" s="1"/>
  <c r="D105" i="419" s="1"/>
  <c r="C104" i="419"/>
  <c r="E104" i="419" s="1"/>
  <c r="D104" i="419" s="1"/>
  <c r="M103" i="419"/>
  <c r="C103" i="419"/>
  <c r="C102" i="419"/>
  <c r="E102" i="419" s="1"/>
  <c r="D102" i="419" s="1"/>
  <c r="C101" i="419"/>
  <c r="E101" i="419" s="1"/>
  <c r="D101" i="419" s="1"/>
  <c r="C100" i="419"/>
  <c r="M99" i="419"/>
  <c r="C99" i="419"/>
  <c r="E98" i="419"/>
  <c r="D98" i="419"/>
  <c r="C98" i="419"/>
  <c r="C97" i="419"/>
  <c r="E97" i="419" s="1"/>
  <c r="D97" i="419" s="1"/>
  <c r="C96" i="419"/>
  <c r="E96" i="419" s="1"/>
  <c r="D96" i="419" s="1"/>
  <c r="C95" i="419"/>
  <c r="E95" i="419" s="1"/>
  <c r="D95" i="419" s="1"/>
  <c r="M94" i="419"/>
  <c r="C94" i="419"/>
  <c r="E93" i="419"/>
  <c r="D93" i="419"/>
  <c r="C93" i="419"/>
  <c r="C92" i="419"/>
  <c r="E92" i="419" s="1"/>
  <c r="D92" i="419" s="1"/>
  <c r="C91" i="419"/>
  <c r="M90" i="419"/>
  <c r="C90" i="419"/>
  <c r="E89" i="419"/>
  <c r="D89" i="419" s="1"/>
  <c r="C89" i="419"/>
  <c r="C88" i="419"/>
  <c r="E88" i="419" s="1"/>
  <c r="D88" i="419" s="1"/>
  <c r="C87" i="419"/>
  <c r="M86" i="419"/>
  <c r="C86" i="419"/>
  <c r="E85" i="419"/>
  <c r="D85" i="419" s="1"/>
  <c r="C85" i="419"/>
  <c r="E84" i="419"/>
  <c r="D84" i="419" s="1"/>
  <c r="C84" i="419"/>
  <c r="E83" i="419"/>
  <c r="D83" i="419" s="1"/>
  <c r="C83" i="419"/>
  <c r="M82" i="419"/>
  <c r="C82" i="419"/>
  <c r="E81" i="419"/>
  <c r="D81" i="419" s="1"/>
  <c r="C81" i="419"/>
  <c r="E80" i="419"/>
  <c r="D80" i="419"/>
  <c r="C80" i="419"/>
  <c r="E79" i="419"/>
  <c r="D79" i="419"/>
  <c r="C79" i="419"/>
  <c r="M78" i="419"/>
  <c r="C78" i="419"/>
  <c r="C77" i="419"/>
  <c r="E77" i="419" s="1"/>
  <c r="D77" i="419" s="1"/>
  <c r="E76" i="419"/>
  <c r="D76" i="419" s="1"/>
  <c r="C76" i="419"/>
  <c r="E75" i="419"/>
  <c r="D75" i="419" s="1"/>
  <c r="C75" i="419"/>
  <c r="M74" i="419"/>
  <c r="C74" i="419"/>
  <c r="C73" i="419"/>
  <c r="E73" i="419" s="1"/>
  <c r="D73" i="419" s="1"/>
  <c r="C72" i="419"/>
  <c r="E72" i="419" s="1"/>
  <c r="D72" i="419" s="1"/>
  <c r="C71" i="419"/>
  <c r="M70" i="419"/>
  <c r="C70" i="419"/>
  <c r="C69" i="419"/>
  <c r="E69" i="419" s="1"/>
  <c r="D69" i="419" s="1"/>
  <c r="C68" i="419"/>
  <c r="E68" i="419" s="1"/>
  <c r="D68" i="419" s="1"/>
  <c r="C67" i="419"/>
  <c r="C66" i="419"/>
  <c r="M65" i="419"/>
  <c r="C65" i="419"/>
  <c r="E64" i="419"/>
  <c r="D64" i="419" s="1"/>
  <c r="C64" i="419"/>
  <c r="C63" i="419"/>
  <c r="E63" i="419" s="1"/>
  <c r="D63" i="419" s="1"/>
  <c r="C62" i="419"/>
  <c r="E62" i="419" s="1"/>
  <c r="D62" i="419" s="1"/>
  <c r="C61" i="419"/>
  <c r="M60" i="419"/>
  <c r="C60" i="419"/>
  <c r="E59" i="419"/>
  <c r="D59" i="419" s="1"/>
  <c r="C59" i="419"/>
  <c r="C58" i="419"/>
  <c r="E58" i="419" s="1"/>
  <c r="D58" i="419" s="1"/>
  <c r="C57" i="419"/>
  <c r="E57" i="419" s="1"/>
  <c r="D57" i="419" s="1"/>
  <c r="C56" i="419"/>
  <c r="E56" i="419" s="1"/>
  <c r="D56" i="419" s="1"/>
  <c r="M55" i="419"/>
  <c r="C55" i="419"/>
  <c r="C54" i="419"/>
  <c r="E54" i="419" s="1"/>
  <c r="D54" i="419" s="1"/>
  <c r="C53" i="419"/>
  <c r="E53" i="419" s="1"/>
  <c r="D53" i="419" s="1"/>
  <c r="C52" i="419"/>
  <c r="C51" i="419"/>
  <c r="M50" i="419"/>
  <c r="C50" i="419"/>
  <c r="E49" i="419"/>
  <c r="D49" i="419" s="1"/>
  <c r="C49" i="419"/>
  <c r="C48" i="419"/>
  <c r="E48" i="419" s="1"/>
  <c r="D48" i="419" s="1"/>
  <c r="C47" i="419"/>
  <c r="C46" i="419"/>
  <c r="M45" i="419"/>
  <c r="C45" i="419"/>
  <c r="E44" i="419"/>
  <c r="D44" i="419" s="1"/>
  <c r="C44" i="419"/>
  <c r="E43" i="419"/>
  <c r="D43" i="419" s="1"/>
  <c r="C43" i="419"/>
  <c r="E42" i="419"/>
  <c r="D42" i="419" s="1"/>
  <c r="C42" i="419"/>
  <c r="E41" i="419"/>
  <c r="D41" i="419" s="1"/>
  <c r="C41" i="419"/>
  <c r="M40" i="419"/>
  <c r="C40" i="419"/>
  <c r="E39" i="419"/>
  <c r="D39" i="419" s="1"/>
  <c r="C39" i="419"/>
  <c r="E38" i="419"/>
  <c r="D38" i="419" s="1"/>
  <c r="C38" i="419"/>
  <c r="E37" i="419"/>
  <c r="D37" i="419" s="1"/>
  <c r="C37" i="419"/>
  <c r="E36" i="419"/>
  <c r="D36" i="419" s="1"/>
  <c r="C36" i="419"/>
  <c r="M35" i="419"/>
  <c r="C35" i="419"/>
  <c r="E34" i="419"/>
  <c r="D34" i="419" s="1"/>
  <c r="C34" i="419"/>
  <c r="E33" i="419"/>
  <c r="D33" i="419"/>
  <c r="C33" i="419"/>
  <c r="E32" i="419"/>
  <c r="D32" i="419"/>
  <c r="C32" i="419"/>
  <c r="E31" i="419"/>
  <c r="D31" i="419"/>
  <c r="C31" i="419"/>
  <c r="M30" i="419"/>
  <c r="C30" i="419"/>
  <c r="E29" i="419"/>
  <c r="D29" i="419" s="1"/>
  <c r="C29" i="419"/>
  <c r="E28" i="419"/>
  <c r="D28" i="419" s="1"/>
  <c r="C28" i="419"/>
  <c r="M27" i="419"/>
  <c r="G27" i="419"/>
  <c r="E27" i="419"/>
  <c r="D27" i="419"/>
  <c r="C27" i="419"/>
  <c r="M26" i="419"/>
  <c r="G26" i="419"/>
  <c r="G24" i="419" s="1"/>
  <c r="G23" i="419" s="1"/>
  <c r="E26" i="419"/>
  <c r="D26" i="419"/>
  <c r="C26" i="419"/>
  <c r="M25" i="419"/>
  <c r="M24" i="419" s="1"/>
  <c r="M23" i="419" s="1"/>
  <c r="G25" i="419"/>
  <c r="C25" i="419"/>
  <c r="E24" i="419"/>
  <c r="D24" i="419" s="1"/>
  <c r="C24" i="419"/>
  <c r="E23" i="419"/>
  <c r="D23" i="419" s="1"/>
  <c r="C23" i="419"/>
  <c r="E22" i="419"/>
  <c r="D22" i="419"/>
  <c r="C22" i="419"/>
  <c r="C21" i="419"/>
  <c r="E21" i="419" s="1"/>
  <c r="D21" i="419" s="1"/>
  <c r="M20" i="419"/>
  <c r="C20" i="419"/>
  <c r="E19" i="419"/>
  <c r="D19" i="419" s="1"/>
  <c r="C19" i="419"/>
  <c r="E18" i="419"/>
  <c r="D18" i="419"/>
  <c r="C18" i="419"/>
  <c r="C17" i="419"/>
  <c r="E17" i="419" s="1"/>
  <c r="D17" i="419" s="1"/>
  <c r="C16" i="419"/>
  <c r="E16" i="419" s="1"/>
  <c r="D16" i="419" s="1"/>
  <c r="M15" i="419"/>
  <c r="C15" i="419"/>
  <c r="E14" i="419"/>
  <c r="D14" i="419" s="1"/>
  <c r="C14" i="419"/>
  <c r="E13" i="419"/>
  <c r="D13" i="419"/>
  <c r="C13" i="419"/>
  <c r="M12" i="419"/>
  <c r="G12" i="419"/>
  <c r="G7" i="419" s="1"/>
  <c r="C12" i="419"/>
  <c r="E12" i="419" s="1"/>
  <c r="E10" i="419"/>
  <c r="D10" i="419"/>
  <c r="C10" i="419"/>
  <c r="E9" i="419"/>
  <c r="D9" i="419" s="1"/>
  <c r="C9" i="419"/>
  <c r="E8" i="419"/>
  <c r="D8" i="419"/>
  <c r="C8" i="419"/>
  <c r="M7" i="419"/>
  <c r="C7" i="419"/>
  <c r="E7" i="419" s="1"/>
  <c r="D7" i="419" s="1"/>
  <c r="E6" i="419"/>
  <c r="D6" i="419" s="1"/>
  <c r="C6" i="419"/>
  <c r="Y5" i="419"/>
  <c r="X5" i="419"/>
  <c r="W5" i="419"/>
  <c r="V5" i="419"/>
  <c r="U5" i="419"/>
  <c r="T5" i="419"/>
  <c r="S5" i="419"/>
  <c r="R5" i="419"/>
  <c r="E113" i="419" l="1"/>
  <c r="D12" i="419"/>
  <c r="H26" i="419"/>
  <c r="E46" i="419"/>
  <c r="D46" i="419" s="1"/>
  <c r="E47" i="419"/>
  <c r="D47" i="419" s="1"/>
  <c r="E87" i="419"/>
  <c r="D87" i="419" s="1"/>
  <c r="E51" i="419"/>
  <c r="D51" i="419" s="1"/>
  <c r="E52" i="419"/>
  <c r="D52" i="419" s="1"/>
  <c r="E61" i="419"/>
  <c r="D61" i="419" s="1"/>
  <c r="E66" i="419"/>
  <c r="D66" i="419" s="1"/>
  <c r="E67" i="419"/>
  <c r="D67" i="419" s="1"/>
  <c r="E91" i="419"/>
  <c r="D91" i="419" s="1"/>
  <c r="E71" i="419"/>
  <c r="D71" i="419" s="1"/>
  <c r="E100" i="419"/>
  <c r="D100" i="419" s="1"/>
  <c r="C113" i="419"/>
  <c r="M111" i="414"/>
  <c r="M107" i="414"/>
  <c r="M103" i="414"/>
  <c r="M99" i="414"/>
  <c r="M94" i="414"/>
  <c r="M90" i="414"/>
  <c r="M86" i="414"/>
  <c r="M82" i="414"/>
  <c r="M78" i="414"/>
  <c r="M74" i="414"/>
  <c r="M70" i="414"/>
  <c r="M65" i="414"/>
  <c r="M55" i="414"/>
  <c r="M60" i="414"/>
  <c r="M50" i="414"/>
  <c r="M45" i="414"/>
  <c r="M40" i="414"/>
  <c r="M35" i="414"/>
  <c r="M30" i="414"/>
  <c r="G26" i="414"/>
  <c r="G27" i="414"/>
  <c r="M25" i="414"/>
  <c r="G25" i="414"/>
  <c r="M20" i="414"/>
  <c r="M15" i="414"/>
  <c r="G12" i="414"/>
  <c r="G7" i="414" s="1"/>
  <c r="C112" i="414"/>
  <c r="E112" i="414" s="1"/>
  <c r="D112" i="414" s="1"/>
  <c r="C111" i="414"/>
  <c r="C110" i="414"/>
  <c r="E110" i="414" s="1"/>
  <c r="D110" i="414" s="1"/>
  <c r="C109" i="414"/>
  <c r="E109" i="414" s="1"/>
  <c r="D109" i="414" s="1"/>
  <c r="C108" i="414"/>
  <c r="E108" i="414" s="1"/>
  <c r="D108" i="414" s="1"/>
  <c r="C107" i="414"/>
  <c r="C106" i="414"/>
  <c r="E106" i="414" s="1"/>
  <c r="D106" i="414" s="1"/>
  <c r="C105" i="414"/>
  <c r="E105" i="414" s="1"/>
  <c r="D105" i="414" s="1"/>
  <c r="C104" i="414"/>
  <c r="E104" i="414" s="1"/>
  <c r="D104" i="414" s="1"/>
  <c r="C103" i="414"/>
  <c r="C102" i="414"/>
  <c r="E102" i="414" s="1"/>
  <c r="D102" i="414" s="1"/>
  <c r="C101" i="414"/>
  <c r="E101" i="414" s="1"/>
  <c r="D101" i="414" s="1"/>
  <c r="C100" i="414"/>
  <c r="E100" i="414" s="1"/>
  <c r="D100" i="414" s="1"/>
  <c r="C99" i="414"/>
  <c r="C98" i="414"/>
  <c r="E98" i="414" s="1"/>
  <c r="D98" i="414" s="1"/>
  <c r="C97" i="414"/>
  <c r="E97" i="414" s="1"/>
  <c r="D97" i="414" s="1"/>
  <c r="C96" i="414"/>
  <c r="E96" i="414" s="1"/>
  <c r="D96" i="414" s="1"/>
  <c r="C95" i="414"/>
  <c r="E95" i="414" s="1"/>
  <c r="D95" i="414" s="1"/>
  <c r="C94" i="414"/>
  <c r="C93" i="414"/>
  <c r="E93" i="414" s="1"/>
  <c r="D93" i="414" s="1"/>
  <c r="C92" i="414"/>
  <c r="E92" i="414" s="1"/>
  <c r="D92" i="414" s="1"/>
  <c r="C91" i="414"/>
  <c r="E91" i="414" s="1"/>
  <c r="D91" i="414" s="1"/>
  <c r="C90" i="414"/>
  <c r="C89" i="414"/>
  <c r="E89" i="414" s="1"/>
  <c r="D89" i="414" s="1"/>
  <c r="C88" i="414"/>
  <c r="E88" i="414" s="1"/>
  <c r="D88" i="414" s="1"/>
  <c r="C83" i="414"/>
  <c r="E83" i="414" s="1"/>
  <c r="D83" i="414" s="1"/>
  <c r="C82" i="414"/>
  <c r="C81" i="414"/>
  <c r="E81" i="414" s="1"/>
  <c r="D81" i="414" s="1"/>
  <c r="C80" i="414"/>
  <c r="E80" i="414" s="1"/>
  <c r="D80" i="414" s="1"/>
  <c r="C87" i="414"/>
  <c r="E87" i="414" s="1"/>
  <c r="D87" i="414" s="1"/>
  <c r="C86" i="414"/>
  <c r="C85" i="414"/>
  <c r="E85" i="414" s="1"/>
  <c r="D85" i="414" s="1"/>
  <c r="C84" i="414"/>
  <c r="E84" i="414" s="1"/>
  <c r="D84" i="414" s="1"/>
  <c r="C79" i="414"/>
  <c r="E79" i="414" s="1"/>
  <c r="D79" i="414" s="1"/>
  <c r="C78" i="414"/>
  <c r="C77" i="414"/>
  <c r="E77" i="414" s="1"/>
  <c r="D77" i="414" s="1"/>
  <c r="C76" i="414"/>
  <c r="E76" i="414" s="1"/>
  <c r="D76" i="414" s="1"/>
  <c r="C75" i="414"/>
  <c r="E75" i="414" s="1"/>
  <c r="D75" i="414" s="1"/>
  <c r="C74" i="414"/>
  <c r="C73" i="414"/>
  <c r="E73" i="414" s="1"/>
  <c r="D73" i="414" s="1"/>
  <c r="C72" i="414"/>
  <c r="E72" i="414" s="1"/>
  <c r="D72" i="414" s="1"/>
  <c r="C71" i="414"/>
  <c r="E71" i="414" s="1"/>
  <c r="D71" i="414" s="1"/>
  <c r="C70" i="414"/>
  <c r="C69" i="414"/>
  <c r="E69" i="414" s="1"/>
  <c r="D69" i="414" s="1"/>
  <c r="C68" i="414"/>
  <c r="E68" i="414" s="1"/>
  <c r="D68" i="414" s="1"/>
  <c r="C67" i="414"/>
  <c r="E67" i="414" s="1"/>
  <c r="D67" i="414" s="1"/>
  <c r="C66" i="414"/>
  <c r="E66" i="414" s="1"/>
  <c r="D66" i="414" s="1"/>
  <c r="C65" i="414"/>
  <c r="C64" i="414"/>
  <c r="E64" i="414" s="1"/>
  <c r="D64" i="414" s="1"/>
  <c r="C63" i="414"/>
  <c r="E63" i="414" s="1"/>
  <c r="D63" i="414" s="1"/>
  <c r="C62" i="414"/>
  <c r="E62" i="414" s="1"/>
  <c r="D62" i="414" s="1"/>
  <c r="C61" i="414"/>
  <c r="E61" i="414" s="1"/>
  <c r="D61" i="414" s="1"/>
  <c r="C60" i="414"/>
  <c r="C59" i="414"/>
  <c r="E59" i="414" s="1"/>
  <c r="D59" i="414" s="1"/>
  <c r="C58" i="414"/>
  <c r="E58" i="414" s="1"/>
  <c r="D58" i="414" s="1"/>
  <c r="C57" i="414"/>
  <c r="E57" i="414" s="1"/>
  <c r="D57" i="414" s="1"/>
  <c r="C56" i="414"/>
  <c r="E56" i="414" s="1"/>
  <c r="D56" i="414" s="1"/>
  <c r="C55" i="414"/>
  <c r="C54" i="414"/>
  <c r="E54" i="414" s="1"/>
  <c r="D54" i="414" s="1"/>
  <c r="C53" i="414"/>
  <c r="E53" i="414" s="1"/>
  <c r="D53" i="414" s="1"/>
  <c r="C52" i="414"/>
  <c r="C51" i="414"/>
  <c r="C50" i="414"/>
  <c r="C49" i="414"/>
  <c r="C48" i="414"/>
  <c r="M8" i="414" l="1"/>
  <c r="G24" i="414"/>
  <c r="E52" i="414"/>
  <c r="D52" i="414" s="1"/>
  <c r="E51" i="414"/>
  <c r="D51" i="414" s="1"/>
  <c r="E49" i="414"/>
  <c r="D49" i="414" s="1"/>
  <c r="E48" i="414"/>
  <c r="D48" i="414" s="1"/>
  <c r="C47" i="414"/>
  <c r="E47" i="414" s="1"/>
  <c r="D47" i="414" s="1"/>
  <c r="C46" i="414"/>
  <c r="E46" i="414" s="1"/>
  <c r="D46" i="414" s="1"/>
  <c r="C45" i="414"/>
  <c r="C44" i="414"/>
  <c r="E44" i="414" s="1"/>
  <c r="D44" i="414" s="1"/>
  <c r="C43" i="414"/>
  <c r="E43" i="414" s="1"/>
  <c r="D43" i="414" s="1"/>
  <c r="C42" i="414"/>
  <c r="E42" i="414" s="1"/>
  <c r="D42" i="414" s="1"/>
  <c r="C41" i="414"/>
  <c r="E41" i="414" s="1"/>
  <c r="D41" i="414" s="1"/>
  <c r="C40" i="414"/>
  <c r="C39" i="414"/>
  <c r="E39" i="414" s="1"/>
  <c r="D39" i="414" s="1"/>
  <c r="C38" i="414"/>
  <c r="E38" i="414" s="1"/>
  <c r="D38" i="414" s="1"/>
  <c r="C37" i="414"/>
  <c r="E37" i="414" s="1"/>
  <c r="D37" i="414" s="1"/>
  <c r="C36" i="414"/>
  <c r="E36" i="414" s="1"/>
  <c r="D36" i="414" s="1"/>
  <c r="C35" i="414"/>
  <c r="C34" i="414"/>
  <c r="E34" i="414" s="1"/>
  <c r="D34" i="414" s="1"/>
  <c r="C33" i="414"/>
  <c r="E33" i="414" s="1"/>
  <c r="D33" i="414" s="1"/>
  <c r="C32" i="414"/>
  <c r="E32" i="414" s="1"/>
  <c r="D32" i="414" s="1"/>
  <c r="C31" i="414"/>
  <c r="E31" i="414" s="1"/>
  <c r="D31" i="414" s="1"/>
  <c r="C30" i="414"/>
  <c r="C29" i="414"/>
  <c r="E29" i="414" s="1"/>
  <c r="D29" i="414" s="1"/>
  <c r="C28" i="414"/>
  <c r="E28" i="414" s="1"/>
  <c r="D28" i="414" s="1"/>
  <c r="C27" i="414"/>
  <c r="E27" i="414" s="1"/>
  <c r="D27" i="414" s="1"/>
  <c r="C26" i="414"/>
  <c r="E26" i="414" s="1"/>
  <c r="D26" i="414" s="1"/>
  <c r="C25" i="414"/>
  <c r="C24" i="414"/>
  <c r="E24" i="414" s="1"/>
  <c r="D24" i="414" s="1"/>
  <c r="C23" i="414"/>
  <c r="E23" i="414" s="1"/>
  <c r="D23" i="414" s="1"/>
  <c r="C22" i="414"/>
  <c r="E22" i="414" s="1"/>
  <c r="D22" i="414" s="1"/>
  <c r="C21" i="414"/>
  <c r="C20" i="414"/>
  <c r="C19" i="414"/>
  <c r="E19" i="414" s="1"/>
  <c r="D19" i="414" s="1"/>
  <c r="C18" i="414"/>
  <c r="E18" i="414" s="1"/>
  <c r="D18" i="414" s="1"/>
  <c r="C15" i="414"/>
  <c r="C16" i="414"/>
  <c r="E16" i="414" s="1"/>
  <c r="D16" i="414" s="1"/>
  <c r="C17" i="414"/>
  <c r="E17" i="414" s="1"/>
  <c r="D17" i="414" s="1"/>
  <c r="C15" i="418"/>
  <c r="C13" i="414"/>
  <c r="E13" i="414" s="1"/>
  <c r="D13" i="414" s="1"/>
  <c r="C14" i="414"/>
  <c r="E14" i="414" s="1"/>
  <c r="D14" i="414" s="1"/>
  <c r="C12" i="414"/>
  <c r="C10" i="414"/>
  <c r="E10" i="414" s="1"/>
  <c r="D10" i="414" s="1"/>
  <c r="C9" i="414"/>
  <c r="E9" i="414" s="1"/>
  <c r="D9" i="414" s="1"/>
  <c r="C8" i="414"/>
  <c r="E8" i="414" s="1"/>
  <c r="D8" i="414" s="1"/>
  <c r="C7" i="414"/>
  <c r="E7" i="414" s="1"/>
  <c r="D7" i="414" s="1"/>
  <c r="C6" i="414"/>
  <c r="E6" i="414" s="1"/>
  <c r="D6" i="414" s="1"/>
  <c r="M12" i="414"/>
  <c r="M7" i="414" s="1"/>
  <c r="AM328" i="43"/>
  <c r="AM281" i="43"/>
  <c r="AM270" i="43"/>
  <c r="AM229" i="43"/>
  <c r="AM214" i="43"/>
  <c r="AM213" i="43"/>
  <c r="AM210" i="43"/>
  <c r="AM209" i="43"/>
  <c r="AM203" i="43"/>
  <c r="AM147" i="43"/>
  <c r="AM146" i="43"/>
  <c r="AM142" i="43"/>
  <c r="AM57" i="43"/>
  <c r="AM56" i="43"/>
  <c r="AM55" i="43"/>
  <c r="AM54" i="43"/>
  <c r="AM53" i="43"/>
  <c r="AM52" i="43"/>
  <c r="AM51" i="43"/>
  <c r="AM50" i="43"/>
  <c r="AM49" i="43"/>
  <c r="AM48" i="43"/>
  <c r="AM47" i="43"/>
  <c r="AM46" i="43"/>
  <c r="AM45" i="43"/>
  <c r="AM44" i="43"/>
  <c r="AM43" i="43"/>
  <c r="AM42" i="43"/>
  <c r="AM41" i="43"/>
  <c r="AM40" i="43"/>
  <c r="AM39" i="43"/>
  <c r="AM38" i="43"/>
  <c r="AJ270" i="43"/>
  <c r="M27" i="414" l="1"/>
  <c r="M26" i="414"/>
  <c r="M24" i="414" s="1"/>
  <c r="H26" i="414"/>
  <c r="E12" i="414"/>
  <c r="D12" i="414" s="1"/>
  <c r="C113" i="414"/>
  <c r="E21" i="414"/>
  <c r="D21" i="414" s="1"/>
  <c r="AD349" i="417"/>
  <c r="AB349" i="417"/>
  <c r="Z349" i="417"/>
  <c r="X349" i="417"/>
  <c r="V349" i="417"/>
  <c r="T349" i="417"/>
  <c r="R349" i="417"/>
  <c r="P349" i="417"/>
  <c r="N349" i="417"/>
  <c r="L349" i="417"/>
  <c r="J349" i="417"/>
  <c r="H349" i="417"/>
  <c r="G348" i="417"/>
  <c r="G347" i="417"/>
  <c r="AE343" i="417"/>
  <c r="AC343" i="417"/>
  <c r="AA343" i="417"/>
  <c r="Y343" i="417"/>
  <c r="W343" i="417"/>
  <c r="U343" i="417"/>
  <c r="S343" i="417"/>
  <c r="Q343" i="417"/>
  <c r="O343" i="417"/>
  <c r="M343" i="417"/>
  <c r="J343" i="417"/>
  <c r="K343" i="417" s="1"/>
  <c r="H343" i="417"/>
  <c r="I343" i="417" s="1"/>
  <c r="B343" i="417"/>
  <c r="A343" i="417"/>
  <c r="AE342" i="417"/>
  <c r="AC342" i="417"/>
  <c r="AA342" i="417"/>
  <c r="Y342" i="417"/>
  <c r="W342" i="417"/>
  <c r="U342" i="417"/>
  <c r="S342" i="417"/>
  <c r="Q342" i="417"/>
  <c r="O342" i="417"/>
  <c r="M342" i="417"/>
  <c r="J342" i="417"/>
  <c r="K342" i="417" s="1"/>
  <c r="H342" i="417"/>
  <c r="I342" i="417" s="1"/>
  <c r="B342" i="417"/>
  <c r="A342" i="417"/>
  <c r="AE341" i="417"/>
  <c r="AC341" i="417"/>
  <c r="AA341" i="417"/>
  <c r="Y341" i="417"/>
  <c r="W341" i="417"/>
  <c r="U341" i="417"/>
  <c r="S341" i="417"/>
  <c r="Q341" i="417"/>
  <c r="O341" i="417"/>
  <c r="L341" i="417"/>
  <c r="M341" i="417" s="1"/>
  <c r="J341" i="417"/>
  <c r="K341" i="417" s="1"/>
  <c r="H341" i="417"/>
  <c r="I341" i="417" s="1"/>
  <c r="B341" i="417"/>
  <c r="A341" i="417"/>
  <c r="AE340" i="417"/>
  <c r="AC340" i="417"/>
  <c r="AA340" i="417"/>
  <c r="Y340" i="417"/>
  <c r="W340" i="417"/>
  <c r="T340" i="417"/>
  <c r="U340" i="417" s="1"/>
  <c r="R340" i="417"/>
  <c r="S340" i="417" s="1"/>
  <c r="P340" i="417"/>
  <c r="Q340" i="417" s="1"/>
  <c r="N340" i="417"/>
  <c r="O340" i="417" s="1"/>
  <c r="L340" i="417"/>
  <c r="M340" i="417" s="1"/>
  <c r="J340" i="417"/>
  <c r="K340" i="417" s="1"/>
  <c r="H340" i="417"/>
  <c r="I340" i="417" s="1"/>
  <c r="B340" i="417"/>
  <c r="A340" i="417"/>
  <c r="AE339" i="417"/>
  <c r="AC339" i="417"/>
  <c r="AA339" i="417"/>
  <c r="Y339" i="417"/>
  <c r="V339" i="417"/>
  <c r="W339" i="417" s="1"/>
  <c r="T339" i="417"/>
  <c r="U339" i="417" s="1"/>
  <c r="R339" i="417"/>
  <c r="S339" i="417" s="1"/>
  <c r="P339" i="417"/>
  <c r="Q339" i="417" s="1"/>
  <c r="N339" i="417"/>
  <c r="O339" i="417" s="1"/>
  <c r="L339" i="417"/>
  <c r="M339" i="417" s="1"/>
  <c r="J339" i="417"/>
  <c r="K339" i="417" s="1"/>
  <c r="H339" i="417"/>
  <c r="I339" i="417" s="1"/>
  <c r="B339" i="417"/>
  <c r="A339" i="417"/>
  <c r="AE338" i="417"/>
  <c r="AC338" i="417"/>
  <c r="AA338" i="417"/>
  <c r="Y338" i="417"/>
  <c r="W338" i="417"/>
  <c r="U338" i="417"/>
  <c r="S338" i="417"/>
  <c r="Q338" i="417"/>
  <c r="N338" i="417"/>
  <c r="O338" i="417" s="1"/>
  <c r="L338" i="417"/>
  <c r="M338" i="417" s="1"/>
  <c r="J338" i="417"/>
  <c r="K338" i="417" s="1"/>
  <c r="H338" i="417"/>
  <c r="I338" i="417" s="1"/>
  <c r="B338" i="417"/>
  <c r="A338" i="417"/>
  <c r="AE337" i="417"/>
  <c r="AC337" i="417"/>
  <c r="AA337" i="417"/>
  <c r="Y337" i="417"/>
  <c r="W337" i="417"/>
  <c r="U337" i="417"/>
  <c r="S337" i="417"/>
  <c r="Q337" i="417"/>
  <c r="N337" i="417"/>
  <c r="O337" i="417" s="1"/>
  <c r="L337" i="417"/>
  <c r="M337" i="417" s="1"/>
  <c r="J337" i="417"/>
  <c r="K337" i="417" s="1"/>
  <c r="H337" i="417"/>
  <c r="I337" i="417" s="1"/>
  <c r="B337" i="417"/>
  <c r="A337" i="417"/>
  <c r="AE336" i="417"/>
  <c r="AC336" i="417"/>
  <c r="AA336" i="417"/>
  <c r="Y336" i="417"/>
  <c r="W336" i="417"/>
  <c r="T336" i="417"/>
  <c r="U336" i="417" s="1"/>
  <c r="R336" i="417"/>
  <c r="S336" i="417" s="1"/>
  <c r="P336" i="417"/>
  <c r="Q336" i="417" s="1"/>
  <c r="N336" i="417"/>
  <c r="O336" i="417" s="1"/>
  <c r="L336" i="417"/>
  <c r="M336" i="417" s="1"/>
  <c r="J336" i="417"/>
  <c r="K336" i="417" s="1"/>
  <c r="H336" i="417"/>
  <c r="I336" i="417" s="1"/>
  <c r="B336" i="417"/>
  <c r="A336" i="417"/>
  <c r="AE335" i="417"/>
  <c r="AC335" i="417"/>
  <c r="AA335" i="417"/>
  <c r="X335" i="417"/>
  <c r="Y335" i="417" s="1"/>
  <c r="V335" i="417"/>
  <c r="W335" i="417" s="1"/>
  <c r="T335" i="417"/>
  <c r="U335" i="417" s="1"/>
  <c r="R335" i="417"/>
  <c r="S335" i="417" s="1"/>
  <c r="P335" i="417"/>
  <c r="Q335" i="417" s="1"/>
  <c r="N335" i="417"/>
  <c r="O335" i="417" s="1"/>
  <c r="L335" i="417"/>
  <c r="M335" i="417" s="1"/>
  <c r="J335" i="417"/>
  <c r="K335" i="417" s="1"/>
  <c r="H335" i="417"/>
  <c r="I335" i="417" s="1"/>
  <c r="B335" i="417"/>
  <c r="A335" i="417"/>
  <c r="AE334" i="417"/>
  <c r="AC334" i="417"/>
  <c r="Z334" i="417"/>
  <c r="AA334" i="417" s="1"/>
  <c r="X334" i="417"/>
  <c r="Y334" i="417" s="1"/>
  <c r="V334" i="417"/>
  <c r="W334" i="417" s="1"/>
  <c r="T334" i="417"/>
  <c r="U334" i="417" s="1"/>
  <c r="R334" i="417"/>
  <c r="S334" i="417" s="1"/>
  <c r="P334" i="417"/>
  <c r="Q334" i="417" s="1"/>
  <c r="N334" i="417"/>
  <c r="O334" i="417" s="1"/>
  <c r="L334" i="417"/>
  <c r="M334" i="417" s="1"/>
  <c r="J334" i="417"/>
  <c r="K334" i="417" s="1"/>
  <c r="H334" i="417"/>
  <c r="I334" i="417" s="1"/>
  <c r="B334" i="417"/>
  <c r="A334" i="417"/>
  <c r="AE333" i="417"/>
  <c r="AC333" i="417"/>
  <c r="Z333" i="417"/>
  <c r="AA333" i="417" s="1"/>
  <c r="X333" i="417"/>
  <c r="Y333" i="417" s="1"/>
  <c r="V333" i="417"/>
  <c r="W333" i="417" s="1"/>
  <c r="T333" i="417"/>
  <c r="U333" i="417" s="1"/>
  <c r="R333" i="417"/>
  <c r="S333" i="417" s="1"/>
  <c r="P333" i="417"/>
  <c r="Q333" i="417" s="1"/>
  <c r="N333" i="417"/>
  <c r="O333" i="417" s="1"/>
  <c r="L333" i="417"/>
  <c r="M333" i="417" s="1"/>
  <c r="J333" i="417"/>
  <c r="K333" i="417" s="1"/>
  <c r="H333" i="417"/>
  <c r="I333" i="417" s="1"/>
  <c r="B333" i="417"/>
  <c r="A333" i="417"/>
  <c r="AE332" i="417"/>
  <c r="AC332" i="417"/>
  <c r="Z332" i="417"/>
  <c r="AA332" i="417" s="1"/>
  <c r="X332" i="417"/>
  <c r="Y332" i="417" s="1"/>
  <c r="V332" i="417"/>
  <c r="W332" i="417" s="1"/>
  <c r="T332" i="417"/>
  <c r="U332" i="417" s="1"/>
  <c r="R332" i="417"/>
  <c r="S332" i="417" s="1"/>
  <c r="P332" i="417"/>
  <c r="Q332" i="417" s="1"/>
  <c r="N332" i="417"/>
  <c r="O332" i="417" s="1"/>
  <c r="L332" i="417"/>
  <c r="M332" i="417" s="1"/>
  <c r="J332" i="417"/>
  <c r="K332" i="417" s="1"/>
  <c r="H332" i="417"/>
  <c r="I332" i="417" s="1"/>
  <c r="B332" i="417"/>
  <c r="A332" i="417"/>
  <c r="AD330" i="417"/>
  <c r="AB330" i="417"/>
  <c r="AC330" i="417" s="1"/>
  <c r="Z330" i="417"/>
  <c r="AA330" i="417" s="1"/>
  <c r="X330" i="417"/>
  <c r="Y330" i="417" s="1"/>
  <c r="V330" i="417"/>
  <c r="W330" i="417" s="1"/>
  <c r="T330" i="417"/>
  <c r="U330" i="417" s="1"/>
  <c r="R330" i="417"/>
  <c r="S330" i="417" s="1"/>
  <c r="P330" i="417"/>
  <c r="Q330" i="417" s="1"/>
  <c r="N330" i="417"/>
  <c r="O330" i="417" s="1"/>
  <c r="L330" i="417"/>
  <c r="M330" i="417" s="1"/>
  <c r="J330" i="417"/>
  <c r="K330" i="417" s="1"/>
  <c r="H330" i="417"/>
  <c r="I330" i="417" s="1"/>
  <c r="B330" i="417"/>
  <c r="A330" i="417"/>
  <c r="AD329" i="417"/>
  <c r="AE326" i="43" s="1"/>
  <c r="AB329" i="417"/>
  <c r="AC329" i="417" s="1"/>
  <c r="Z329" i="417"/>
  <c r="AA329" i="417" s="1"/>
  <c r="X329" i="417"/>
  <c r="Y329" i="417" s="1"/>
  <c r="V329" i="417"/>
  <c r="W329" i="417" s="1"/>
  <c r="T329" i="417"/>
  <c r="U329" i="417" s="1"/>
  <c r="R329" i="417"/>
  <c r="S329" i="417" s="1"/>
  <c r="P329" i="417"/>
  <c r="Q329" i="417" s="1"/>
  <c r="N329" i="417"/>
  <c r="O329" i="417" s="1"/>
  <c r="L329" i="417"/>
  <c r="M329" i="417" s="1"/>
  <c r="J329" i="417"/>
  <c r="K329" i="417" s="1"/>
  <c r="H329" i="417"/>
  <c r="I329" i="417" s="1"/>
  <c r="B329" i="417"/>
  <c r="A329" i="417"/>
  <c r="AD328" i="417"/>
  <c r="AB328" i="417"/>
  <c r="AC328" i="417" s="1"/>
  <c r="Z328" i="417"/>
  <c r="AA328" i="417" s="1"/>
  <c r="X328" i="417"/>
  <c r="Y328" i="417" s="1"/>
  <c r="V328" i="417"/>
  <c r="W328" i="417" s="1"/>
  <c r="T328" i="417"/>
  <c r="U328" i="417" s="1"/>
  <c r="R328" i="417"/>
  <c r="S328" i="417" s="1"/>
  <c r="P328" i="417"/>
  <c r="Q328" i="417" s="1"/>
  <c r="N328" i="417"/>
  <c r="O328" i="417" s="1"/>
  <c r="L328" i="417"/>
  <c r="M328" i="417" s="1"/>
  <c r="J328" i="417"/>
  <c r="K328" i="417" s="1"/>
  <c r="H328" i="417"/>
  <c r="I328" i="417" s="1"/>
  <c r="B328" i="417"/>
  <c r="A328" i="417"/>
  <c r="AD327" i="417"/>
  <c r="AB327" i="417"/>
  <c r="AC324" i="43" s="1"/>
  <c r="Z327" i="417"/>
  <c r="AA327" i="417" s="1"/>
  <c r="X327" i="417"/>
  <c r="Y327" i="417" s="1"/>
  <c r="V327" i="417"/>
  <c r="W327" i="417" s="1"/>
  <c r="T327" i="417"/>
  <c r="U327" i="417" s="1"/>
  <c r="R327" i="417"/>
  <c r="S327" i="417" s="1"/>
  <c r="P327" i="417"/>
  <c r="Q327" i="417" s="1"/>
  <c r="N327" i="417"/>
  <c r="O327" i="417" s="1"/>
  <c r="L327" i="417"/>
  <c r="M327" i="417" s="1"/>
  <c r="J327" i="417"/>
  <c r="K327" i="417" s="1"/>
  <c r="H327" i="417"/>
  <c r="I327" i="417" s="1"/>
  <c r="B327" i="417"/>
  <c r="A327" i="417"/>
  <c r="AD326" i="417"/>
  <c r="AE323" i="43" s="1"/>
  <c r="AB326" i="417"/>
  <c r="AC326" i="417" s="1"/>
  <c r="Z326" i="417"/>
  <c r="AA326" i="417" s="1"/>
  <c r="X326" i="417"/>
  <c r="Y326" i="417" s="1"/>
  <c r="V326" i="417"/>
  <c r="W326" i="417" s="1"/>
  <c r="T326" i="417"/>
  <c r="U326" i="417" s="1"/>
  <c r="R326" i="417"/>
  <c r="S326" i="417" s="1"/>
  <c r="P326" i="417"/>
  <c r="Q326" i="417" s="1"/>
  <c r="N326" i="417"/>
  <c r="O326" i="417" s="1"/>
  <c r="L326" i="417"/>
  <c r="M326" i="417" s="1"/>
  <c r="J326" i="417"/>
  <c r="K326" i="417" s="1"/>
  <c r="H326" i="417"/>
  <c r="I326" i="417" s="1"/>
  <c r="B326" i="417"/>
  <c r="A326" i="417"/>
  <c r="AD325" i="417"/>
  <c r="AB325" i="417"/>
  <c r="AC325" i="417" s="1"/>
  <c r="Z325" i="417"/>
  <c r="AA325" i="417" s="1"/>
  <c r="X325" i="417"/>
  <c r="Y325" i="417" s="1"/>
  <c r="V325" i="417"/>
  <c r="W325" i="417" s="1"/>
  <c r="T325" i="417"/>
  <c r="U325" i="417" s="1"/>
  <c r="R325" i="417"/>
  <c r="S325" i="417" s="1"/>
  <c r="P325" i="417"/>
  <c r="Q325" i="417" s="1"/>
  <c r="N325" i="417"/>
  <c r="O325" i="417" s="1"/>
  <c r="L325" i="417"/>
  <c r="M325" i="417" s="1"/>
  <c r="J325" i="417"/>
  <c r="K325" i="417" s="1"/>
  <c r="H325" i="417"/>
  <c r="I325" i="417" s="1"/>
  <c r="B325" i="417"/>
  <c r="A325" i="417"/>
  <c r="AD324" i="417"/>
  <c r="AB324" i="417"/>
  <c r="AC321" i="43" s="1"/>
  <c r="Z324" i="417"/>
  <c r="AA324" i="417" s="1"/>
  <c r="X324" i="417"/>
  <c r="Y324" i="417" s="1"/>
  <c r="V324" i="417"/>
  <c r="W324" i="417" s="1"/>
  <c r="T324" i="417"/>
  <c r="U324" i="417" s="1"/>
  <c r="R324" i="417"/>
  <c r="S324" i="417" s="1"/>
  <c r="P324" i="417"/>
  <c r="Q324" i="417" s="1"/>
  <c r="N324" i="417"/>
  <c r="O324" i="417" s="1"/>
  <c r="L324" i="417"/>
  <c r="M324" i="417" s="1"/>
  <c r="J324" i="417"/>
  <c r="K324" i="417" s="1"/>
  <c r="H324" i="417"/>
  <c r="I324" i="417" s="1"/>
  <c r="B324" i="417"/>
  <c r="A324" i="417"/>
  <c r="AD323" i="417"/>
  <c r="AE320" i="43" s="1"/>
  <c r="AB323" i="417"/>
  <c r="AC323" i="417" s="1"/>
  <c r="Z323" i="417"/>
  <c r="AA323" i="417" s="1"/>
  <c r="X323" i="417"/>
  <c r="Y323" i="417" s="1"/>
  <c r="V323" i="417"/>
  <c r="W323" i="417" s="1"/>
  <c r="T323" i="417"/>
  <c r="U323" i="417" s="1"/>
  <c r="R323" i="417"/>
  <c r="S323" i="417" s="1"/>
  <c r="P323" i="417"/>
  <c r="Q323" i="417" s="1"/>
  <c r="N323" i="417"/>
  <c r="O323" i="417" s="1"/>
  <c r="L323" i="417"/>
  <c r="M323" i="417" s="1"/>
  <c r="J323" i="417"/>
  <c r="K323" i="417" s="1"/>
  <c r="H323" i="417"/>
  <c r="I323" i="417" s="1"/>
  <c r="B323" i="417"/>
  <c r="A323" i="417"/>
  <c r="AD322" i="417"/>
  <c r="AB322" i="417"/>
  <c r="AC322" i="417" s="1"/>
  <c r="Z322" i="417"/>
  <c r="AA322" i="417" s="1"/>
  <c r="X322" i="417"/>
  <c r="Y322" i="417" s="1"/>
  <c r="V322" i="417"/>
  <c r="W322" i="417" s="1"/>
  <c r="T322" i="417"/>
  <c r="U322" i="417" s="1"/>
  <c r="R322" i="417"/>
  <c r="S322" i="417" s="1"/>
  <c r="P322" i="417"/>
  <c r="Q322" i="417" s="1"/>
  <c r="N322" i="417"/>
  <c r="O322" i="417" s="1"/>
  <c r="L322" i="417"/>
  <c r="M322" i="417" s="1"/>
  <c r="J322" i="417"/>
  <c r="K322" i="417" s="1"/>
  <c r="H322" i="417"/>
  <c r="I322" i="417" s="1"/>
  <c r="B322" i="417"/>
  <c r="A322" i="417"/>
  <c r="AD321" i="417"/>
  <c r="AB321" i="417"/>
  <c r="AC321" i="417" s="1"/>
  <c r="Z321" i="417"/>
  <c r="AA321" i="417" s="1"/>
  <c r="X321" i="417"/>
  <c r="Y321" i="417" s="1"/>
  <c r="V321" i="417"/>
  <c r="W321" i="417" s="1"/>
  <c r="T321" i="417"/>
  <c r="U321" i="417" s="1"/>
  <c r="R321" i="417"/>
  <c r="S321" i="417" s="1"/>
  <c r="P321" i="417"/>
  <c r="Q321" i="417" s="1"/>
  <c r="N321" i="417"/>
  <c r="O321" i="417" s="1"/>
  <c r="L321" i="417"/>
  <c r="M321" i="417" s="1"/>
  <c r="J321" i="417"/>
  <c r="K321" i="417" s="1"/>
  <c r="H321" i="417"/>
  <c r="I321" i="417" s="1"/>
  <c r="B321" i="417"/>
  <c r="A321" i="417"/>
  <c r="AD320" i="417"/>
  <c r="AB320" i="417"/>
  <c r="AC320" i="417" s="1"/>
  <c r="Z320" i="417"/>
  <c r="AA320" i="417" s="1"/>
  <c r="X320" i="417"/>
  <c r="Y320" i="417" s="1"/>
  <c r="V320" i="417"/>
  <c r="W320" i="417" s="1"/>
  <c r="T320" i="417"/>
  <c r="U320" i="417" s="1"/>
  <c r="R320" i="417"/>
  <c r="S320" i="417" s="1"/>
  <c r="P320" i="417"/>
  <c r="Q320" i="417" s="1"/>
  <c r="N320" i="417"/>
  <c r="O320" i="417" s="1"/>
  <c r="L320" i="417"/>
  <c r="M320" i="417" s="1"/>
  <c r="J320" i="417"/>
  <c r="K320" i="417" s="1"/>
  <c r="H320" i="417"/>
  <c r="I320" i="417" s="1"/>
  <c r="B320" i="417"/>
  <c r="A320" i="417"/>
  <c r="AD319" i="417"/>
  <c r="AB319" i="417"/>
  <c r="AC319" i="417" s="1"/>
  <c r="Z319" i="417"/>
  <c r="AA319" i="417" s="1"/>
  <c r="X319" i="417"/>
  <c r="Y319" i="417" s="1"/>
  <c r="V319" i="417"/>
  <c r="W319" i="417" s="1"/>
  <c r="T319" i="417"/>
  <c r="U319" i="417" s="1"/>
  <c r="R319" i="417"/>
  <c r="S319" i="417" s="1"/>
  <c r="P319" i="417"/>
  <c r="Q319" i="417" s="1"/>
  <c r="N319" i="417"/>
  <c r="O319" i="417" s="1"/>
  <c r="L319" i="417"/>
  <c r="M319" i="417" s="1"/>
  <c r="J319" i="417"/>
  <c r="K319" i="417" s="1"/>
  <c r="H319" i="417"/>
  <c r="I319" i="417" s="1"/>
  <c r="B319" i="417"/>
  <c r="A319" i="417"/>
  <c r="AD318" i="417"/>
  <c r="AB318" i="417"/>
  <c r="AC318" i="417" s="1"/>
  <c r="Z318" i="417"/>
  <c r="AA318" i="417" s="1"/>
  <c r="X318" i="417"/>
  <c r="Y318" i="417" s="1"/>
  <c r="V318" i="417"/>
  <c r="W318" i="417" s="1"/>
  <c r="T318" i="417"/>
  <c r="U318" i="417" s="1"/>
  <c r="R318" i="417"/>
  <c r="S318" i="417" s="1"/>
  <c r="P318" i="417"/>
  <c r="Q318" i="417" s="1"/>
  <c r="N318" i="417"/>
  <c r="O318" i="417" s="1"/>
  <c r="L318" i="417"/>
  <c r="M318" i="417" s="1"/>
  <c r="J318" i="417"/>
  <c r="K318" i="417" s="1"/>
  <c r="H318" i="417"/>
  <c r="I318" i="417" s="1"/>
  <c r="B318" i="417"/>
  <c r="A318" i="417"/>
  <c r="AD317" i="417"/>
  <c r="AB317" i="417"/>
  <c r="AC317" i="417" s="1"/>
  <c r="Z317" i="417"/>
  <c r="AA317" i="417" s="1"/>
  <c r="X317" i="417"/>
  <c r="Y317" i="417" s="1"/>
  <c r="V317" i="417"/>
  <c r="W317" i="417" s="1"/>
  <c r="T317" i="417"/>
  <c r="U317" i="417" s="1"/>
  <c r="R317" i="417"/>
  <c r="S317" i="417" s="1"/>
  <c r="P317" i="417"/>
  <c r="Q317" i="417" s="1"/>
  <c r="N317" i="417"/>
  <c r="O317" i="417" s="1"/>
  <c r="L317" i="417"/>
  <c r="M317" i="417" s="1"/>
  <c r="J317" i="417"/>
  <c r="K317" i="417" s="1"/>
  <c r="H317" i="417"/>
  <c r="I317" i="417" s="1"/>
  <c r="B317" i="417"/>
  <c r="A317" i="417"/>
  <c r="AD316" i="417"/>
  <c r="AB316" i="417"/>
  <c r="AC313" i="43" s="1"/>
  <c r="Z316" i="417"/>
  <c r="AA316" i="417" s="1"/>
  <c r="X316" i="417"/>
  <c r="Y316" i="417" s="1"/>
  <c r="V316" i="417"/>
  <c r="W316" i="417" s="1"/>
  <c r="T316" i="417"/>
  <c r="U316" i="417" s="1"/>
  <c r="R316" i="417"/>
  <c r="S316" i="417" s="1"/>
  <c r="P316" i="417"/>
  <c r="Q316" i="417" s="1"/>
  <c r="N316" i="417"/>
  <c r="O316" i="417" s="1"/>
  <c r="L316" i="417"/>
  <c r="M316" i="417" s="1"/>
  <c r="J316" i="417"/>
  <c r="K316" i="417" s="1"/>
  <c r="H316" i="417"/>
  <c r="I316" i="417" s="1"/>
  <c r="B316" i="417"/>
  <c r="A316" i="417"/>
  <c r="AD315" i="417"/>
  <c r="AE312" i="43" s="1"/>
  <c r="AB315" i="417"/>
  <c r="AC315" i="417" s="1"/>
  <c r="Z315" i="417"/>
  <c r="AA315" i="417" s="1"/>
  <c r="X315" i="417"/>
  <c r="Y315" i="417" s="1"/>
  <c r="V315" i="417"/>
  <c r="W315" i="417" s="1"/>
  <c r="T315" i="417"/>
  <c r="U315" i="417" s="1"/>
  <c r="R315" i="417"/>
  <c r="S315" i="417" s="1"/>
  <c r="P315" i="417"/>
  <c r="Q315" i="417" s="1"/>
  <c r="N315" i="417"/>
  <c r="O315" i="417" s="1"/>
  <c r="L315" i="417"/>
  <c r="M315" i="417" s="1"/>
  <c r="J315" i="417"/>
  <c r="K315" i="417" s="1"/>
  <c r="H315" i="417"/>
  <c r="I315" i="417" s="1"/>
  <c r="B315" i="417"/>
  <c r="A315" i="417"/>
  <c r="AD314" i="417"/>
  <c r="AE311" i="43" s="1"/>
  <c r="AB314" i="417"/>
  <c r="AC314" i="417" s="1"/>
  <c r="Z314" i="417"/>
  <c r="AA314" i="417" s="1"/>
  <c r="X314" i="417"/>
  <c r="Y314" i="417" s="1"/>
  <c r="V314" i="417"/>
  <c r="W314" i="417" s="1"/>
  <c r="T314" i="417"/>
  <c r="U314" i="417" s="1"/>
  <c r="R314" i="417"/>
  <c r="S314" i="417" s="1"/>
  <c r="P314" i="417"/>
  <c r="Q314" i="417" s="1"/>
  <c r="N314" i="417"/>
  <c r="O314" i="417" s="1"/>
  <c r="L314" i="417"/>
  <c r="M314" i="417" s="1"/>
  <c r="J314" i="417"/>
  <c r="K314" i="417" s="1"/>
  <c r="H314" i="417"/>
  <c r="I314" i="417" s="1"/>
  <c r="B314" i="417"/>
  <c r="A314" i="417"/>
  <c r="AD313" i="417"/>
  <c r="AB313" i="417"/>
  <c r="AC310" i="43" s="1"/>
  <c r="Z313" i="417"/>
  <c r="AA313" i="417" s="1"/>
  <c r="X313" i="417"/>
  <c r="Y313" i="417" s="1"/>
  <c r="V313" i="417"/>
  <c r="W313" i="417" s="1"/>
  <c r="T313" i="417"/>
  <c r="U313" i="417" s="1"/>
  <c r="R313" i="417"/>
  <c r="S313" i="417" s="1"/>
  <c r="P313" i="417"/>
  <c r="Q313" i="417" s="1"/>
  <c r="N313" i="417"/>
  <c r="O313" i="417" s="1"/>
  <c r="L313" i="417"/>
  <c r="M313" i="417" s="1"/>
  <c r="J313" i="417"/>
  <c r="K313" i="417" s="1"/>
  <c r="H313" i="417"/>
  <c r="I313" i="417" s="1"/>
  <c r="B313" i="417"/>
  <c r="A313" i="417"/>
  <c r="AD312" i="417"/>
  <c r="AE309" i="43" s="1"/>
  <c r="AB312" i="417"/>
  <c r="AC312" i="417" s="1"/>
  <c r="Z312" i="417"/>
  <c r="AA312" i="417" s="1"/>
  <c r="X312" i="417"/>
  <c r="Y312" i="417" s="1"/>
  <c r="V312" i="417"/>
  <c r="W312" i="417" s="1"/>
  <c r="T312" i="417"/>
  <c r="U312" i="417" s="1"/>
  <c r="R312" i="417"/>
  <c r="S312" i="417" s="1"/>
  <c r="P312" i="417"/>
  <c r="Q312" i="417" s="1"/>
  <c r="N312" i="417"/>
  <c r="O312" i="417" s="1"/>
  <c r="L312" i="417"/>
  <c r="M312" i="417" s="1"/>
  <c r="J312" i="417"/>
  <c r="K312" i="417" s="1"/>
  <c r="H312" i="417"/>
  <c r="I312" i="417" s="1"/>
  <c r="B312" i="417"/>
  <c r="A312" i="417"/>
  <c r="AD311" i="417"/>
  <c r="AE308" i="43" s="1"/>
  <c r="AB311" i="417"/>
  <c r="AC311" i="417" s="1"/>
  <c r="Z311" i="417"/>
  <c r="AA311" i="417" s="1"/>
  <c r="X311" i="417"/>
  <c r="Y311" i="417" s="1"/>
  <c r="V311" i="417"/>
  <c r="W311" i="417" s="1"/>
  <c r="T311" i="417"/>
  <c r="U311" i="417" s="1"/>
  <c r="R311" i="417"/>
  <c r="S311" i="417" s="1"/>
  <c r="P311" i="417"/>
  <c r="Q311" i="417" s="1"/>
  <c r="N311" i="417"/>
  <c r="O311" i="417" s="1"/>
  <c r="L311" i="417"/>
  <c r="M311" i="417" s="1"/>
  <c r="J311" i="417"/>
  <c r="K311" i="417" s="1"/>
  <c r="H311" i="417"/>
  <c r="I311" i="417" s="1"/>
  <c r="B311" i="417"/>
  <c r="A311" i="417"/>
  <c r="AD310" i="417"/>
  <c r="AB310" i="417"/>
  <c r="AC307" i="43" s="1"/>
  <c r="Z310" i="417"/>
  <c r="AA310" i="417" s="1"/>
  <c r="X310" i="417"/>
  <c r="Y310" i="417" s="1"/>
  <c r="V310" i="417"/>
  <c r="W310" i="417" s="1"/>
  <c r="T310" i="417"/>
  <c r="U310" i="417" s="1"/>
  <c r="R310" i="417"/>
  <c r="S310" i="417" s="1"/>
  <c r="P310" i="417"/>
  <c r="Q310" i="417" s="1"/>
  <c r="N310" i="417"/>
  <c r="O310" i="417" s="1"/>
  <c r="L310" i="417"/>
  <c r="M310" i="417" s="1"/>
  <c r="J310" i="417"/>
  <c r="K310" i="417" s="1"/>
  <c r="H310" i="417"/>
  <c r="I310" i="417" s="1"/>
  <c r="B310" i="417"/>
  <c r="A310" i="417"/>
  <c r="AD309" i="417"/>
  <c r="AE306" i="43" s="1"/>
  <c r="AB309" i="417"/>
  <c r="AC309" i="417" s="1"/>
  <c r="Z309" i="417"/>
  <c r="AA309" i="417" s="1"/>
  <c r="X309" i="417"/>
  <c r="Y309" i="417" s="1"/>
  <c r="V309" i="417"/>
  <c r="W309" i="417" s="1"/>
  <c r="T309" i="417"/>
  <c r="U309" i="417" s="1"/>
  <c r="R309" i="417"/>
  <c r="S309" i="417" s="1"/>
  <c r="P309" i="417"/>
  <c r="Q309" i="417" s="1"/>
  <c r="N309" i="417"/>
  <c r="O309" i="417" s="1"/>
  <c r="L309" i="417"/>
  <c r="M309" i="417" s="1"/>
  <c r="J309" i="417"/>
  <c r="K309" i="417" s="1"/>
  <c r="H309" i="417"/>
  <c r="I309" i="417" s="1"/>
  <c r="B309" i="417"/>
  <c r="A309" i="417"/>
  <c r="AD308" i="417"/>
  <c r="AE305" i="43" s="1"/>
  <c r="AB308" i="417"/>
  <c r="AC308" i="417" s="1"/>
  <c r="Z308" i="417"/>
  <c r="AA308" i="417" s="1"/>
  <c r="X308" i="417"/>
  <c r="Y308" i="417" s="1"/>
  <c r="V308" i="417"/>
  <c r="W308" i="417" s="1"/>
  <c r="T308" i="417"/>
  <c r="U308" i="417" s="1"/>
  <c r="R308" i="417"/>
  <c r="S308" i="417" s="1"/>
  <c r="P308" i="417"/>
  <c r="Q308" i="417" s="1"/>
  <c r="N308" i="417"/>
  <c r="O308" i="417" s="1"/>
  <c r="L308" i="417"/>
  <c r="M308" i="417" s="1"/>
  <c r="J308" i="417"/>
  <c r="K308" i="417" s="1"/>
  <c r="H308" i="417"/>
  <c r="I308" i="417" s="1"/>
  <c r="B308" i="417"/>
  <c r="A308" i="417"/>
  <c r="AD307" i="417"/>
  <c r="AB307" i="417"/>
  <c r="AC304" i="43" s="1"/>
  <c r="Z307" i="417"/>
  <c r="AA307" i="417" s="1"/>
  <c r="X307" i="417"/>
  <c r="Y307" i="417" s="1"/>
  <c r="V307" i="417"/>
  <c r="W307" i="417" s="1"/>
  <c r="T307" i="417"/>
  <c r="U307" i="417" s="1"/>
  <c r="R307" i="417"/>
  <c r="S307" i="417" s="1"/>
  <c r="P307" i="417"/>
  <c r="Q307" i="417" s="1"/>
  <c r="N307" i="417"/>
  <c r="O307" i="417" s="1"/>
  <c r="L307" i="417"/>
  <c r="M307" i="417" s="1"/>
  <c r="J307" i="417"/>
  <c r="K307" i="417" s="1"/>
  <c r="H307" i="417"/>
  <c r="I307" i="417" s="1"/>
  <c r="B307" i="417"/>
  <c r="A307" i="417"/>
  <c r="AD306" i="417"/>
  <c r="AE303" i="43" s="1"/>
  <c r="AB306" i="417"/>
  <c r="AC306" i="417" s="1"/>
  <c r="Z306" i="417"/>
  <c r="AA306" i="417" s="1"/>
  <c r="X306" i="417"/>
  <c r="Y306" i="417" s="1"/>
  <c r="V306" i="417"/>
  <c r="W306" i="417" s="1"/>
  <c r="T306" i="417"/>
  <c r="U306" i="417" s="1"/>
  <c r="R306" i="417"/>
  <c r="S306" i="417" s="1"/>
  <c r="P306" i="417"/>
  <c r="Q306" i="417" s="1"/>
  <c r="N306" i="417"/>
  <c r="O306" i="417" s="1"/>
  <c r="L306" i="417"/>
  <c r="M306" i="417" s="1"/>
  <c r="J306" i="417"/>
  <c r="K306" i="417" s="1"/>
  <c r="H306" i="417"/>
  <c r="I306" i="417" s="1"/>
  <c r="B306" i="417"/>
  <c r="A306" i="417"/>
  <c r="AD305" i="417"/>
  <c r="AE302" i="43" s="1"/>
  <c r="AB305" i="417"/>
  <c r="AC305" i="417" s="1"/>
  <c r="Z305" i="417"/>
  <c r="AA305" i="417" s="1"/>
  <c r="X305" i="417"/>
  <c r="Y305" i="417" s="1"/>
  <c r="V305" i="417"/>
  <c r="W305" i="417" s="1"/>
  <c r="T305" i="417"/>
  <c r="U305" i="417" s="1"/>
  <c r="R305" i="417"/>
  <c r="S305" i="417" s="1"/>
  <c r="P305" i="417"/>
  <c r="Q305" i="417" s="1"/>
  <c r="N305" i="417"/>
  <c r="O305" i="417" s="1"/>
  <c r="L305" i="417"/>
  <c r="M305" i="417" s="1"/>
  <c r="J305" i="417"/>
  <c r="K305" i="417" s="1"/>
  <c r="H305" i="417"/>
  <c r="I305" i="417" s="1"/>
  <c r="B305" i="417"/>
  <c r="A305" i="417"/>
  <c r="AD304" i="417"/>
  <c r="AB304" i="417"/>
  <c r="AC304" i="417" s="1"/>
  <c r="Z304" i="417"/>
  <c r="AA304" i="417" s="1"/>
  <c r="X304" i="417"/>
  <c r="Y304" i="417" s="1"/>
  <c r="V304" i="417"/>
  <c r="W304" i="417" s="1"/>
  <c r="T304" i="417"/>
  <c r="U304" i="417" s="1"/>
  <c r="R304" i="417"/>
  <c r="S304" i="417" s="1"/>
  <c r="P304" i="417"/>
  <c r="Q304" i="417" s="1"/>
  <c r="N304" i="417"/>
  <c r="O304" i="417" s="1"/>
  <c r="L304" i="417"/>
  <c r="M304" i="417" s="1"/>
  <c r="J304" i="417"/>
  <c r="K304" i="417" s="1"/>
  <c r="H304" i="417"/>
  <c r="I304" i="417" s="1"/>
  <c r="B304" i="417"/>
  <c r="A304" i="417"/>
  <c r="AD303" i="417"/>
  <c r="AE300" i="43" s="1"/>
  <c r="AB303" i="417"/>
  <c r="AC303" i="417" s="1"/>
  <c r="Z303" i="417"/>
  <c r="AA303" i="417" s="1"/>
  <c r="X303" i="417"/>
  <c r="Y303" i="417" s="1"/>
  <c r="V303" i="417"/>
  <c r="W303" i="417" s="1"/>
  <c r="T303" i="417"/>
  <c r="U303" i="417" s="1"/>
  <c r="R303" i="417"/>
  <c r="S303" i="417" s="1"/>
  <c r="P303" i="417"/>
  <c r="Q303" i="417" s="1"/>
  <c r="N303" i="417"/>
  <c r="O303" i="417" s="1"/>
  <c r="L303" i="417"/>
  <c r="M303" i="417" s="1"/>
  <c r="J303" i="417"/>
  <c r="K303" i="417" s="1"/>
  <c r="H303" i="417"/>
  <c r="I303" i="417" s="1"/>
  <c r="B303" i="417"/>
  <c r="A303" i="417"/>
  <c r="AD302" i="417"/>
  <c r="AB302" i="417"/>
  <c r="AC302" i="417" s="1"/>
  <c r="Z302" i="417"/>
  <c r="AA302" i="417" s="1"/>
  <c r="X302" i="417"/>
  <c r="Y302" i="417" s="1"/>
  <c r="V302" i="417"/>
  <c r="W302" i="417" s="1"/>
  <c r="T302" i="417"/>
  <c r="U302" i="417" s="1"/>
  <c r="R302" i="417"/>
  <c r="S302" i="417" s="1"/>
  <c r="P302" i="417"/>
  <c r="Q302" i="417" s="1"/>
  <c r="N302" i="417"/>
  <c r="O302" i="417" s="1"/>
  <c r="L302" i="417"/>
  <c r="M302" i="417" s="1"/>
  <c r="J302" i="417"/>
  <c r="K302" i="417" s="1"/>
  <c r="H302" i="417"/>
  <c r="I302" i="417" s="1"/>
  <c r="B302" i="417"/>
  <c r="A302" i="417"/>
  <c r="AD301" i="417"/>
  <c r="AB301" i="417"/>
  <c r="AC298" i="43" s="1"/>
  <c r="Z301" i="417"/>
  <c r="AA301" i="417" s="1"/>
  <c r="X301" i="417"/>
  <c r="Y301" i="417" s="1"/>
  <c r="V301" i="417"/>
  <c r="W301" i="417" s="1"/>
  <c r="T301" i="417"/>
  <c r="U301" i="417" s="1"/>
  <c r="R301" i="417"/>
  <c r="S301" i="417" s="1"/>
  <c r="P301" i="417"/>
  <c r="Q301" i="417" s="1"/>
  <c r="N301" i="417"/>
  <c r="O301" i="417" s="1"/>
  <c r="L301" i="417"/>
  <c r="M301" i="417" s="1"/>
  <c r="J301" i="417"/>
  <c r="K301" i="417" s="1"/>
  <c r="H301" i="417"/>
  <c r="I301" i="417" s="1"/>
  <c r="B301" i="417"/>
  <c r="A301" i="417"/>
  <c r="AD300" i="417"/>
  <c r="AB300" i="417"/>
  <c r="AC300" i="417" s="1"/>
  <c r="Z300" i="417"/>
  <c r="AA300" i="417" s="1"/>
  <c r="X300" i="417"/>
  <c r="Y300" i="417" s="1"/>
  <c r="V300" i="417"/>
  <c r="W300" i="417" s="1"/>
  <c r="T300" i="417"/>
  <c r="U300" i="417" s="1"/>
  <c r="R300" i="417"/>
  <c r="S300" i="417" s="1"/>
  <c r="P300" i="417"/>
  <c r="Q300" i="417" s="1"/>
  <c r="N300" i="417"/>
  <c r="O300" i="417" s="1"/>
  <c r="L300" i="417"/>
  <c r="M300" i="417" s="1"/>
  <c r="J300" i="417"/>
  <c r="K300" i="417" s="1"/>
  <c r="H300" i="417"/>
  <c r="I300" i="417" s="1"/>
  <c r="B300" i="417"/>
  <c r="A300" i="417"/>
  <c r="AD299" i="417"/>
  <c r="AB299" i="417"/>
  <c r="AC299" i="417" s="1"/>
  <c r="Z299" i="417"/>
  <c r="AA299" i="417" s="1"/>
  <c r="X299" i="417"/>
  <c r="Y299" i="417" s="1"/>
  <c r="V299" i="417"/>
  <c r="W299" i="417" s="1"/>
  <c r="T299" i="417"/>
  <c r="U299" i="417" s="1"/>
  <c r="R299" i="417"/>
  <c r="S299" i="417" s="1"/>
  <c r="P299" i="417"/>
  <c r="Q299" i="417" s="1"/>
  <c r="N299" i="417"/>
  <c r="O299" i="417" s="1"/>
  <c r="L299" i="417"/>
  <c r="M299" i="417" s="1"/>
  <c r="J299" i="417"/>
  <c r="K299" i="417" s="1"/>
  <c r="H299" i="417"/>
  <c r="I299" i="417" s="1"/>
  <c r="B299" i="417"/>
  <c r="A299" i="417"/>
  <c r="AD298" i="417"/>
  <c r="AB298" i="417"/>
  <c r="AC295" i="43" s="1"/>
  <c r="Z298" i="417"/>
  <c r="AA298" i="417" s="1"/>
  <c r="X298" i="417"/>
  <c r="Y298" i="417" s="1"/>
  <c r="V298" i="417"/>
  <c r="W298" i="417" s="1"/>
  <c r="T298" i="417"/>
  <c r="U298" i="417" s="1"/>
  <c r="R298" i="417"/>
  <c r="S298" i="417" s="1"/>
  <c r="P298" i="417"/>
  <c r="Q298" i="417" s="1"/>
  <c r="N298" i="417"/>
  <c r="O298" i="417" s="1"/>
  <c r="L298" i="417"/>
  <c r="M298" i="417" s="1"/>
  <c r="J298" i="417"/>
  <c r="K298" i="417" s="1"/>
  <c r="H298" i="417"/>
  <c r="I298" i="417" s="1"/>
  <c r="B298" i="417"/>
  <c r="A298" i="417"/>
  <c r="AD297" i="417"/>
  <c r="AB297" i="417"/>
  <c r="AC297" i="417" s="1"/>
  <c r="Z297" i="417"/>
  <c r="AA297" i="417" s="1"/>
  <c r="X297" i="417"/>
  <c r="Y297" i="417" s="1"/>
  <c r="V297" i="417"/>
  <c r="W297" i="417" s="1"/>
  <c r="T297" i="417"/>
  <c r="U297" i="417" s="1"/>
  <c r="R297" i="417"/>
  <c r="S297" i="417" s="1"/>
  <c r="P297" i="417"/>
  <c r="Q297" i="417" s="1"/>
  <c r="N297" i="417"/>
  <c r="O297" i="417" s="1"/>
  <c r="L297" i="417"/>
  <c r="M297" i="417" s="1"/>
  <c r="J297" i="417"/>
  <c r="K297" i="417" s="1"/>
  <c r="H297" i="417"/>
  <c r="I297" i="417" s="1"/>
  <c r="B297" i="417"/>
  <c r="A297" i="417"/>
  <c r="AD296" i="417"/>
  <c r="AB296" i="417"/>
  <c r="AC296" i="417" s="1"/>
  <c r="Z296" i="417"/>
  <c r="AA296" i="417" s="1"/>
  <c r="X296" i="417"/>
  <c r="Y296" i="417" s="1"/>
  <c r="V296" i="417"/>
  <c r="W296" i="417" s="1"/>
  <c r="T296" i="417"/>
  <c r="U296" i="417" s="1"/>
  <c r="R296" i="417"/>
  <c r="S296" i="417" s="1"/>
  <c r="P296" i="417"/>
  <c r="Q296" i="417" s="1"/>
  <c r="N296" i="417"/>
  <c r="O296" i="417" s="1"/>
  <c r="L296" i="417"/>
  <c r="M296" i="417" s="1"/>
  <c r="J296" i="417"/>
  <c r="K296" i="417" s="1"/>
  <c r="H296" i="417"/>
  <c r="I296" i="417" s="1"/>
  <c r="B296" i="417"/>
  <c r="A296" i="417"/>
  <c r="AD295" i="417"/>
  <c r="AB295" i="417"/>
  <c r="AC292" i="43" s="1"/>
  <c r="Z295" i="417"/>
  <c r="AA295" i="417" s="1"/>
  <c r="X295" i="417"/>
  <c r="Y295" i="417" s="1"/>
  <c r="V295" i="417"/>
  <c r="W295" i="417" s="1"/>
  <c r="T295" i="417"/>
  <c r="U295" i="417" s="1"/>
  <c r="R295" i="417"/>
  <c r="S295" i="417" s="1"/>
  <c r="P295" i="417"/>
  <c r="Q295" i="417" s="1"/>
  <c r="N295" i="417"/>
  <c r="O295" i="417" s="1"/>
  <c r="L295" i="417"/>
  <c r="M295" i="417" s="1"/>
  <c r="J295" i="417"/>
  <c r="K295" i="417" s="1"/>
  <c r="H295" i="417"/>
  <c r="I295" i="417" s="1"/>
  <c r="B295" i="417"/>
  <c r="A295" i="417"/>
  <c r="AD294" i="417"/>
  <c r="AB294" i="417"/>
  <c r="AC294" i="417" s="1"/>
  <c r="Z294" i="417"/>
  <c r="AA294" i="417" s="1"/>
  <c r="X294" i="417"/>
  <c r="Y294" i="417" s="1"/>
  <c r="V294" i="417"/>
  <c r="W294" i="417" s="1"/>
  <c r="T294" i="417"/>
  <c r="U294" i="417" s="1"/>
  <c r="R294" i="417"/>
  <c r="S294" i="417" s="1"/>
  <c r="P294" i="417"/>
  <c r="Q294" i="417" s="1"/>
  <c r="N294" i="417"/>
  <c r="O294" i="417" s="1"/>
  <c r="L294" i="417"/>
  <c r="M294" i="417" s="1"/>
  <c r="J294" i="417"/>
  <c r="K294" i="417" s="1"/>
  <c r="H294" i="417"/>
  <c r="I294" i="417" s="1"/>
  <c r="B294" i="417"/>
  <c r="A294" i="417"/>
  <c r="AD293" i="417"/>
  <c r="AB293" i="417"/>
  <c r="AC293" i="417" s="1"/>
  <c r="Z293" i="417"/>
  <c r="AA293" i="417" s="1"/>
  <c r="X293" i="417"/>
  <c r="Y293" i="417" s="1"/>
  <c r="V293" i="417"/>
  <c r="W293" i="417" s="1"/>
  <c r="T293" i="417"/>
  <c r="U293" i="417" s="1"/>
  <c r="R293" i="417"/>
  <c r="S293" i="417" s="1"/>
  <c r="P293" i="417"/>
  <c r="Q293" i="417" s="1"/>
  <c r="N293" i="417"/>
  <c r="O293" i="417" s="1"/>
  <c r="L293" i="417"/>
  <c r="M293" i="417" s="1"/>
  <c r="J293" i="417"/>
  <c r="K293" i="417" s="1"/>
  <c r="H293" i="417"/>
  <c r="I293" i="417" s="1"/>
  <c r="B293" i="417"/>
  <c r="A293" i="417"/>
  <c r="AD292" i="417"/>
  <c r="AB292" i="417"/>
  <c r="AC289" i="43" s="1"/>
  <c r="Z292" i="417"/>
  <c r="AA292" i="417" s="1"/>
  <c r="X292" i="417"/>
  <c r="Y292" i="417" s="1"/>
  <c r="V292" i="417"/>
  <c r="W292" i="417" s="1"/>
  <c r="T292" i="417"/>
  <c r="U292" i="417" s="1"/>
  <c r="R292" i="417"/>
  <c r="S292" i="417" s="1"/>
  <c r="P292" i="417"/>
  <c r="Q292" i="417" s="1"/>
  <c r="N292" i="417"/>
  <c r="O292" i="417" s="1"/>
  <c r="L292" i="417"/>
  <c r="M292" i="417" s="1"/>
  <c r="J292" i="417"/>
  <c r="K292" i="417" s="1"/>
  <c r="H292" i="417"/>
  <c r="I292" i="417" s="1"/>
  <c r="B292" i="417"/>
  <c r="A292" i="417"/>
  <c r="AD291" i="417"/>
  <c r="AE288" i="43" s="1"/>
  <c r="AB291" i="417"/>
  <c r="AC291" i="417" s="1"/>
  <c r="Z291" i="417"/>
  <c r="AA291" i="417" s="1"/>
  <c r="X291" i="417"/>
  <c r="Y291" i="417" s="1"/>
  <c r="V291" i="417"/>
  <c r="W291" i="417" s="1"/>
  <c r="T291" i="417"/>
  <c r="U291" i="417" s="1"/>
  <c r="R291" i="417"/>
  <c r="S291" i="417" s="1"/>
  <c r="P291" i="417"/>
  <c r="Q291" i="417" s="1"/>
  <c r="N291" i="417"/>
  <c r="O291" i="417" s="1"/>
  <c r="L291" i="417"/>
  <c r="M291" i="417" s="1"/>
  <c r="J291" i="417"/>
  <c r="K291" i="417" s="1"/>
  <c r="H291" i="417"/>
  <c r="I291" i="417" s="1"/>
  <c r="B291" i="417"/>
  <c r="A291" i="417"/>
  <c r="AD290" i="417"/>
  <c r="AB290" i="417"/>
  <c r="AC290" i="417" s="1"/>
  <c r="Z290" i="417"/>
  <c r="AA290" i="417" s="1"/>
  <c r="X290" i="417"/>
  <c r="Y290" i="417" s="1"/>
  <c r="V290" i="417"/>
  <c r="W290" i="417" s="1"/>
  <c r="T290" i="417"/>
  <c r="U290" i="417" s="1"/>
  <c r="R290" i="417"/>
  <c r="S290" i="417" s="1"/>
  <c r="P290" i="417"/>
  <c r="Q290" i="417" s="1"/>
  <c r="N290" i="417"/>
  <c r="O290" i="417" s="1"/>
  <c r="L290" i="417"/>
  <c r="M290" i="417" s="1"/>
  <c r="J290" i="417"/>
  <c r="K290" i="417" s="1"/>
  <c r="H290" i="417"/>
  <c r="I290" i="417" s="1"/>
  <c r="B290" i="417"/>
  <c r="A290" i="417"/>
  <c r="AD289" i="417"/>
  <c r="AB289" i="417"/>
  <c r="AC286" i="43" s="1"/>
  <c r="Z289" i="417"/>
  <c r="AA289" i="417" s="1"/>
  <c r="X289" i="417"/>
  <c r="Y289" i="417" s="1"/>
  <c r="V289" i="417"/>
  <c r="W289" i="417" s="1"/>
  <c r="T289" i="417"/>
  <c r="U289" i="417" s="1"/>
  <c r="R289" i="417"/>
  <c r="S289" i="417" s="1"/>
  <c r="P289" i="417"/>
  <c r="Q289" i="417" s="1"/>
  <c r="N289" i="417"/>
  <c r="O289" i="417" s="1"/>
  <c r="L289" i="417"/>
  <c r="M289" i="417" s="1"/>
  <c r="J289" i="417"/>
  <c r="K289" i="417" s="1"/>
  <c r="H289" i="417"/>
  <c r="I289" i="417" s="1"/>
  <c r="B289" i="417"/>
  <c r="A289" i="417"/>
  <c r="AD288" i="417"/>
  <c r="AE285" i="43" s="1"/>
  <c r="AB288" i="417"/>
  <c r="AC288" i="417" s="1"/>
  <c r="Z288" i="417"/>
  <c r="AA288" i="417" s="1"/>
  <c r="X288" i="417"/>
  <c r="Y288" i="417" s="1"/>
  <c r="V288" i="417"/>
  <c r="W288" i="417" s="1"/>
  <c r="T288" i="417"/>
  <c r="U288" i="417" s="1"/>
  <c r="R288" i="417"/>
  <c r="S288" i="417" s="1"/>
  <c r="P288" i="417"/>
  <c r="Q288" i="417" s="1"/>
  <c r="N288" i="417"/>
  <c r="O288" i="417" s="1"/>
  <c r="L288" i="417"/>
  <c r="M288" i="417" s="1"/>
  <c r="J288" i="417"/>
  <c r="K288" i="417" s="1"/>
  <c r="H288" i="417"/>
  <c r="I288" i="417" s="1"/>
  <c r="B288" i="417"/>
  <c r="A288" i="417"/>
  <c r="AD287" i="417"/>
  <c r="AE284" i="43" s="1"/>
  <c r="AB287" i="417"/>
  <c r="AC287" i="417" s="1"/>
  <c r="Z287" i="417"/>
  <c r="AA287" i="417" s="1"/>
  <c r="X287" i="417"/>
  <c r="Y287" i="417" s="1"/>
  <c r="V287" i="417"/>
  <c r="W287" i="417" s="1"/>
  <c r="T287" i="417"/>
  <c r="U287" i="417" s="1"/>
  <c r="R287" i="417"/>
  <c r="S287" i="417" s="1"/>
  <c r="P287" i="417"/>
  <c r="Q287" i="417" s="1"/>
  <c r="N287" i="417"/>
  <c r="O287" i="417" s="1"/>
  <c r="L287" i="417"/>
  <c r="M287" i="417" s="1"/>
  <c r="J287" i="417"/>
  <c r="K287" i="417" s="1"/>
  <c r="H287" i="417"/>
  <c r="I287" i="417" s="1"/>
  <c r="B287" i="417"/>
  <c r="A287" i="417"/>
  <c r="AD286" i="417"/>
  <c r="AB286" i="417"/>
  <c r="AC286" i="417" s="1"/>
  <c r="Z286" i="417"/>
  <c r="AA286" i="417" s="1"/>
  <c r="X286" i="417"/>
  <c r="Y286" i="417" s="1"/>
  <c r="V286" i="417"/>
  <c r="W286" i="417" s="1"/>
  <c r="T286" i="417"/>
  <c r="U286" i="417" s="1"/>
  <c r="R286" i="417"/>
  <c r="S286" i="417" s="1"/>
  <c r="P286" i="417"/>
  <c r="Q286" i="417" s="1"/>
  <c r="N286" i="417"/>
  <c r="O286" i="417" s="1"/>
  <c r="L286" i="417"/>
  <c r="M286" i="417" s="1"/>
  <c r="J286" i="417"/>
  <c r="K286" i="417" s="1"/>
  <c r="H286" i="417"/>
  <c r="I286" i="417" s="1"/>
  <c r="B286" i="417"/>
  <c r="A286" i="417"/>
  <c r="AD285" i="417"/>
  <c r="AE282" i="43" s="1"/>
  <c r="AB285" i="417"/>
  <c r="AC285" i="417" s="1"/>
  <c r="Z285" i="417"/>
  <c r="AA285" i="417" s="1"/>
  <c r="X285" i="417"/>
  <c r="Y285" i="417" s="1"/>
  <c r="V285" i="417"/>
  <c r="W285" i="417" s="1"/>
  <c r="T285" i="417"/>
  <c r="U285" i="417" s="1"/>
  <c r="R285" i="417"/>
  <c r="S285" i="417" s="1"/>
  <c r="P285" i="417"/>
  <c r="Q285" i="417" s="1"/>
  <c r="N285" i="417"/>
  <c r="O285" i="417" s="1"/>
  <c r="L285" i="417"/>
  <c r="M285" i="417" s="1"/>
  <c r="J285" i="417"/>
  <c r="K285" i="417" s="1"/>
  <c r="H285" i="417"/>
  <c r="I285" i="417" s="1"/>
  <c r="B285" i="417"/>
  <c r="A285" i="417"/>
  <c r="AD284" i="417"/>
  <c r="AE281" i="43" s="1"/>
  <c r="AB284" i="417"/>
  <c r="AC284" i="417" s="1"/>
  <c r="Z284" i="417"/>
  <c r="AA284" i="417" s="1"/>
  <c r="X284" i="417"/>
  <c r="Y284" i="417" s="1"/>
  <c r="V284" i="417"/>
  <c r="W284" i="417" s="1"/>
  <c r="T284" i="417"/>
  <c r="U284" i="417" s="1"/>
  <c r="R284" i="417"/>
  <c r="S284" i="417" s="1"/>
  <c r="P284" i="417"/>
  <c r="Q284" i="417" s="1"/>
  <c r="N284" i="417"/>
  <c r="O284" i="417" s="1"/>
  <c r="L284" i="417"/>
  <c r="M284" i="417" s="1"/>
  <c r="J284" i="417"/>
  <c r="K284" i="417" s="1"/>
  <c r="H284" i="417"/>
  <c r="I284" i="417" s="1"/>
  <c r="B284" i="417"/>
  <c r="A284" i="417"/>
  <c r="AD283" i="417"/>
  <c r="AB283" i="417"/>
  <c r="AC283" i="417" s="1"/>
  <c r="Z283" i="417"/>
  <c r="AA283" i="417" s="1"/>
  <c r="X283" i="417"/>
  <c r="Y283" i="417" s="1"/>
  <c r="V283" i="417"/>
  <c r="W283" i="417" s="1"/>
  <c r="T283" i="417"/>
  <c r="U283" i="417" s="1"/>
  <c r="R283" i="417"/>
  <c r="S283" i="417" s="1"/>
  <c r="P283" i="417"/>
  <c r="Q283" i="417" s="1"/>
  <c r="N283" i="417"/>
  <c r="O283" i="417" s="1"/>
  <c r="L283" i="417"/>
  <c r="M283" i="417" s="1"/>
  <c r="J283" i="417"/>
  <c r="K283" i="417" s="1"/>
  <c r="H283" i="417"/>
  <c r="I283" i="417" s="1"/>
  <c r="B283" i="417"/>
  <c r="A283" i="417"/>
  <c r="AD282" i="417"/>
  <c r="AB282" i="417"/>
  <c r="AC282" i="417" s="1"/>
  <c r="Z282" i="417"/>
  <c r="AA282" i="417" s="1"/>
  <c r="X282" i="417"/>
  <c r="Y282" i="417" s="1"/>
  <c r="V282" i="417"/>
  <c r="W282" i="417" s="1"/>
  <c r="T282" i="417"/>
  <c r="U282" i="417" s="1"/>
  <c r="R282" i="417"/>
  <c r="S282" i="417" s="1"/>
  <c r="P282" i="417"/>
  <c r="Q282" i="417" s="1"/>
  <c r="N282" i="417"/>
  <c r="O282" i="417" s="1"/>
  <c r="L282" i="417"/>
  <c r="M282" i="417" s="1"/>
  <c r="J282" i="417"/>
  <c r="K282" i="417" s="1"/>
  <c r="H282" i="417"/>
  <c r="I282" i="417" s="1"/>
  <c r="B282" i="417"/>
  <c r="A282" i="417"/>
  <c r="AD281" i="417"/>
  <c r="AB281" i="417"/>
  <c r="AC281" i="417" s="1"/>
  <c r="Z281" i="417"/>
  <c r="AA281" i="417" s="1"/>
  <c r="X281" i="417"/>
  <c r="Y281" i="417" s="1"/>
  <c r="V281" i="417"/>
  <c r="W281" i="417" s="1"/>
  <c r="T281" i="417"/>
  <c r="U281" i="417" s="1"/>
  <c r="R281" i="417"/>
  <c r="S281" i="417" s="1"/>
  <c r="P281" i="417"/>
  <c r="Q281" i="417" s="1"/>
  <c r="N281" i="417"/>
  <c r="O281" i="417" s="1"/>
  <c r="L281" i="417"/>
  <c r="M281" i="417" s="1"/>
  <c r="J281" i="417"/>
  <c r="K281" i="417" s="1"/>
  <c r="H281" i="417"/>
  <c r="I281" i="417" s="1"/>
  <c r="B281" i="417"/>
  <c r="A281" i="417"/>
  <c r="AD280" i="417"/>
  <c r="AB280" i="417"/>
  <c r="AC280" i="417" s="1"/>
  <c r="Z280" i="417"/>
  <c r="AA280" i="417" s="1"/>
  <c r="X280" i="417"/>
  <c r="Y280" i="417" s="1"/>
  <c r="V280" i="417"/>
  <c r="W280" i="417" s="1"/>
  <c r="T280" i="417"/>
  <c r="U280" i="417" s="1"/>
  <c r="R280" i="417"/>
  <c r="S280" i="417" s="1"/>
  <c r="P280" i="417"/>
  <c r="Q280" i="417" s="1"/>
  <c r="N280" i="417"/>
  <c r="O280" i="417" s="1"/>
  <c r="L280" i="417"/>
  <c r="M280" i="417" s="1"/>
  <c r="J280" i="417"/>
  <c r="K280" i="417" s="1"/>
  <c r="H280" i="417"/>
  <c r="I280" i="417" s="1"/>
  <c r="B280" i="417"/>
  <c r="A280" i="417"/>
  <c r="AD279" i="417"/>
  <c r="AE276" i="43" s="1"/>
  <c r="AB279" i="417"/>
  <c r="AC279" i="417" s="1"/>
  <c r="Z279" i="417"/>
  <c r="AA279" i="417" s="1"/>
  <c r="X279" i="417"/>
  <c r="Y279" i="417" s="1"/>
  <c r="V279" i="417"/>
  <c r="W279" i="417" s="1"/>
  <c r="T279" i="417"/>
  <c r="U279" i="417" s="1"/>
  <c r="R279" i="417"/>
  <c r="S279" i="417" s="1"/>
  <c r="P279" i="417"/>
  <c r="Q279" i="417" s="1"/>
  <c r="N279" i="417"/>
  <c r="O279" i="417" s="1"/>
  <c r="L279" i="417"/>
  <c r="M279" i="417" s="1"/>
  <c r="J279" i="417"/>
  <c r="K279" i="417" s="1"/>
  <c r="H279" i="417"/>
  <c r="I279" i="417" s="1"/>
  <c r="B279" i="417"/>
  <c r="A279" i="417"/>
  <c r="AD278" i="417"/>
  <c r="AB278" i="417"/>
  <c r="AC278" i="417" s="1"/>
  <c r="Z278" i="417"/>
  <c r="AA278" i="417" s="1"/>
  <c r="X278" i="417"/>
  <c r="Y278" i="417" s="1"/>
  <c r="V278" i="417"/>
  <c r="W278" i="417" s="1"/>
  <c r="T278" i="417"/>
  <c r="U278" i="417" s="1"/>
  <c r="R278" i="417"/>
  <c r="S278" i="417" s="1"/>
  <c r="P278" i="417"/>
  <c r="Q278" i="417" s="1"/>
  <c r="N278" i="417"/>
  <c r="O278" i="417" s="1"/>
  <c r="L278" i="417"/>
  <c r="M278" i="417" s="1"/>
  <c r="J278" i="417"/>
  <c r="K278" i="417" s="1"/>
  <c r="H278" i="417"/>
  <c r="I278" i="417" s="1"/>
  <c r="B278" i="417"/>
  <c r="A278" i="417"/>
  <c r="AD277" i="417"/>
  <c r="AB277" i="417"/>
  <c r="AC277" i="417" s="1"/>
  <c r="Z277" i="417"/>
  <c r="AA277" i="417" s="1"/>
  <c r="X277" i="417"/>
  <c r="Y277" i="417" s="1"/>
  <c r="V277" i="417"/>
  <c r="W277" i="417" s="1"/>
  <c r="T277" i="417"/>
  <c r="U277" i="417" s="1"/>
  <c r="R277" i="417"/>
  <c r="S277" i="417" s="1"/>
  <c r="P277" i="417"/>
  <c r="Q277" i="417" s="1"/>
  <c r="N277" i="417"/>
  <c r="O277" i="417" s="1"/>
  <c r="L277" i="417"/>
  <c r="M277" i="417" s="1"/>
  <c r="J277" i="417"/>
  <c r="K277" i="417" s="1"/>
  <c r="H277" i="417"/>
  <c r="I277" i="417" s="1"/>
  <c r="B277" i="417"/>
  <c r="A277" i="417"/>
  <c r="AD276" i="417"/>
  <c r="AE273" i="43" s="1"/>
  <c r="AB276" i="417"/>
  <c r="AC276" i="417" s="1"/>
  <c r="Z276" i="417"/>
  <c r="AA276" i="417" s="1"/>
  <c r="X276" i="417"/>
  <c r="Y276" i="417" s="1"/>
  <c r="V276" i="417"/>
  <c r="W276" i="417" s="1"/>
  <c r="T276" i="417"/>
  <c r="U276" i="417" s="1"/>
  <c r="R276" i="417"/>
  <c r="S276" i="417" s="1"/>
  <c r="P276" i="417"/>
  <c r="Q276" i="417" s="1"/>
  <c r="N276" i="417"/>
  <c r="O276" i="417" s="1"/>
  <c r="L276" i="417"/>
  <c r="M276" i="417" s="1"/>
  <c r="J276" i="417"/>
  <c r="K276" i="417" s="1"/>
  <c r="H276" i="417"/>
  <c r="I276" i="417" s="1"/>
  <c r="B276" i="417"/>
  <c r="A276" i="417"/>
  <c r="AD275" i="417"/>
  <c r="AB275" i="417"/>
  <c r="AC275" i="417" s="1"/>
  <c r="Z275" i="417"/>
  <c r="AA275" i="417" s="1"/>
  <c r="X275" i="417"/>
  <c r="Y275" i="417" s="1"/>
  <c r="V275" i="417"/>
  <c r="W275" i="417" s="1"/>
  <c r="T275" i="417"/>
  <c r="U275" i="417" s="1"/>
  <c r="R275" i="417"/>
  <c r="S275" i="417" s="1"/>
  <c r="P275" i="417"/>
  <c r="Q275" i="417" s="1"/>
  <c r="N275" i="417"/>
  <c r="O275" i="417" s="1"/>
  <c r="L275" i="417"/>
  <c r="M275" i="417" s="1"/>
  <c r="J275" i="417"/>
  <c r="K275" i="417" s="1"/>
  <c r="H275" i="417"/>
  <c r="I275" i="417" s="1"/>
  <c r="B275" i="417"/>
  <c r="A275" i="417"/>
  <c r="AD274" i="417"/>
  <c r="AB274" i="417"/>
  <c r="AC271" i="43" s="1"/>
  <c r="Z274" i="417"/>
  <c r="AA274" i="417" s="1"/>
  <c r="X274" i="417"/>
  <c r="Y274" i="417" s="1"/>
  <c r="V274" i="417"/>
  <c r="W274" i="417" s="1"/>
  <c r="T274" i="417"/>
  <c r="U274" i="417" s="1"/>
  <c r="R274" i="417"/>
  <c r="S274" i="417" s="1"/>
  <c r="P274" i="417"/>
  <c r="Q274" i="417" s="1"/>
  <c r="N274" i="417"/>
  <c r="O274" i="417" s="1"/>
  <c r="L274" i="417"/>
  <c r="M274" i="417" s="1"/>
  <c r="J274" i="417"/>
  <c r="K274" i="417" s="1"/>
  <c r="H274" i="417"/>
  <c r="I274" i="417" s="1"/>
  <c r="B274" i="417"/>
  <c r="A274" i="417"/>
  <c r="AD273" i="417"/>
  <c r="AE270" i="43" s="1"/>
  <c r="AB273" i="417"/>
  <c r="AC273" i="417" s="1"/>
  <c r="Z273" i="417"/>
  <c r="AA273" i="417" s="1"/>
  <c r="X273" i="417"/>
  <c r="Y273" i="417" s="1"/>
  <c r="V273" i="417"/>
  <c r="W273" i="417" s="1"/>
  <c r="T273" i="417"/>
  <c r="U273" i="417" s="1"/>
  <c r="R273" i="417"/>
  <c r="S273" i="417" s="1"/>
  <c r="P273" i="417"/>
  <c r="Q273" i="417" s="1"/>
  <c r="N273" i="417"/>
  <c r="O273" i="417" s="1"/>
  <c r="L273" i="417"/>
  <c r="M273" i="417" s="1"/>
  <c r="J273" i="417"/>
  <c r="K273" i="417" s="1"/>
  <c r="H273" i="417"/>
  <c r="I273" i="417" s="1"/>
  <c r="B273" i="417"/>
  <c r="A273" i="417"/>
  <c r="AD272" i="417"/>
  <c r="AB272" i="417"/>
  <c r="AC272" i="417" s="1"/>
  <c r="Z272" i="417"/>
  <c r="AA272" i="417" s="1"/>
  <c r="X272" i="417"/>
  <c r="Y272" i="417" s="1"/>
  <c r="V272" i="417"/>
  <c r="W272" i="417" s="1"/>
  <c r="T272" i="417"/>
  <c r="U272" i="417" s="1"/>
  <c r="R272" i="417"/>
  <c r="S272" i="417" s="1"/>
  <c r="P272" i="417"/>
  <c r="Q272" i="417" s="1"/>
  <c r="N272" i="417"/>
  <c r="O272" i="417" s="1"/>
  <c r="L272" i="417"/>
  <c r="M272" i="417" s="1"/>
  <c r="J272" i="417"/>
  <c r="K272" i="417" s="1"/>
  <c r="H272" i="417"/>
  <c r="I272" i="417" s="1"/>
  <c r="B272" i="417"/>
  <c r="A272" i="417"/>
  <c r="AD271" i="417"/>
  <c r="AB271" i="417"/>
  <c r="AC268" i="43" s="1"/>
  <c r="Z271" i="417"/>
  <c r="AA271" i="417" s="1"/>
  <c r="X271" i="417"/>
  <c r="Y271" i="417" s="1"/>
  <c r="V271" i="417"/>
  <c r="W271" i="417" s="1"/>
  <c r="T271" i="417"/>
  <c r="U271" i="417" s="1"/>
  <c r="R271" i="417"/>
  <c r="S271" i="417" s="1"/>
  <c r="P271" i="417"/>
  <c r="Q271" i="417" s="1"/>
  <c r="N271" i="417"/>
  <c r="O271" i="417" s="1"/>
  <c r="L271" i="417"/>
  <c r="M271" i="417" s="1"/>
  <c r="J271" i="417"/>
  <c r="K271" i="417" s="1"/>
  <c r="H271" i="417"/>
  <c r="I271" i="417" s="1"/>
  <c r="B271" i="417"/>
  <c r="A271" i="417"/>
  <c r="AD270" i="417"/>
  <c r="AE267" i="43" s="1"/>
  <c r="AB270" i="417"/>
  <c r="AC267" i="43" s="1"/>
  <c r="Z270" i="417"/>
  <c r="AA270" i="417" s="1"/>
  <c r="X270" i="417"/>
  <c r="Y270" i="417" s="1"/>
  <c r="V270" i="417"/>
  <c r="W270" i="417" s="1"/>
  <c r="T270" i="417"/>
  <c r="U270" i="417" s="1"/>
  <c r="R270" i="417"/>
  <c r="S270" i="417" s="1"/>
  <c r="P270" i="417"/>
  <c r="Q270" i="417" s="1"/>
  <c r="N270" i="417"/>
  <c r="O270" i="417" s="1"/>
  <c r="L270" i="417"/>
  <c r="M270" i="417" s="1"/>
  <c r="J270" i="417"/>
  <c r="K270" i="417" s="1"/>
  <c r="H270" i="417"/>
  <c r="I270" i="417" s="1"/>
  <c r="B270" i="417"/>
  <c r="A270" i="417"/>
  <c r="AD269" i="417"/>
  <c r="AB269" i="417"/>
  <c r="AC269" i="417" s="1"/>
  <c r="Z269" i="417"/>
  <c r="AA269" i="417" s="1"/>
  <c r="X269" i="417"/>
  <c r="Y269" i="417" s="1"/>
  <c r="V269" i="417"/>
  <c r="W269" i="417" s="1"/>
  <c r="T269" i="417"/>
  <c r="U269" i="417" s="1"/>
  <c r="R269" i="417"/>
  <c r="S269" i="417" s="1"/>
  <c r="P269" i="417"/>
  <c r="Q269" i="417" s="1"/>
  <c r="N269" i="417"/>
  <c r="O269" i="417" s="1"/>
  <c r="L269" i="417"/>
  <c r="M269" i="417" s="1"/>
  <c r="J269" i="417"/>
  <c r="K269" i="417" s="1"/>
  <c r="H269" i="417"/>
  <c r="I269" i="417" s="1"/>
  <c r="B269" i="417"/>
  <c r="A269" i="417"/>
  <c r="AD268" i="417"/>
  <c r="AE268" i="417" s="1"/>
  <c r="AB268" i="417"/>
  <c r="AC268" i="417" s="1"/>
  <c r="Z268" i="417"/>
  <c r="AA268" i="417" s="1"/>
  <c r="X268" i="417"/>
  <c r="Y268" i="417" s="1"/>
  <c r="V268" i="417"/>
  <c r="W268" i="417" s="1"/>
  <c r="T268" i="417"/>
  <c r="U268" i="417" s="1"/>
  <c r="R268" i="417"/>
  <c r="S268" i="417" s="1"/>
  <c r="P268" i="417"/>
  <c r="Q268" i="417" s="1"/>
  <c r="N268" i="417"/>
  <c r="O268" i="417" s="1"/>
  <c r="L268" i="417"/>
  <c r="M268" i="417" s="1"/>
  <c r="J268" i="417"/>
  <c r="K268" i="417" s="1"/>
  <c r="H268" i="417"/>
  <c r="I268" i="417" s="1"/>
  <c r="B268" i="417"/>
  <c r="A268" i="417"/>
  <c r="AD267" i="417"/>
  <c r="AE265" i="43" s="1"/>
  <c r="AB267" i="417"/>
  <c r="AC265" i="43" s="1"/>
  <c r="Z267" i="417"/>
  <c r="AA267" i="417" s="1"/>
  <c r="X267" i="417"/>
  <c r="Y267" i="417" s="1"/>
  <c r="V267" i="417"/>
  <c r="W267" i="417" s="1"/>
  <c r="T267" i="417"/>
  <c r="U267" i="417" s="1"/>
  <c r="R267" i="417"/>
  <c r="S267" i="417" s="1"/>
  <c r="P267" i="417"/>
  <c r="Q267" i="417" s="1"/>
  <c r="N267" i="417"/>
  <c r="O267" i="417" s="1"/>
  <c r="L267" i="417"/>
  <c r="M267" i="417" s="1"/>
  <c r="J267" i="417"/>
  <c r="K267" i="417" s="1"/>
  <c r="H267" i="417"/>
  <c r="I267" i="417" s="1"/>
  <c r="B267" i="417"/>
  <c r="A267" i="417"/>
  <c r="AD266" i="417"/>
  <c r="AB266" i="417"/>
  <c r="AC266" i="417" s="1"/>
  <c r="Z266" i="417"/>
  <c r="AA266" i="417" s="1"/>
  <c r="X266" i="417"/>
  <c r="Y266" i="417" s="1"/>
  <c r="V266" i="417"/>
  <c r="W266" i="417" s="1"/>
  <c r="T266" i="417"/>
  <c r="U266" i="417" s="1"/>
  <c r="R266" i="417"/>
  <c r="S266" i="417" s="1"/>
  <c r="P266" i="417"/>
  <c r="Q266" i="417" s="1"/>
  <c r="N266" i="417"/>
  <c r="O266" i="417" s="1"/>
  <c r="L266" i="417"/>
  <c r="M266" i="417" s="1"/>
  <c r="J266" i="417"/>
  <c r="K266" i="417" s="1"/>
  <c r="H266" i="417"/>
  <c r="I266" i="417" s="1"/>
  <c r="B266" i="417"/>
  <c r="A266" i="417"/>
  <c r="AD265" i="417"/>
  <c r="AB265" i="417"/>
  <c r="AC265" i="417" s="1"/>
  <c r="Z265" i="417"/>
  <c r="AA265" i="417" s="1"/>
  <c r="X265" i="417"/>
  <c r="Y265" i="417" s="1"/>
  <c r="V265" i="417"/>
  <c r="W265" i="417" s="1"/>
  <c r="T265" i="417"/>
  <c r="U265" i="417" s="1"/>
  <c r="R265" i="417"/>
  <c r="S265" i="417" s="1"/>
  <c r="P265" i="417"/>
  <c r="Q265" i="417" s="1"/>
  <c r="N265" i="417"/>
  <c r="O265" i="417" s="1"/>
  <c r="L265" i="417"/>
  <c r="M265" i="417" s="1"/>
  <c r="J265" i="417"/>
  <c r="K265" i="417" s="1"/>
  <c r="H265" i="417"/>
  <c r="I265" i="417" s="1"/>
  <c r="B265" i="417"/>
  <c r="A265" i="417"/>
  <c r="AD264" i="417"/>
  <c r="AB264" i="417"/>
  <c r="AC264" i="417" s="1"/>
  <c r="Z264" i="417"/>
  <c r="AA264" i="417" s="1"/>
  <c r="X264" i="417"/>
  <c r="Y264" i="417" s="1"/>
  <c r="V264" i="417"/>
  <c r="W264" i="417" s="1"/>
  <c r="T264" i="417"/>
  <c r="U264" i="417" s="1"/>
  <c r="R264" i="417"/>
  <c r="S264" i="417" s="1"/>
  <c r="P264" i="417"/>
  <c r="Q264" i="417" s="1"/>
  <c r="N264" i="417"/>
  <c r="O264" i="417" s="1"/>
  <c r="L264" i="417"/>
  <c r="M264" i="417" s="1"/>
  <c r="J264" i="417"/>
  <c r="K264" i="417" s="1"/>
  <c r="H264" i="417"/>
  <c r="I264" i="417" s="1"/>
  <c r="B264" i="417"/>
  <c r="A264" i="417"/>
  <c r="AD263" i="417"/>
  <c r="AB263" i="417"/>
  <c r="AC263" i="417" s="1"/>
  <c r="Z263" i="417"/>
  <c r="AA263" i="417" s="1"/>
  <c r="X263" i="417"/>
  <c r="Y263" i="417" s="1"/>
  <c r="V263" i="417"/>
  <c r="W263" i="417" s="1"/>
  <c r="T263" i="417"/>
  <c r="U263" i="417" s="1"/>
  <c r="R263" i="417"/>
  <c r="S263" i="417" s="1"/>
  <c r="P263" i="417"/>
  <c r="Q263" i="417" s="1"/>
  <c r="N263" i="417"/>
  <c r="O263" i="417" s="1"/>
  <c r="L263" i="417"/>
  <c r="M263" i="417" s="1"/>
  <c r="J263" i="417"/>
  <c r="K263" i="417" s="1"/>
  <c r="H263" i="417"/>
  <c r="I263" i="417" s="1"/>
  <c r="B263" i="417"/>
  <c r="A263" i="417"/>
  <c r="AD262" i="417"/>
  <c r="AB262" i="417"/>
  <c r="AC262" i="417" s="1"/>
  <c r="Z262" i="417"/>
  <c r="AA262" i="417" s="1"/>
  <c r="X262" i="417"/>
  <c r="Y262" i="417" s="1"/>
  <c r="V262" i="417"/>
  <c r="W262" i="417" s="1"/>
  <c r="T262" i="417"/>
  <c r="U262" i="417" s="1"/>
  <c r="R262" i="417"/>
  <c r="S262" i="417" s="1"/>
  <c r="P262" i="417"/>
  <c r="Q262" i="417" s="1"/>
  <c r="N262" i="417"/>
  <c r="O262" i="417" s="1"/>
  <c r="L262" i="417"/>
  <c r="M262" i="417" s="1"/>
  <c r="J262" i="417"/>
  <c r="K262" i="417" s="1"/>
  <c r="H262" i="417"/>
  <c r="I262" i="417" s="1"/>
  <c r="B262" i="417"/>
  <c r="A262" i="417"/>
  <c r="AD261" i="417"/>
  <c r="AB261" i="417"/>
  <c r="AC261" i="417" s="1"/>
  <c r="Z261" i="417"/>
  <c r="AA261" i="417" s="1"/>
  <c r="X261" i="417"/>
  <c r="Y261" i="417" s="1"/>
  <c r="V261" i="417"/>
  <c r="W261" i="417" s="1"/>
  <c r="T261" i="417"/>
  <c r="U261" i="417" s="1"/>
  <c r="R261" i="417"/>
  <c r="S261" i="417" s="1"/>
  <c r="P261" i="417"/>
  <c r="Q261" i="417" s="1"/>
  <c r="N261" i="417"/>
  <c r="O261" i="417" s="1"/>
  <c r="L261" i="417"/>
  <c r="M261" i="417" s="1"/>
  <c r="J261" i="417"/>
  <c r="K261" i="417" s="1"/>
  <c r="H261" i="417"/>
  <c r="I261" i="417" s="1"/>
  <c r="B261" i="417"/>
  <c r="A261" i="417"/>
  <c r="AD260" i="417"/>
  <c r="AB260" i="417"/>
  <c r="AC260" i="417" s="1"/>
  <c r="Z260" i="417"/>
  <c r="AA260" i="417" s="1"/>
  <c r="X260" i="417"/>
  <c r="Y260" i="417" s="1"/>
  <c r="V260" i="417"/>
  <c r="W260" i="417" s="1"/>
  <c r="T260" i="417"/>
  <c r="U260" i="417" s="1"/>
  <c r="R260" i="417"/>
  <c r="S260" i="417" s="1"/>
  <c r="P260" i="417"/>
  <c r="Q260" i="417" s="1"/>
  <c r="N260" i="417"/>
  <c r="O260" i="417" s="1"/>
  <c r="L260" i="417"/>
  <c r="M260" i="417" s="1"/>
  <c r="J260" i="417"/>
  <c r="K260" i="417" s="1"/>
  <c r="H260" i="417"/>
  <c r="I260" i="417" s="1"/>
  <c r="B260" i="417"/>
  <c r="A260" i="417"/>
  <c r="AD259" i="417"/>
  <c r="AB259" i="417"/>
  <c r="AC259" i="417" s="1"/>
  <c r="Z259" i="417"/>
  <c r="AA259" i="417" s="1"/>
  <c r="X259" i="417"/>
  <c r="Y259" i="417" s="1"/>
  <c r="V259" i="417"/>
  <c r="W259" i="417" s="1"/>
  <c r="T259" i="417"/>
  <c r="U259" i="417" s="1"/>
  <c r="R259" i="417"/>
  <c r="S259" i="417" s="1"/>
  <c r="P259" i="417"/>
  <c r="Q259" i="417" s="1"/>
  <c r="N259" i="417"/>
  <c r="O259" i="417" s="1"/>
  <c r="L259" i="417"/>
  <c r="M259" i="417" s="1"/>
  <c r="J259" i="417"/>
  <c r="K259" i="417" s="1"/>
  <c r="H259" i="417"/>
  <c r="I259" i="417" s="1"/>
  <c r="B259" i="417"/>
  <c r="A259" i="417"/>
  <c r="AD258" i="417"/>
  <c r="AB258" i="417"/>
  <c r="AC258" i="417" s="1"/>
  <c r="Z258" i="417"/>
  <c r="AA258" i="417" s="1"/>
  <c r="X258" i="417"/>
  <c r="Y258" i="417" s="1"/>
  <c r="V258" i="417"/>
  <c r="W258" i="417" s="1"/>
  <c r="T258" i="417"/>
  <c r="U258" i="417" s="1"/>
  <c r="R258" i="417"/>
  <c r="S258" i="417" s="1"/>
  <c r="P258" i="417"/>
  <c r="Q258" i="417" s="1"/>
  <c r="N258" i="417"/>
  <c r="O258" i="417" s="1"/>
  <c r="L258" i="417"/>
  <c r="M258" i="417" s="1"/>
  <c r="J258" i="417"/>
  <c r="K258" i="417" s="1"/>
  <c r="H258" i="417"/>
  <c r="I258" i="417" s="1"/>
  <c r="B258" i="417"/>
  <c r="A258" i="417"/>
  <c r="AD257" i="417"/>
  <c r="AB257" i="417"/>
  <c r="AC257" i="417" s="1"/>
  <c r="Z257" i="417"/>
  <c r="AA257" i="417" s="1"/>
  <c r="X257" i="417"/>
  <c r="Y257" i="417" s="1"/>
  <c r="V257" i="417"/>
  <c r="W257" i="417" s="1"/>
  <c r="T257" i="417"/>
  <c r="U257" i="417" s="1"/>
  <c r="R257" i="417"/>
  <c r="S257" i="417" s="1"/>
  <c r="P257" i="417"/>
  <c r="Q257" i="417" s="1"/>
  <c r="N257" i="417"/>
  <c r="O257" i="417" s="1"/>
  <c r="L257" i="417"/>
  <c r="M257" i="417" s="1"/>
  <c r="J257" i="417"/>
  <c r="K257" i="417" s="1"/>
  <c r="H257" i="417"/>
  <c r="I257" i="417" s="1"/>
  <c r="B257" i="417"/>
  <c r="A257" i="417"/>
  <c r="AD256" i="417"/>
  <c r="AB256" i="417"/>
  <c r="AC256" i="417" s="1"/>
  <c r="Z256" i="417"/>
  <c r="AA256" i="417" s="1"/>
  <c r="X256" i="417"/>
  <c r="Y256" i="417" s="1"/>
  <c r="V256" i="417"/>
  <c r="W256" i="417" s="1"/>
  <c r="T256" i="417"/>
  <c r="U256" i="417" s="1"/>
  <c r="R256" i="417"/>
  <c r="S256" i="417" s="1"/>
  <c r="P256" i="417"/>
  <c r="Q256" i="417" s="1"/>
  <c r="N256" i="417"/>
  <c r="O256" i="417" s="1"/>
  <c r="L256" i="417"/>
  <c r="M256" i="417" s="1"/>
  <c r="J256" i="417"/>
  <c r="K256" i="417" s="1"/>
  <c r="H256" i="417"/>
  <c r="I256" i="417" s="1"/>
  <c r="B256" i="417"/>
  <c r="A256" i="417"/>
  <c r="AD255" i="417"/>
  <c r="AB255" i="417"/>
  <c r="AC255" i="417" s="1"/>
  <c r="Z255" i="417"/>
  <c r="AA255" i="417" s="1"/>
  <c r="X255" i="417"/>
  <c r="Y255" i="417" s="1"/>
  <c r="V255" i="417"/>
  <c r="W255" i="417" s="1"/>
  <c r="T255" i="417"/>
  <c r="U255" i="417" s="1"/>
  <c r="R255" i="417"/>
  <c r="S255" i="417" s="1"/>
  <c r="P255" i="417"/>
  <c r="Q255" i="417" s="1"/>
  <c r="N255" i="417"/>
  <c r="O255" i="417" s="1"/>
  <c r="L255" i="417"/>
  <c r="M255" i="417" s="1"/>
  <c r="J255" i="417"/>
  <c r="K255" i="417" s="1"/>
  <c r="H255" i="417"/>
  <c r="I255" i="417" s="1"/>
  <c r="B255" i="417"/>
  <c r="A255" i="417"/>
  <c r="AD254" i="417"/>
  <c r="AB254" i="417"/>
  <c r="AC254" i="417" s="1"/>
  <c r="Z254" i="417"/>
  <c r="AA254" i="417" s="1"/>
  <c r="X254" i="417"/>
  <c r="Y254" i="417" s="1"/>
  <c r="V254" i="417"/>
  <c r="W254" i="417" s="1"/>
  <c r="T254" i="417"/>
  <c r="U254" i="417" s="1"/>
  <c r="R254" i="417"/>
  <c r="S254" i="417" s="1"/>
  <c r="P254" i="417"/>
  <c r="Q254" i="417" s="1"/>
  <c r="N254" i="417"/>
  <c r="O254" i="417" s="1"/>
  <c r="L254" i="417"/>
  <c r="M254" i="417" s="1"/>
  <c r="J254" i="417"/>
  <c r="K254" i="417" s="1"/>
  <c r="H254" i="417"/>
  <c r="I254" i="417" s="1"/>
  <c r="B254" i="417"/>
  <c r="A254" i="417"/>
  <c r="AD253" i="417"/>
  <c r="AB253" i="417"/>
  <c r="AC253" i="417" s="1"/>
  <c r="Z253" i="417"/>
  <c r="AA253" i="417" s="1"/>
  <c r="X253" i="417"/>
  <c r="Y253" i="417" s="1"/>
  <c r="V253" i="417"/>
  <c r="W253" i="417" s="1"/>
  <c r="T253" i="417"/>
  <c r="U253" i="417" s="1"/>
  <c r="R253" i="417"/>
  <c r="S253" i="417" s="1"/>
  <c r="P253" i="417"/>
  <c r="Q253" i="417" s="1"/>
  <c r="N253" i="417"/>
  <c r="O253" i="417" s="1"/>
  <c r="L253" i="417"/>
  <c r="M253" i="417" s="1"/>
  <c r="J253" i="417"/>
  <c r="K253" i="417" s="1"/>
  <c r="H253" i="417"/>
  <c r="I253" i="417" s="1"/>
  <c r="B253" i="417"/>
  <c r="A253" i="417"/>
  <c r="AD252" i="417"/>
  <c r="AB252" i="417"/>
  <c r="AC252" i="417" s="1"/>
  <c r="Z252" i="417"/>
  <c r="AA252" i="417" s="1"/>
  <c r="X252" i="417"/>
  <c r="Y252" i="417" s="1"/>
  <c r="V252" i="417"/>
  <c r="W252" i="417" s="1"/>
  <c r="T252" i="417"/>
  <c r="U252" i="417" s="1"/>
  <c r="R252" i="417"/>
  <c r="S252" i="417" s="1"/>
  <c r="P252" i="417"/>
  <c r="Q252" i="417" s="1"/>
  <c r="N252" i="417"/>
  <c r="O252" i="417" s="1"/>
  <c r="L252" i="417"/>
  <c r="M252" i="417" s="1"/>
  <c r="J252" i="417"/>
  <c r="K252" i="417" s="1"/>
  <c r="H252" i="417"/>
  <c r="I252" i="417" s="1"/>
  <c r="B252" i="417"/>
  <c r="A252" i="417"/>
  <c r="AD251" i="417"/>
  <c r="AB251" i="417"/>
  <c r="AC251" i="417" s="1"/>
  <c r="Z251" i="417"/>
  <c r="AA251" i="417" s="1"/>
  <c r="X251" i="417"/>
  <c r="Y251" i="417" s="1"/>
  <c r="V251" i="417"/>
  <c r="W251" i="417" s="1"/>
  <c r="T251" i="417"/>
  <c r="U251" i="417" s="1"/>
  <c r="R251" i="417"/>
  <c r="S251" i="417" s="1"/>
  <c r="P251" i="417"/>
  <c r="Q251" i="417" s="1"/>
  <c r="N251" i="417"/>
  <c r="O251" i="417" s="1"/>
  <c r="L251" i="417"/>
  <c r="M251" i="417" s="1"/>
  <c r="J251" i="417"/>
  <c r="K251" i="417" s="1"/>
  <c r="H251" i="417"/>
  <c r="I251" i="417" s="1"/>
  <c r="B251" i="417"/>
  <c r="A251" i="417"/>
  <c r="AD250" i="417"/>
  <c r="AB250" i="417"/>
  <c r="AC250" i="417" s="1"/>
  <c r="Z250" i="417"/>
  <c r="AA250" i="417" s="1"/>
  <c r="X250" i="417"/>
  <c r="Y250" i="417" s="1"/>
  <c r="V250" i="417"/>
  <c r="W250" i="417" s="1"/>
  <c r="T250" i="417"/>
  <c r="U250" i="417" s="1"/>
  <c r="R250" i="417"/>
  <c r="S250" i="417" s="1"/>
  <c r="P250" i="417"/>
  <c r="Q250" i="417" s="1"/>
  <c r="N250" i="417"/>
  <c r="O250" i="417" s="1"/>
  <c r="L250" i="417"/>
  <c r="M250" i="417" s="1"/>
  <c r="J250" i="417"/>
  <c r="K250" i="417" s="1"/>
  <c r="H250" i="417"/>
  <c r="I250" i="417" s="1"/>
  <c r="B250" i="417"/>
  <c r="A250" i="417"/>
  <c r="AD249" i="417"/>
  <c r="AB249" i="417"/>
  <c r="AC249" i="417" s="1"/>
  <c r="Z249" i="417"/>
  <c r="AA249" i="417" s="1"/>
  <c r="X249" i="417"/>
  <c r="Y249" i="417" s="1"/>
  <c r="V249" i="417"/>
  <c r="W249" i="417" s="1"/>
  <c r="T249" i="417"/>
  <c r="U249" i="417" s="1"/>
  <c r="R249" i="417"/>
  <c r="S249" i="417" s="1"/>
  <c r="P249" i="417"/>
  <c r="Q249" i="417" s="1"/>
  <c r="N249" i="417"/>
  <c r="O249" i="417" s="1"/>
  <c r="L249" i="417"/>
  <c r="M249" i="417" s="1"/>
  <c r="J249" i="417"/>
  <c r="K249" i="417" s="1"/>
  <c r="H249" i="417"/>
  <c r="I249" i="417" s="1"/>
  <c r="B249" i="417"/>
  <c r="A249" i="417"/>
  <c r="AD248" i="417"/>
  <c r="AB248" i="417"/>
  <c r="AC248" i="417" s="1"/>
  <c r="Z248" i="417"/>
  <c r="AA248" i="417" s="1"/>
  <c r="X248" i="417"/>
  <c r="Y248" i="417" s="1"/>
  <c r="V248" i="417"/>
  <c r="W248" i="417" s="1"/>
  <c r="T248" i="417"/>
  <c r="U248" i="417" s="1"/>
  <c r="R248" i="417"/>
  <c r="S248" i="417" s="1"/>
  <c r="P248" i="417"/>
  <c r="Q248" i="417" s="1"/>
  <c r="N248" i="417"/>
  <c r="O248" i="417" s="1"/>
  <c r="L248" i="417"/>
  <c r="M248" i="417" s="1"/>
  <c r="J248" i="417"/>
  <c r="K248" i="417" s="1"/>
  <c r="H248" i="417"/>
  <c r="I248" i="417" s="1"/>
  <c r="B248" i="417"/>
  <c r="A248" i="417"/>
  <c r="AD247" i="417"/>
  <c r="AB247" i="417"/>
  <c r="AC247" i="417" s="1"/>
  <c r="Z247" i="417"/>
  <c r="AA247" i="417" s="1"/>
  <c r="X247" i="417"/>
  <c r="Y247" i="417" s="1"/>
  <c r="V247" i="417"/>
  <c r="W247" i="417" s="1"/>
  <c r="T247" i="417"/>
  <c r="U247" i="417" s="1"/>
  <c r="R247" i="417"/>
  <c r="S247" i="417" s="1"/>
  <c r="P247" i="417"/>
  <c r="Q247" i="417" s="1"/>
  <c r="N247" i="417"/>
  <c r="O247" i="417" s="1"/>
  <c r="L247" i="417"/>
  <c r="M247" i="417" s="1"/>
  <c r="J247" i="417"/>
  <c r="K247" i="417" s="1"/>
  <c r="H247" i="417"/>
  <c r="I247" i="417" s="1"/>
  <c r="B247" i="417"/>
  <c r="A247" i="417"/>
  <c r="AD246" i="417"/>
  <c r="AB246" i="417"/>
  <c r="AC246" i="417" s="1"/>
  <c r="Z246" i="417"/>
  <c r="AA246" i="417" s="1"/>
  <c r="X246" i="417"/>
  <c r="Y246" i="417" s="1"/>
  <c r="V246" i="417"/>
  <c r="W246" i="417" s="1"/>
  <c r="T246" i="417"/>
  <c r="U246" i="417" s="1"/>
  <c r="R246" i="417"/>
  <c r="S246" i="417" s="1"/>
  <c r="P246" i="417"/>
  <c r="Q246" i="417" s="1"/>
  <c r="N246" i="417"/>
  <c r="O246" i="417" s="1"/>
  <c r="L246" i="417"/>
  <c r="M246" i="417" s="1"/>
  <c r="J246" i="417"/>
  <c r="K246" i="417" s="1"/>
  <c r="H246" i="417"/>
  <c r="I246" i="417" s="1"/>
  <c r="B246" i="417"/>
  <c r="A246" i="417"/>
  <c r="AD245" i="417"/>
  <c r="AB245" i="417"/>
  <c r="AC245" i="417" s="1"/>
  <c r="Z245" i="417"/>
  <c r="AA245" i="417" s="1"/>
  <c r="X245" i="417"/>
  <c r="Y245" i="417" s="1"/>
  <c r="V245" i="417"/>
  <c r="W245" i="417" s="1"/>
  <c r="T245" i="417"/>
  <c r="U245" i="417" s="1"/>
  <c r="R245" i="417"/>
  <c r="S245" i="417" s="1"/>
  <c r="P245" i="417"/>
  <c r="Q245" i="417" s="1"/>
  <c r="N245" i="417"/>
  <c r="O245" i="417" s="1"/>
  <c r="L245" i="417"/>
  <c r="M245" i="417" s="1"/>
  <c r="J245" i="417"/>
  <c r="K245" i="417" s="1"/>
  <c r="H245" i="417"/>
  <c r="I245" i="417" s="1"/>
  <c r="B245" i="417"/>
  <c r="A245" i="417"/>
  <c r="AD244" i="417"/>
  <c r="AB244" i="417"/>
  <c r="Z244" i="417"/>
  <c r="AA244" i="417" s="1"/>
  <c r="X244" i="417"/>
  <c r="Y244" i="417" s="1"/>
  <c r="V244" i="417"/>
  <c r="W244" i="417" s="1"/>
  <c r="T244" i="417"/>
  <c r="U244" i="417" s="1"/>
  <c r="R244" i="417"/>
  <c r="S244" i="417" s="1"/>
  <c r="P244" i="417"/>
  <c r="Q244" i="417" s="1"/>
  <c r="N244" i="417"/>
  <c r="O244" i="417" s="1"/>
  <c r="L244" i="417"/>
  <c r="M244" i="417" s="1"/>
  <c r="J244" i="417"/>
  <c r="K244" i="417" s="1"/>
  <c r="H244" i="417"/>
  <c r="I244" i="417" s="1"/>
  <c r="B244" i="417"/>
  <c r="A244" i="417"/>
  <c r="AD243" i="417"/>
  <c r="AB243" i="417"/>
  <c r="AC243" i="417" s="1"/>
  <c r="Z243" i="417"/>
  <c r="AA243" i="417" s="1"/>
  <c r="X243" i="417"/>
  <c r="Y243" i="417" s="1"/>
  <c r="V243" i="417"/>
  <c r="W243" i="417" s="1"/>
  <c r="T243" i="417"/>
  <c r="U243" i="417" s="1"/>
  <c r="R243" i="417"/>
  <c r="S243" i="417" s="1"/>
  <c r="P243" i="417"/>
  <c r="Q243" i="417" s="1"/>
  <c r="N243" i="417"/>
  <c r="O243" i="417" s="1"/>
  <c r="L243" i="417"/>
  <c r="M243" i="417" s="1"/>
  <c r="J243" i="417"/>
  <c r="K243" i="417" s="1"/>
  <c r="H243" i="417"/>
  <c r="I243" i="417" s="1"/>
  <c r="B243" i="417"/>
  <c r="A243" i="417"/>
  <c r="AD242" i="417"/>
  <c r="AB242" i="417"/>
  <c r="Z242" i="417"/>
  <c r="AA242" i="417" s="1"/>
  <c r="X242" i="417"/>
  <c r="Y242" i="417" s="1"/>
  <c r="V242" i="417"/>
  <c r="W242" i="417" s="1"/>
  <c r="T242" i="417"/>
  <c r="U242" i="417" s="1"/>
  <c r="R242" i="417"/>
  <c r="S242" i="417" s="1"/>
  <c r="P242" i="417"/>
  <c r="Q242" i="417" s="1"/>
  <c r="N242" i="417"/>
  <c r="O242" i="417" s="1"/>
  <c r="L242" i="417"/>
  <c r="M242" i="417" s="1"/>
  <c r="J242" i="417"/>
  <c r="K242" i="417" s="1"/>
  <c r="H242" i="417"/>
  <c r="I242" i="417" s="1"/>
  <c r="B242" i="417"/>
  <c r="A242" i="417"/>
  <c r="AD241" i="417"/>
  <c r="AB241" i="417"/>
  <c r="Z241" i="417"/>
  <c r="AA241" i="417" s="1"/>
  <c r="X241" i="417"/>
  <c r="Y241" i="417" s="1"/>
  <c r="V241" i="417"/>
  <c r="W241" i="417" s="1"/>
  <c r="T241" i="417"/>
  <c r="U241" i="417" s="1"/>
  <c r="R241" i="417"/>
  <c r="S241" i="417" s="1"/>
  <c r="P241" i="417"/>
  <c r="Q241" i="417" s="1"/>
  <c r="N241" i="417"/>
  <c r="O241" i="417" s="1"/>
  <c r="L241" i="417"/>
  <c r="M241" i="417" s="1"/>
  <c r="J241" i="417"/>
  <c r="K241" i="417" s="1"/>
  <c r="H241" i="417"/>
  <c r="I241" i="417" s="1"/>
  <c r="B241" i="417"/>
  <c r="A241" i="417"/>
  <c r="AD240" i="417"/>
  <c r="AB240" i="417"/>
  <c r="AC240" i="417" s="1"/>
  <c r="Z240" i="417"/>
  <c r="AA240" i="417" s="1"/>
  <c r="X240" i="417"/>
  <c r="Y240" i="417" s="1"/>
  <c r="V240" i="417"/>
  <c r="W240" i="417" s="1"/>
  <c r="T240" i="417"/>
  <c r="U240" i="417" s="1"/>
  <c r="R240" i="417"/>
  <c r="S240" i="417" s="1"/>
  <c r="P240" i="417"/>
  <c r="Q240" i="417" s="1"/>
  <c r="N240" i="417"/>
  <c r="O240" i="417" s="1"/>
  <c r="L240" i="417"/>
  <c r="M240" i="417" s="1"/>
  <c r="J240" i="417"/>
  <c r="K240" i="417" s="1"/>
  <c r="H240" i="417"/>
  <c r="I240" i="417" s="1"/>
  <c r="B240" i="417"/>
  <c r="A240" i="417"/>
  <c r="AD239" i="417"/>
  <c r="AB239" i="417"/>
  <c r="AC239" i="417" s="1"/>
  <c r="Z239" i="417"/>
  <c r="AA239" i="417" s="1"/>
  <c r="X239" i="417"/>
  <c r="Y239" i="417" s="1"/>
  <c r="V239" i="417"/>
  <c r="W239" i="417" s="1"/>
  <c r="T239" i="417"/>
  <c r="U239" i="417" s="1"/>
  <c r="R239" i="417"/>
  <c r="S239" i="417" s="1"/>
  <c r="P239" i="417"/>
  <c r="Q239" i="417" s="1"/>
  <c r="N239" i="417"/>
  <c r="O239" i="417" s="1"/>
  <c r="L239" i="417"/>
  <c r="M239" i="417" s="1"/>
  <c r="J239" i="417"/>
  <c r="K239" i="417" s="1"/>
  <c r="H239" i="417"/>
  <c r="I239" i="417" s="1"/>
  <c r="B239" i="417"/>
  <c r="A239" i="417"/>
  <c r="AD238" i="417"/>
  <c r="AB238" i="417"/>
  <c r="Z238" i="417"/>
  <c r="AA238" i="417" s="1"/>
  <c r="X238" i="417"/>
  <c r="Y238" i="417" s="1"/>
  <c r="V238" i="417"/>
  <c r="W238" i="417" s="1"/>
  <c r="T238" i="417"/>
  <c r="U238" i="417" s="1"/>
  <c r="R238" i="417"/>
  <c r="S238" i="417" s="1"/>
  <c r="P238" i="417"/>
  <c r="Q238" i="417" s="1"/>
  <c r="N238" i="417"/>
  <c r="O238" i="417" s="1"/>
  <c r="L238" i="417"/>
  <c r="M238" i="417" s="1"/>
  <c r="J238" i="417"/>
  <c r="K238" i="417" s="1"/>
  <c r="H238" i="417"/>
  <c r="I238" i="417" s="1"/>
  <c r="B238" i="417"/>
  <c r="A238" i="417"/>
  <c r="AD237" i="417"/>
  <c r="AB237" i="417"/>
  <c r="AC237" i="417" s="1"/>
  <c r="Z237" i="417"/>
  <c r="AA237" i="417" s="1"/>
  <c r="X237" i="417"/>
  <c r="Y237" i="417" s="1"/>
  <c r="V237" i="417"/>
  <c r="W237" i="417" s="1"/>
  <c r="T237" i="417"/>
  <c r="U237" i="417" s="1"/>
  <c r="R237" i="417"/>
  <c r="S237" i="417" s="1"/>
  <c r="P237" i="417"/>
  <c r="Q237" i="417" s="1"/>
  <c r="N237" i="417"/>
  <c r="O237" i="417" s="1"/>
  <c r="L237" i="417"/>
  <c r="M237" i="417" s="1"/>
  <c r="J237" i="417"/>
  <c r="K237" i="417" s="1"/>
  <c r="H237" i="417"/>
  <c r="I237" i="417" s="1"/>
  <c r="B237" i="417"/>
  <c r="A237" i="417"/>
  <c r="AD236" i="417"/>
  <c r="AB236" i="417"/>
  <c r="Z236" i="417"/>
  <c r="AA236" i="417" s="1"/>
  <c r="X236" i="417"/>
  <c r="Y236" i="417" s="1"/>
  <c r="V236" i="417"/>
  <c r="W236" i="417" s="1"/>
  <c r="T236" i="417"/>
  <c r="U236" i="417" s="1"/>
  <c r="R236" i="417"/>
  <c r="S236" i="417" s="1"/>
  <c r="P236" i="417"/>
  <c r="Q236" i="417" s="1"/>
  <c r="N236" i="417"/>
  <c r="O236" i="417" s="1"/>
  <c r="L236" i="417"/>
  <c r="M236" i="417" s="1"/>
  <c r="J236" i="417"/>
  <c r="K236" i="417" s="1"/>
  <c r="H236" i="417"/>
  <c r="I236" i="417" s="1"/>
  <c r="B236" i="417"/>
  <c r="A236" i="417"/>
  <c r="AD235" i="417"/>
  <c r="AB235" i="417"/>
  <c r="Z235" i="417"/>
  <c r="AA235" i="417" s="1"/>
  <c r="X235" i="417"/>
  <c r="Y235" i="417" s="1"/>
  <c r="V235" i="417"/>
  <c r="W235" i="417" s="1"/>
  <c r="T235" i="417"/>
  <c r="U235" i="417" s="1"/>
  <c r="R235" i="417"/>
  <c r="S235" i="417" s="1"/>
  <c r="P235" i="417"/>
  <c r="Q235" i="417" s="1"/>
  <c r="N235" i="417"/>
  <c r="O235" i="417" s="1"/>
  <c r="L235" i="417"/>
  <c r="M235" i="417" s="1"/>
  <c r="J235" i="417"/>
  <c r="K235" i="417" s="1"/>
  <c r="H235" i="417"/>
  <c r="I235" i="417" s="1"/>
  <c r="B235" i="417"/>
  <c r="A235" i="417"/>
  <c r="AD234" i="417"/>
  <c r="AB234" i="417"/>
  <c r="Z234" i="417"/>
  <c r="AA234" i="417" s="1"/>
  <c r="X234" i="417"/>
  <c r="Y234" i="417" s="1"/>
  <c r="V234" i="417"/>
  <c r="W234" i="417" s="1"/>
  <c r="T234" i="417"/>
  <c r="U234" i="417" s="1"/>
  <c r="R234" i="417"/>
  <c r="S234" i="417" s="1"/>
  <c r="P234" i="417"/>
  <c r="Q234" i="417" s="1"/>
  <c r="N234" i="417"/>
  <c r="O234" i="417" s="1"/>
  <c r="L234" i="417"/>
  <c r="M234" i="417" s="1"/>
  <c r="J234" i="417"/>
  <c r="K234" i="417" s="1"/>
  <c r="H234" i="417"/>
  <c r="I234" i="417" s="1"/>
  <c r="B234" i="417"/>
  <c r="A234" i="417"/>
  <c r="AD233" i="417"/>
  <c r="AB233" i="417"/>
  <c r="Z233" i="417"/>
  <c r="AA233" i="417" s="1"/>
  <c r="X233" i="417"/>
  <c r="Y233" i="417" s="1"/>
  <c r="V233" i="417"/>
  <c r="W233" i="417" s="1"/>
  <c r="T233" i="417"/>
  <c r="U233" i="417" s="1"/>
  <c r="R233" i="417"/>
  <c r="S233" i="417" s="1"/>
  <c r="P233" i="417"/>
  <c r="Q233" i="417" s="1"/>
  <c r="N233" i="417"/>
  <c r="O233" i="417" s="1"/>
  <c r="L233" i="417"/>
  <c r="M233" i="417" s="1"/>
  <c r="J233" i="417"/>
  <c r="K233" i="417" s="1"/>
  <c r="H233" i="417"/>
  <c r="I233" i="417" s="1"/>
  <c r="B233" i="417"/>
  <c r="A233" i="417"/>
  <c r="AD232" i="417"/>
  <c r="AB232" i="417"/>
  <c r="AC230" i="43" s="1"/>
  <c r="Z232" i="417"/>
  <c r="AA232" i="417" s="1"/>
  <c r="X232" i="417"/>
  <c r="Y232" i="417" s="1"/>
  <c r="V232" i="417"/>
  <c r="W232" i="417" s="1"/>
  <c r="T232" i="417"/>
  <c r="U232" i="417" s="1"/>
  <c r="R232" i="417"/>
  <c r="S232" i="417" s="1"/>
  <c r="P232" i="417"/>
  <c r="Q232" i="417" s="1"/>
  <c r="N232" i="417"/>
  <c r="O232" i="417" s="1"/>
  <c r="L232" i="417"/>
  <c r="M232" i="417" s="1"/>
  <c r="J232" i="417"/>
  <c r="K232" i="417" s="1"/>
  <c r="H232" i="417"/>
  <c r="I232" i="417" s="1"/>
  <c r="B232" i="417"/>
  <c r="A232" i="417"/>
  <c r="AD231" i="417"/>
  <c r="AB231" i="417"/>
  <c r="AC231" i="417" s="1"/>
  <c r="Z231" i="417"/>
  <c r="AA231" i="417" s="1"/>
  <c r="X231" i="417"/>
  <c r="Y231" i="417" s="1"/>
  <c r="V231" i="417"/>
  <c r="W231" i="417" s="1"/>
  <c r="T231" i="417"/>
  <c r="U231" i="417" s="1"/>
  <c r="R231" i="417"/>
  <c r="S231" i="417" s="1"/>
  <c r="P231" i="417"/>
  <c r="Q231" i="417" s="1"/>
  <c r="N231" i="417"/>
  <c r="O231" i="417" s="1"/>
  <c r="L231" i="417"/>
  <c r="M231" i="417" s="1"/>
  <c r="J231" i="417"/>
  <c r="K231" i="417" s="1"/>
  <c r="H231" i="417"/>
  <c r="I231" i="417" s="1"/>
  <c r="B231" i="417"/>
  <c r="A231" i="417"/>
  <c r="AD230" i="417"/>
  <c r="AB230" i="417"/>
  <c r="Z230" i="417"/>
  <c r="AA230" i="417" s="1"/>
  <c r="X230" i="417"/>
  <c r="Y230" i="417" s="1"/>
  <c r="V230" i="417"/>
  <c r="W230" i="417" s="1"/>
  <c r="T230" i="417"/>
  <c r="U230" i="417" s="1"/>
  <c r="R230" i="417"/>
  <c r="S230" i="417" s="1"/>
  <c r="P230" i="417"/>
  <c r="Q230" i="417" s="1"/>
  <c r="N230" i="417"/>
  <c r="O230" i="417" s="1"/>
  <c r="L230" i="417"/>
  <c r="M230" i="417" s="1"/>
  <c r="J230" i="417"/>
  <c r="K230" i="417" s="1"/>
  <c r="H230" i="417"/>
  <c r="I230" i="417" s="1"/>
  <c r="B230" i="417"/>
  <c r="A230" i="417"/>
  <c r="AD229" i="417"/>
  <c r="AB229" i="417"/>
  <c r="AC227" i="43" s="1"/>
  <c r="Z229" i="417"/>
  <c r="AA229" i="417" s="1"/>
  <c r="X229" i="417"/>
  <c r="Y229" i="417" s="1"/>
  <c r="V229" i="417"/>
  <c r="W229" i="417" s="1"/>
  <c r="T229" i="417"/>
  <c r="U229" i="417" s="1"/>
  <c r="R229" i="417"/>
  <c r="S229" i="417" s="1"/>
  <c r="P229" i="417"/>
  <c r="Q229" i="417" s="1"/>
  <c r="N229" i="417"/>
  <c r="O229" i="417" s="1"/>
  <c r="L229" i="417"/>
  <c r="M229" i="417" s="1"/>
  <c r="J229" i="417"/>
  <c r="K229" i="417" s="1"/>
  <c r="H229" i="417"/>
  <c r="I229" i="417" s="1"/>
  <c r="B229" i="417"/>
  <c r="A229" i="417"/>
  <c r="AD228" i="417"/>
  <c r="AE226" i="43" s="1"/>
  <c r="AB228" i="417"/>
  <c r="Z228" i="417"/>
  <c r="AA228" i="417" s="1"/>
  <c r="X228" i="417"/>
  <c r="Y228" i="417" s="1"/>
  <c r="V228" i="417"/>
  <c r="W228" i="417" s="1"/>
  <c r="T228" i="417"/>
  <c r="U228" i="417" s="1"/>
  <c r="R228" i="417"/>
  <c r="S228" i="417" s="1"/>
  <c r="P228" i="417"/>
  <c r="Q228" i="417" s="1"/>
  <c r="N228" i="417"/>
  <c r="O228" i="417" s="1"/>
  <c r="L228" i="417"/>
  <c r="M228" i="417" s="1"/>
  <c r="J228" i="417"/>
  <c r="K228" i="417" s="1"/>
  <c r="H228" i="417"/>
  <c r="I228" i="417" s="1"/>
  <c r="B228" i="417"/>
  <c r="A228" i="417"/>
  <c r="AD227" i="417"/>
  <c r="AB227" i="417"/>
  <c r="Z227" i="417"/>
  <c r="AA227" i="417" s="1"/>
  <c r="X227" i="417"/>
  <c r="Y227" i="417" s="1"/>
  <c r="V227" i="417"/>
  <c r="W227" i="417" s="1"/>
  <c r="T227" i="417"/>
  <c r="U227" i="417" s="1"/>
  <c r="R227" i="417"/>
  <c r="S227" i="417" s="1"/>
  <c r="P227" i="417"/>
  <c r="Q227" i="417" s="1"/>
  <c r="N227" i="417"/>
  <c r="O227" i="417" s="1"/>
  <c r="L227" i="417"/>
  <c r="M227" i="417" s="1"/>
  <c r="J227" i="417"/>
  <c r="K227" i="417" s="1"/>
  <c r="H227" i="417"/>
  <c r="I227" i="417" s="1"/>
  <c r="B227" i="417"/>
  <c r="A227" i="417"/>
  <c r="AD226" i="417"/>
  <c r="AB226" i="417"/>
  <c r="Z226" i="417"/>
  <c r="AA226" i="417" s="1"/>
  <c r="X226" i="417"/>
  <c r="Y226" i="417" s="1"/>
  <c r="V226" i="417"/>
  <c r="W226" i="417" s="1"/>
  <c r="T226" i="417"/>
  <c r="U226" i="417" s="1"/>
  <c r="R226" i="417"/>
  <c r="S226" i="417" s="1"/>
  <c r="P226" i="417"/>
  <c r="Q226" i="417" s="1"/>
  <c r="N226" i="417"/>
  <c r="O226" i="417" s="1"/>
  <c r="L226" i="417"/>
  <c r="M226" i="417" s="1"/>
  <c r="J226" i="417"/>
  <c r="K226" i="417" s="1"/>
  <c r="H226" i="417"/>
  <c r="I226" i="417" s="1"/>
  <c r="B226" i="417"/>
  <c r="A226" i="417"/>
  <c r="AD225" i="417"/>
  <c r="AE223" i="43" s="1"/>
  <c r="AB225" i="417"/>
  <c r="Z225" i="417"/>
  <c r="AA225" i="417" s="1"/>
  <c r="X225" i="417"/>
  <c r="Y225" i="417" s="1"/>
  <c r="V225" i="417"/>
  <c r="W225" i="417" s="1"/>
  <c r="T225" i="417"/>
  <c r="U225" i="417" s="1"/>
  <c r="R225" i="417"/>
  <c r="S225" i="417" s="1"/>
  <c r="P225" i="417"/>
  <c r="Q225" i="417" s="1"/>
  <c r="N225" i="417"/>
  <c r="O225" i="417" s="1"/>
  <c r="L225" i="417"/>
  <c r="M225" i="417" s="1"/>
  <c r="J225" i="417"/>
  <c r="K225" i="417" s="1"/>
  <c r="H225" i="417"/>
  <c r="I225" i="417" s="1"/>
  <c r="B225" i="417"/>
  <c r="A225" i="417"/>
  <c r="AD224" i="417"/>
  <c r="AB224" i="417"/>
  <c r="Z224" i="417"/>
  <c r="AA224" i="417" s="1"/>
  <c r="X224" i="417"/>
  <c r="Y224" i="417" s="1"/>
  <c r="V224" i="417"/>
  <c r="W224" i="417" s="1"/>
  <c r="T224" i="417"/>
  <c r="U224" i="417" s="1"/>
  <c r="R224" i="417"/>
  <c r="S224" i="417" s="1"/>
  <c r="P224" i="417"/>
  <c r="Q224" i="417" s="1"/>
  <c r="N224" i="417"/>
  <c r="O224" i="417" s="1"/>
  <c r="L224" i="417"/>
  <c r="M224" i="417" s="1"/>
  <c r="J224" i="417"/>
  <c r="K224" i="417" s="1"/>
  <c r="H224" i="417"/>
  <c r="I224" i="417" s="1"/>
  <c r="B224" i="417"/>
  <c r="A224" i="417"/>
  <c r="AD223" i="417"/>
  <c r="AB223" i="417"/>
  <c r="Z223" i="417"/>
  <c r="AA223" i="417" s="1"/>
  <c r="X223" i="417"/>
  <c r="Y223" i="417" s="1"/>
  <c r="V223" i="417"/>
  <c r="W223" i="417" s="1"/>
  <c r="T223" i="417"/>
  <c r="U223" i="417" s="1"/>
  <c r="R223" i="417"/>
  <c r="S223" i="417" s="1"/>
  <c r="P223" i="417"/>
  <c r="Q223" i="417" s="1"/>
  <c r="N223" i="417"/>
  <c r="O223" i="417" s="1"/>
  <c r="L223" i="417"/>
  <c r="M223" i="417" s="1"/>
  <c r="J223" i="417"/>
  <c r="K223" i="417" s="1"/>
  <c r="H223" i="417"/>
  <c r="I223" i="417" s="1"/>
  <c r="B223" i="417"/>
  <c r="A223" i="417"/>
  <c r="AD222" i="417"/>
  <c r="AB222" i="417"/>
  <c r="Z222" i="417"/>
  <c r="AA222" i="417" s="1"/>
  <c r="X222" i="417"/>
  <c r="Y222" i="417" s="1"/>
  <c r="V222" i="417"/>
  <c r="W222" i="417" s="1"/>
  <c r="T222" i="417"/>
  <c r="U222" i="417" s="1"/>
  <c r="R222" i="417"/>
  <c r="S222" i="417" s="1"/>
  <c r="P222" i="417"/>
  <c r="Q222" i="417" s="1"/>
  <c r="N222" i="417"/>
  <c r="O222" i="417" s="1"/>
  <c r="L222" i="417"/>
  <c r="M222" i="417" s="1"/>
  <c r="J222" i="417"/>
  <c r="K222" i="417" s="1"/>
  <c r="H222" i="417"/>
  <c r="I222" i="417" s="1"/>
  <c r="B222" i="417"/>
  <c r="A222" i="417"/>
  <c r="AD221" i="417"/>
  <c r="AB221" i="417"/>
  <c r="AC221" i="417" s="1"/>
  <c r="Z221" i="417"/>
  <c r="AA221" i="417" s="1"/>
  <c r="X221" i="417"/>
  <c r="Y221" i="417" s="1"/>
  <c r="V221" i="417"/>
  <c r="W221" i="417" s="1"/>
  <c r="T221" i="417"/>
  <c r="U221" i="417" s="1"/>
  <c r="R221" i="417"/>
  <c r="S221" i="417" s="1"/>
  <c r="P221" i="417"/>
  <c r="Q221" i="417" s="1"/>
  <c r="N221" i="417"/>
  <c r="O221" i="417" s="1"/>
  <c r="L221" i="417"/>
  <c r="M221" i="417" s="1"/>
  <c r="J221" i="417"/>
  <c r="K221" i="417" s="1"/>
  <c r="H221" i="417"/>
  <c r="I221" i="417" s="1"/>
  <c r="B221" i="417"/>
  <c r="A221" i="417"/>
  <c r="AD220" i="417"/>
  <c r="AB220" i="417"/>
  <c r="AC218" i="43" s="1"/>
  <c r="Z220" i="417"/>
  <c r="AA220" i="417" s="1"/>
  <c r="X220" i="417"/>
  <c r="Y220" i="417" s="1"/>
  <c r="V220" i="417"/>
  <c r="W220" i="417" s="1"/>
  <c r="T220" i="417"/>
  <c r="U220" i="417" s="1"/>
  <c r="R220" i="417"/>
  <c r="S220" i="417" s="1"/>
  <c r="P220" i="417"/>
  <c r="Q220" i="417" s="1"/>
  <c r="N220" i="417"/>
  <c r="O220" i="417" s="1"/>
  <c r="L220" i="417"/>
  <c r="M220" i="417" s="1"/>
  <c r="J220" i="417"/>
  <c r="K220" i="417" s="1"/>
  <c r="H220" i="417"/>
  <c r="I220" i="417" s="1"/>
  <c r="B220" i="417"/>
  <c r="A220" i="417"/>
  <c r="AD219" i="417"/>
  <c r="AB219" i="417"/>
  <c r="Z219" i="417"/>
  <c r="AA219" i="417" s="1"/>
  <c r="X219" i="417"/>
  <c r="Y219" i="417" s="1"/>
  <c r="V219" i="417"/>
  <c r="W219" i="417" s="1"/>
  <c r="T219" i="417"/>
  <c r="U219" i="417" s="1"/>
  <c r="R219" i="417"/>
  <c r="S219" i="417" s="1"/>
  <c r="P219" i="417"/>
  <c r="Q219" i="417" s="1"/>
  <c r="N219" i="417"/>
  <c r="O219" i="417" s="1"/>
  <c r="L219" i="417"/>
  <c r="M219" i="417" s="1"/>
  <c r="J219" i="417"/>
  <c r="K219" i="417" s="1"/>
  <c r="H219" i="417"/>
  <c r="I219" i="417" s="1"/>
  <c r="B219" i="417"/>
  <c r="A219" i="417"/>
  <c r="AD218" i="417"/>
  <c r="AB218" i="417"/>
  <c r="Z218" i="417"/>
  <c r="AA218" i="417" s="1"/>
  <c r="X218" i="417"/>
  <c r="Y218" i="417" s="1"/>
  <c r="V218" i="417"/>
  <c r="W218" i="417" s="1"/>
  <c r="T218" i="417"/>
  <c r="U218" i="417" s="1"/>
  <c r="R218" i="417"/>
  <c r="S218" i="417" s="1"/>
  <c r="P218" i="417"/>
  <c r="Q218" i="417" s="1"/>
  <c r="N218" i="417"/>
  <c r="O218" i="417" s="1"/>
  <c r="L218" i="417"/>
  <c r="M218" i="417" s="1"/>
  <c r="J218" i="417"/>
  <c r="K218" i="417" s="1"/>
  <c r="H218" i="417"/>
  <c r="I218" i="417" s="1"/>
  <c r="B218" i="417"/>
  <c r="A218" i="417"/>
  <c r="AD217" i="417"/>
  <c r="AB217" i="417"/>
  <c r="AC215" i="43" s="1"/>
  <c r="Z217" i="417"/>
  <c r="AA217" i="417" s="1"/>
  <c r="X217" i="417"/>
  <c r="Y217" i="417" s="1"/>
  <c r="V217" i="417"/>
  <c r="W217" i="417" s="1"/>
  <c r="T217" i="417"/>
  <c r="U217" i="417" s="1"/>
  <c r="R217" i="417"/>
  <c r="S217" i="417" s="1"/>
  <c r="P217" i="417"/>
  <c r="Q217" i="417" s="1"/>
  <c r="N217" i="417"/>
  <c r="O217" i="417" s="1"/>
  <c r="L217" i="417"/>
  <c r="M217" i="417" s="1"/>
  <c r="J217" i="417"/>
  <c r="K217" i="417" s="1"/>
  <c r="H217" i="417"/>
  <c r="I217" i="417" s="1"/>
  <c r="B217" i="417"/>
  <c r="A217" i="417"/>
  <c r="AD216" i="417"/>
  <c r="AB216" i="417"/>
  <c r="AC216" i="417" s="1"/>
  <c r="Z216" i="417"/>
  <c r="AA216" i="417" s="1"/>
  <c r="X216" i="417"/>
  <c r="Y216" i="417" s="1"/>
  <c r="V216" i="417"/>
  <c r="W216" i="417" s="1"/>
  <c r="T216" i="417"/>
  <c r="U216" i="417" s="1"/>
  <c r="R216" i="417"/>
  <c r="S216" i="417" s="1"/>
  <c r="P216" i="417"/>
  <c r="Q216" i="417" s="1"/>
  <c r="N216" i="417"/>
  <c r="O216" i="417" s="1"/>
  <c r="L216" i="417"/>
  <c r="M216" i="417" s="1"/>
  <c r="J216" i="417"/>
  <c r="K216" i="417" s="1"/>
  <c r="H216" i="417"/>
  <c r="I216" i="417" s="1"/>
  <c r="B216" i="417"/>
  <c r="A216" i="417"/>
  <c r="AD215" i="417"/>
  <c r="AB215" i="417"/>
  <c r="Z215" i="417"/>
  <c r="AA215" i="417" s="1"/>
  <c r="X215" i="417"/>
  <c r="Y215" i="417" s="1"/>
  <c r="V215" i="417"/>
  <c r="W215" i="417" s="1"/>
  <c r="T215" i="417"/>
  <c r="U215" i="417" s="1"/>
  <c r="R215" i="417"/>
  <c r="S215" i="417" s="1"/>
  <c r="P215" i="417"/>
  <c r="Q215" i="417" s="1"/>
  <c r="N215" i="417"/>
  <c r="O215" i="417" s="1"/>
  <c r="L215" i="417"/>
  <c r="M215" i="417" s="1"/>
  <c r="J215" i="417"/>
  <c r="K215" i="417" s="1"/>
  <c r="H215" i="417"/>
  <c r="I215" i="417" s="1"/>
  <c r="B215" i="417"/>
  <c r="A215" i="417"/>
  <c r="AD214" i="417"/>
  <c r="AB214" i="417"/>
  <c r="Z214" i="417"/>
  <c r="AA214" i="417" s="1"/>
  <c r="X214" i="417"/>
  <c r="Y214" i="417" s="1"/>
  <c r="V214" i="417"/>
  <c r="W214" i="417" s="1"/>
  <c r="T214" i="417"/>
  <c r="U214" i="417" s="1"/>
  <c r="R214" i="417"/>
  <c r="S214" i="417" s="1"/>
  <c r="P214" i="417"/>
  <c r="Q214" i="417" s="1"/>
  <c r="N214" i="417"/>
  <c r="O214" i="417" s="1"/>
  <c r="L214" i="417"/>
  <c r="M214" i="417" s="1"/>
  <c r="J214" i="417"/>
  <c r="K214" i="417" s="1"/>
  <c r="H214" i="417"/>
  <c r="I214" i="417" s="1"/>
  <c r="B214" i="417"/>
  <c r="A214" i="417"/>
  <c r="AD213" i="417"/>
  <c r="AB213" i="417"/>
  <c r="Z213" i="417"/>
  <c r="AA213" i="417" s="1"/>
  <c r="X213" i="417"/>
  <c r="Y213" i="417" s="1"/>
  <c r="V213" i="417"/>
  <c r="W213" i="417" s="1"/>
  <c r="T213" i="417"/>
  <c r="U213" i="417" s="1"/>
  <c r="R213" i="417"/>
  <c r="S213" i="417" s="1"/>
  <c r="P213" i="417"/>
  <c r="Q213" i="417" s="1"/>
  <c r="N213" i="417"/>
  <c r="O213" i="417" s="1"/>
  <c r="L213" i="417"/>
  <c r="M213" i="417" s="1"/>
  <c r="J213" i="417"/>
  <c r="K213" i="417" s="1"/>
  <c r="H213" i="417"/>
  <c r="I213" i="417" s="1"/>
  <c r="B213" i="417"/>
  <c r="A213" i="417"/>
  <c r="AD212" i="417"/>
  <c r="AB212" i="417"/>
  <c r="Z212" i="417"/>
  <c r="AA212" i="417" s="1"/>
  <c r="X212" i="417"/>
  <c r="Y212" i="417" s="1"/>
  <c r="V212" i="417"/>
  <c r="W212" i="417" s="1"/>
  <c r="T212" i="417"/>
  <c r="U212" i="417" s="1"/>
  <c r="R212" i="417"/>
  <c r="S212" i="417" s="1"/>
  <c r="P212" i="417"/>
  <c r="Q212" i="417" s="1"/>
  <c r="N212" i="417"/>
  <c r="O212" i="417" s="1"/>
  <c r="L212" i="417"/>
  <c r="M212" i="417" s="1"/>
  <c r="J212" i="417"/>
  <c r="K212" i="417" s="1"/>
  <c r="H212" i="417"/>
  <c r="I212" i="417" s="1"/>
  <c r="B212" i="417"/>
  <c r="A212" i="417"/>
  <c r="AD211" i="417"/>
  <c r="AB211" i="417"/>
  <c r="AC209" i="43" s="1"/>
  <c r="Z211" i="417"/>
  <c r="AA211" i="417" s="1"/>
  <c r="X211" i="417"/>
  <c r="Y211" i="417" s="1"/>
  <c r="V211" i="417"/>
  <c r="W211" i="417" s="1"/>
  <c r="T211" i="417"/>
  <c r="U211" i="417" s="1"/>
  <c r="R211" i="417"/>
  <c r="S211" i="417" s="1"/>
  <c r="P211" i="417"/>
  <c r="Q211" i="417" s="1"/>
  <c r="N211" i="417"/>
  <c r="O211" i="417" s="1"/>
  <c r="L211" i="417"/>
  <c r="M211" i="417" s="1"/>
  <c r="J211" i="417"/>
  <c r="K211" i="417" s="1"/>
  <c r="H211" i="417"/>
  <c r="I211" i="417" s="1"/>
  <c r="B211" i="417"/>
  <c r="A211" i="417"/>
  <c r="AD210" i="417"/>
  <c r="AE208" i="43" s="1"/>
  <c r="AB210" i="417"/>
  <c r="Z210" i="417"/>
  <c r="AA210" i="417" s="1"/>
  <c r="X210" i="417"/>
  <c r="Y210" i="417" s="1"/>
  <c r="V210" i="417"/>
  <c r="W210" i="417" s="1"/>
  <c r="T210" i="417"/>
  <c r="U210" i="417" s="1"/>
  <c r="R210" i="417"/>
  <c r="S210" i="417" s="1"/>
  <c r="P210" i="417"/>
  <c r="Q210" i="417" s="1"/>
  <c r="N210" i="417"/>
  <c r="O210" i="417" s="1"/>
  <c r="L210" i="417"/>
  <c r="M210" i="417" s="1"/>
  <c r="J210" i="417"/>
  <c r="K210" i="417" s="1"/>
  <c r="H210" i="417"/>
  <c r="I210" i="417" s="1"/>
  <c r="B210" i="417"/>
  <c r="A210" i="417"/>
  <c r="AD209" i="417"/>
  <c r="AB209" i="417"/>
  <c r="Z209" i="417"/>
  <c r="AA209" i="417" s="1"/>
  <c r="X209" i="417"/>
  <c r="Y209" i="417" s="1"/>
  <c r="V209" i="417"/>
  <c r="W209" i="417" s="1"/>
  <c r="T209" i="417"/>
  <c r="U209" i="417" s="1"/>
  <c r="R209" i="417"/>
  <c r="S209" i="417" s="1"/>
  <c r="P209" i="417"/>
  <c r="Q209" i="417" s="1"/>
  <c r="N209" i="417"/>
  <c r="O209" i="417" s="1"/>
  <c r="L209" i="417"/>
  <c r="M209" i="417" s="1"/>
  <c r="J209" i="417"/>
  <c r="K209" i="417" s="1"/>
  <c r="H209" i="417"/>
  <c r="I209" i="417" s="1"/>
  <c r="B209" i="417"/>
  <c r="A209" i="417"/>
  <c r="AD208" i="417"/>
  <c r="AE206" i="43" s="1"/>
  <c r="AB208" i="417"/>
  <c r="AC206" i="43" s="1"/>
  <c r="Z208" i="417"/>
  <c r="AA208" i="417" s="1"/>
  <c r="X208" i="417"/>
  <c r="Y208" i="417" s="1"/>
  <c r="V208" i="417"/>
  <c r="W208" i="417" s="1"/>
  <c r="T208" i="417"/>
  <c r="U208" i="417" s="1"/>
  <c r="R208" i="417"/>
  <c r="S208" i="417" s="1"/>
  <c r="P208" i="417"/>
  <c r="Q208" i="417" s="1"/>
  <c r="N208" i="417"/>
  <c r="O208" i="417" s="1"/>
  <c r="L208" i="417"/>
  <c r="M208" i="417" s="1"/>
  <c r="J208" i="417"/>
  <c r="K208" i="417" s="1"/>
  <c r="H208" i="417"/>
  <c r="I208" i="417" s="1"/>
  <c r="B208" i="417"/>
  <c r="A208" i="417"/>
  <c r="AD207" i="417"/>
  <c r="AB207" i="417"/>
  <c r="Z207" i="417"/>
  <c r="AA207" i="417" s="1"/>
  <c r="X207" i="417"/>
  <c r="Y207" i="417" s="1"/>
  <c r="V207" i="417"/>
  <c r="W207" i="417" s="1"/>
  <c r="T207" i="417"/>
  <c r="U207" i="417" s="1"/>
  <c r="R207" i="417"/>
  <c r="S207" i="417" s="1"/>
  <c r="P207" i="417"/>
  <c r="Q207" i="417" s="1"/>
  <c r="N207" i="417"/>
  <c r="O207" i="417" s="1"/>
  <c r="L207" i="417"/>
  <c r="M207" i="417" s="1"/>
  <c r="J207" i="417"/>
  <c r="K207" i="417" s="1"/>
  <c r="H207" i="417"/>
  <c r="I207" i="417" s="1"/>
  <c r="B207" i="417"/>
  <c r="A207" i="417"/>
  <c r="AD206" i="417"/>
  <c r="AB206" i="417"/>
  <c r="AC204" i="43" s="1"/>
  <c r="Z206" i="417"/>
  <c r="AA206" i="417" s="1"/>
  <c r="X206" i="417"/>
  <c r="Y206" i="417" s="1"/>
  <c r="V206" i="417"/>
  <c r="W206" i="417" s="1"/>
  <c r="T206" i="417"/>
  <c r="U206" i="417" s="1"/>
  <c r="R206" i="417"/>
  <c r="S206" i="417" s="1"/>
  <c r="P206" i="417"/>
  <c r="Q206" i="417" s="1"/>
  <c r="N206" i="417"/>
  <c r="O206" i="417" s="1"/>
  <c r="L206" i="417"/>
  <c r="M206" i="417" s="1"/>
  <c r="J206" i="417"/>
  <c r="K206" i="417" s="1"/>
  <c r="H206" i="417"/>
  <c r="I206" i="417" s="1"/>
  <c r="B206" i="417"/>
  <c r="A206" i="417"/>
  <c r="AD205" i="417"/>
  <c r="AE203" i="43" s="1"/>
  <c r="AB205" i="417"/>
  <c r="Z205" i="417"/>
  <c r="AA205" i="417" s="1"/>
  <c r="X205" i="417"/>
  <c r="Y205" i="417" s="1"/>
  <c r="V205" i="417"/>
  <c r="W205" i="417" s="1"/>
  <c r="T205" i="417"/>
  <c r="U205" i="417" s="1"/>
  <c r="R205" i="417"/>
  <c r="S205" i="417" s="1"/>
  <c r="P205" i="417"/>
  <c r="Q205" i="417" s="1"/>
  <c r="N205" i="417"/>
  <c r="O205" i="417" s="1"/>
  <c r="L205" i="417"/>
  <c r="M205" i="417" s="1"/>
  <c r="J205" i="417"/>
  <c r="K205" i="417" s="1"/>
  <c r="H205" i="417"/>
  <c r="I205" i="417" s="1"/>
  <c r="B205" i="417"/>
  <c r="A205" i="417"/>
  <c r="AD204" i="417"/>
  <c r="AB204" i="417"/>
  <c r="Z204" i="417"/>
  <c r="AA204" i="417" s="1"/>
  <c r="X204" i="417"/>
  <c r="Y204" i="417" s="1"/>
  <c r="V204" i="417"/>
  <c r="W204" i="417" s="1"/>
  <c r="T204" i="417"/>
  <c r="U204" i="417" s="1"/>
  <c r="R204" i="417"/>
  <c r="S204" i="417" s="1"/>
  <c r="P204" i="417"/>
  <c r="Q204" i="417" s="1"/>
  <c r="N204" i="417"/>
  <c r="O204" i="417" s="1"/>
  <c r="L204" i="417"/>
  <c r="M204" i="417" s="1"/>
  <c r="J204" i="417"/>
  <c r="K204" i="417" s="1"/>
  <c r="H204" i="417"/>
  <c r="I204" i="417" s="1"/>
  <c r="B204" i="417"/>
  <c r="A204" i="417"/>
  <c r="AD203" i="417"/>
  <c r="AB203" i="417"/>
  <c r="Z203" i="417"/>
  <c r="AA203" i="417" s="1"/>
  <c r="X203" i="417"/>
  <c r="Y203" i="417" s="1"/>
  <c r="V203" i="417"/>
  <c r="W203" i="417" s="1"/>
  <c r="T203" i="417"/>
  <c r="U203" i="417" s="1"/>
  <c r="R203" i="417"/>
  <c r="S203" i="417" s="1"/>
  <c r="P203" i="417"/>
  <c r="Q203" i="417" s="1"/>
  <c r="N203" i="417"/>
  <c r="O203" i="417" s="1"/>
  <c r="L203" i="417"/>
  <c r="M203" i="417" s="1"/>
  <c r="J203" i="417"/>
  <c r="K203" i="417" s="1"/>
  <c r="H203" i="417"/>
  <c r="I203" i="417" s="1"/>
  <c r="B203" i="417"/>
  <c r="A203" i="417"/>
  <c r="AD202" i="417"/>
  <c r="AB202" i="417"/>
  <c r="Z202" i="417"/>
  <c r="AA202" i="417" s="1"/>
  <c r="X202" i="417"/>
  <c r="Y202" i="417" s="1"/>
  <c r="V202" i="417"/>
  <c r="W202" i="417" s="1"/>
  <c r="T202" i="417"/>
  <c r="U202" i="417" s="1"/>
  <c r="R202" i="417"/>
  <c r="S202" i="417" s="1"/>
  <c r="P202" i="417"/>
  <c r="Q202" i="417" s="1"/>
  <c r="N202" i="417"/>
  <c r="O202" i="417" s="1"/>
  <c r="L202" i="417"/>
  <c r="M202" i="417" s="1"/>
  <c r="J202" i="417"/>
  <c r="K202" i="417" s="1"/>
  <c r="H202" i="417"/>
  <c r="I202" i="417" s="1"/>
  <c r="B202" i="417"/>
  <c r="A202" i="417"/>
  <c r="AD201" i="417"/>
  <c r="AB201" i="417"/>
  <c r="Z201" i="417"/>
  <c r="AA201" i="417" s="1"/>
  <c r="X201" i="417"/>
  <c r="Y201" i="417" s="1"/>
  <c r="V201" i="417"/>
  <c r="W201" i="417" s="1"/>
  <c r="T201" i="417"/>
  <c r="U201" i="417" s="1"/>
  <c r="R201" i="417"/>
  <c r="S201" i="417" s="1"/>
  <c r="P201" i="417"/>
  <c r="Q201" i="417" s="1"/>
  <c r="N201" i="417"/>
  <c r="O201" i="417" s="1"/>
  <c r="L201" i="417"/>
  <c r="M201" i="417" s="1"/>
  <c r="J201" i="417"/>
  <c r="K201" i="417" s="1"/>
  <c r="H201" i="417"/>
  <c r="I201" i="417" s="1"/>
  <c r="B201" i="417"/>
  <c r="A201" i="417"/>
  <c r="AD200" i="417"/>
  <c r="AB200" i="417"/>
  <c r="Z200" i="417"/>
  <c r="AA200" i="417" s="1"/>
  <c r="X200" i="417"/>
  <c r="Y200" i="417" s="1"/>
  <c r="V200" i="417"/>
  <c r="W200" i="417" s="1"/>
  <c r="T200" i="417"/>
  <c r="U200" i="417" s="1"/>
  <c r="R200" i="417"/>
  <c r="S200" i="417" s="1"/>
  <c r="P200" i="417"/>
  <c r="Q200" i="417" s="1"/>
  <c r="N200" i="417"/>
  <c r="O200" i="417" s="1"/>
  <c r="L200" i="417"/>
  <c r="M200" i="417" s="1"/>
  <c r="J200" i="417"/>
  <c r="K200" i="417" s="1"/>
  <c r="H200" i="417"/>
  <c r="I200" i="417" s="1"/>
  <c r="B200" i="417"/>
  <c r="A200" i="417"/>
  <c r="AD199" i="417"/>
  <c r="AB199" i="417"/>
  <c r="Z199" i="417"/>
  <c r="AA199" i="417" s="1"/>
  <c r="X199" i="417"/>
  <c r="Y199" i="417" s="1"/>
  <c r="V199" i="417"/>
  <c r="W199" i="417" s="1"/>
  <c r="T199" i="417"/>
  <c r="U199" i="417" s="1"/>
  <c r="R199" i="417"/>
  <c r="S199" i="417" s="1"/>
  <c r="P199" i="417"/>
  <c r="Q199" i="417" s="1"/>
  <c r="N199" i="417"/>
  <c r="O199" i="417" s="1"/>
  <c r="L199" i="417"/>
  <c r="M199" i="417" s="1"/>
  <c r="J199" i="417"/>
  <c r="K199" i="417" s="1"/>
  <c r="H199" i="417"/>
  <c r="I199" i="417" s="1"/>
  <c r="B199" i="417"/>
  <c r="A199" i="417"/>
  <c r="AD198" i="417"/>
  <c r="AB198" i="417"/>
  <c r="Z198" i="417"/>
  <c r="AA198" i="417" s="1"/>
  <c r="X198" i="417"/>
  <c r="Y198" i="417" s="1"/>
  <c r="V198" i="417"/>
  <c r="W198" i="417" s="1"/>
  <c r="T198" i="417"/>
  <c r="U198" i="417" s="1"/>
  <c r="R198" i="417"/>
  <c r="S198" i="417" s="1"/>
  <c r="P198" i="417"/>
  <c r="Q198" i="417" s="1"/>
  <c r="N198" i="417"/>
  <c r="O198" i="417" s="1"/>
  <c r="L198" i="417"/>
  <c r="M198" i="417" s="1"/>
  <c r="J198" i="417"/>
  <c r="K198" i="417" s="1"/>
  <c r="H198" i="417"/>
  <c r="I198" i="417" s="1"/>
  <c r="B198" i="417"/>
  <c r="A198" i="417"/>
  <c r="AD197" i="417"/>
  <c r="AB197" i="417"/>
  <c r="Z197" i="417"/>
  <c r="AA197" i="417" s="1"/>
  <c r="X197" i="417"/>
  <c r="Y197" i="417" s="1"/>
  <c r="V197" i="417"/>
  <c r="W197" i="417" s="1"/>
  <c r="T197" i="417"/>
  <c r="U197" i="417" s="1"/>
  <c r="R197" i="417"/>
  <c r="S197" i="417" s="1"/>
  <c r="P197" i="417"/>
  <c r="Q197" i="417" s="1"/>
  <c r="N197" i="417"/>
  <c r="O197" i="417" s="1"/>
  <c r="L197" i="417"/>
  <c r="M197" i="417" s="1"/>
  <c r="J197" i="417"/>
  <c r="K197" i="417" s="1"/>
  <c r="H197" i="417"/>
  <c r="I197" i="417" s="1"/>
  <c r="B197" i="417"/>
  <c r="A197" i="417"/>
  <c r="AD196" i="417"/>
  <c r="AB196" i="417"/>
  <c r="Z196" i="417"/>
  <c r="AA196" i="417" s="1"/>
  <c r="X196" i="417"/>
  <c r="Y196" i="417" s="1"/>
  <c r="V196" i="417"/>
  <c r="W196" i="417" s="1"/>
  <c r="T196" i="417"/>
  <c r="U196" i="417" s="1"/>
  <c r="R196" i="417"/>
  <c r="S196" i="417" s="1"/>
  <c r="P196" i="417"/>
  <c r="Q196" i="417" s="1"/>
  <c r="N196" i="417"/>
  <c r="O196" i="417" s="1"/>
  <c r="L196" i="417"/>
  <c r="M196" i="417" s="1"/>
  <c r="J196" i="417"/>
  <c r="K196" i="417" s="1"/>
  <c r="H196" i="417"/>
  <c r="I196" i="417" s="1"/>
  <c r="B196" i="417"/>
  <c r="A196" i="417"/>
  <c r="AD195" i="417"/>
  <c r="AB195" i="417"/>
  <c r="Z195" i="417"/>
  <c r="AA195" i="417" s="1"/>
  <c r="X195" i="417"/>
  <c r="Y195" i="417" s="1"/>
  <c r="V195" i="417"/>
  <c r="W195" i="417" s="1"/>
  <c r="T195" i="417"/>
  <c r="U195" i="417" s="1"/>
  <c r="R195" i="417"/>
  <c r="S195" i="417" s="1"/>
  <c r="P195" i="417"/>
  <c r="Q195" i="417" s="1"/>
  <c r="N195" i="417"/>
  <c r="O195" i="417" s="1"/>
  <c r="L195" i="417"/>
  <c r="M195" i="417" s="1"/>
  <c r="J195" i="417"/>
  <c r="K195" i="417" s="1"/>
  <c r="H195" i="417"/>
  <c r="I195" i="417" s="1"/>
  <c r="B195" i="417"/>
  <c r="A195" i="417"/>
  <c r="AD194" i="417"/>
  <c r="AB194" i="417"/>
  <c r="Z194" i="417"/>
  <c r="AA194" i="417" s="1"/>
  <c r="X194" i="417"/>
  <c r="Y194" i="417" s="1"/>
  <c r="V194" i="417"/>
  <c r="W194" i="417" s="1"/>
  <c r="T194" i="417"/>
  <c r="U194" i="417" s="1"/>
  <c r="R194" i="417"/>
  <c r="S194" i="417" s="1"/>
  <c r="P194" i="417"/>
  <c r="Q194" i="417" s="1"/>
  <c r="N194" i="417"/>
  <c r="O194" i="417" s="1"/>
  <c r="L194" i="417"/>
  <c r="M194" i="417" s="1"/>
  <c r="J194" i="417"/>
  <c r="K194" i="417" s="1"/>
  <c r="H194" i="417"/>
  <c r="I194" i="417" s="1"/>
  <c r="B194" i="417"/>
  <c r="A194" i="417"/>
  <c r="AD193" i="417"/>
  <c r="AB193" i="417"/>
  <c r="Z193" i="417"/>
  <c r="AA193" i="417" s="1"/>
  <c r="X193" i="417"/>
  <c r="Y193" i="417" s="1"/>
  <c r="V193" i="417"/>
  <c r="W193" i="417" s="1"/>
  <c r="T193" i="417"/>
  <c r="U193" i="417" s="1"/>
  <c r="R193" i="417"/>
  <c r="S193" i="417" s="1"/>
  <c r="P193" i="417"/>
  <c r="Q193" i="417" s="1"/>
  <c r="N193" i="417"/>
  <c r="O193" i="417" s="1"/>
  <c r="L193" i="417"/>
  <c r="M193" i="417" s="1"/>
  <c r="J193" i="417"/>
  <c r="K193" i="417" s="1"/>
  <c r="H193" i="417"/>
  <c r="I193" i="417" s="1"/>
  <c r="B193" i="417"/>
  <c r="A193" i="417"/>
  <c r="AD192" i="417"/>
  <c r="AB192" i="417"/>
  <c r="Z192" i="417"/>
  <c r="AA192" i="417" s="1"/>
  <c r="X192" i="417"/>
  <c r="Y192" i="417" s="1"/>
  <c r="V192" i="417"/>
  <c r="W192" i="417" s="1"/>
  <c r="T192" i="417"/>
  <c r="U192" i="417" s="1"/>
  <c r="R192" i="417"/>
  <c r="S192" i="417" s="1"/>
  <c r="P192" i="417"/>
  <c r="Q192" i="417" s="1"/>
  <c r="N192" i="417"/>
  <c r="O192" i="417" s="1"/>
  <c r="L192" i="417"/>
  <c r="M192" i="417" s="1"/>
  <c r="J192" i="417"/>
  <c r="K192" i="417" s="1"/>
  <c r="H192" i="417"/>
  <c r="I192" i="417" s="1"/>
  <c r="B192" i="417"/>
  <c r="A192" i="417"/>
  <c r="AD191" i="417"/>
  <c r="AB191" i="417"/>
  <c r="Z191" i="417"/>
  <c r="AA191" i="417" s="1"/>
  <c r="X191" i="417"/>
  <c r="Y191" i="417" s="1"/>
  <c r="V191" i="417"/>
  <c r="W191" i="417" s="1"/>
  <c r="T191" i="417"/>
  <c r="U191" i="417" s="1"/>
  <c r="R191" i="417"/>
  <c r="S191" i="417" s="1"/>
  <c r="P191" i="417"/>
  <c r="Q191" i="417" s="1"/>
  <c r="N191" i="417"/>
  <c r="O191" i="417" s="1"/>
  <c r="L191" i="417"/>
  <c r="M191" i="417" s="1"/>
  <c r="J191" i="417"/>
  <c r="K191" i="417" s="1"/>
  <c r="H191" i="417"/>
  <c r="I191" i="417" s="1"/>
  <c r="B191" i="417"/>
  <c r="A191" i="417"/>
  <c r="AD190" i="417"/>
  <c r="AB190" i="417"/>
  <c r="Z190" i="417"/>
  <c r="AA190" i="417" s="1"/>
  <c r="X190" i="417"/>
  <c r="Y190" i="417" s="1"/>
  <c r="V190" i="417"/>
  <c r="W190" i="417" s="1"/>
  <c r="T190" i="417"/>
  <c r="U190" i="417" s="1"/>
  <c r="R190" i="417"/>
  <c r="S190" i="417" s="1"/>
  <c r="P190" i="417"/>
  <c r="Q190" i="417" s="1"/>
  <c r="N190" i="417"/>
  <c r="O190" i="417" s="1"/>
  <c r="L190" i="417"/>
  <c r="M190" i="417" s="1"/>
  <c r="J190" i="417"/>
  <c r="K190" i="417" s="1"/>
  <c r="H190" i="417"/>
  <c r="I190" i="417" s="1"/>
  <c r="B190" i="417"/>
  <c r="A190" i="417"/>
  <c r="AD189" i="417"/>
  <c r="AB189" i="417"/>
  <c r="Z189" i="417"/>
  <c r="AA189" i="417" s="1"/>
  <c r="X189" i="417"/>
  <c r="Y189" i="417" s="1"/>
  <c r="V189" i="417"/>
  <c r="W189" i="417" s="1"/>
  <c r="T189" i="417"/>
  <c r="U189" i="417" s="1"/>
  <c r="R189" i="417"/>
  <c r="S189" i="417" s="1"/>
  <c r="P189" i="417"/>
  <c r="Q189" i="417" s="1"/>
  <c r="N189" i="417"/>
  <c r="O189" i="417" s="1"/>
  <c r="L189" i="417"/>
  <c r="M189" i="417" s="1"/>
  <c r="J189" i="417"/>
  <c r="K189" i="417" s="1"/>
  <c r="H189" i="417"/>
  <c r="I189" i="417" s="1"/>
  <c r="B189" i="417"/>
  <c r="A189" i="417"/>
  <c r="AD188" i="417"/>
  <c r="AB188" i="417"/>
  <c r="Z188" i="417"/>
  <c r="AA188" i="417" s="1"/>
  <c r="X188" i="417"/>
  <c r="Y188" i="417" s="1"/>
  <c r="V188" i="417"/>
  <c r="W188" i="417" s="1"/>
  <c r="T188" i="417"/>
  <c r="U188" i="417" s="1"/>
  <c r="R188" i="417"/>
  <c r="S188" i="417" s="1"/>
  <c r="P188" i="417"/>
  <c r="Q188" i="417" s="1"/>
  <c r="N188" i="417"/>
  <c r="O188" i="417" s="1"/>
  <c r="L188" i="417"/>
  <c r="M188" i="417" s="1"/>
  <c r="J188" i="417"/>
  <c r="K188" i="417" s="1"/>
  <c r="H188" i="417"/>
  <c r="I188" i="417" s="1"/>
  <c r="B188" i="417"/>
  <c r="A188" i="417"/>
  <c r="AD187" i="417"/>
  <c r="AE185" i="43" s="1"/>
  <c r="AB187" i="417"/>
  <c r="Z187" i="417"/>
  <c r="AA187" i="417" s="1"/>
  <c r="X187" i="417"/>
  <c r="Y187" i="417" s="1"/>
  <c r="V187" i="417"/>
  <c r="W187" i="417" s="1"/>
  <c r="T187" i="417"/>
  <c r="U187" i="417" s="1"/>
  <c r="R187" i="417"/>
  <c r="S187" i="417" s="1"/>
  <c r="P187" i="417"/>
  <c r="Q187" i="417" s="1"/>
  <c r="N187" i="417"/>
  <c r="O187" i="417" s="1"/>
  <c r="L187" i="417"/>
  <c r="M187" i="417" s="1"/>
  <c r="J187" i="417"/>
  <c r="K187" i="417" s="1"/>
  <c r="H187" i="417"/>
  <c r="I187" i="417" s="1"/>
  <c r="B187" i="417"/>
  <c r="A187" i="417"/>
  <c r="AD186" i="417"/>
  <c r="AB186" i="417"/>
  <c r="Z186" i="417"/>
  <c r="AA186" i="417" s="1"/>
  <c r="X186" i="417"/>
  <c r="Y186" i="417" s="1"/>
  <c r="V186" i="417"/>
  <c r="W186" i="417" s="1"/>
  <c r="T186" i="417"/>
  <c r="U186" i="417" s="1"/>
  <c r="R186" i="417"/>
  <c r="S186" i="417" s="1"/>
  <c r="P186" i="417"/>
  <c r="Q186" i="417" s="1"/>
  <c r="N186" i="417"/>
  <c r="O186" i="417" s="1"/>
  <c r="L186" i="417"/>
  <c r="M186" i="417" s="1"/>
  <c r="J186" i="417"/>
  <c r="K186" i="417" s="1"/>
  <c r="H186" i="417"/>
  <c r="I186" i="417" s="1"/>
  <c r="B186" i="417"/>
  <c r="A186" i="417"/>
  <c r="AD185" i="417"/>
  <c r="AB185" i="417"/>
  <c r="Z185" i="417"/>
  <c r="AA185" i="417" s="1"/>
  <c r="X185" i="417"/>
  <c r="Y185" i="417" s="1"/>
  <c r="V185" i="417"/>
  <c r="W185" i="417" s="1"/>
  <c r="T185" i="417"/>
  <c r="U185" i="417" s="1"/>
  <c r="R185" i="417"/>
  <c r="S185" i="417" s="1"/>
  <c r="P185" i="417"/>
  <c r="Q185" i="417" s="1"/>
  <c r="N185" i="417"/>
  <c r="O185" i="417" s="1"/>
  <c r="L185" i="417"/>
  <c r="M185" i="417" s="1"/>
  <c r="J185" i="417"/>
  <c r="K185" i="417" s="1"/>
  <c r="H185" i="417"/>
  <c r="I185" i="417" s="1"/>
  <c r="B185" i="417"/>
  <c r="A185" i="417"/>
  <c r="AD184" i="417"/>
  <c r="AE182" i="43" s="1"/>
  <c r="AB184" i="417"/>
  <c r="Z184" i="417"/>
  <c r="AA184" i="417" s="1"/>
  <c r="X184" i="417"/>
  <c r="Y184" i="417" s="1"/>
  <c r="V184" i="417"/>
  <c r="W184" i="417" s="1"/>
  <c r="T184" i="417"/>
  <c r="U184" i="417" s="1"/>
  <c r="R184" i="417"/>
  <c r="S184" i="417" s="1"/>
  <c r="P184" i="417"/>
  <c r="Q184" i="417" s="1"/>
  <c r="N184" i="417"/>
  <c r="O184" i="417" s="1"/>
  <c r="L184" i="417"/>
  <c r="M184" i="417" s="1"/>
  <c r="J184" i="417"/>
  <c r="K184" i="417" s="1"/>
  <c r="H184" i="417"/>
  <c r="I184" i="417" s="1"/>
  <c r="B184" i="417"/>
  <c r="A184" i="417"/>
  <c r="AD183" i="417"/>
  <c r="AB183" i="417"/>
  <c r="Z183" i="417"/>
  <c r="AA183" i="417" s="1"/>
  <c r="X183" i="417"/>
  <c r="Y183" i="417" s="1"/>
  <c r="V183" i="417"/>
  <c r="W183" i="417" s="1"/>
  <c r="T183" i="417"/>
  <c r="U183" i="417" s="1"/>
  <c r="R183" i="417"/>
  <c r="S183" i="417" s="1"/>
  <c r="P183" i="417"/>
  <c r="Q183" i="417" s="1"/>
  <c r="N183" i="417"/>
  <c r="O183" i="417" s="1"/>
  <c r="L183" i="417"/>
  <c r="M183" i="417" s="1"/>
  <c r="J183" i="417"/>
  <c r="K183" i="417" s="1"/>
  <c r="H183" i="417"/>
  <c r="I183" i="417" s="1"/>
  <c r="B183" i="417"/>
  <c r="A183" i="417"/>
  <c r="AD182" i="417"/>
  <c r="AB182" i="417"/>
  <c r="Z182" i="417"/>
  <c r="AA182" i="417" s="1"/>
  <c r="X182" i="417"/>
  <c r="Y182" i="417" s="1"/>
  <c r="V182" i="417"/>
  <c r="W182" i="417" s="1"/>
  <c r="T182" i="417"/>
  <c r="U182" i="417" s="1"/>
  <c r="R182" i="417"/>
  <c r="S182" i="417" s="1"/>
  <c r="P182" i="417"/>
  <c r="Q182" i="417" s="1"/>
  <c r="N182" i="417"/>
  <c r="O182" i="417" s="1"/>
  <c r="L182" i="417"/>
  <c r="M182" i="417" s="1"/>
  <c r="J182" i="417"/>
  <c r="K182" i="417" s="1"/>
  <c r="H182" i="417"/>
  <c r="I182" i="417" s="1"/>
  <c r="B182" i="417"/>
  <c r="A182" i="417"/>
  <c r="AD181" i="417"/>
  <c r="AE179" i="43" s="1"/>
  <c r="AB181" i="417"/>
  <c r="Z181" i="417"/>
  <c r="AA181" i="417" s="1"/>
  <c r="X181" i="417"/>
  <c r="Y181" i="417" s="1"/>
  <c r="V181" i="417"/>
  <c r="W181" i="417" s="1"/>
  <c r="T181" i="417"/>
  <c r="U181" i="417" s="1"/>
  <c r="R181" i="417"/>
  <c r="S181" i="417" s="1"/>
  <c r="P181" i="417"/>
  <c r="Q181" i="417" s="1"/>
  <c r="N181" i="417"/>
  <c r="O181" i="417" s="1"/>
  <c r="L181" i="417"/>
  <c r="M181" i="417" s="1"/>
  <c r="J181" i="417"/>
  <c r="K181" i="417" s="1"/>
  <c r="H181" i="417"/>
  <c r="I181" i="417" s="1"/>
  <c r="B181" i="417"/>
  <c r="A181" i="417"/>
  <c r="AD180" i="417"/>
  <c r="AB180" i="417"/>
  <c r="Z180" i="417"/>
  <c r="AA180" i="417" s="1"/>
  <c r="X180" i="417"/>
  <c r="Y180" i="417" s="1"/>
  <c r="V180" i="417"/>
  <c r="W180" i="417" s="1"/>
  <c r="T180" i="417"/>
  <c r="U180" i="417" s="1"/>
  <c r="R180" i="417"/>
  <c r="S180" i="417" s="1"/>
  <c r="P180" i="417"/>
  <c r="Q180" i="417" s="1"/>
  <c r="N180" i="417"/>
  <c r="O180" i="417" s="1"/>
  <c r="L180" i="417"/>
  <c r="M180" i="417" s="1"/>
  <c r="J180" i="417"/>
  <c r="K180" i="417" s="1"/>
  <c r="H180" i="417"/>
  <c r="I180" i="417" s="1"/>
  <c r="B180" i="417"/>
  <c r="A180" i="417"/>
  <c r="AD179" i="417"/>
  <c r="AB179" i="417"/>
  <c r="Z179" i="417"/>
  <c r="AA179" i="417" s="1"/>
  <c r="X179" i="417"/>
  <c r="Y179" i="417" s="1"/>
  <c r="V179" i="417"/>
  <c r="W179" i="417" s="1"/>
  <c r="T179" i="417"/>
  <c r="U179" i="417" s="1"/>
  <c r="R179" i="417"/>
  <c r="S179" i="417" s="1"/>
  <c r="P179" i="417"/>
  <c r="Q179" i="417" s="1"/>
  <c r="N179" i="417"/>
  <c r="O179" i="417" s="1"/>
  <c r="L179" i="417"/>
  <c r="M179" i="417" s="1"/>
  <c r="J179" i="417"/>
  <c r="K179" i="417" s="1"/>
  <c r="H179" i="417"/>
  <c r="I179" i="417" s="1"/>
  <c r="B179" i="417"/>
  <c r="A179" i="417"/>
  <c r="AD178" i="417"/>
  <c r="AE176" i="43" s="1"/>
  <c r="AB178" i="417"/>
  <c r="Z178" i="417"/>
  <c r="AA178" i="417" s="1"/>
  <c r="X178" i="417"/>
  <c r="Y178" i="417" s="1"/>
  <c r="V178" i="417"/>
  <c r="W178" i="417" s="1"/>
  <c r="T178" i="417"/>
  <c r="U178" i="417" s="1"/>
  <c r="R178" i="417"/>
  <c r="S178" i="417" s="1"/>
  <c r="P178" i="417"/>
  <c r="Q178" i="417" s="1"/>
  <c r="N178" i="417"/>
  <c r="O178" i="417" s="1"/>
  <c r="L178" i="417"/>
  <c r="M178" i="417" s="1"/>
  <c r="J178" i="417"/>
  <c r="K178" i="417" s="1"/>
  <c r="H178" i="417"/>
  <c r="I178" i="417" s="1"/>
  <c r="B178" i="417"/>
  <c r="A178" i="417"/>
  <c r="AD177" i="417"/>
  <c r="AB177" i="417"/>
  <c r="Z177" i="417"/>
  <c r="AA177" i="417" s="1"/>
  <c r="X177" i="417"/>
  <c r="Y177" i="417" s="1"/>
  <c r="V177" i="417"/>
  <c r="W177" i="417" s="1"/>
  <c r="T177" i="417"/>
  <c r="U177" i="417" s="1"/>
  <c r="R177" i="417"/>
  <c r="S177" i="417" s="1"/>
  <c r="P177" i="417"/>
  <c r="Q177" i="417" s="1"/>
  <c r="N177" i="417"/>
  <c r="O177" i="417" s="1"/>
  <c r="L177" i="417"/>
  <c r="M177" i="417" s="1"/>
  <c r="J177" i="417"/>
  <c r="K177" i="417" s="1"/>
  <c r="H177" i="417"/>
  <c r="I177" i="417" s="1"/>
  <c r="B177" i="417"/>
  <c r="A177" i="417"/>
  <c r="AD176" i="417"/>
  <c r="AB176" i="417"/>
  <c r="Z176" i="417"/>
  <c r="AA176" i="417" s="1"/>
  <c r="X176" i="417"/>
  <c r="Y176" i="417" s="1"/>
  <c r="V176" i="417"/>
  <c r="W176" i="417" s="1"/>
  <c r="T176" i="417"/>
  <c r="U176" i="417" s="1"/>
  <c r="R176" i="417"/>
  <c r="S176" i="417" s="1"/>
  <c r="P176" i="417"/>
  <c r="Q176" i="417" s="1"/>
  <c r="N176" i="417"/>
  <c r="O176" i="417" s="1"/>
  <c r="L176" i="417"/>
  <c r="M176" i="417" s="1"/>
  <c r="J176" i="417"/>
  <c r="K176" i="417" s="1"/>
  <c r="H176" i="417"/>
  <c r="I176" i="417" s="1"/>
  <c r="B176" i="417"/>
  <c r="A176" i="417"/>
  <c r="AD175" i="417"/>
  <c r="AE173" i="43" s="1"/>
  <c r="AB175" i="417"/>
  <c r="AC173" i="43" s="1"/>
  <c r="Z175" i="417"/>
  <c r="AA175" i="417" s="1"/>
  <c r="X175" i="417"/>
  <c r="Y175" i="417" s="1"/>
  <c r="V175" i="417"/>
  <c r="W175" i="417" s="1"/>
  <c r="T175" i="417"/>
  <c r="U175" i="417" s="1"/>
  <c r="R175" i="417"/>
  <c r="S175" i="417" s="1"/>
  <c r="P175" i="417"/>
  <c r="Q175" i="417" s="1"/>
  <c r="N175" i="417"/>
  <c r="O175" i="417" s="1"/>
  <c r="L175" i="417"/>
  <c r="M175" i="417" s="1"/>
  <c r="J175" i="417"/>
  <c r="K175" i="417" s="1"/>
  <c r="H175" i="417"/>
  <c r="I175" i="417" s="1"/>
  <c r="B175" i="417"/>
  <c r="A175" i="417"/>
  <c r="AD174" i="417"/>
  <c r="AB174" i="417"/>
  <c r="Z174" i="417"/>
  <c r="AA174" i="417" s="1"/>
  <c r="X174" i="417"/>
  <c r="Y174" i="417" s="1"/>
  <c r="V174" i="417"/>
  <c r="W174" i="417" s="1"/>
  <c r="T174" i="417"/>
  <c r="U174" i="417" s="1"/>
  <c r="R174" i="417"/>
  <c r="S174" i="417" s="1"/>
  <c r="P174" i="417"/>
  <c r="Q174" i="417" s="1"/>
  <c r="N174" i="417"/>
  <c r="O174" i="417" s="1"/>
  <c r="L174" i="417"/>
  <c r="M174" i="417" s="1"/>
  <c r="J174" i="417"/>
  <c r="K174" i="417" s="1"/>
  <c r="H174" i="417"/>
  <c r="I174" i="417" s="1"/>
  <c r="B174" i="417"/>
  <c r="A174" i="417"/>
  <c r="AD173" i="417"/>
  <c r="AB173" i="417"/>
  <c r="Z173" i="417"/>
  <c r="AA173" i="417" s="1"/>
  <c r="X173" i="417"/>
  <c r="Y173" i="417" s="1"/>
  <c r="V173" i="417"/>
  <c r="W173" i="417" s="1"/>
  <c r="T173" i="417"/>
  <c r="U173" i="417" s="1"/>
  <c r="R173" i="417"/>
  <c r="S173" i="417" s="1"/>
  <c r="P173" i="417"/>
  <c r="Q173" i="417" s="1"/>
  <c r="N173" i="417"/>
  <c r="O173" i="417" s="1"/>
  <c r="L173" i="417"/>
  <c r="M173" i="417" s="1"/>
  <c r="J173" i="417"/>
  <c r="K173" i="417" s="1"/>
  <c r="H173" i="417"/>
  <c r="I173" i="417" s="1"/>
  <c r="B173" i="417"/>
  <c r="A173" i="417"/>
  <c r="AD172" i="417"/>
  <c r="AE170" i="43" s="1"/>
  <c r="AB172" i="417"/>
  <c r="AC170" i="43" s="1"/>
  <c r="Z172" i="417"/>
  <c r="AA172" i="417" s="1"/>
  <c r="X172" i="417"/>
  <c r="Y172" i="417" s="1"/>
  <c r="V172" i="417"/>
  <c r="W172" i="417" s="1"/>
  <c r="T172" i="417"/>
  <c r="U172" i="417" s="1"/>
  <c r="R172" i="417"/>
  <c r="S172" i="417" s="1"/>
  <c r="P172" i="417"/>
  <c r="Q172" i="417" s="1"/>
  <c r="N172" i="417"/>
  <c r="O172" i="417" s="1"/>
  <c r="L172" i="417"/>
  <c r="M172" i="417" s="1"/>
  <c r="J172" i="417"/>
  <c r="K172" i="417" s="1"/>
  <c r="H172" i="417"/>
  <c r="I172" i="417" s="1"/>
  <c r="B172" i="417"/>
  <c r="A172" i="417"/>
  <c r="AD171" i="417"/>
  <c r="AB171" i="417"/>
  <c r="Z171" i="417"/>
  <c r="AA171" i="417" s="1"/>
  <c r="X171" i="417"/>
  <c r="Y171" i="417" s="1"/>
  <c r="V171" i="417"/>
  <c r="W171" i="417" s="1"/>
  <c r="T171" i="417"/>
  <c r="U171" i="417" s="1"/>
  <c r="R171" i="417"/>
  <c r="S171" i="417" s="1"/>
  <c r="P171" i="417"/>
  <c r="Q171" i="417" s="1"/>
  <c r="N171" i="417"/>
  <c r="O171" i="417" s="1"/>
  <c r="L171" i="417"/>
  <c r="M171" i="417" s="1"/>
  <c r="J171" i="417"/>
  <c r="K171" i="417" s="1"/>
  <c r="H171" i="417"/>
  <c r="I171" i="417" s="1"/>
  <c r="B171" i="417"/>
  <c r="A171" i="417"/>
  <c r="AD170" i="417"/>
  <c r="AB170" i="417"/>
  <c r="Z170" i="417"/>
  <c r="AA170" i="417" s="1"/>
  <c r="X170" i="417"/>
  <c r="Y170" i="417" s="1"/>
  <c r="V170" i="417"/>
  <c r="W170" i="417" s="1"/>
  <c r="T170" i="417"/>
  <c r="U170" i="417" s="1"/>
  <c r="R170" i="417"/>
  <c r="S170" i="417" s="1"/>
  <c r="P170" i="417"/>
  <c r="Q170" i="417" s="1"/>
  <c r="N170" i="417"/>
  <c r="O170" i="417" s="1"/>
  <c r="L170" i="417"/>
  <c r="M170" i="417" s="1"/>
  <c r="J170" i="417"/>
  <c r="K170" i="417" s="1"/>
  <c r="H170" i="417"/>
  <c r="I170" i="417" s="1"/>
  <c r="B170" i="417"/>
  <c r="A170" i="417"/>
  <c r="AD169" i="417"/>
  <c r="AE167" i="43" s="1"/>
  <c r="AB169" i="417"/>
  <c r="AC167" i="43" s="1"/>
  <c r="Z169" i="417"/>
  <c r="AA169" i="417" s="1"/>
  <c r="X169" i="417"/>
  <c r="Y169" i="417" s="1"/>
  <c r="V169" i="417"/>
  <c r="W169" i="417" s="1"/>
  <c r="T169" i="417"/>
  <c r="U169" i="417" s="1"/>
  <c r="R169" i="417"/>
  <c r="S169" i="417" s="1"/>
  <c r="P169" i="417"/>
  <c r="Q169" i="417" s="1"/>
  <c r="N169" i="417"/>
  <c r="O169" i="417" s="1"/>
  <c r="L169" i="417"/>
  <c r="M169" i="417" s="1"/>
  <c r="J169" i="417"/>
  <c r="K169" i="417" s="1"/>
  <c r="H169" i="417"/>
  <c r="I169" i="417" s="1"/>
  <c r="B169" i="417"/>
  <c r="A169" i="417"/>
  <c r="AD168" i="417"/>
  <c r="AE166" i="43" s="1"/>
  <c r="AB168" i="417"/>
  <c r="Z168" i="417"/>
  <c r="AA168" i="417" s="1"/>
  <c r="X168" i="417"/>
  <c r="Y168" i="417" s="1"/>
  <c r="V168" i="417"/>
  <c r="W168" i="417" s="1"/>
  <c r="T168" i="417"/>
  <c r="U168" i="417" s="1"/>
  <c r="R168" i="417"/>
  <c r="S168" i="417" s="1"/>
  <c r="P168" i="417"/>
  <c r="Q168" i="417" s="1"/>
  <c r="N168" i="417"/>
  <c r="O168" i="417" s="1"/>
  <c r="L168" i="417"/>
  <c r="M168" i="417" s="1"/>
  <c r="J168" i="417"/>
  <c r="K168" i="417" s="1"/>
  <c r="H168" i="417"/>
  <c r="I168" i="417" s="1"/>
  <c r="B168" i="417"/>
  <c r="A168" i="417"/>
  <c r="AD167" i="417"/>
  <c r="AE165" i="43" s="1"/>
  <c r="AB167" i="417"/>
  <c r="Z167" i="417"/>
  <c r="AA167" i="417" s="1"/>
  <c r="X167" i="417"/>
  <c r="Y167" i="417" s="1"/>
  <c r="V167" i="417"/>
  <c r="W167" i="417" s="1"/>
  <c r="T167" i="417"/>
  <c r="U167" i="417" s="1"/>
  <c r="R167" i="417"/>
  <c r="S167" i="417" s="1"/>
  <c r="P167" i="417"/>
  <c r="Q167" i="417" s="1"/>
  <c r="N167" i="417"/>
  <c r="O167" i="417" s="1"/>
  <c r="L167" i="417"/>
  <c r="M167" i="417" s="1"/>
  <c r="J167" i="417"/>
  <c r="K167" i="417" s="1"/>
  <c r="H167" i="417"/>
  <c r="I167" i="417" s="1"/>
  <c r="B167" i="417"/>
  <c r="A167" i="417"/>
  <c r="AD166" i="417"/>
  <c r="AB166" i="417"/>
  <c r="Z166" i="417"/>
  <c r="AA166" i="417" s="1"/>
  <c r="X166" i="417"/>
  <c r="Y166" i="417" s="1"/>
  <c r="V166" i="417"/>
  <c r="W166" i="417" s="1"/>
  <c r="T166" i="417"/>
  <c r="U166" i="417" s="1"/>
  <c r="R166" i="417"/>
  <c r="S166" i="417" s="1"/>
  <c r="P166" i="417"/>
  <c r="Q166" i="417" s="1"/>
  <c r="N166" i="417"/>
  <c r="O166" i="417" s="1"/>
  <c r="L166" i="417"/>
  <c r="M166" i="417" s="1"/>
  <c r="J166" i="417"/>
  <c r="K166" i="417" s="1"/>
  <c r="H166" i="417"/>
  <c r="I166" i="417" s="1"/>
  <c r="B166" i="417"/>
  <c r="A166" i="417"/>
  <c r="AD165" i="417"/>
  <c r="AB165" i="417"/>
  <c r="AC163" i="43" s="1"/>
  <c r="Z165" i="417"/>
  <c r="AA165" i="417" s="1"/>
  <c r="X165" i="417"/>
  <c r="Y165" i="417" s="1"/>
  <c r="V165" i="417"/>
  <c r="W165" i="417" s="1"/>
  <c r="T165" i="417"/>
  <c r="U165" i="417" s="1"/>
  <c r="R165" i="417"/>
  <c r="S165" i="417" s="1"/>
  <c r="P165" i="417"/>
  <c r="Q165" i="417" s="1"/>
  <c r="N165" i="417"/>
  <c r="O165" i="417" s="1"/>
  <c r="L165" i="417"/>
  <c r="M165" i="417" s="1"/>
  <c r="J165" i="417"/>
  <c r="K165" i="417" s="1"/>
  <c r="H165" i="417"/>
  <c r="I165" i="417" s="1"/>
  <c r="B165" i="417"/>
  <c r="A165" i="417"/>
  <c r="AD164" i="417"/>
  <c r="AB164" i="417"/>
  <c r="Z164" i="417"/>
  <c r="AA164" i="417" s="1"/>
  <c r="X164" i="417"/>
  <c r="Y164" i="417" s="1"/>
  <c r="V164" i="417"/>
  <c r="W164" i="417" s="1"/>
  <c r="T164" i="417"/>
  <c r="U164" i="417" s="1"/>
  <c r="R164" i="417"/>
  <c r="S164" i="417" s="1"/>
  <c r="P164" i="417"/>
  <c r="Q164" i="417" s="1"/>
  <c r="N164" i="417"/>
  <c r="O164" i="417" s="1"/>
  <c r="L164" i="417"/>
  <c r="M164" i="417" s="1"/>
  <c r="J164" i="417"/>
  <c r="K164" i="417" s="1"/>
  <c r="H164" i="417"/>
  <c r="I164" i="417" s="1"/>
  <c r="B164" i="417"/>
  <c r="A164" i="417"/>
  <c r="AD163" i="417"/>
  <c r="AB163" i="417"/>
  <c r="Z163" i="417"/>
  <c r="AA163" i="417" s="1"/>
  <c r="X163" i="417"/>
  <c r="Y163" i="417" s="1"/>
  <c r="V163" i="417"/>
  <c r="W163" i="417" s="1"/>
  <c r="T163" i="417"/>
  <c r="U163" i="417" s="1"/>
  <c r="R163" i="417"/>
  <c r="S163" i="417" s="1"/>
  <c r="P163" i="417"/>
  <c r="Q163" i="417" s="1"/>
  <c r="N163" i="417"/>
  <c r="O163" i="417" s="1"/>
  <c r="L163" i="417"/>
  <c r="M163" i="417" s="1"/>
  <c r="J163" i="417"/>
  <c r="K163" i="417" s="1"/>
  <c r="H163" i="417"/>
  <c r="I163" i="417" s="1"/>
  <c r="B163" i="417"/>
  <c r="A163" i="417"/>
  <c r="AD162" i="417"/>
  <c r="AB162" i="417"/>
  <c r="AC160" i="43" s="1"/>
  <c r="Z162" i="417"/>
  <c r="AA162" i="417" s="1"/>
  <c r="X162" i="417"/>
  <c r="Y162" i="417" s="1"/>
  <c r="V162" i="417"/>
  <c r="W162" i="417" s="1"/>
  <c r="T162" i="417"/>
  <c r="U162" i="417" s="1"/>
  <c r="R162" i="417"/>
  <c r="S162" i="417" s="1"/>
  <c r="P162" i="417"/>
  <c r="Q162" i="417" s="1"/>
  <c r="N162" i="417"/>
  <c r="O162" i="417" s="1"/>
  <c r="L162" i="417"/>
  <c r="M162" i="417" s="1"/>
  <c r="J162" i="417"/>
  <c r="K162" i="417" s="1"/>
  <c r="H162" i="417"/>
  <c r="I162" i="417" s="1"/>
  <c r="B162" i="417"/>
  <c r="A162" i="417"/>
  <c r="AD161" i="417"/>
  <c r="AB161" i="417"/>
  <c r="Z161" i="417"/>
  <c r="AA161" i="417" s="1"/>
  <c r="X161" i="417"/>
  <c r="Y161" i="417" s="1"/>
  <c r="V161" i="417"/>
  <c r="W161" i="417" s="1"/>
  <c r="T161" i="417"/>
  <c r="U161" i="417" s="1"/>
  <c r="R161" i="417"/>
  <c r="S161" i="417" s="1"/>
  <c r="P161" i="417"/>
  <c r="Q161" i="417" s="1"/>
  <c r="N161" i="417"/>
  <c r="O161" i="417" s="1"/>
  <c r="L161" i="417"/>
  <c r="M161" i="417" s="1"/>
  <c r="J161" i="417"/>
  <c r="K161" i="417" s="1"/>
  <c r="H161" i="417"/>
  <c r="I161" i="417" s="1"/>
  <c r="B161" i="417"/>
  <c r="A161" i="417"/>
  <c r="AD160" i="417"/>
  <c r="AB160" i="417"/>
  <c r="Z160" i="417"/>
  <c r="AA160" i="417" s="1"/>
  <c r="X160" i="417"/>
  <c r="Y160" i="417" s="1"/>
  <c r="V160" i="417"/>
  <c r="W160" i="417" s="1"/>
  <c r="T160" i="417"/>
  <c r="U160" i="417" s="1"/>
  <c r="R160" i="417"/>
  <c r="S160" i="417" s="1"/>
  <c r="P160" i="417"/>
  <c r="Q160" i="417" s="1"/>
  <c r="N160" i="417"/>
  <c r="O160" i="417" s="1"/>
  <c r="L160" i="417"/>
  <c r="M160" i="417" s="1"/>
  <c r="J160" i="417"/>
  <c r="K160" i="417" s="1"/>
  <c r="H160" i="417"/>
  <c r="I160" i="417" s="1"/>
  <c r="B160" i="417"/>
  <c r="A160" i="417"/>
  <c r="AD159" i="417"/>
  <c r="AB159" i="417"/>
  <c r="AC157" i="43" s="1"/>
  <c r="Z159" i="417"/>
  <c r="AA159" i="417" s="1"/>
  <c r="X159" i="417"/>
  <c r="Y159" i="417" s="1"/>
  <c r="V159" i="417"/>
  <c r="W159" i="417" s="1"/>
  <c r="T159" i="417"/>
  <c r="U159" i="417" s="1"/>
  <c r="R159" i="417"/>
  <c r="S159" i="417" s="1"/>
  <c r="P159" i="417"/>
  <c r="Q159" i="417" s="1"/>
  <c r="N159" i="417"/>
  <c r="O159" i="417" s="1"/>
  <c r="L159" i="417"/>
  <c r="M159" i="417" s="1"/>
  <c r="J159" i="417"/>
  <c r="K159" i="417" s="1"/>
  <c r="H159" i="417"/>
  <c r="I159" i="417" s="1"/>
  <c r="B159" i="417"/>
  <c r="A159" i="417"/>
  <c r="AD158" i="417"/>
  <c r="AB158" i="417"/>
  <c r="Z158" i="417"/>
  <c r="AA158" i="417" s="1"/>
  <c r="X158" i="417"/>
  <c r="Y158" i="417" s="1"/>
  <c r="V158" i="417"/>
  <c r="W158" i="417" s="1"/>
  <c r="T158" i="417"/>
  <c r="U158" i="417" s="1"/>
  <c r="R158" i="417"/>
  <c r="S158" i="417" s="1"/>
  <c r="P158" i="417"/>
  <c r="Q158" i="417" s="1"/>
  <c r="N158" i="417"/>
  <c r="O158" i="417" s="1"/>
  <c r="L158" i="417"/>
  <c r="M158" i="417" s="1"/>
  <c r="J158" i="417"/>
  <c r="K158" i="417" s="1"/>
  <c r="H158" i="417"/>
  <c r="I158" i="417" s="1"/>
  <c r="B158" i="417"/>
  <c r="A158" i="417"/>
  <c r="AD157" i="417"/>
  <c r="AB157" i="417"/>
  <c r="Z157" i="417"/>
  <c r="AA157" i="417" s="1"/>
  <c r="X157" i="417"/>
  <c r="Y157" i="417" s="1"/>
  <c r="V157" i="417"/>
  <c r="W157" i="417" s="1"/>
  <c r="T157" i="417"/>
  <c r="U157" i="417" s="1"/>
  <c r="R157" i="417"/>
  <c r="S157" i="417" s="1"/>
  <c r="P157" i="417"/>
  <c r="Q157" i="417" s="1"/>
  <c r="N157" i="417"/>
  <c r="O157" i="417" s="1"/>
  <c r="L157" i="417"/>
  <c r="M157" i="417" s="1"/>
  <c r="J157" i="417"/>
  <c r="K157" i="417" s="1"/>
  <c r="H157" i="417"/>
  <c r="I157" i="417" s="1"/>
  <c r="B157" i="417"/>
  <c r="A157" i="417"/>
  <c r="AD156" i="417"/>
  <c r="AB156" i="417"/>
  <c r="AC154" i="43" s="1"/>
  <c r="Z156" i="417"/>
  <c r="AA156" i="417" s="1"/>
  <c r="X156" i="417"/>
  <c r="Y156" i="417" s="1"/>
  <c r="V156" i="417"/>
  <c r="W156" i="417" s="1"/>
  <c r="T156" i="417"/>
  <c r="U156" i="417" s="1"/>
  <c r="R156" i="417"/>
  <c r="S156" i="417" s="1"/>
  <c r="P156" i="417"/>
  <c r="Q156" i="417" s="1"/>
  <c r="N156" i="417"/>
  <c r="O156" i="417" s="1"/>
  <c r="L156" i="417"/>
  <c r="M156" i="417" s="1"/>
  <c r="J156" i="417"/>
  <c r="K156" i="417" s="1"/>
  <c r="H156" i="417"/>
  <c r="I156" i="417" s="1"/>
  <c r="B156" i="417"/>
  <c r="A156" i="417"/>
  <c r="AD155" i="417"/>
  <c r="AB155" i="417"/>
  <c r="Z155" i="417"/>
  <c r="AA155" i="417" s="1"/>
  <c r="X155" i="417"/>
  <c r="Y155" i="417" s="1"/>
  <c r="V155" i="417"/>
  <c r="W155" i="417" s="1"/>
  <c r="T155" i="417"/>
  <c r="U155" i="417" s="1"/>
  <c r="R155" i="417"/>
  <c r="S155" i="417" s="1"/>
  <c r="P155" i="417"/>
  <c r="Q155" i="417" s="1"/>
  <c r="N155" i="417"/>
  <c r="O155" i="417" s="1"/>
  <c r="L155" i="417"/>
  <c r="M155" i="417" s="1"/>
  <c r="J155" i="417"/>
  <c r="K155" i="417" s="1"/>
  <c r="H155" i="417"/>
  <c r="I155" i="417" s="1"/>
  <c r="B155" i="417"/>
  <c r="A155" i="417"/>
  <c r="AD154" i="417"/>
  <c r="AB154" i="417"/>
  <c r="Z154" i="417"/>
  <c r="AA154" i="417" s="1"/>
  <c r="X154" i="417"/>
  <c r="Y154" i="417" s="1"/>
  <c r="V154" i="417"/>
  <c r="W154" i="417" s="1"/>
  <c r="T154" i="417"/>
  <c r="U154" i="417" s="1"/>
  <c r="R154" i="417"/>
  <c r="S154" i="417" s="1"/>
  <c r="P154" i="417"/>
  <c r="Q154" i="417" s="1"/>
  <c r="N154" i="417"/>
  <c r="O154" i="417" s="1"/>
  <c r="L154" i="417"/>
  <c r="M154" i="417" s="1"/>
  <c r="J154" i="417"/>
  <c r="K154" i="417" s="1"/>
  <c r="H154" i="417"/>
  <c r="I154" i="417" s="1"/>
  <c r="B154" i="417"/>
  <c r="A154" i="417"/>
  <c r="AD153" i="417"/>
  <c r="AB153" i="417"/>
  <c r="AC151" i="43" s="1"/>
  <c r="Z153" i="417"/>
  <c r="AA153" i="417" s="1"/>
  <c r="X153" i="417"/>
  <c r="Y153" i="417" s="1"/>
  <c r="V153" i="417"/>
  <c r="W153" i="417" s="1"/>
  <c r="T153" i="417"/>
  <c r="U153" i="417" s="1"/>
  <c r="R153" i="417"/>
  <c r="S153" i="417" s="1"/>
  <c r="P153" i="417"/>
  <c r="Q153" i="417" s="1"/>
  <c r="N153" i="417"/>
  <c r="O153" i="417" s="1"/>
  <c r="L153" i="417"/>
  <c r="M153" i="417" s="1"/>
  <c r="J153" i="417"/>
  <c r="K153" i="417" s="1"/>
  <c r="H153" i="417"/>
  <c r="I153" i="417" s="1"/>
  <c r="B153" i="417"/>
  <c r="A153" i="417"/>
  <c r="AD152" i="417"/>
  <c r="AB152" i="417"/>
  <c r="Z152" i="417"/>
  <c r="AA152" i="417" s="1"/>
  <c r="X152" i="417"/>
  <c r="Y152" i="417" s="1"/>
  <c r="V152" i="417"/>
  <c r="W152" i="417" s="1"/>
  <c r="T152" i="417"/>
  <c r="U152" i="417" s="1"/>
  <c r="R152" i="417"/>
  <c r="S152" i="417" s="1"/>
  <c r="P152" i="417"/>
  <c r="Q152" i="417" s="1"/>
  <c r="N152" i="417"/>
  <c r="O152" i="417" s="1"/>
  <c r="L152" i="417"/>
  <c r="M152" i="417" s="1"/>
  <c r="J152" i="417"/>
  <c r="K152" i="417" s="1"/>
  <c r="H152" i="417"/>
  <c r="I152" i="417" s="1"/>
  <c r="B152" i="417"/>
  <c r="A152" i="417"/>
  <c r="AD151" i="417"/>
  <c r="AB151" i="417"/>
  <c r="Z151" i="417"/>
  <c r="AA151" i="417" s="1"/>
  <c r="X151" i="417"/>
  <c r="Y151" i="417" s="1"/>
  <c r="V151" i="417"/>
  <c r="W151" i="417" s="1"/>
  <c r="T151" i="417"/>
  <c r="U151" i="417" s="1"/>
  <c r="R151" i="417"/>
  <c r="S151" i="417" s="1"/>
  <c r="P151" i="417"/>
  <c r="Q151" i="417" s="1"/>
  <c r="N151" i="417"/>
  <c r="O151" i="417" s="1"/>
  <c r="B151" i="417"/>
  <c r="A151" i="417"/>
  <c r="AD150" i="417"/>
  <c r="AB150" i="417"/>
  <c r="AC148" i="43" s="1"/>
  <c r="Z150" i="417"/>
  <c r="AA150" i="417" s="1"/>
  <c r="X150" i="417"/>
  <c r="Y150" i="417" s="1"/>
  <c r="V150" i="417"/>
  <c r="W150" i="417" s="1"/>
  <c r="T150" i="417"/>
  <c r="U150" i="417" s="1"/>
  <c r="R150" i="417"/>
  <c r="S150" i="417" s="1"/>
  <c r="P150" i="417"/>
  <c r="Q150" i="417" s="1"/>
  <c r="N150" i="417"/>
  <c r="O150" i="417" s="1"/>
  <c r="L150" i="417"/>
  <c r="M150" i="417" s="1"/>
  <c r="J150" i="417"/>
  <c r="K150" i="417" s="1"/>
  <c r="B150" i="417"/>
  <c r="A150" i="417"/>
  <c r="AD149" i="417"/>
  <c r="AB149" i="417"/>
  <c r="Z149" i="417"/>
  <c r="AA149" i="417" s="1"/>
  <c r="X149" i="417"/>
  <c r="Y149" i="417" s="1"/>
  <c r="V149" i="417"/>
  <c r="W149" i="417" s="1"/>
  <c r="T149" i="417"/>
  <c r="U149" i="417" s="1"/>
  <c r="R149" i="417"/>
  <c r="S149" i="417" s="1"/>
  <c r="P149" i="417"/>
  <c r="Q149" i="417" s="1"/>
  <c r="N149" i="417"/>
  <c r="O149" i="417" s="1"/>
  <c r="L149" i="417"/>
  <c r="M149" i="417" s="1"/>
  <c r="J149" i="417"/>
  <c r="K149" i="417" s="1"/>
  <c r="H149" i="417"/>
  <c r="I149" i="417" s="1"/>
  <c r="B149" i="417"/>
  <c r="A149" i="417"/>
  <c r="AD148" i="417"/>
  <c r="AE146" i="43" s="1"/>
  <c r="AB148" i="417"/>
  <c r="Z148" i="417"/>
  <c r="AA148" i="417" s="1"/>
  <c r="X148" i="417"/>
  <c r="Y148" i="417" s="1"/>
  <c r="V148" i="417"/>
  <c r="W148" i="417" s="1"/>
  <c r="T148" i="417"/>
  <c r="U148" i="417" s="1"/>
  <c r="R148" i="417"/>
  <c r="S148" i="417" s="1"/>
  <c r="P148" i="417"/>
  <c r="Q148" i="417" s="1"/>
  <c r="N148" i="417"/>
  <c r="O148" i="417" s="1"/>
  <c r="L148" i="417"/>
  <c r="M148" i="417" s="1"/>
  <c r="J148" i="417"/>
  <c r="K148" i="417" s="1"/>
  <c r="H148" i="417"/>
  <c r="I148" i="417" s="1"/>
  <c r="B148" i="417"/>
  <c r="A148" i="417"/>
  <c r="AD147" i="417"/>
  <c r="AB147" i="417"/>
  <c r="Z147" i="417"/>
  <c r="AA147" i="417" s="1"/>
  <c r="X147" i="417"/>
  <c r="Y147" i="417" s="1"/>
  <c r="V147" i="417"/>
  <c r="W147" i="417" s="1"/>
  <c r="T147" i="417"/>
  <c r="U147" i="417" s="1"/>
  <c r="R147" i="417"/>
  <c r="S147" i="417" s="1"/>
  <c r="P147" i="417"/>
  <c r="Q147" i="417" s="1"/>
  <c r="N147" i="417"/>
  <c r="O147" i="417" s="1"/>
  <c r="L147" i="417"/>
  <c r="M147" i="417" s="1"/>
  <c r="J147" i="417"/>
  <c r="K147" i="417" s="1"/>
  <c r="H147" i="417"/>
  <c r="I147" i="417" s="1"/>
  <c r="B147" i="417"/>
  <c r="A147" i="417"/>
  <c r="AD146" i="417"/>
  <c r="AB146" i="417"/>
  <c r="AC144" i="43" s="1"/>
  <c r="Z146" i="417"/>
  <c r="AA146" i="417" s="1"/>
  <c r="X146" i="417"/>
  <c r="Y146" i="417" s="1"/>
  <c r="V146" i="417"/>
  <c r="W146" i="417" s="1"/>
  <c r="T146" i="417"/>
  <c r="U146" i="417" s="1"/>
  <c r="R146" i="417"/>
  <c r="S146" i="417" s="1"/>
  <c r="P146" i="417"/>
  <c r="Q146" i="417" s="1"/>
  <c r="N146" i="417"/>
  <c r="O146" i="417" s="1"/>
  <c r="L146" i="417"/>
  <c r="M146" i="417" s="1"/>
  <c r="J146" i="417"/>
  <c r="K146" i="417" s="1"/>
  <c r="H146" i="417"/>
  <c r="I146" i="417" s="1"/>
  <c r="B146" i="417"/>
  <c r="A146" i="417"/>
  <c r="AD145" i="417"/>
  <c r="AE143" i="43" s="1"/>
  <c r="AB145" i="417"/>
  <c r="Z145" i="417"/>
  <c r="AA145" i="417" s="1"/>
  <c r="X145" i="417"/>
  <c r="Y145" i="417" s="1"/>
  <c r="V145" i="417"/>
  <c r="W145" i="417" s="1"/>
  <c r="T145" i="417"/>
  <c r="U145" i="417" s="1"/>
  <c r="R145" i="417"/>
  <c r="S145" i="417" s="1"/>
  <c r="P145" i="417"/>
  <c r="Q145" i="417" s="1"/>
  <c r="N145" i="417"/>
  <c r="O145" i="417" s="1"/>
  <c r="L145" i="417"/>
  <c r="M145" i="417" s="1"/>
  <c r="J145" i="417"/>
  <c r="K145" i="417" s="1"/>
  <c r="H145" i="417"/>
  <c r="I145" i="417" s="1"/>
  <c r="B145" i="417"/>
  <c r="A145" i="417"/>
  <c r="AD144" i="417"/>
  <c r="AB144" i="417"/>
  <c r="Z144" i="417"/>
  <c r="AA144" i="417" s="1"/>
  <c r="X144" i="417"/>
  <c r="Y144" i="417" s="1"/>
  <c r="V144" i="417"/>
  <c r="W144" i="417" s="1"/>
  <c r="T144" i="417"/>
  <c r="U144" i="417" s="1"/>
  <c r="R144" i="417"/>
  <c r="S144" i="417" s="1"/>
  <c r="P144" i="417"/>
  <c r="Q144" i="417" s="1"/>
  <c r="N144" i="417"/>
  <c r="O144" i="417" s="1"/>
  <c r="L144" i="417"/>
  <c r="M144" i="417" s="1"/>
  <c r="J144" i="417"/>
  <c r="K144" i="417" s="1"/>
  <c r="H144" i="417"/>
  <c r="I144" i="417" s="1"/>
  <c r="B144" i="417"/>
  <c r="A144" i="417"/>
  <c r="AD143" i="417"/>
  <c r="AB143" i="417"/>
  <c r="AC141" i="43" s="1"/>
  <c r="Z143" i="417"/>
  <c r="AA143" i="417" s="1"/>
  <c r="X143" i="417"/>
  <c r="Y143" i="417" s="1"/>
  <c r="V143" i="417"/>
  <c r="W143" i="417" s="1"/>
  <c r="T143" i="417"/>
  <c r="U143" i="417" s="1"/>
  <c r="R143" i="417"/>
  <c r="S143" i="417" s="1"/>
  <c r="P143" i="417"/>
  <c r="Q143" i="417" s="1"/>
  <c r="N143" i="417"/>
  <c r="O143" i="417" s="1"/>
  <c r="L143" i="417"/>
  <c r="M143" i="417" s="1"/>
  <c r="J143" i="417"/>
  <c r="K143" i="417" s="1"/>
  <c r="H143" i="417"/>
  <c r="I143" i="417" s="1"/>
  <c r="B143" i="417"/>
  <c r="A143" i="417"/>
  <c r="AD142" i="417"/>
  <c r="AE140" i="43" s="1"/>
  <c r="AB142" i="417"/>
  <c r="Z142" i="417"/>
  <c r="AA142" i="417" s="1"/>
  <c r="X142" i="417"/>
  <c r="Y142" i="417" s="1"/>
  <c r="V142" i="417"/>
  <c r="W142" i="417" s="1"/>
  <c r="T142" i="417"/>
  <c r="U142" i="417" s="1"/>
  <c r="R142" i="417"/>
  <c r="S142" i="417" s="1"/>
  <c r="P142" i="417"/>
  <c r="Q142" i="417" s="1"/>
  <c r="N142" i="417"/>
  <c r="O142" i="417" s="1"/>
  <c r="L142" i="417"/>
  <c r="M142" i="417" s="1"/>
  <c r="J142" i="417"/>
  <c r="K142" i="417" s="1"/>
  <c r="H142" i="417"/>
  <c r="I142" i="417" s="1"/>
  <c r="B142" i="417"/>
  <c r="A142" i="417"/>
  <c r="AD141" i="417"/>
  <c r="AB141" i="417"/>
  <c r="Z141" i="417"/>
  <c r="AA141" i="417" s="1"/>
  <c r="X141" i="417"/>
  <c r="Y141" i="417" s="1"/>
  <c r="V141" i="417"/>
  <c r="W141" i="417" s="1"/>
  <c r="T141" i="417"/>
  <c r="U141" i="417" s="1"/>
  <c r="R141" i="417"/>
  <c r="S141" i="417" s="1"/>
  <c r="P141" i="417"/>
  <c r="Q141" i="417" s="1"/>
  <c r="N141" i="417"/>
  <c r="O141" i="417" s="1"/>
  <c r="L141" i="417"/>
  <c r="M141" i="417" s="1"/>
  <c r="J141" i="417"/>
  <c r="K141" i="417" s="1"/>
  <c r="H141" i="417"/>
  <c r="I141" i="417" s="1"/>
  <c r="B141" i="417"/>
  <c r="A141" i="417"/>
  <c r="AD140" i="417"/>
  <c r="AB140" i="417"/>
  <c r="AC138" i="43" s="1"/>
  <c r="Z140" i="417"/>
  <c r="AA140" i="417" s="1"/>
  <c r="X140" i="417"/>
  <c r="Y140" i="417" s="1"/>
  <c r="V140" i="417"/>
  <c r="W140" i="417" s="1"/>
  <c r="T140" i="417"/>
  <c r="U140" i="417" s="1"/>
  <c r="R140" i="417"/>
  <c r="S140" i="417" s="1"/>
  <c r="P140" i="417"/>
  <c r="Q140" i="417" s="1"/>
  <c r="N140" i="417"/>
  <c r="O140" i="417" s="1"/>
  <c r="L140" i="417"/>
  <c r="M140" i="417" s="1"/>
  <c r="J140" i="417"/>
  <c r="K140" i="417" s="1"/>
  <c r="H140" i="417"/>
  <c r="I140" i="417" s="1"/>
  <c r="B140" i="417"/>
  <c r="A140" i="417"/>
  <c r="AD139" i="417"/>
  <c r="AE137" i="43" s="1"/>
  <c r="AB139" i="417"/>
  <c r="Z139" i="417"/>
  <c r="AA139" i="417" s="1"/>
  <c r="X139" i="417"/>
  <c r="Y139" i="417" s="1"/>
  <c r="V139" i="417"/>
  <c r="W139" i="417" s="1"/>
  <c r="T139" i="417"/>
  <c r="U139" i="417" s="1"/>
  <c r="R139" i="417"/>
  <c r="S139" i="417" s="1"/>
  <c r="P139" i="417"/>
  <c r="Q139" i="417" s="1"/>
  <c r="N139" i="417"/>
  <c r="O139" i="417" s="1"/>
  <c r="L139" i="417"/>
  <c r="M139" i="417" s="1"/>
  <c r="J139" i="417"/>
  <c r="K139" i="417" s="1"/>
  <c r="H139" i="417"/>
  <c r="I139" i="417" s="1"/>
  <c r="B139" i="417"/>
  <c r="A139" i="417"/>
  <c r="AD138" i="417"/>
  <c r="AB138" i="417"/>
  <c r="Z138" i="417"/>
  <c r="AA138" i="417" s="1"/>
  <c r="X138" i="417"/>
  <c r="Y138" i="417" s="1"/>
  <c r="V138" i="417"/>
  <c r="W138" i="417" s="1"/>
  <c r="T138" i="417"/>
  <c r="U138" i="417" s="1"/>
  <c r="R138" i="417"/>
  <c r="S138" i="417" s="1"/>
  <c r="P138" i="417"/>
  <c r="Q138" i="417" s="1"/>
  <c r="N138" i="417"/>
  <c r="O138" i="417" s="1"/>
  <c r="L138" i="417"/>
  <c r="M138" i="417" s="1"/>
  <c r="J138" i="417"/>
  <c r="K138" i="417" s="1"/>
  <c r="H138" i="417"/>
  <c r="I138" i="417" s="1"/>
  <c r="B138" i="417"/>
  <c r="A138" i="417"/>
  <c r="AD137" i="417"/>
  <c r="AB137" i="417"/>
  <c r="AC135" i="43" s="1"/>
  <c r="Z137" i="417"/>
  <c r="AA137" i="417" s="1"/>
  <c r="X137" i="417"/>
  <c r="Y137" i="417" s="1"/>
  <c r="V137" i="417"/>
  <c r="W137" i="417" s="1"/>
  <c r="T137" i="417"/>
  <c r="U137" i="417" s="1"/>
  <c r="R137" i="417"/>
  <c r="S137" i="417" s="1"/>
  <c r="P137" i="417"/>
  <c r="Q137" i="417" s="1"/>
  <c r="N137" i="417"/>
  <c r="O137" i="417" s="1"/>
  <c r="L137" i="417"/>
  <c r="M137" i="417" s="1"/>
  <c r="J137" i="417"/>
  <c r="K137" i="417" s="1"/>
  <c r="H137" i="417"/>
  <c r="I137" i="417" s="1"/>
  <c r="B137" i="417"/>
  <c r="A137" i="417"/>
  <c r="AD136" i="417"/>
  <c r="AE134" i="43" s="1"/>
  <c r="AB136" i="417"/>
  <c r="Z136" i="417"/>
  <c r="AA136" i="417" s="1"/>
  <c r="X136" i="417"/>
  <c r="Y136" i="417" s="1"/>
  <c r="V136" i="417"/>
  <c r="W136" i="417" s="1"/>
  <c r="T136" i="417"/>
  <c r="U136" i="417" s="1"/>
  <c r="R136" i="417"/>
  <c r="S136" i="417" s="1"/>
  <c r="P136" i="417"/>
  <c r="Q136" i="417" s="1"/>
  <c r="N136" i="417"/>
  <c r="O136" i="417" s="1"/>
  <c r="L136" i="417"/>
  <c r="M136" i="417" s="1"/>
  <c r="J136" i="417"/>
  <c r="K136" i="417" s="1"/>
  <c r="H136" i="417"/>
  <c r="I136" i="417" s="1"/>
  <c r="B136" i="417"/>
  <c r="A136" i="417"/>
  <c r="AD135" i="417"/>
  <c r="AB135" i="417"/>
  <c r="Z135" i="417"/>
  <c r="AA135" i="417" s="1"/>
  <c r="X135" i="417"/>
  <c r="Y135" i="417" s="1"/>
  <c r="V135" i="417"/>
  <c r="W135" i="417" s="1"/>
  <c r="T135" i="417"/>
  <c r="U135" i="417" s="1"/>
  <c r="R135" i="417"/>
  <c r="S135" i="417" s="1"/>
  <c r="P135" i="417"/>
  <c r="Q135" i="417" s="1"/>
  <c r="N135" i="417"/>
  <c r="O135" i="417" s="1"/>
  <c r="L135" i="417"/>
  <c r="M135" i="417" s="1"/>
  <c r="J135" i="417"/>
  <c r="K135" i="417" s="1"/>
  <c r="H135" i="417"/>
  <c r="I135" i="417" s="1"/>
  <c r="B135" i="417"/>
  <c r="A135" i="417"/>
  <c r="AD134" i="417"/>
  <c r="AB134" i="417"/>
  <c r="AC132" i="43" s="1"/>
  <c r="Z134" i="417"/>
  <c r="AA134" i="417" s="1"/>
  <c r="X134" i="417"/>
  <c r="Y134" i="417" s="1"/>
  <c r="V134" i="417"/>
  <c r="W134" i="417" s="1"/>
  <c r="T134" i="417"/>
  <c r="U134" i="417" s="1"/>
  <c r="R134" i="417"/>
  <c r="S134" i="417" s="1"/>
  <c r="P134" i="417"/>
  <c r="Q134" i="417" s="1"/>
  <c r="N134" i="417"/>
  <c r="O134" i="417" s="1"/>
  <c r="L134" i="417"/>
  <c r="M134" i="417" s="1"/>
  <c r="J134" i="417"/>
  <c r="K134" i="417" s="1"/>
  <c r="H134" i="417"/>
  <c r="I134" i="417" s="1"/>
  <c r="B134" i="417"/>
  <c r="A134" i="417"/>
  <c r="AD133" i="417"/>
  <c r="AB133" i="417"/>
  <c r="Z133" i="417"/>
  <c r="AA133" i="417" s="1"/>
  <c r="X133" i="417"/>
  <c r="Y133" i="417" s="1"/>
  <c r="V133" i="417"/>
  <c r="W133" i="417" s="1"/>
  <c r="T133" i="417"/>
  <c r="U133" i="417" s="1"/>
  <c r="R133" i="417"/>
  <c r="S133" i="417" s="1"/>
  <c r="P133" i="417"/>
  <c r="Q133" i="417" s="1"/>
  <c r="N133" i="417"/>
  <c r="O133" i="417" s="1"/>
  <c r="L133" i="417"/>
  <c r="M133" i="417" s="1"/>
  <c r="J133" i="417"/>
  <c r="K133" i="417" s="1"/>
  <c r="H133" i="417"/>
  <c r="I133" i="417" s="1"/>
  <c r="B133" i="417"/>
  <c r="A133" i="417"/>
  <c r="AD132" i="417"/>
  <c r="AB132" i="417"/>
  <c r="Z132" i="417"/>
  <c r="AA132" i="417" s="1"/>
  <c r="X132" i="417"/>
  <c r="Y132" i="417" s="1"/>
  <c r="V132" i="417"/>
  <c r="W132" i="417" s="1"/>
  <c r="T132" i="417"/>
  <c r="U132" i="417" s="1"/>
  <c r="R132" i="417"/>
  <c r="S132" i="417" s="1"/>
  <c r="P132" i="417"/>
  <c r="Q132" i="417" s="1"/>
  <c r="N132" i="417"/>
  <c r="O132" i="417" s="1"/>
  <c r="L132" i="417"/>
  <c r="M132" i="417" s="1"/>
  <c r="J132" i="417"/>
  <c r="K132" i="417" s="1"/>
  <c r="H132" i="417"/>
  <c r="I132" i="417" s="1"/>
  <c r="B132" i="417"/>
  <c r="A132" i="417"/>
  <c r="AD131" i="417"/>
  <c r="AB131" i="417"/>
  <c r="AC129" i="43" s="1"/>
  <c r="Z131" i="417"/>
  <c r="AA131" i="417" s="1"/>
  <c r="X131" i="417"/>
  <c r="Y131" i="417" s="1"/>
  <c r="V131" i="417"/>
  <c r="W131" i="417" s="1"/>
  <c r="T131" i="417"/>
  <c r="U131" i="417" s="1"/>
  <c r="R131" i="417"/>
  <c r="S131" i="417" s="1"/>
  <c r="P131" i="417"/>
  <c r="Q131" i="417" s="1"/>
  <c r="N131" i="417"/>
  <c r="O131" i="417" s="1"/>
  <c r="L131" i="417"/>
  <c r="M131" i="417" s="1"/>
  <c r="J131" i="417"/>
  <c r="K131" i="417" s="1"/>
  <c r="H131" i="417"/>
  <c r="I131" i="417" s="1"/>
  <c r="B131" i="417"/>
  <c r="A131" i="417"/>
  <c r="AD130" i="417"/>
  <c r="AB130" i="417"/>
  <c r="Z130" i="417"/>
  <c r="AA130" i="417" s="1"/>
  <c r="X130" i="417"/>
  <c r="Y130" i="417" s="1"/>
  <c r="V130" i="417"/>
  <c r="W130" i="417" s="1"/>
  <c r="T130" i="417"/>
  <c r="U130" i="417" s="1"/>
  <c r="R130" i="417"/>
  <c r="S130" i="417" s="1"/>
  <c r="P130" i="417"/>
  <c r="Q130" i="417" s="1"/>
  <c r="N130" i="417"/>
  <c r="O130" i="417" s="1"/>
  <c r="L130" i="417"/>
  <c r="M130" i="417" s="1"/>
  <c r="J130" i="417"/>
  <c r="K130" i="417" s="1"/>
  <c r="H130" i="417"/>
  <c r="I130" i="417" s="1"/>
  <c r="B130" i="417"/>
  <c r="A130" i="417"/>
  <c r="AD129" i="417"/>
  <c r="AB129" i="417"/>
  <c r="Z129" i="417"/>
  <c r="AA129" i="417" s="1"/>
  <c r="X129" i="417"/>
  <c r="Y129" i="417" s="1"/>
  <c r="V129" i="417"/>
  <c r="W129" i="417" s="1"/>
  <c r="T129" i="417"/>
  <c r="U129" i="417" s="1"/>
  <c r="R129" i="417"/>
  <c r="S129" i="417" s="1"/>
  <c r="P129" i="417"/>
  <c r="Q129" i="417" s="1"/>
  <c r="N129" i="417"/>
  <c r="O129" i="417" s="1"/>
  <c r="L129" i="417"/>
  <c r="M129" i="417" s="1"/>
  <c r="J129" i="417"/>
  <c r="K129" i="417" s="1"/>
  <c r="H129" i="417"/>
  <c r="I129" i="417" s="1"/>
  <c r="B129" i="417"/>
  <c r="A129" i="417"/>
  <c r="AD128" i="417"/>
  <c r="AB128" i="417"/>
  <c r="AC126" i="43" s="1"/>
  <c r="Z128" i="417"/>
  <c r="AA128" i="417" s="1"/>
  <c r="X128" i="417"/>
  <c r="Y128" i="417" s="1"/>
  <c r="V128" i="417"/>
  <c r="W128" i="417" s="1"/>
  <c r="T128" i="417"/>
  <c r="U128" i="417" s="1"/>
  <c r="R128" i="417"/>
  <c r="S128" i="417" s="1"/>
  <c r="P128" i="417"/>
  <c r="Q128" i="417" s="1"/>
  <c r="N128" i="417"/>
  <c r="O128" i="417" s="1"/>
  <c r="L128" i="417"/>
  <c r="M128" i="417" s="1"/>
  <c r="J128" i="417"/>
  <c r="K128" i="417" s="1"/>
  <c r="H128" i="417"/>
  <c r="I128" i="417" s="1"/>
  <c r="B128" i="417"/>
  <c r="A128" i="417"/>
  <c r="AD127" i="417"/>
  <c r="AB127" i="417"/>
  <c r="Z127" i="417"/>
  <c r="AA127" i="417" s="1"/>
  <c r="X127" i="417"/>
  <c r="Y127" i="417" s="1"/>
  <c r="V127" i="417"/>
  <c r="W127" i="417" s="1"/>
  <c r="T127" i="417"/>
  <c r="U127" i="417" s="1"/>
  <c r="R127" i="417"/>
  <c r="S127" i="417" s="1"/>
  <c r="P127" i="417"/>
  <c r="Q127" i="417" s="1"/>
  <c r="N127" i="417"/>
  <c r="O127" i="417" s="1"/>
  <c r="L127" i="417"/>
  <c r="M127" i="417" s="1"/>
  <c r="J127" i="417"/>
  <c r="K127" i="417" s="1"/>
  <c r="H127" i="417"/>
  <c r="I127" i="417" s="1"/>
  <c r="B127" i="417"/>
  <c r="A127" i="417"/>
  <c r="AD126" i="417"/>
  <c r="AB126" i="417"/>
  <c r="Z126" i="417"/>
  <c r="AA126" i="417" s="1"/>
  <c r="X126" i="417"/>
  <c r="Y126" i="417" s="1"/>
  <c r="V126" i="417"/>
  <c r="W126" i="417" s="1"/>
  <c r="T126" i="417"/>
  <c r="U126" i="417" s="1"/>
  <c r="R126" i="417"/>
  <c r="S126" i="417" s="1"/>
  <c r="P126" i="417"/>
  <c r="Q126" i="417" s="1"/>
  <c r="N126" i="417"/>
  <c r="O126" i="417" s="1"/>
  <c r="L126" i="417"/>
  <c r="M126" i="417" s="1"/>
  <c r="J126" i="417"/>
  <c r="K126" i="417" s="1"/>
  <c r="H126" i="417"/>
  <c r="I126" i="417" s="1"/>
  <c r="B126" i="417"/>
  <c r="A126" i="417"/>
  <c r="AD125" i="417"/>
  <c r="AB125" i="417"/>
  <c r="AC123" i="43" s="1"/>
  <c r="Z125" i="417"/>
  <c r="AA125" i="417" s="1"/>
  <c r="X125" i="417"/>
  <c r="Y125" i="417" s="1"/>
  <c r="V125" i="417"/>
  <c r="W125" i="417" s="1"/>
  <c r="T125" i="417"/>
  <c r="U125" i="417" s="1"/>
  <c r="R125" i="417"/>
  <c r="S125" i="417" s="1"/>
  <c r="P125" i="417"/>
  <c r="Q125" i="417" s="1"/>
  <c r="N125" i="417"/>
  <c r="O125" i="417" s="1"/>
  <c r="L125" i="417"/>
  <c r="M125" i="417" s="1"/>
  <c r="J125" i="417"/>
  <c r="K125" i="417" s="1"/>
  <c r="H125" i="417"/>
  <c r="I125" i="417" s="1"/>
  <c r="B125" i="417"/>
  <c r="A125" i="417"/>
  <c r="AD124" i="417"/>
  <c r="AB124" i="417"/>
  <c r="Z124" i="417"/>
  <c r="AA124" i="417" s="1"/>
  <c r="X124" i="417"/>
  <c r="Y124" i="417" s="1"/>
  <c r="V124" i="417"/>
  <c r="W124" i="417" s="1"/>
  <c r="T124" i="417"/>
  <c r="U124" i="417" s="1"/>
  <c r="R124" i="417"/>
  <c r="S124" i="417" s="1"/>
  <c r="P124" i="417"/>
  <c r="Q124" i="417" s="1"/>
  <c r="N124" i="417"/>
  <c r="O124" i="417" s="1"/>
  <c r="L124" i="417"/>
  <c r="M124" i="417" s="1"/>
  <c r="J124" i="417"/>
  <c r="K124" i="417" s="1"/>
  <c r="H124" i="417"/>
  <c r="I124" i="417" s="1"/>
  <c r="B124" i="417"/>
  <c r="A124" i="417"/>
  <c r="AD123" i="417"/>
  <c r="AB123" i="417"/>
  <c r="Z123" i="417"/>
  <c r="AA123" i="417" s="1"/>
  <c r="X123" i="417"/>
  <c r="Y123" i="417" s="1"/>
  <c r="V123" i="417"/>
  <c r="W123" i="417" s="1"/>
  <c r="T123" i="417"/>
  <c r="U123" i="417" s="1"/>
  <c r="R123" i="417"/>
  <c r="S123" i="417" s="1"/>
  <c r="P123" i="417"/>
  <c r="Q123" i="417" s="1"/>
  <c r="N123" i="417"/>
  <c r="O123" i="417" s="1"/>
  <c r="L123" i="417"/>
  <c r="M123" i="417" s="1"/>
  <c r="J123" i="417"/>
  <c r="K123" i="417" s="1"/>
  <c r="H123" i="417"/>
  <c r="I123" i="417" s="1"/>
  <c r="B123" i="417"/>
  <c r="A123" i="417"/>
  <c r="AD122" i="417"/>
  <c r="AB122" i="417"/>
  <c r="AC120" i="43" s="1"/>
  <c r="Z122" i="417"/>
  <c r="AA122" i="417" s="1"/>
  <c r="X122" i="417"/>
  <c r="Y122" i="417" s="1"/>
  <c r="V122" i="417"/>
  <c r="W122" i="417" s="1"/>
  <c r="T122" i="417"/>
  <c r="U122" i="417" s="1"/>
  <c r="R122" i="417"/>
  <c r="S122" i="417" s="1"/>
  <c r="P122" i="417"/>
  <c r="Q122" i="417" s="1"/>
  <c r="N122" i="417"/>
  <c r="O122" i="417" s="1"/>
  <c r="L122" i="417"/>
  <c r="M122" i="417" s="1"/>
  <c r="J122" i="417"/>
  <c r="K122" i="417" s="1"/>
  <c r="H122" i="417"/>
  <c r="I122" i="417" s="1"/>
  <c r="B122" i="417"/>
  <c r="A122" i="417"/>
  <c r="AD121" i="417"/>
  <c r="AE119" i="43" s="1"/>
  <c r="AB121" i="417"/>
  <c r="Z121" i="417"/>
  <c r="AA121" i="417" s="1"/>
  <c r="X121" i="417"/>
  <c r="Y121" i="417" s="1"/>
  <c r="V121" i="417"/>
  <c r="W121" i="417" s="1"/>
  <c r="T121" i="417"/>
  <c r="U121" i="417" s="1"/>
  <c r="R121" i="417"/>
  <c r="S121" i="417" s="1"/>
  <c r="P121" i="417"/>
  <c r="Q121" i="417" s="1"/>
  <c r="N121" i="417"/>
  <c r="O121" i="417" s="1"/>
  <c r="L121" i="417"/>
  <c r="M121" i="417" s="1"/>
  <c r="J121" i="417"/>
  <c r="K121" i="417" s="1"/>
  <c r="H121" i="417"/>
  <c r="I121" i="417" s="1"/>
  <c r="B121" i="417"/>
  <c r="A121" i="417"/>
  <c r="AD120" i="417"/>
  <c r="AB120" i="417"/>
  <c r="Z120" i="417"/>
  <c r="AA120" i="417" s="1"/>
  <c r="X120" i="417"/>
  <c r="Y120" i="417" s="1"/>
  <c r="V120" i="417"/>
  <c r="W120" i="417" s="1"/>
  <c r="T120" i="417"/>
  <c r="U120" i="417" s="1"/>
  <c r="R120" i="417"/>
  <c r="S120" i="417" s="1"/>
  <c r="P120" i="417"/>
  <c r="Q120" i="417" s="1"/>
  <c r="N120" i="417"/>
  <c r="O120" i="417" s="1"/>
  <c r="L120" i="417"/>
  <c r="M120" i="417" s="1"/>
  <c r="J120" i="417"/>
  <c r="K120" i="417" s="1"/>
  <c r="H120" i="417"/>
  <c r="I120" i="417" s="1"/>
  <c r="B120" i="417"/>
  <c r="A120" i="417"/>
  <c r="AD119" i="417"/>
  <c r="AB119" i="417"/>
  <c r="AC117" i="43" s="1"/>
  <c r="Z119" i="417"/>
  <c r="AA119" i="417" s="1"/>
  <c r="X119" i="417"/>
  <c r="Y119" i="417" s="1"/>
  <c r="V119" i="417"/>
  <c r="W119" i="417" s="1"/>
  <c r="T119" i="417"/>
  <c r="U119" i="417" s="1"/>
  <c r="R119" i="417"/>
  <c r="S119" i="417" s="1"/>
  <c r="P119" i="417"/>
  <c r="Q119" i="417" s="1"/>
  <c r="N119" i="417"/>
  <c r="O119" i="417" s="1"/>
  <c r="L119" i="417"/>
  <c r="M119" i="417" s="1"/>
  <c r="J119" i="417"/>
  <c r="K119" i="417" s="1"/>
  <c r="H119" i="417"/>
  <c r="I119" i="417" s="1"/>
  <c r="B119" i="417"/>
  <c r="A119" i="417"/>
  <c r="AD118" i="417"/>
  <c r="AB118" i="417"/>
  <c r="Z118" i="417"/>
  <c r="AA118" i="417" s="1"/>
  <c r="X118" i="417"/>
  <c r="Y118" i="417" s="1"/>
  <c r="V118" i="417"/>
  <c r="W118" i="417" s="1"/>
  <c r="T118" i="417"/>
  <c r="U118" i="417" s="1"/>
  <c r="R118" i="417"/>
  <c r="S118" i="417" s="1"/>
  <c r="P118" i="417"/>
  <c r="Q118" i="417" s="1"/>
  <c r="N118" i="417"/>
  <c r="O118" i="417" s="1"/>
  <c r="L118" i="417"/>
  <c r="M118" i="417" s="1"/>
  <c r="J118" i="417"/>
  <c r="K118" i="417" s="1"/>
  <c r="H118" i="417"/>
  <c r="I118" i="417" s="1"/>
  <c r="B118" i="417"/>
  <c r="A118" i="417"/>
  <c r="AD117" i="417"/>
  <c r="AB117" i="417"/>
  <c r="Z117" i="417"/>
  <c r="AA117" i="417" s="1"/>
  <c r="X117" i="417"/>
  <c r="Y117" i="417" s="1"/>
  <c r="V117" i="417"/>
  <c r="W117" i="417" s="1"/>
  <c r="T117" i="417"/>
  <c r="U117" i="417" s="1"/>
  <c r="R117" i="417"/>
  <c r="S117" i="417" s="1"/>
  <c r="P117" i="417"/>
  <c r="Q117" i="417" s="1"/>
  <c r="N117" i="417"/>
  <c r="O117" i="417" s="1"/>
  <c r="L117" i="417"/>
  <c r="M117" i="417" s="1"/>
  <c r="J117" i="417"/>
  <c r="K117" i="417" s="1"/>
  <c r="H117" i="417"/>
  <c r="I117" i="417" s="1"/>
  <c r="B117" i="417"/>
  <c r="A117" i="417"/>
  <c r="AD116" i="417"/>
  <c r="AB116" i="417"/>
  <c r="AC114" i="43" s="1"/>
  <c r="Z116" i="417"/>
  <c r="AA116" i="417" s="1"/>
  <c r="X116" i="417"/>
  <c r="Y116" i="417" s="1"/>
  <c r="V116" i="417"/>
  <c r="W116" i="417" s="1"/>
  <c r="T116" i="417"/>
  <c r="U116" i="417" s="1"/>
  <c r="R116" i="417"/>
  <c r="S116" i="417" s="1"/>
  <c r="P116" i="417"/>
  <c r="Q116" i="417" s="1"/>
  <c r="N116" i="417"/>
  <c r="O116" i="417" s="1"/>
  <c r="L116" i="417"/>
  <c r="M116" i="417" s="1"/>
  <c r="J116" i="417"/>
  <c r="K116" i="417" s="1"/>
  <c r="H116" i="417"/>
  <c r="I116" i="417" s="1"/>
  <c r="B116" i="417"/>
  <c r="A116" i="417"/>
  <c r="AD115" i="417"/>
  <c r="AE113" i="43" s="1"/>
  <c r="AB115" i="417"/>
  <c r="Z115" i="417"/>
  <c r="AA115" i="417" s="1"/>
  <c r="X115" i="417"/>
  <c r="Y115" i="417" s="1"/>
  <c r="V115" i="417"/>
  <c r="W115" i="417" s="1"/>
  <c r="T115" i="417"/>
  <c r="U115" i="417" s="1"/>
  <c r="R115" i="417"/>
  <c r="S115" i="417" s="1"/>
  <c r="P115" i="417"/>
  <c r="Q115" i="417" s="1"/>
  <c r="N115" i="417"/>
  <c r="O115" i="417" s="1"/>
  <c r="L115" i="417"/>
  <c r="M115" i="417" s="1"/>
  <c r="J115" i="417"/>
  <c r="K115" i="417" s="1"/>
  <c r="H115" i="417"/>
  <c r="I115" i="417" s="1"/>
  <c r="B115" i="417"/>
  <c r="A115" i="417"/>
  <c r="AD114" i="417"/>
  <c r="AB114" i="417"/>
  <c r="Z114" i="417"/>
  <c r="AA114" i="417" s="1"/>
  <c r="X114" i="417"/>
  <c r="Y114" i="417" s="1"/>
  <c r="V114" i="417"/>
  <c r="W114" i="417" s="1"/>
  <c r="T114" i="417"/>
  <c r="U114" i="417" s="1"/>
  <c r="R114" i="417"/>
  <c r="S114" i="417" s="1"/>
  <c r="P114" i="417"/>
  <c r="Q114" i="417" s="1"/>
  <c r="N114" i="417"/>
  <c r="O114" i="417" s="1"/>
  <c r="L114" i="417"/>
  <c r="M114" i="417" s="1"/>
  <c r="J114" i="417"/>
  <c r="K114" i="417" s="1"/>
  <c r="H114" i="417"/>
  <c r="I114" i="417" s="1"/>
  <c r="B114" i="417"/>
  <c r="A114" i="417"/>
  <c r="AD113" i="417"/>
  <c r="AB113" i="417"/>
  <c r="Z113" i="417"/>
  <c r="AA113" i="417" s="1"/>
  <c r="X113" i="417"/>
  <c r="Y113" i="417" s="1"/>
  <c r="V113" i="417"/>
  <c r="W113" i="417" s="1"/>
  <c r="T113" i="417"/>
  <c r="U113" i="417" s="1"/>
  <c r="R113" i="417"/>
  <c r="S113" i="417" s="1"/>
  <c r="P113" i="417"/>
  <c r="Q113" i="417" s="1"/>
  <c r="N113" i="417"/>
  <c r="O113" i="417" s="1"/>
  <c r="L113" i="417"/>
  <c r="M113" i="417" s="1"/>
  <c r="J113" i="417"/>
  <c r="K113" i="417" s="1"/>
  <c r="H113" i="417"/>
  <c r="I113" i="417" s="1"/>
  <c r="B113" i="417"/>
  <c r="A113" i="417"/>
  <c r="AD112" i="417"/>
  <c r="AE110" i="43" s="1"/>
  <c r="AB112" i="417"/>
  <c r="Z112" i="417"/>
  <c r="AA112" i="417" s="1"/>
  <c r="X112" i="417"/>
  <c r="Y112" i="417" s="1"/>
  <c r="V112" i="417"/>
  <c r="W112" i="417" s="1"/>
  <c r="T112" i="417"/>
  <c r="U112" i="417" s="1"/>
  <c r="R112" i="417"/>
  <c r="S112" i="417" s="1"/>
  <c r="P112" i="417"/>
  <c r="Q112" i="417" s="1"/>
  <c r="N112" i="417"/>
  <c r="O112" i="417" s="1"/>
  <c r="L112" i="417"/>
  <c r="M112" i="417" s="1"/>
  <c r="J112" i="417"/>
  <c r="K112" i="417" s="1"/>
  <c r="H112" i="417"/>
  <c r="I112" i="417" s="1"/>
  <c r="B112" i="417"/>
  <c r="A112" i="417"/>
  <c r="AD111" i="417"/>
  <c r="AB111" i="417"/>
  <c r="Z111" i="417"/>
  <c r="AA111" i="417" s="1"/>
  <c r="X111" i="417"/>
  <c r="Y111" i="417" s="1"/>
  <c r="V111" i="417"/>
  <c r="W111" i="417" s="1"/>
  <c r="T111" i="417"/>
  <c r="U111" i="417" s="1"/>
  <c r="R111" i="417"/>
  <c r="S111" i="417" s="1"/>
  <c r="P111" i="417"/>
  <c r="Q111" i="417" s="1"/>
  <c r="N111" i="417"/>
  <c r="O111" i="417" s="1"/>
  <c r="L111" i="417"/>
  <c r="M111" i="417" s="1"/>
  <c r="J111" i="417"/>
  <c r="K111" i="417" s="1"/>
  <c r="H111" i="417"/>
  <c r="I111" i="417" s="1"/>
  <c r="B111" i="417"/>
  <c r="A111" i="417"/>
  <c r="AD110" i="417"/>
  <c r="AB110" i="417"/>
  <c r="Z110" i="417"/>
  <c r="AA110" i="417" s="1"/>
  <c r="X110" i="417"/>
  <c r="Y110" i="417" s="1"/>
  <c r="V110" i="417"/>
  <c r="W110" i="417" s="1"/>
  <c r="T110" i="417"/>
  <c r="U110" i="417" s="1"/>
  <c r="R110" i="417"/>
  <c r="S110" i="417" s="1"/>
  <c r="P110" i="417"/>
  <c r="Q110" i="417" s="1"/>
  <c r="N110" i="417"/>
  <c r="O110" i="417" s="1"/>
  <c r="L110" i="417"/>
  <c r="M110" i="417" s="1"/>
  <c r="J110" i="417"/>
  <c r="K110" i="417" s="1"/>
  <c r="H110" i="417"/>
  <c r="I110" i="417" s="1"/>
  <c r="B110" i="417"/>
  <c r="A110" i="417"/>
  <c r="AD109" i="417"/>
  <c r="AB109" i="417"/>
  <c r="Z109" i="417"/>
  <c r="AA109" i="417" s="1"/>
  <c r="X109" i="417"/>
  <c r="Y109" i="417" s="1"/>
  <c r="V109" i="417"/>
  <c r="W109" i="417" s="1"/>
  <c r="T109" i="417"/>
  <c r="U109" i="417" s="1"/>
  <c r="R109" i="417"/>
  <c r="S109" i="417" s="1"/>
  <c r="P109" i="417"/>
  <c r="Q109" i="417" s="1"/>
  <c r="N109" i="417"/>
  <c r="O109" i="417" s="1"/>
  <c r="L109" i="417"/>
  <c r="M109" i="417" s="1"/>
  <c r="J109" i="417"/>
  <c r="K109" i="417" s="1"/>
  <c r="H109" i="417"/>
  <c r="I109" i="417" s="1"/>
  <c r="B109" i="417"/>
  <c r="A109" i="417"/>
  <c r="AD108" i="417"/>
  <c r="AB108" i="417"/>
  <c r="Z108" i="417"/>
  <c r="AA108" i="417" s="1"/>
  <c r="X108" i="417"/>
  <c r="Y108" i="417" s="1"/>
  <c r="V108" i="417"/>
  <c r="W108" i="417" s="1"/>
  <c r="T108" i="417"/>
  <c r="U108" i="417" s="1"/>
  <c r="R108" i="417"/>
  <c r="S108" i="417" s="1"/>
  <c r="P108" i="417"/>
  <c r="Q108" i="417" s="1"/>
  <c r="N108" i="417"/>
  <c r="O108" i="417" s="1"/>
  <c r="L108" i="417"/>
  <c r="M108" i="417" s="1"/>
  <c r="J108" i="417"/>
  <c r="K108" i="417" s="1"/>
  <c r="H108" i="417"/>
  <c r="I108" i="417" s="1"/>
  <c r="B108" i="417"/>
  <c r="A108" i="417"/>
  <c r="AD107" i="417"/>
  <c r="AE105" i="43" s="1"/>
  <c r="AB107" i="417"/>
  <c r="Z107" i="417"/>
  <c r="AA107" i="417" s="1"/>
  <c r="X107" i="417"/>
  <c r="Y107" i="417" s="1"/>
  <c r="V107" i="417"/>
  <c r="W107" i="417" s="1"/>
  <c r="T107" i="417"/>
  <c r="U107" i="417" s="1"/>
  <c r="R107" i="417"/>
  <c r="S107" i="417" s="1"/>
  <c r="P107" i="417"/>
  <c r="Q107" i="417" s="1"/>
  <c r="N107" i="417"/>
  <c r="O107" i="417" s="1"/>
  <c r="L107" i="417"/>
  <c r="M107" i="417" s="1"/>
  <c r="J107" i="417"/>
  <c r="K107" i="417" s="1"/>
  <c r="H107" i="417"/>
  <c r="I107" i="417" s="1"/>
  <c r="B107" i="417"/>
  <c r="A107" i="417"/>
  <c r="AD106" i="417"/>
  <c r="AB106" i="417"/>
  <c r="Z106" i="417"/>
  <c r="AA106" i="417" s="1"/>
  <c r="X106" i="417"/>
  <c r="Y106" i="417" s="1"/>
  <c r="V106" i="417"/>
  <c r="W106" i="417" s="1"/>
  <c r="T106" i="417"/>
  <c r="U106" i="417" s="1"/>
  <c r="R106" i="417"/>
  <c r="S106" i="417" s="1"/>
  <c r="P106" i="417"/>
  <c r="Q106" i="417" s="1"/>
  <c r="N106" i="417"/>
  <c r="O106" i="417" s="1"/>
  <c r="L106" i="417"/>
  <c r="M106" i="417" s="1"/>
  <c r="J106" i="417"/>
  <c r="K106" i="417" s="1"/>
  <c r="H106" i="417"/>
  <c r="I106" i="417" s="1"/>
  <c r="B106" i="417"/>
  <c r="A106" i="417"/>
  <c r="AD105" i="417"/>
  <c r="AB105" i="417"/>
  <c r="Z105" i="417"/>
  <c r="AA105" i="417" s="1"/>
  <c r="X105" i="417"/>
  <c r="Y105" i="417" s="1"/>
  <c r="V105" i="417"/>
  <c r="W105" i="417" s="1"/>
  <c r="T105" i="417"/>
  <c r="U105" i="417" s="1"/>
  <c r="R105" i="417"/>
  <c r="S105" i="417" s="1"/>
  <c r="P105" i="417"/>
  <c r="Q105" i="417" s="1"/>
  <c r="N105" i="417"/>
  <c r="O105" i="417" s="1"/>
  <c r="L105" i="417"/>
  <c r="M105" i="417" s="1"/>
  <c r="J105" i="417"/>
  <c r="K105" i="417" s="1"/>
  <c r="H105" i="417"/>
  <c r="I105" i="417" s="1"/>
  <c r="B105" i="417"/>
  <c r="A105" i="417"/>
  <c r="AD104" i="417"/>
  <c r="AB104" i="417"/>
  <c r="Z104" i="417"/>
  <c r="AA104" i="417" s="1"/>
  <c r="X104" i="417"/>
  <c r="Y104" i="417" s="1"/>
  <c r="V104" i="417"/>
  <c r="W104" i="417" s="1"/>
  <c r="T104" i="417"/>
  <c r="U104" i="417" s="1"/>
  <c r="R104" i="417"/>
  <c r="S104" i="417" s="1"/>
  <c r="P104" i="417"/>
  <c r="Q104" i="417" s="1"/>
  <c r="N104" i="417"/>
  <c r="O104" i="417" s="1"/>
  <c r="L104" i="417"/>
  <c r="M104" i="417" s="1"/>
  <c r="J104" i="417"/>
  <c r="K104" i="417" s="1"/>
  <c r="H104" i="417"/>
  <c r="I104" i="417" s="1"/>
  <c r="B104" i="417"/>
  <c r="A104" i="417"/>
  <c r="AD103" i="417"/>
  <c r="AB103" i="417"/>
  <c r="Z103" i="417"/>
  <c r="AA103" i="417" s="1"/>
  <c r="X103" i="417"/>
  <c r="Y103" i="417" s="1"/>
  <c r="V103" i="417"/>
  <c r="W103" i="417" s="1"/>
  <c r="T103" i="417"/>
  <c r="U103" i="417" s="1"/>
  <c r="R103" i="417"/>
  <c r="S103" i="417" s="1"/>
  <c r="P103" i="417"/>
  <c r="Q103" i="417" s="1"/>
  <c r="N103" i="417"/>
  <c r="O103" i="417" s="1"/>
  <c r="L103" i="417"/>
  <c r="M103" i="417" s="1"/>
  <c r="J103" i="417"/>
  <c r="K103" i="417" s="1"/>
  <c r="H103" i="417"/>
  <c r="I103" i="417" s="1"/>
  <c r="B103" i="417"/>
  <c r="A103" i="417"/>
  <c r="AD102" i="417"/>
  <c r="AB102" i="417"/>
  <c r="Z102" i="417"/>
  <c r="AA102" i="417" s="1"/>
  <c r="X102" i="417"/>
  <c r="Y102" i="417" s="1"/>
  <c r="V102" i="417"/>
  <c r="W102" i="417" s="1"/>
  <c r="T102" i="417"/>
  <c r="U102" i="417" s="1"/>
  <c r="R102" i="417"/>
  <c r="S102" i="417" s="1"/>
  <c r="P102" i="417"/>
  <c r="Q102" i="417" s="1"/>
  <c r="N102" i="417"/>
  <c r="O102" i="417" s="1"/>
  <c r="L102" i="417"/>
  <c r="M102" i="417" s="1"/>
  <c r="J102" i="417"/>
  <c r="K102" i="417" s="1"/>
  <c r="H102" i="417"/>
  <c r="I102" i="417" s="1"/>
  <c r="B102" i="417"/>
  <c r="A102" i="417"/>
  <c r="AD101" i="417"/>
  <c r="AB101" i="417"/>
  <c r="Z101" i="417"/>
  <c r="AA101" i="417" s="1"/>
  <c r="X101" i="417"/>
  <c r="Y101" i="417" s="1"/>
  <c r="V101" i="417"/>
  <c r="W101" i="417" s="1"/>
  <c r="T101" i="417"/>
  <c r="U101" i="417" s="1"/>
  <c r="R101" i="417"/>
  <c r="S101" i="417" s="1"/>
  <c r="P101" i="417"/>
  <c r="Q101" i="417" s="1"/>
  <c r="N101" i="417"/>
  <c r="O101" i="417" s="1"/>
  <c r="L101" i="417"/>
  <c r="M101" i="417" s="1"/>
  <c r="J101" i="417"/>
  <c r="K101" i="417" s="1"/>
  <c r="H101" i="417"/>
  <c r="I101" i="417" s="1"/>
  <c r="B101" i="417"/>
  <c r="A101" i="417"/>
  <c r="AD100" i="417"/>
  <c r="AB100" i="417"/>
  <c r="Z100" i="417"/>
  <c r="AA100" i="417" s="1"/>
  <c r="X100" i="417"/>
  <c r="Y100" i="417" s="1"/>
  <c r="V100" i="417"/>
  <c r="W100" i="417" s="1"/>
  <c r="T100" i="417"/>
  <c r="U100" i="417" s="1"/>
  <c r="R100" i="417"/>
  <c r="S100" i="417" s="1"/>
  <c r="P100" i="417"/>
  <c r="Q100" i="417" s="1"/>
  <c r="N100" i="417"/>
  <c r="O100" i="417" s="1"/>
  <c r="L100" i="417"/>
  <c r="M100" i="417" s="1"/>
  <c r="J100" i="417"/>
  <c r="K100" i="417" s="1"/>
  <c r="H100" i="417"/>
  <c r="I100" i="417" s="1"/>
  <c r="B100" i="417"/>
  <c r="A100" i="417"/>
  <c r="AD99" i="417"/>
  <c r="AB99" i="417"/>
  <c r="Z99" i="417"/>
  <c r="AA99" i="417" s="1"/>
  <c r="X99" i="417"/>
  <c r="Y99" i="417" s="1"/>
  <c r="V99" i="417"/>
  <c r="W99" i="417" s="1"/>
  <c r="T99" i="417"/>
  <c r="U99" i="417" s="1"/>
  <c r="R99" i="417"/>
  <c r="S99" i="417" s="1"/>
  <c r="P99" i="417"/>
  <c r="Q99" i="417" s="1"/>
  <c r="N99" i="417"/>
  <c r="O99" i="417" s="1"/>
  <c r="L99" i="417"/>
  <c r="M99" i="417" s="1"/>
  <c r="J99" i="417"/>
  <c r="K99" i="417" s="1"/>
  <c r="H99" i="417"/>
  <c r="I99" i="417" s="1"/>
  <c r="B99" i="417"/>
  <c r="A99" i="417"/>
  <c r="AD98" i="417"/>
  <c r="AE96" i="43" s="1"/>
  <c r="AB98" i="417"/>
  <c r="Z98" i="417"/>
  <c r="AA98" i="417" s="1"/>
  <c r="X98" i="417"/>
  <c r="Y98" i="417" s="1"/>
  <c r="V98" i="417"/>
  <c r="W98" i="417" s="1"/>
  <c r="T98" i="417"/>
  <c r="U98" i="417" s="1"/>
  <c r="R98" i="417"/>
  <c r="S98" i="417" s="1"/>
  <c r="P98" i="417"/>
  <c r="Q98" i="417" s="1"/>
  <c r="N98" i="417"/>
  <c r="O98" i="417" s="1"/>
  <c r="L98" i="417"/>
  <c r="M98" i="417" s="1"/>
  <c r="J98" i="417"/>
  <c r="K98" i="417" s="1"/>
  <c r="H98" i="417"/>
  <c r="I98" i="417" s="1"/>
  <c r="B98" i="417"/>
  <c r="A98" i="417"/>
  <c r="AD97" i="417"/>
  <c r="AB97" i="417"/>
  <c r="Z97" i="417"/>
  <c r="AA97" i="417" s="1"/>
  <c r="X97" i="417"/>
  <c r="Y97" i="417" s="1"/>
  <c r="V97" i="417"/>
  <c r="W97" i="417" s="1"/>
  <c r="T97" i="417"/>
  <c r="U97" i="417" s="1"/>
  <c r="R97" i="417"/>
  <c r="S97" i="417" s="1"/>
  <c r="P97" i="417"/>
  <c r="Q97" i="417" s="1"/>
  <c r="N97" i="417"/>
  <c r="O97" i="417" s="1"/>
  <c r="L97" i="417"/>
  <c r="M97" i="417" s="1"/>
  <c r="J97" i="417"/>
  <c r="K97" i="417" s="1"/>
  <c r="H97" i="417"/>
  <c r="I97" i="417" s="1"/>
  <c r="B97" i="417"/>
  <c r="A97" i="417"/>
  <c r="AD96" i="417"/>
  <c r="AB96" i="417"/>
  <c r="Z96" i="417"/>
  <c r="AA96" i="417" s="1"/>
  <c r="X96" i="417"/>
  <c r="Y96" i="417" s="1"/>
  <c r="V96" i="417"/>
  <c r="W96" i="417" s="1"/>
  <c r="T96" i="417"/>
  <c r="U96" i="417" s="1"/>
  <c r="R96" i="417"/>
  <c r="S96" i="417" s="1"/>
  <c r="P96" i="417"/>
  <c r="Q96" i="417" s="1"/>
  <c r="N96" i="417"/>
  <c r="O96" i="417" s="1"/>
  <c r="L96" i="417"/>
  <c r="M96" i="417" s="1"/>
  <c r="J96" i="417"/>
  <c r="K96" i="417" s="1"/>
  <c r="H96" i="417"/>
  <c r="I96" i="417" s="1"/>
  <c r="B96" i="417"/>
  <c r="A96" i="417"/>
  <c r="AD95" i="417"/>
  <c r="AB95" i="417"/>
  <c r="Z95" i="417"/>
  <c r="AA95" i="417" s="1"/>
  <c r="X95" i="417"/>
  <c r="Y95" i="417" s="1"/>
  <c r="V95" i="417"/>
  <c r="W95" i="417" s="1"/>
  <c r="T95" i="417"/>
  <c r="U95" i="417" s="1"/>
  <c r="R95" i="417"/>
  <c r="S95" i="417" s="1"/>
  <c r="P95" i="417"/>
  <c r="Q95" i="417" s="1"/>
  <c r="N95" i="417"/>
  <c r="O95" i="417" s="1"/>
  <c r="L95" i="417"/>
  <c r="M95" i="417" s="1"/>
  <c r="J95" i="417"/>
  <c r="K95" i="417" s="1"/>
  <c r="H95" i="417"/>
  <c r="I95" i="417" s="1"/>
  <c r="B95" i="417"/>
  <c r="A95" i="417"/>
  <c r="AD94" i="417"/>
  <c r="AB94" i="417"/>
  <c r="Z94" i="417"/>
  <c r="AA94" i="417" s="1"/>
  <c r="X94" i="417"/>
  <c r="Y94" i="417" s="1"/>
  <c r="V94" i="417"/>
  <c r="W94" i="417" s="1"/>
  <c r="T94" i="417"/>
  <c r="U94" i="417" s="1"/>
  <c r="R94" i="417"/>
  <c r="S94" i="417" s="1"/>
  <c r="P94" i="417"/>
  <c r="Q94" i="417" s="1"/>
  <c r="N94" i="417"/>
  <c r="O94" i="417" s="1"/>
  <c r="L94" i="417"/>
  <c r="M94" i="417" s="1"/>
  <c r="J94" i="417"/>
  <c r="K94" i="417" s="1"/>
  <c r="H94" i="417"/>
  <c r="I94" i="417" s="1"/>
  <c r="B94" i="417"/>
  <c r="A94" i="417"/>
  <c r="AD93" i="417"/>
  <c r="AB93" i="417"/>
  <c r="Z93" i="417"/>
  <c r="AA93" i="417" s="1"/>
  <c r="X93" i="417"/>
  <c r="Y93" i="417" s="1"/>
  <c r="V93" i="417"/>
  <c r="W93" i="417" s="1"/>
  <c r="T93" i="417"/>
  <c r="U93" i="417" s="1"/>
  <c r="R93" i="417"/>
  <c r="S93" i="417" s="1"/>
  <c r="P93" i="417"/>
  <c r="Q93" i="417" s="1"/>
  <c r="N93" i="417"/>
  <c r="O93" i="417" s="1"/>
  <c r="L93" i="417"/>
  <c r="M93" i="417" s="1"/>
  <c r="J93" i="417"/>
  <c r="K93" i="417" s="1"/>
  <c r="H93" i="417"/>
  <c r="I93" i="417" s="1"/>
  <c r="B93" i="417"/>
  <c r="A93" i="417"/>
  <c r="AD92" i="417"/>
  <c r="AB92" i="417"/>
  <c r="Z92" i="417"/>
  <c r="AA92" i="417" s="1"/>
  <c r="X92" i="417"/>
  <c r="Y92" i="417" s="1"/>
  <c r="V92" i="417"/>
  <c r="W92" i="417" s="1"/>
  <c r="T92" i="417"/>
  <c r="U92" i="417" s="1"/>
  <c r="R92" i="417"/>
  <c r="S92" i="417" s="1"/>
  <c r="P92" i="417"/>
  <c r="Q92" i="417" s="1"/>
  <c r="N92" i="417"/>
  <c r="O92" i="417" s="1"/>
  <c r="L92" i="417"/>
  <c r="M92" i="417" s="1"/>
  <c r="J92" i="417"/>
  <c r="K92" i="417" s="1"/>
  <c r="H92" i="417"/>
  <c r="I92" i="417" s="1"/>
  <c r="B92" i="417"/>
  <c r="A92" i="417"/>
  <c r="AD91" i="417"/>
  <c r="AB91" i="417"/>
  <c r="Z91" i="417"/>
  <c r="AA91" i="417" s="1"/>
  <c r="X91" i="417"/>
  <c r="Y91" i="417" s="1"/>
  <c r="V91" i="417"/>
  <c r="W91" i="417" s="1"/>
  <c r="T91" i="417"/>
  <c r="U91" i="417" s="1"/>
  <c r="R91" i="417"/>
  <c r="S91" i="417" s="1"/>
  <c r="P91" i="417"/>
  <c r="Q91" i="417" s="1"/>
  <c r="N91" i="417"/>
  <c r="O91" i="417" s="1"/>
  <c r="L91" i="417"/>
  <c r="M91" i="417" s="1"/>
  <c r="J91" i="417"/>
  <c r="K91" i="417" s="1"/>
  <c r="H91" i="417"/>
  <c r="I91" i="417" s="1"/>
  <c r="B91" i="417"/>
  <c r="A91" i="417"/>
  <c r="AD90" i="417"/>
  <c r="AB90" i="417"/>
  <c r="AC88" i="43" s="1"/>
  <c r="Z90" i="417"/>
  <c r="AA90" i="417" s="1"/>
  <c r="X90" i="417"/>
  <c r="Y90" i="417" s="1"/>
  <c r="V90" i="417"/>
  <c r="W90" i="417" s="1"/>
  <c r="T90" i="417"/>
  <c r="U90" i="417" s="1"/>
  <c r="R90" i="417"/>
  <c r="S90" i="417" s="1"/>
  <c r="P90" i="417"/>
  <c r="Q90" i="417" s="1"/>
  <c r="N90" i="417"/>
  <c r="O90" i="417" s="1"/>
  <c r="L90" i="417"/>
  <c r="M90" i="417" s="1"/>
  <c r="J90" i="417"/>
  <c r="K90" i="417" s="1"/>
  <c r="H90" i="417"/>
  <c r="I90" i="417" s="1"/>
  <c r="B90" i="417"/>
  <c r="A90" i="417"/>
  <c r="AD89" i="417"/>
  <c r="AB89" i="417"/>
  <c r="Z89" i="417"/>
  <c r="AA89" i="417" s="1"/>
  <c r="X89" i="417"/>
  <c r="Y89" i="417" s="1"/>
  <c r="V89" i="417"/>
  <c r="W89" i="417" s="1"/>
  <c r="T89" i="417"/>
  <c r="U89" i="417" s="1"/>
  <c r="R89" i="417"/>
  <c r="S89" i="417" s="1"/>
  <c r="P89" i="417"/>
  <c r="Q89" i="417" s="1"/>
  <c r="N89" i="417"/>
  <c r="O89" i="417" s="1"/>
  <c r="L89" i="417"/>
  <c r="M89" i="417" s="1"/>
  <c r="J89" i="417"/>
  <c r="K89" i="417" s="1"/>
  <c r="H89" i="417"/>
  <c r="I89" i="417" s="1"/>
  <c r="B89" i="417"/>
  <c r="A89" i="417"/>
  <c r="AD88" i="417"/>
  <c r="AB88" i="417"/>
  <c r="Z88" i="417"/>
  <c r="AA88" i="417" s="1"/>
  <c r="X88" i="417"/>
  <c r="Y88" i="417" s="1"/>
  <c r="V88" i="417"/>
  <c r="W88" i="417" s="1"/>
  <c r="T88" i="417"/>
  <c r="U88" i="417" s="1"/>
  <c r="R88" i="417"/>
  <c r="S88" i="417" s="1"/>
  <c r="P88" i="417"/>
  <c r="Q88" i="417" s="1"/>
  <c r="N88" i="417"/>
  <c r="O88" i="417" s="1"/>
  <c r="L88" i="417"/>
  <c r="M88" i="417" s="1"/>
  <c r="J88" i="417"/>
  <c r="K88" i="417" s="1"/>
  <c r="H88" i="417"/>
  <c r="I88" i="417" s="1"/>
  <c r="B88" i="417"/>
  <c r="A88" i="417"/>
  <c r="AD87" i="417"/>
  <c r="AB87" i="417"/>
  <c r="AC85" i="43" s="1"/>
  <c r="Z87" i="417"/>
  <c r="AA87" i="417" s="1"/>
  <c r="X87" i="417"/>
  <c r="Y87" i="417" s="1"/>
  <c r="V87" i="417"/>
  <c r="W87" i="417" s="1"/>
  <c r="T87" i="417"/>
  <c r="U87" i="417" s="1"/>
  <c r="R87" i="417"/>
  <c r="S87" i="417" s="1"/>
  <c r="P87" i="417"/>
  <c r="Q87" i="417" s="1"/>
  <c r="N87" i="417"/>
  <c r="O87" i="417" s="1"/>
  <c r="L87" i="417"/>
  <c r="M87" i="417" s="1"/>
  <c r="J87" i="417"/>
  <c r="K87" i="417" s="1"/>
  <c r="H87" i="417"/>
  <c r="I87" i="417" s="1"/>
  <c r="B87" i="417"/>
  <c r="A87" i="417"/>
  <c r="AD86" i="417"/>
  <c r="AE84" i="43" s="1"/>
  <c r="AB86" i="417"/>
  <c r="Z86" i="417"/>
  <c r="AA86" i="417" s="1"/>
  <c r="X86" i="417"/>
  <c r="Y86" i="417" s="1"/>
  <c r="V86" i="417"/>
  <c r="W86" i="417" s="1"/>
  <c r="T86" i="417"/>
  <c r="U86" i="417" s="1"/>
  <c r="R86" i="417"/>
  <c r="S86" i="417" s="1"/>
  <c r="P86" i="417"/>
  <c r="Q86" i="417" s="1"/>
  <c r="N86" i="417"/>
  <c r="O86" i="417" s="1"/>
  <c r="L86" i="417"/>
  <c r="M86" i="417" s="1"/>
  <c r="J86" i="417"/>
  <c r="K86" i="417" s="1"/>
  <c r="H86" i="417"/>
  <c r="I86" i="417" s="1"/>
  <c r="B86" i="417"/>
  <c r="A86" i="417"/>
  <c r="AD85" i="417"/>
  <c r="AB85" i="417"/>
  <c r="Z85" i="417"/>
  <c r="AA85" i="417" s="1"/>
  <c r="X85" i="417"/>
  <c r="Y85" i="417" s="1"/>
  <c r="V85" i="417"/>
  <c r="W85" i="417" s="1"/>
  <c r="T85" i="417"/>
  <c r="U85" i="417" s="1"/>
  <c r="R85" i="417"/>
  <c r="S85" i="417" s="1"/>
  <c r="P85" i="417"/>
  <c r="Q85" i="417" s="1"/>
  <c r="N85" i="417"/>
  <c r="O85" i="417" s="1"/>
  <c r="L85" i="417"/>
  <c r="M85" i="417" s="1"/>
  <c r="J85" i="417"/>
  <c r="K85" i="417" s="1"/>
  <c r="H85" i="417"/>
  <c r="I85" i="417" s="1"/>
  <c r="B85" i="417"/>
  <c r="A85" i="417"/>
  <c r="AD84" i="417"/>
  <c r="AB84" i="417"/>
  <c r="Z84" i="417"/>
  <c r="AA84" i="417" s="1"/>
  <c r="X84" i="417"/>
  <c r="Y84" i="417" s="1"/>
  <c r="V84" i="417"/>
  <c r="W84" i="417" s="1"/>
  <c r="T84" i="417"/>
  <c r="U84" i="417" s="1"/>
  <c r="R84" i="417"/>
  <c r="S84" i="417" s="1"/>
  <c r="P84" i="417"/>
  <c r="Q84" i="417" s="1"/>
  <c r="N84" i="417"/>
  <c r="O84" i="417" s="1"/>
  <c r="L84" i="417"/>
  <c r="M84" i="417" s="1"/>
  <c r="J84" i="417"/>
  <c r="K84" i="417" s="1"/>
  <c r="H84" i="417"/>
  <c r="I84" i="417" s="1"/>
  <c r="B84" i="417"/>
  <c r="A84" i="417"/>
  <c r="AD83" i="417"/>
  <c r="AB83" i="417"/>
  <c r="Z83" i="417"/>
  <c r="AA83" i="417" s="1"/>
  <c r="X83" i="417"/>
  <c r="Y83" i="417" s="1"/>
  <c r="V83" i="417"/>
  <c r="W83" i="417" s="1"/>
  <c r="T83" i="417"/>
  <c r="U83" i="417" s="1"/>
  <c r="R83" i="417"/>
  <c r="S83" i="417" s="1"/>
  <c r="P83" i="417"/>
  <c r="Q83" i="417" s="1"/>
  <c r="N83" i="417"/>
  <c r="O83" i="417" s="1"/>
  <c r="L83" i="417"/>
  <c r="M83" i="417" s="1"/>
  <c r="J83" i="417"/>
  <c r="K83" i="417" s="1"/>
  <c r="H83" i="417"/>
  <c r="I83" i="417" s="1"/>
  <c r="B83" i="417"/>
  <c r="A83" i="417"/>
  <c r="AD82" i="417"/>
  <c r="AB82" i="417"/>
  <c r="AC80" i="43" s="1"/>
  <c r="Z82" i="417"/>
  <c r="AA82" i="417" s="1"/>
  <c r="X82" i="417"/>
  <c r="Y82" i="417" s="1"/>
  <c r="V82" i="417"/>
  <c r="W82" i="417" s="1"/>
  <c r="T82" i="417"/>
  <c r="U82" i="417" s="1"/>
  <c r="R82" i="417"/>
  <c r="S82" i="417" s="1"/>
  <c r="P82" i="417"/>
  <c r="Q82" i="417" s="1"/>
  <c r="N82" i="417"/>
  <c r="O82" i="417" s="1"/>
  <c r="L82" i="417"/>
  <c r="M82" i="417" s="1"/>
  <c r="J82" i="417"/>
  <c r="K82" i="417" s="1"/>
  <c r="H82" i="417"/>
  <c r="I82" i="417" s="1"/>
  <c r="B82" i="417"/>
  <c r="A82" i="417"/>
  <c r="AD81" i="417"/>
  <c r="AE79" i="43" s="1"/>
  <c r="AB81" i="417"/>
  <c r="Z81" i="417"/>
  <c r="AA81" i="417" s="1"/>
  <c r="X81" i="417"/>
  <c r="Y81" i="417" s="1"/>
  <c r="V81" i="417"/>
  <c r="W81" i="417" s="1"/>
  <c r="T81" i="417"/>
  <c r="U81" i="417" s="1"/>
  <c r="R81" i="417"/>
  <c r="S81" i="417" s="1"/>
  <c r="P81" i="417"/>
  <c r="Q81" i="417" s="1"/>
  <c r="N81" i="417"/>
  <c r="O81" i="417" s="1"/>
  <c r="L81" i="417"/>
  <c r="M81" i="417" s="1"/>
  <c r="J81" i="417"/>
  <c r="K81" i="417" s="1"/>
  <c r="H81" i="417"/>
  <c r="I81" i="417" s="1"/>
  <c r="B81" i="417"/>
  <c r="A81" i="417"/>
  <c r="AD80" i="417"/>
  <c r="AB80" i="417"/>
  <c r="Z80" i="417"/>
  <c r="AA80" i="417" s="1"/>
  <c r="X80" i="417"/>
  <c r="Y80" i="417" s="1"/>
  <c r="V80" i="417"/>
  <c r="W80" i="417" s="1"/>
  <c r="T80" i="417"/>
  <c r="U80" i="417" s="1"/>
  <c r="R80" i="417"/>
  <c r="S80" i="417" s="1"/>
  <c r="P80" i="417"/>
  <c r="Q80" i="417" s="1"/>
  <c r="N80" i="417"/>
  <c r="O80" i="417" s="1"/>
  <c r="L80" i="417"/>
  <c r="M80" i="417" s="1"/>
  <c r="J80" i="417"/>
  <c r="K80" i="417" s="1"/>
  <c r="H80" i="417"/>
  <c r="I80" i="417" s="1"/>
  <c r="B80" i="417"/>
  <c r="A80" i="417"/>
  <c r="AD79" i="417"/>
  <c r="AB79" i="417"/>
  <c r="AC77" i="43" s="1"/>
  <c r="Z79" i="417"/>
  <c r="AA79" i="417" s="1"/>
  <c r="X79" i="417"/>
  <c r="Y79" i="417" s="1"/>
  <c r="V79" i="417"/>
  <c r="W79" i="417" s="1"/>
  <c r="T79" i="417"/>
  <c r="U79" i="417" s="1"/>
  <c r="R79" i="417"/>
  <c r="S79" i="417" s="1"/>
  <c r="P79" i="417"/>
  <c r="Q79" i="417" s="1"/>
  <c r="N79" i="417"/>
  <c r="O79" i="417" s="1"/>
  <c r="L79" i="417"/>
  <c r="M79" i="417" s="1"/>
  <c r="J79" i="417"/>
  <c r="K79" i="417" s="1"/>
  <c r="H79" i="417"/>
  <c r="I79" i="417" s="1"/>
  <c r="B79" i="417"/>
  <c r="A79" i="417"/>
  <c r="AD78" i="417"/>
  <c r="AE76" i="43" s="1"/>
  <c r="AB78" i="417"/>
  <c r="Z78" i="417"/>
  <c r="AA78" i="417" s="1"/>
  <c r="X78" i="417"/>
  <c r="Y78" i="417" s="1"/>
  <c r="V78" i="417"/>
  <c r="W78" i="417" s="1"/>
  <c r="T78" i="417"/>
  <c r="U78" i="417" s="1"/>
  <c r="R78" i="417"/>
  <c r="S78" i="417" s="1"/>
  <c r="P78" i="417"/>
  <c r="Q78" i="417" s="1"/>
  <c r="N78" i="417"/>
  <c r="O78" i="417" s="1"/>
  <c r="L78" i="417"/>
  <c r="M78" i="417" s="1"/>
  <c r="J78" i="417"/>
  <c r="K78" i="417" s="1"/>
  <c r="H78" i="417"/>
  <c r="I78" i="417" s="1"/>
  <c r="B78" i="417"/>
  <c r="A78" i="417"/>
  <c r="AD77" i="417"/>
  <c r="AB77" i="417"/>
  <c r="Z77" i="417"/>
  <c r="AA77" i="417" s="1"/>
  <c r="X77" i="417"/>
  <c r="Y77" i="417" s="1"/>
  <c r="V77" i="417"/>
  <c r="W77" i="417" s="1"/>
  <c r="T77" i="417"/>
  <c r="U77" i="417" s="1"/>
  <c r="R77" i="417"/>
  <c r="S77" i="417" s="1"/>
  <c r="P77" i="417"/>
  <c r="Q77" i="417" s="1"/>
  <c r="N77" i="417"/>
  <c r="O77" i="417" s="1"/>
  <c r="L77" i="417"/>
  <c r="M77" i="417" s="1"/>
  <c r="J77" i="417"/>
  <c r="K77" i="417" s="1"/>
  <c r="H77" i="417"/>
  <c r="I77" i="417" s="1"/>
  <c r="B77" i="417"/>
  <c r="A77" i="417"/>
  <c r="AD76" i="417"/>
  <c r="AB76" i="417"/>
  <c r="Z76" i="417"/>
  <c r="AA76" i="417" s="1"/>
  <c r="X76" i="417"/>
  <c r="Y76" i="417" s="1"/>
  <c r="V76" i="417"/>
  <c r="W76" i="417" s="1"/>
  <c r="T76" i="417"/>
  <c r="U76" i="417" s="1"/>
  <c r="R76" i="417"/>
  <c r="S76" i="417" s="1"/>
  <c r="P76" i="417"/>
  <c r="Q76" i="417" s="1"/>
  <c r="N76" i="417"/>
  <c r="O76" i="417" s="1"/>
  <c r="L76" i="417"/>
  <c r="M76" i="417" s="1"/>
  <c r="J76" i="417"/>
  <c r="K76" i="417" s="1"/>
  <c r="H76" i="417"/>
  <c r="I76" i="417" s="1"/>
  <c r="B76" i="417"/>
  <c r="A76" i="417"/>
  <c r="AD75" i="417"/>
  <c r="AB75" i="417"/>
  <c r="Z75" i="417"/>
  <c r="AA75" i="417" s="1"/>
  <c r="X75" i="417"/>
  <c r="Y75" i="417" s="1"/>
  <c r="V75" i="417"/>
  <c r="W75" i="417" s="1"/>
  <c r="T75" i="417"/>
  <c r="U75" i="417" s="1"/>
  <c r="R75" i="417"/>
  <c r="S75" i="417" s="1"/>
  <c r="P75" i="417"/>
  <c r="Q75" i="417" s="1"/>
  <c r="N75" i="417"/>
  <c r="O75" i="417" s="1"/>
  <c r="L75" i="417"/>
  <c r="M75" i="417" s="1"/>
  <c r="J75" i="417"/>
  <c r="K75" i="417" s="1"/>
  <c r="H75" i="417"/>
  <c r="I75" i="417" s="1"/>
  <c r="B75" i="417"/>
  <c r="A75" i="417"/>
  <c r="AD74" i="417"/>
  <c r="AB74" i="417"/>
  <c r="Z74" i="417"/>
  <c r="AA74" i="417" s="1"/>
  <c r="X74" i="417"/>
  <c r="Y74" i="417" s="1"/>
  <c r="V74" i="417"/>
  <c r="W74" i="417" s="1"/>
  <c r="T74" i="417"/>
  <c r="U74" i="417" s="1"/>
  <c r="R74" i="417"/>
  <c r="S74" i="417" s="1"/>
  <c r="P74" i="417"/>
  <c r="Q74" i="417" s="1"/>
  <c r="N74" i="417"/>
  <c r="O74" i="417" s="1"/>
  <c r="L74" i="417"/>
  <c r="M74" i="417" s="1"/>
  <c r="J74" i="417"/>
  <c r="K74" i="417" s="1"/>
  <c r="H74" i="417"/>
  <c r="I74" i="417" s="1"/>
  <c r="B74" i="417"/>
  <c r="A74" i="417"/>
  <c r="AD73" i="417"/>
  <c r="AB73" i="417"/>
  <c r="Z73" i="417"/>
  <c r="AA73" i="417" s="1"/>
  <c r="X73" i="417"/>
  <c r="Y73" i="417" s="1"/>
  <c r="V73" i="417"/>
  <c r="W73" i="417" s="1"/>
  <c r="T73" i="417"/>
  <c r="U73" i="417" s="1"/>
  <c r="R73" i="417"/>
  <c r="S73" i="417" s="1"/>
  <c r="P73" i="417"/>
  <c r="Q73" i="417" s="1"/>
  <c r="N73" i="417"/>
  <c r="O73" i="417" s="1"/>
  <c r="L73" i="417"/>
  <c r="M73" i="417" s="1"/>
  <c r="J73" i="417"/>
  <c r="K73" i="417" s="1"/>
  <c r="H73" i="417"/>
  <c r="I73" i="417" s="1"/>
  <c r="B73" i="417"/>
  <c r="A73" i="417"/>
  <c r="AD72" i="417"/>
  <c r="AB72" i="417"/>
  <c r="Z72" i="417"/>
  <c r="AA72" i="417" s="1"/>
  <c r="X72" i="417"/>
  <c r="Y72" i="417" s="1"/>
  <c r="V72" i="417"/>
  <c r="W72" i="417" s="1"/>
  <c r="T72" i="417"/>
  <c r="U72" i="417" s="1"/>
  <c r="R72" i="417"/>
  <c r="S72" i="417" s="1"/>
  <c r="P72" i="417"/>
  <c r="Q72" i="417" s="1"/>
  <c r="N72" i="417"/>
  <c r="O72" i="417" s="1"/>
  <c r="L72" i="417"/>
  <c r="M72" i="417" s="1"/>
  <c r="J72" i="417"/>
  <c r="K72" i="417" s="1"/>
  <c r="H72" i="417"/>
  <c r="I72" i="417" s="1"/>
  <c r="B72" i="417"/>
  <c r="A72" i="417"/>
  <c r="AD71" i="417"/>
  <c r="AB71" i="417"/>
  <c r="Z71" i="417"/>
  <c r="AA71" i="417" s="1"/>
  <c r="X71" i="417"/>
  <c r="Y71" i="417" s="1"/>
  <c r="V71" i="417"/>
  <c r="W71" i="417" s="1"/>
  <c r="T71" i="417"/>
  <c r="U71" i="417" s="1"/>
  <c r="R71" i="417"/>
  <c r="S71" i="417" s="1"/>
  <c r="P71" i="417"/>
  <c r="Q71" i="417" s="1"/>
  <c r="N71" i="417"/>
  <c r="O71" i="417" s="1"/>
  <c r="L71" i="417"/>
  <c r="M71" i="417" s="1"/>
  <c r="J71" i="417"/>
  <c r="K71" i="417" s="1"/>
  <c r="H71" i="417"/>
  <c r="I71" i="417" s="1"/>
  <c r="B71" i="417"/>
  <c r="A71" i="417"/>
  <c r="AD70" i="417"/>
  <c r="AB70" i="417"/>
  <c r="Z70" i="417"/>
  <c r="AA70" i="417" s="1"/>
  <c r="X70" i="417"/>
  <c r="Y70" i="417" s="1"/>
  <c r="V70" i="417"/>
  <c r="W70" i="417" s="1"/>
  <c r="T70" i="417"/>
  <c r="U70" i="417" s="1"/>
  <c r="R70" i="417"/>
  <c r="S70" i="417" s="1"/>
  <c r="P70" i="417"/>
  <c r="Q70" i="417" s="1"/>
  <c r="N70" i="417"/>
  <c r="O70" i="417" s="1"/>
  <c r="L70" i="417"/>
  <c r="M70" i="417" s="1"/>
  <c r="J70" i="417"/>
  <c r="K70" i="417" s="1"/>
  <c r="H70" i="417"/>
  <c r="I70" i="417" s="1"/>
  <c r="B70" i="417"/>
  <c r="A70" i="417"/>
  <c r="AD69" i="417"/>
  <c r="AB69" i="417"/>
  <c r="Z69" i="417"/>
  <c r="AA69" i="417" s="1"/>
  <c r="X69" i="417"/>
  <c r="Y69" i="417" s="1"/>
  <c r="V69" i="417"/>
  <c r="W69" i="417" s="1"/>
  <c r="T69" i="417"/>
  <c r="U69" i="417" s="1"/>
  <c r="R69" i="417"/>
  <c r="S69" i="417" s="1"/>
  <c r="P69" i="417"/>
  <c r="Q69" i="417" s="1"/>
  <c r="N69" i="417"/>
  <c r="O69" i="417" s="1"/>
  <c r="L69" i="417"/>
  <c r="M69" i="417" s="1"/>
  <c r="J69" i="417"/>
  <c r="K69" i="417" s="1"/>
  <c r="H69" i="417"/>
  <c r="I69" i="417" s="1"/>
  <c r="B69" i="417"/>
  <c r="A69" i="417"/>
  <c r="AD68" i="417"/>
  <c r="AB68" i="417"/>
  <c r="Z68" i="417"/>
  <c r="AA68" i="417" s="1"/>
  <c r="X68" i="417"/>
  <c r="Y68" i="417" s="1"/>
  <c r="V68" i="417"/>
  <c r="W68" i="417" s="1"/>
  <c r="T68" i="417"/>
  <c r="U68" i="417" s="1"/>
  <c r="R68" i="417"/>
  <c r="S68" i="417" s="1"/>
  <c r="P68" i="417"/>
  <c r="Q68" i="417" s="1"/>
  <c r="N68" i="417"/>
  <c r="O68" i="417" s="1"/>
  <c r="L68" i="417"/>
  <c r="M68" i="417" s="1"/>
  <c r="J68" i="417"/>
  <c r="K68" i="417" s="1"/>
  <c r="H68" i="417"/>
  <c r="I68" i="417" s="1"/>
  <c r="B68" i="417"/>
  <c r="A68" i="417"/>
  <c r="AD67" i="417"/>
  <c r="AB67" i="417"/>
  <c r="Z67" i="417"/>
  <c r="AA67" i="417" s="1"/>
  <c r="X67" i="417"/>
  <c r="Y67" i="417" s="1"/>
  <c r="V67" i="417"/>
  <c r="W67" i="417" s="1"/>
  <c r="T67" i="417"/>
  <c r="U67" i="417" s="1"/>
  <c r="R67" i="417"/>
  <c r="S67" i="417" s="1"/>
  <c r="P67" i="417"/>
  <c r="Q67" i="417" s="1"/>
  <c r="N67" i="417"/>
  <c r="O67" i="417" s="1"/>
  <c r="L67" i="417"/>
  <c r="M67" i="417" s="1"/>
  <c r="J67" i="417"/>
  <c r="K67" i="417" s="1"/>
  <c r="H67" i="417"/>
  <c r="I67" i="417" s="1"/>
  <c r="B67" i="417"/>
  <c r="A67" i="417"/>
  <c r="AD66" i="417"/>
  <c r="AB66" i="417"/>
  <c r="Z66" i="417"/>
  <c r="AA66" i="417" s="1"/>
  <c r="X66" i="417"/>
  <c r="Y66" i="417" s="1"/>
  <c r="V66" i="417"/>
  <c r="W66" i="417" s="1"/>
  <c r="T66" i="417"/>
  <c r="U66" i="417" s="1"/>
  <c r="R66" i="417"/>
  <c r="S66" i="417" s="1"/>
  <c r="P66" i="417"/>
  <c r="Q66" i="417" s="1"/>
  <c r="N66" i="417"/>
  <c r="O66" i="417" s="1"/>
  <c r="L66" i="417"/>
  <c r="M66" i="417" s="1"/>
  <c r="J66" i="417"/>
  <c r="K66" i="417" s="1"/>
  <c r="H66" i="417"/>
  <c r="I66" i="417" s="1"/>
  <c r="B66" i="417"/>
  <c r="A66" i="417"/>
  <c r="AD65" i="417"/>
  <c r="AB65" i="417"/>
  <c r="Z65" i="417"/>
  <c r="AA65" i="417" s="1"/>
  <c r="X65" i="417"/>
  <c r="Y65" i="417" s="1"/>
  <c r="V65" i="417"/>
  <c r="W65" i="417" s="1"/>
  <c r="T65" i="417"/>
  <c r="U65" i="417" s="1"/>
  <c r="R65" i="417"/>
  <c r="S65" i="417" s="1"/>
  <c r="P65" i="417"/>
  <c r="Q65" i="417" s="1"/>
  <c r="N65" i="417"/>
  <c r="O65" i="417" s="1"/>
  <c r="L65" i="417"/>
  <c r="M65" i="417" s="1"/>
  <c r="J65" i="417"/>
  <c r="K65" i="417" s="1"/>
  <c r="H65" i="417"/>
  <c r="I65" i="417" s="1"/>
  <c r="B65" i="417"/>
  <c r="A65" i="417"/>
  <c r="AD64" i="417"/>
  <c r="AB64" i="417"/>
  <c r="Z64" i="417"/>
  <c r="AA64" i="417" s="1"/>
  <c r="X64" i="417"/>
  <c r="Y64" i="417" s="1"/>
  <c r="V64" i="417"/>
  <c r="W64" i="417" s="1"/>
  <c r="T64" i="417"/>
  <c r="U64" i="417" s="1"/>
  <c r="R64" i="417"/>
  <c r="S64" i="417" s="1"/>
  <c r="P64" i="417"/>
  <c r="Q64" i="417" s="1"/>
  <c r="N64" i="417"/>
  <c r="O64" i="417" s="1"/>
  <c r="L64" i="417"/>
  <c r="M64" i="417" s="1"/>
  <c r="J64" i="417"/>
  <c r="K64" i="417" s="1"/>
  <c r="H64" i="417"/>
  <c r="I64" i="417" s="1"/>
  <c r="B64" i="417"/>
  <c r="A64" i="417"/>
  <c r="AD63" i="417"/>
  <c r="AB63" i="417"/>
  <c r="Z63" i="417"/>
  <c r="AA63" i="417" s="1"/>
  <c r="X63" i="417"/>
  <c r="Y63" i="417" s="1"/>
  <c r="V63" i="417"/>
  <c r="W63" i="417" s="1"/>
  <c r="T63" i="417"/>
  <c r="U63" i="417" s="1"/>
  <c r="R63" i="417"/>
  <c r="S63" i="417" s="1"/>
  <c r="P63" i="417"/>
  <c r="Q63" i="417" s="1"/>
  <c r="N63" i="417"/>
  <c r="O63" i="417" s="1"/>
  <c r="L63" i="417"/>
  <c r="M63" i="417" s="1"/>
  <c r="J63" i="417"/>
  <c r="K63" i="417" s="1"/>
  <c r="H63" i="417"/>
  <c r="I63" i="417" s="1"/>
  <c r="B63" i="417"/>
  <c r="A63" i="417"/>
  <c r="AD62" i="417"/>
  <c r="AB62" i="417"/>
  <c r="Z62" i="417"/>
  <c r="AA62" i="417" s="1"/>
  <c r="X62" i="417"/>
  <c r="Y62" i="417" s="1"/>
  <c r="V62" i="417"/>
  <c r="W62" i="417" s="1"/>
  <c r="T62" i="417"/>
  <c r="U62" i="417" s="1"/>
  <c r="R62" i="417"/>
  <c r="S62" i="417" s="1"/>
  <c r="P62" i="417"/>
  <c r="Q62" i="417" s="1"/>
  <c r="N62" i="417"/>
  <c r="O62" i="417" s="1"/>
  <c r="L62" i="417"/>
  <c r="M62" i="417" s="1"/>
  <c r="J62" i="417"/>
  <c r="K62" i="417" s="1"/>
  <c r="H62" i="417"/>
  <c r="I62" i="417" s="1"/>
  <c r="B62" i="417"/>
  <c r="A62" i="417"/>
  <c r="AD61" i="417"/>
  <c r="AB61" i="417"/>
  <c r="Z61" i="417"/>
  <c r="AA61" i="417" s="1"/>
  <c r="X61" i="417"/>
  <c r="Y61" i="417" s="1"/>
  <c r="V61" i="417"/>
  <c r="W61" i="417" s="1"/>
  <c r="T61" i="417"/>
  <c r="U61" i="417" s="1"/>
  <c r="R61" i="417"/>
  <c r="S61" i="417" s="1"/>
  <c r="P61" i="417"/>
  <c r="Q61" i="417" s="1"/>
  <c r="N61" i="417"/>
  <c r="O61" i="417" s="1"/>
  <c r="L61" i="417"/>
  <c r="M61" i="417" s="1"/>
  <c r="J61" i="417"/>
  <c r="K61" i="417" s="1"/>
  <c r="H61" i="417"/>
  <c r="I61" i="417" s="1"/>
  <c r="B61" i="417"/>
  <c r="A61" i="417"/>
  <c r="AD60" i="417"/>
  <c r="AB60" i="417"/>
  <c r="Z60" i="417"/>
  <c r="AA60" i="417" s="1"/>
  <c r="X60" i="417"/>
  <c r="Y60" i="417" s="1"/>
  <c r="V60" i="417"/>
  <c r="W60" i="417" s="1"/>
  <c r="T60" i="417"/>
  <c r="U60" i="417" s="1"/>
  <c r="R60" i="417"/>
  <c r="S60" i="417" s="1"/>
  <c r="P60" i="417"/>
  <c r="Q60" i="417" s="1"/>
  <c r="N60" i="417"/>
  <c r="O60" i="417" s="1"/>
  <c r="L60" i="417"/>
  <c r="M60" i="417" s="1"/>
  <c r="J60" i="417"/>
  <c r="K60" i="417" s="1"/>
  <c r="H60" i="417"/>
  <c r="I60" i="417" s="1"/>
  <c r="B60" i="417"/>
  <c r="A60" i="417"/>
  <c r="AD59" i="417"/>
  <c r="AB59" i="417"/>
  <c r="Z59" i="417"/>
  <c r="AA59" i="417" s="1"/>
  <c r="X59" i="417"/>
  <c r="Y59" i="417" s="1"/>
  <c r="V59" i="417"/>
  <c r="W59" i="417" s="1"/>
  <c r="T59" i="417"/>
  <c r="U59" i="417" s="1"/>
  <c r="R59" i="417"/>
  <c r="S59" i="417" s="1"/>
  <c r="P59" i="417"/>
  <c r="Q59" i="417" s="1"/>
  <c r="N59" i="417"/>
  <c r="O59" i="417" s="1"/>
  <c r="L59" i="417"/>
  <c r="M59" i="417" s="1"/>
  <c r="J59" i="417"/>
  <c r="K59" i="417" s="1"/>
  <c r="H59" i="417"/>
  <c r="I59" i="417" s="1"/>
  <c r="B59" i="417"/>
  <c r="A59" i="417"/>
  <c r="AD58" i="417"/>
  <c r="AB58" i="417"/>
  <c r="Z58" i="417"/>
  <c r="AA58" i="417" s="1"/>
  <c r="X58" i="417"/>
  <c r="Y58" i="417" s="1"/>
  <c r="V58" i="417"/>
  <c r="W58" i="417" s="1"/>
  <c r="T58" i="417"/>
  <c r="U58" i="417" s="1"/>
  <c r="R58" i="417"/>
  <c r="S58" i="417" s="1"/>
  <c r="P58" i="417"/>
  <c r="Q58" i="417" s="1"/>
  <c r="N58" i="417"/>
  <c r="O58" i="417" s="1"/>
  <c r="L58" i="417"/>
  <c r="M58" i="417" s="1"/>
  <c r="J58" i="417"/>
  <c r="K58" i="417" s="1"/>
  <c r="H58" i="417"/>
  <c r="I58" i="417" s="1"/>
  <c r="B58" i="417"/>
  <c r="A58" i="417"/>
  <c r="AD57" i="417"/>
  <c r="AB57" i="417"/>
  <c r="Z57" i="417"/>
  <c r="AA57" i="417" s="1"/>
  <c r="B57" i="417"/>
  <c r="A57" i="417"/>
  <c r="AD56" i="417"/>
  <c r="AB56" i="417"/>
  <c r="Z56" i="417"/>
  <c r="AA56" i="417" s="1"/>
  <c r="X56" i="417"/>
  <c r="Y56" i="417" s="1"/>
  <c r="V56" i="417"/>
  <c r="W56" i="417" s="1"/>
  <c r="T56" i="417"/>
  <c r="U56" i="417" s="1"/>
  <c r="R56" i="417"/>
  <c r="S56" i="417" s="1"/>
  <c r="P56" i="417"/>
  <c r="Q56" i="417" s="1"/>
  <c r="N56" i="417"/>
  <c r="O56" i="417" s="1"/>
  <c r="L56" i="417"/>
  <c r="M56" i="417" s="1"/>
  <c r="J56" i="417"/>
  <c r="K56" i="417" s="1"/>
  <c r="H56" i="417"/>
  <c r="I56" i="417" s="1"/>
  <c r="B56" i="417"/>
  <c r="A56" i="417"/>
  <c r="AD55" i="417"/>
  <c r="AB55" i="417"/>
  <c r="Z55" i="417"/>
  <c r="AA55" i="417" s="1"/>
  <c r="X55" i="417"/>
  <c r="Y55" i="417" s="1"/>
  <c r="V55" i="417"/>
  <c r="W55" i="417" s="1"/>
  <c r="T55" i="417"/>
  <c r="U55" i="417" s="1"/>
  <c r="R55" i="417"/>
  <c r="S55" i="417" s="1"/>
  <c r="P55" i="417"/>
  <c r="Q55" i="417" s="1"/>
  <c r="N55" i="417"/>
  <c r="O55" i="417" s="1"/>
  <c r="L55" i="417"/>
  <c r="M55" i="417" s="1"/>
  <c r="J55" i="417"/>
  <c r="K55" i="417" s="1"/>
  <c r="H55" i="417"/>
  <c r="I55" i="417" s="1"/>
  <c r="B55" i="417"/>
  <c r="A55" i="417"/>
  <c r="AD54" i="417"/>
  <c r="AB54" i="417"/>
  <c r="Z54" i="417"/>
  <c r="AA54" i="417" s="1"/>
  <c r="X54" i="417"/>
  <c r="Y54" i="417" s="1"/>
  <c r="V54" i="417"/>
  <c r="W54" i="417" s="1"/>
  <c r="T54" i="417"/>
  <c r="U54" i="417" s="1"/>
  <c r="R54" i="417"/>
  <c r="S54" i="417" s="1"/>
  <c r="P54" i="417"/>
  <c r="Q54" i="417" s="1"/>
  <c r="N54" i="417"/>
  <c r="O54" i="417" s="1"/>
  <c r="L54" i="417"/>
  <c r="M54" i="417" s="1"/>
  <c r="J54" i="417"/>
  <c r="K54" i="417" s="1"/>
  <c r="H54" i="417"/>
  <c r="I54" i="417" s="1"/>
  <c r="B54" i="417"/>
  <c r="A54" i="417"/>
  <c r="AD53" i="417"/>
  <c r="AB53" i="417"/>
  <c r="Z53" i="417"/>
  <c r="AA53" i="417" s="1"/>
  <c r="X53" i="417"/>
  <c r="Y53" i="417" s="1"/>
  <c r="V53" i="417"/>
  <c r="W53" i="417" s="1"/>
  <c r="T53" i="417"/>
  <c r="U53" i="417" s="1"/>
  <c r="R53" i="417"/>
  <c r="S53" i="417" s="1"/>
  <c r="P53" i="417"/>
  <c r="Q53" i="417" s="1"/>
  <c r="N53" i="417"/>
  <c r="O53" i="417" s="1"/>
  <c r="L53" i="417"/>
  <c r="M53" i="417" s="1"/>
  <c r="J53" i="417"/>
  <c r="K53" i="417" s="1"/>
  <c r="H53" i="417"/>
  <c r="I53" i="417" s="1"/>
  <c r="B53" i="417"/>
  <c r="A53" i="417"/>
  <c r="AD52" i="417"/>
  <c r="AB52" i="417"/>
  <c r="Z52" i="417"/>
  <c r="AA52" i="417" s="1"/>
  <c r="X52" i="417"/>
  <c r="Y52" i="417" s="1"/>
  <c r="V52" i="417"/>
  <c r="W52" i="417" s="1"/>
  <c r="T52" i="417"/>
  <c r="U52" i="417" s="1"/>
  <c r="R52" i="417"/>
  <c r="S52" i="417" s="1"/>
  <c r="P52" i="417"/>
  <c r="Q52" i="417" s="1"/>
  <c r="N52" i="417"/>
  <c r="O52" i="417" s="1"/>
  <c r="L52" i="417"/>
  <c r="M52" i="417" s="1"/>
  <c r="J52" i="417"/>
  <c r="K52" i="417" s="1"/>
  <c r="H52" i="417"/>
  <c r="I52" i="417" s="1"/>
  <c r="B52" i="417"/>
  <c r="A52" i="417"/>
  <c r="AD51" i="417"/>
  <c r="AB51" i="417"/>
  <c r="Z51" i="417"/>
  <c r="AA51" i="417" s="1"/>
  <c r="X51" i="417"/>
  <c r="Y51" i="417" s="1"/>
  <c r="V51" i="417"/>
  <c r="W51" i="417" s="1"/>
  <c r="T51" i="417"/>
  <c r="U51" i="417" s="1"/>
  <c r="R51" i="417"/>
  <c r="S51" i="417" s="1"/>
  <c r="P51" i="417"/>
  <c r="Q51" i="417" s="1"/>
  <c r="N51" i="417"/>
  <c r="O51" i="417" s="1"/>
  <c r="L51" i="417"/>
  <c r="M51" i="417" s="1"/>
  <c r="J51" i="417"/>
  <c r="K51" i="417" s="1"/>
  <c r="H51" i="417"/>
  <c r="I51" i="417" s="1"/>
  <c r="B51" i="417"/>
  <c r="A51" i="417"/>
  <c r="AD50" i="417"/>
  <c r="AB50" i="417"/>
  <c r="Z50" i="417"/>
  <c r="AA50" i="417" s="1"/>
  <c r="X50" i="417"/>
  <c r="Y50" i="417" s="1"/>
  <c r="V50" i="417"/>
  <c r="W50" i="417" s="1"/>
  <c r="T50" i="417"/>
  <c r="U50" i="417" s="1"/>
  <c r="R50" i="417"/>
  <c r="S50" i="417" s="1"/>
  <c r="P50" i="417"/>
  <c r="Q50" i="417" s="1"/>
  <c r="N50" i="417"/>
  <c r="O50" i="417" s="1"/>
  <c r="L50" i="417"/>
  <c r="M50" i="417" s="1"/>
  <c r="J50" i="417"/>
  <c r="K50" i="417" s="1"/>
  <c r="H50" i="417"/>
  <c r="I50" i="417" s="1"/>
  <c r="B50" i="417"/>
  <c r="A50" i="417"/>
  <c r="AD49" i="417"/>
  <c r="AB49" i="417"/>
  <c r="Z49" i="417"/>
  <c r="AA49" i="417" s="1"/>
  <c r="X49" i="417"/>
  <c r="Y49" i="417" s="1"/>
  <c r="V49" i="417"/>
  <c r="W49" i="417" s="1"/>
  <c r="T49" i="417"/>
  <c r="U49" i="417" s="1"/>
  <c r="R49" i="417"/>
  <c r="S49" i="417" s="1"/>
  <c r="P49" i="417"/>
  <c r="Q49" i="417" s="1"/>
  <c r="N49" i="417"/>
  <c r="O49" i="417" s="1"/>
  <c r="L49" i="417"/>
  <c r="M49" i="417" s="1"/>
  <c r="J49" i="417"/>
  <c r="K49" i="417" s="1"/>
  <c r="H49" i="417"/>
  <c r="I49" i="417" s="1"/>
  <c r="B49" i="417"/>
  <c r="A49" i="417"/>
  <c r="AD48" i="417"/>
  <c r="AB48" i="417"/>
  <c r="Z48" i="417"/>
  <c r="AA48" i="417" s="1"/>
  <c r="X48" i="417"/>
  <c r="Y48" i="417" s="1"/>
  <c r="V48" i="417"/>
  <c r="W48" i="417" s="1"/>
  <c r="T48" i="417"/>
  <c r="U48" i="417" s="1"/>
  <c r="R48" i="417"/>
  <c r="S48" i="417" s="1"/>
  <c r="P48" i="417"/>
  <c r="Q48" i="417" s="1"/>
  <c r="N48" i="417"/>
  <c r="O48" i="417" s="1"/>
  <c r="L48" i="417"/>
  <c r="M48" i="417" s="1"/>
  <c r="J48" i="417"/>
  <c r="K48" i="417" s="1"/>
  <c r="H48" i="417"/>
  <c r="I48" i="417" s="1"/>
  <c r="B48" i="417"/>
  <c r="A48" i="417"/>
  <c r="AD47" i="417"/>
  <c r="AB47" i="417"/>
  <c r="Z47" i="417"/>
  <c r="AA47" i="417" s="1"/>
  <c r="X47" i="417"/>
  <c r="Y47" i="417" s="1"/>
  <c r="V47" i="417"/>
  <c r="W47" i="417" s="1"/>
  <c r="T47" i="417"/>
  <c r="U47" i="417" s="1"/>
  <c r="R47" i="417"/>
  <c r="S47" i="417" s="1"/>
  <c r="P47" i="417"/>
  <c r="Q47" i="417" s="1"/>
  <c r="N47" i="417"/>
  <c r="O47" i="417" s="1"/>
  <c r="L47" i="417"/>
  <c r="M47" i="417" s="1"/>
  <c r="J47" i="417"/>
  <c r="K47" i="417" s="1"/>
  <c r="H47" i="417"/>
  <c r="I47" i="417" s="1"/>
  <c r="B47" i="417"/>
  <c r="A47" i="417"/>
  <c r="AD46" i="417"/>
  <c r="AB46" i="417"/>
  <c r="Z46" i="417"/>
  <c r="AA46" i="417" s="1"/>
  <c r="X46" i="417"/>
  <c r="Y46" i="417" s="1"/>
  <c r="V46" i="417"/>
  <c r="W46" i="417" s="1"/>
  <c r="T46" i="417"/>
  <c r="U46" i="417" s="1"/>
  <c r="R46" i="417"/>
  <c r="S46" i="417" s="1"/>
  <c r="P46" i="417"/>
  <c r="Q46" i="417" s="1"/>
  <c r="N46" i="417"/>
  <c r="O46" i="417" s="1"/>
  <c r="L46" i="417"/>
  <c r="M46" i="417" s="1"/>
  <c r="J46" i="417"/>
  <c r="K46" i="417" s="1"/>
  <c r="H46" i="417"/>
  <c r="I46" i="417" s="1"/>
  <c r="B46" i="417"/>
  <c r="A46" i="417"/>
  <c r="AD45" i="417"/>
  <c r="AB45" i="417"/>
  <c r="Z45" i="417"/>
  <c r="AA45" i="417" s="1"/>
  <c r="X45" i="417"/>
  <c r="Y45" i="417" s="1"/>
  <c r="V45" i="417"/>
  <c r="W45" i="417" s="1"/>
  <c r="T45" i="417"/>
  <c r="U45" i="417" s="1"/>
  <c r="R45" i="417"/>
  <c r="S45" i="417" s="1"/>
  <c r="P45" i="417"/>
  <c r="Q45" i="417" s="1"/>
  <c r="N45" i="417"/>
  <c r="O45" i="417" s="1"/>
  <c r="L45" i="417"/>
  <c r="M45" i="417" s="1"/>
  <c r="J45" i="417"/>
  <c r="K45" i="417" s="1"/>
  <c r="H45" i="417"/>
  <c r="I45" i="417" s="1"/>
  <c r="B45" i="417"/>
  <c r="A45" i="417"/>
  <c r="AD44" i="417"/>
  <c r="AB44" i="417"/>
  <c r="Z44" i="417"/>
  <c r="AA44" i="417" s="1"/>
  <c r="X44" i="417"/>
  <c r="Y44" i="417" s="1"/>
  <c r="V44" i="417"/>
  <c r="W44" i="417" s="1"/>
  <c r="T44" i="417"/>
  <c r="U44" i="417" s="1"/>
  <c r="R44" i="417"/>
  <c r="S44" i="417" s="1"/>
  <c r="P44" i="417"/>
  <c r="Q44" i="417" s="1"/>
  <c r="N44" i="417"/>
  <c r="O44" i="417" s="1"/>
  <c r="L44" i="417"/>
  <c r="M44" i="417" s="1"/>
  <c r="J44" i="417"/>
  <c r="K44" i="417" s="1"/>
  <c r="H44" i="417"/>
  <c r="I44" i="417" s="1"/>
  <c r="B44" i="417"/>
  <c r="A44" i="417"/>
  <c r="AD43" i="417"/>
  <c r="AB43" i="417"/>
  <c r="Z43" i="417"/>
  <c r="AA43" i="417" s="1"/>
  <c r="X43" i="417"/>
  <c r="Y43" i="417" s="1"/>
  <c r="V43" i="417"/>
  <c r="W43" i="417" s="1"/>
  <c r="T43" i="417"/>
  <c r="U43" i="417" s="1"/>
  <c r="R43" i="417"/>
  <c r="S43" i="417" s="1"/>
  <c r="P43" i="417"/>
  <c r="Q43" i="417" s="1"/>
  <c r="N43" i="417"/>
  <c r="O43" i="417" s="1"/>
  <c r="L43" i="417"/>
  <c r="M43" i="417" s="1"/>
  <c r="J43" i="417"/>
  <c r="K43" i="417" s="1"/>
  <c r="H43" i="417"/>
  <c r="I43" i="417" s="1"/>
  <c r="B43" i="417"/>
  <c r="A43" i="417"/>
  <c r="AD42" i="417"/>
  <c r="AB42" i="417"/>
  <c r="Z42" i="417"/>
  <c r="AA42" i="417" s="1"/>
  <c r="X42" i="417"/>
  <c r="Y42" i="417" s="1"/>
  <c r="V42" i="417"/>
  <c r="W42" i="417" s="1"/>
  <c r="T42" i="417"/>
  <c r="U42" i="417" s="1"/>
  <c r="R42" i="417"/>
  <c r="S42" i="417" s="1"/>
  <c r="P42" i="417"/>
  <c r="Q42" i="417" s="1"/>
  <c r="N42" i="417"/>
  <c r="O42" i="417" s="1"/>
  <c r="L42" i="417"/>
  <c r="M42" i="417" s="1"/>
  <c r="J42" i="417"/>
  <c r="K42" i="417" s="1"/>
  <c r="H42" i="417"/>
  <c r="I42" i="417" s="1"/>
  <c r="B42" i="417"/>
  <c r="A42" i="417"/>
  <c r="AD41" i="417"/>
  <c r="AB41" i="417"/>
  <c r="Z41" i="417"/>
  <c r="AA41" i="417" s="1"/>
  <c r="X41" i="417"/>
  <c r="Y41" i="417" s="1"/>
  <c r="V41" i="417"/>
  <c r="W41" i="417" s="1"/>
  <c r="T41" i="417"/>
  <c r="U41" i="417" s="1"/>
  <c r="R41" i="417"/>
  <c r="S41" i="417" s="1"/>
  <c r="P41" i="417"/>
  <c r="Q41" i="417" s="1"/>
  <c r="N41" i="417"/>
  <c r="O41" i="417" s="1"/>
  <c r="L41" i="417"/>
  <c r="M41" i="417" s="1"/>
  <c r="J41" i="417"/>
  <c r="K41" i="417" s="1"/>
  <c r="H41" i="417"/>
  <c r="I41" i="417" s="1"/>
  <c r="B41" i="417"/>
  <c r="A41" i="417"/>
  <c r="AD40" i="417"/>
  <c r="AB40" i="417"/>
  <c r="Z40" i="417"/>
  <c r="AA40" i="417" s="1"/>
  <c r="X40" i="417"/>
  <c r="Y40" i="417" s="1"/>
  <c r="V40" i="417"/>
  <c r="W40" i="417" s="1"/>
  <c r="T40" i="417"/>
  <c r="U40" i="417" s="1"/>
  <c r="R40" i="417"/>
  <c r="S40" i="417" s="1"/>
  <c r="P40" i="417"/>
  <c r="Q40" i="417" s="1"/>
  <c r="N40" i="417"/>
  <c r="O40" i="417" s="1"/>
  <c r="L40" i="417"/>
  <c r="M40" i="417" s="1"/>
  <c r="J40" i="417"/>
  <c r="K40" i="417" s="1"/>
  <c r="H40" i="417"/>
  <c r="I40" i="417" s="1"/>
  <c r="B40" i="417"/>
  <c r="A40" i="417"/>
  <c r="AD39" i="417"/>
  <c r="AB39" i="417"/>
  <c r="Z39" i="417"/>
  <c r="AA39" i="417" s="1"/>
  <c r="X39" i="417"/>
  <c r="Y39" i="417" s="1"/>
  <c r="V39" i="417"/>
  <c r="W39" i="417" s="1"/>
  <c r="T39" i="417"/>
  <c r="U39" i="417" s="1"/>
  <c r="R39" i="417"/>
  <c r="S39" i="417" s="1"/>
  <c r="P39" i="417"/>
  <c r="Q39" i="417" s="1"/>
  <c r="N39" i="417"/>
  <c r="O39" i="417" s="1"/>
  <c r="L39" i="417"/>
  <c r="M39" i="417" s="1"/>
  <c r="J39" i="417"/>
  <c r="K39" i="417" s="1"/>
  <c r="H39" i="417"/>
  <c r="I39" i="417" s="1"/>
  <c r="B39" i="417"/>
  <c r="A39" i="417"/>
  <c r="AD38" i="417"/>
  <c r="AB38" i="417"/>
  <c r="Z38" i="417"/>
  <c r="AA38" i="417" s="1"/>
  <c r="X38" i="417"/>
  <c r="Y38" i="417" s="1"/>
  <c r="V38" i="417"/>
  <c r="W38" i="417" s="1"/>
  <c r="T38" i="417"/>
  <c r="U38" i="417" s="1"/>
  <c r="R38" i="417"/>
  <c r="S38" i="417" s="1"/>
  <c r="P38" i="417"/>
  <c r="Q38" i="417" s="1"/>
  <c r="N38" i="417"/>
  <c r="O38" i="417" s="1"/>
  <c r="L38" i="417"/>
  <c r="M38" i="417" s="1"/>
  <c r="J38" i="417"/>
  <c r="K38" i="417" s="1"/>
  <c r="H38" i="417"/>
  <c r="I38" i="417" s="1"/>
  <c r="B38" i="417"/>
  <c r="A38" i="417"/>
  <c r="AD37" i="417"/>
  <c r="AB37" i="417"/>
  <c r="Z37" i="417"/>
  <c r="AA37" i="417" s="1"/>
  <c r="X37" i="417"/>
  <c r="Y37" i="417" s="1"/>
  <c r="V37" i="417"/>
  <c r="W37" i="417" s="1"/>
  <c r="T37" i="417"/>
  <c r="U37" i="417" s="1"/>
  <c r="R37" i="417"/>
  <c r="S37" i="417" s="1"/>
  <c r="P37" i="417"/>
  <c r="Q37" i="417" s="1"/>
  <c r="N37" i="417"/>
  <c r="O37" i="417" s="1"/>
  <c r="L37" i="417"/>
  <c r="M37" i="417" s="1"/>
  <c r="J37" i="417"/>
  <c r="K37" i="417" s="1"/>
  <c r="H37" i="417"/>
  <c r="I37" i="417" s="1"/>
  <c r="B37" i="417"/>
  <c r="A37" i="417"/>
  <c r="AD36" i="417"/>
  <c r="AB36" i="417"/>
  <c r="Z36" i="417"/>
  <c r="AA36" i="417" s="1"/>
  <c r="X36" i="417"/>
  <c r="Y36" i="417" s="1"/>
  <c r="V36" i="417"/>
  <c r="W36" i="417" s="1"/>
  <c r="T36" i="417"/>
  <c r="U36" i="417" s="1"/>
  <c r="R36" i="417"/>
  <c r="S36" i="417" s="1"/>
  <c r="P36" i="417"/>
  <c r="Q36" i="417" s="1"/>
  <c r="N36" i="417"/>
  <c r="O36" i="417" s="1"/>
  <c r="L36" i="417"/>
  <c r="M36" i="417" s="1"/>
  <c r="J36" i="417"/>
  <c r="K36" i="417" s="1"/>
  <c r="H36" i="417"/>
  <c r="I36" i="417" s="1"/>
  <c r="B36" i="417"/>
  <c r="A36" i="417"/>
  <c r="AD35" i="417"/>
  <c r="AB35" i="417"/>
  <c r="Z35" i="417"/>
  <c r="AA35" i="417" s="1"/>
  <c r="X35" i="417"/>
  <c r="Y35" i="417" s="1"/>
  <c r="V35" i="417"/>
  <c r="W35" i="417" s="1"/>
  <c r="T35" i="417"/>
  <c r="U35" i="417" s="1"/>
  <c r="R35" i="417"/>
  <c r="S35" i="417" s="1"/>
  <c r="P35" i="417"/>
  <c r="Q35" i="417" s="1"/>
  <c r="N35" i="417"/>
  <c r="O35" i="417" s="1"/>
  <c r="L35" i="417"/>
  <c r="M35" i="417" s="1"/>
  <c r="J35" i="417"/>
  <c r="K35" i="417" s="1"/>
  <c r="H35" i="417"/>
  <c r="I35" i="417" s="1"/>
  <c r="B35" i="417"/>
  <c r="A35" i="417"/>
  <c r="AD34" i="417"/>
  <c r="AB34" i="417"/>
  <c r="Z34" i="417"/>
  <c r="AA34" i="417" s="1"/>
  <c r="X34" i="417"/>
  <c r="Y34" i="417" s="1"/>
  <c r="V34" i="417"/>
  <c r="W34" i="417" s="1"/>
  <c r="T34" i="417"/>
  <c r="U34" i="417" s="1"/>
  <c r="R34" i="417"/>
  <c r="S34" i="417" s="1"/>
  <c r="P34" i="417"/>
  <c r="Q34" i="417" s="1"/>
  <c r="N34" i="417"/>
  <c r="O34" i="417" s="1"/>
  <c r="L34" i="417"/>
  <c r="M34" i="417" s="1"/>
  <c r="J34" i="417"/>
  <c r="K34" i="417" s="1"/>
  <c r="H34" i="417"/>
  <c r="I34" i="417" s="1"/>
  <c r="B34" i="417"/>
  <c r="A34" i="417"/>
  <c r="AD33" i="417"/>
  <c r="AE32" i="43" s="1"/>
  <c r="AB33" i="417"/>
  <c r="Z33" i="417"/>
  <c r="AA33" i="417" s="1"/>
  <c r="X33" i="417"/>
  <c r="Y33" i="417" s="1"/>
  <c r="V33" i="417"/>
  <c r="W33" i="417" s="1"/>
  <c r="T33" i="417"/>
  <c r="U33" i="417" s="1"/>
  <c r="R33" i="417"/>
  <c r="S33" i="417" s="1"/>
  <c r="P33" i="417"/>
  <c r="Q33" i="417" s="1"/>
  <c r="N33" i="417"/>
  <c r="O33" i="417" s="1"/>
  <c r="L33" i="417"/>
  <c r="M33" i="417" s="1"/>
  <c r="J33" i="417"/>
  <c r="K33" i="417" s="1"/>
  <c r="H33" i="417"/>
  <c r="I33" i="417" s="1"/>
  <c r="B33" i="417"/>
  <c r="A33" i="417"/>
  <c r="AD32" i="417"/>
  <c r="AB32" i="417"/>
  <c r="Z32" i="417"/>
  <c r="AA32" i="417" s="1"/>
  <c r="X32" i="417"/>
  <c r="Y32" i="417" s="1"/>
  <c r="V32" i="417"/>
  <c r="W32" i="417" s="1"/>
  <c r="T32" i="417"/>
  <c r="U32" i="417" s="1"/>
  <c r="R32" i="417"/>
  <c r="S32" i="417" s="1"/>
  <c r="P32" i="417"/>
  <c r="Q32" i="417" s="1"/>
  <c r="N32" i="417"/>
  <c r="O32" i="417" s="1"/>
  <c r="L32" i="417"/>
  <c r="M32" i="417" s="1"/>
  <c r="J32" i="417"/>
  <c r="K32" i="417" s="1"/>
  <c r="H32" i="417"/>
  <c r="I32" i="417" s="1"/>
  <c r="B32" i="417"/>
  <c r="A32" i="417"/>
  <c r="AD31" i="417"/>
  <c r="AB31" i="417"/>
  <c r="Z31" i="417"/>
  <c r="AA31" i="417" s="1"/>
  <c r="X31" i="417"/>
  <c r="Y31" i="417" s="1"/>
  <c r="V31" i="417"/>
  <c r="W31" i="417" s="1"/>
  <c r="T31" i="417"/>
  <c r="U31" i="417" s="1"/>
  <c r="R31" i="417"/>
  <c r="S31" i="417" s="1"/>
  <c r="P31" i="417"/>
  <c r="Q31" i="417" s="1"/>
  <c r="N31" i="417"/>
  <c r="O31" i="417" s="1"/>
  <c r="L31" i="417"/>
  <c r="M31" i="417" s="1"/>
  <c r="J31" i="417"/>
  <c r="K31" i="417" s="1"/>
  <c r="H31" i="417"/>
  <c r="I31" i="417" s="1"/>
  <c r="B31" i="417"/>
  <c r="A31" i="417"/>
  <c r="AD30" i="417"/>
  <c r="AE29" i="43" s="1"/>
  <c r="AB30" i="417"/>
  <c r="Z30" i="417"/>
  <c r="AA30" i="417" s="1"/>
  <c r="X30" i="417"/>
  <c r="Y30" i="417" s="1"/>
  <c r="V30" i="417"/>
  <c r="W30" i="417" s="1"/>
  <c r="T30" i="417"/>
  <c r="U30" i="417" s="1"/>
  <c r="R30" i="417"/>
  <c r="S30" i="417" s="1"/>
  <c r="P30" i="417"/>
  <c r="Q30" i="417" s="1"/>
  <c r="N30" i="417"/>
  <c r="O30" i="417" s="1"/>
  <c r="L30" i="417"/>
  <c r="M30" i="417" s="1"/>
  <c r="J30" i="417"/>
  <c r="K30" i="417" s="1"/>
  <c r="H30" i="417"/>
  <c r="I30" i="417" s="1"/>
  <c r="B30" i="417"/>
  <c r="A30" i="417"/>
  <c r="AD29" i="417"/>
  <c r="AB29" i="417"/>
  <c r="Z29" i="417"/>
  <c r="AA29" i="417" s="1"/>
  <c r="X29" i="417"/>
  <c r="Y29" i="417" s="1"/>
  <c r="V29" i="417"/>
  <c r="W29" i="417" s="1"/>
  <c r="T29" i="417"/>
  <c r="U29" i="417" s="1"/>
  <c r="R29" i="417"/>
  <c r="S29" i="417" s="1"/>
  <c r="P29" i="417"/>
  <c r="Q29" i="417" s="1"/>
  <c r="N29" i="417"/>
  <c r="O29" i="417" s="1"/>
  <c r="L29" i="417"/>
  <c r="M29" i="417" s="1"/>
  <c r="J29" i="417"/>
  <c r="K29" i="417" s="1"/>
  <c r="H29" i="417"/>
  <c r="I29" i="417" s="1"/>
  <c r="B29" i="417"/>
  <c r="A29" i="417"/>
  <c r="AD28" i="417"/>
  <c r="AB28" i="417"/>
  <c r="Z28" i="417"/>
  <c r="AA28" i="417" s="1"/>
  <c r="X28" i="417"/>
  <c r="Y28" i="417" s="1"/>
  <c r="V28" i="417"/>
  <c r="W28" i="417" s="1"/>
  <c r="T28" i="417"/>
  <c r="U28" i="417" s="1"/>
  <c r="R28" i="417"/>
  <c r="S28" i="417" s="1"/>
  <c r="P28" i="417"/>
  <c r="Q28" i="417" s="1"/>
  <c r="N28" i="417"/>
  <c r="O28" i="417" s="1"/>
  <c r="L28" i="417"/>
  <c r="M28" i="417" s="1"/>
  <c r="J28" i="417"/>
  <c r="K28" i="417" s="1"/>
  <c r="H28" i="417"/>
  <c r="I28" i="417" s="1"/>
  <c r="B28" i="417"/>
  <c r="A28" i="417"/>
  <c r="AD27" i="417"/>
  <c r="AE26" i="43" s="1"/>
  <c r="AB27" i="417"/>
  <c r="Z27" i="417"/>
  <c r="AA27" i="417" s="1"/>
  <c r="X27" i="417"/>
  <c r="Y27" i="417" s="1"/>
  <c r="V27" i="417"/>
  <c r="W27" i="417" s="1"/>
  <c r="T27" i="417"/>
  <c r="U27" i="417" s="1"/>
  <c r="R27" i="417"/>
  <c r="S27" i="417" s="1"/>
  <c r="P27" i="417"/>
  <c r="Q27" i="417" s="1"/>
  <c r="N27" i="417"/>
  <c r="O27" i="417" s="1"/>
  <c r="L27" i="417"/>
  <c r="M27" i="417" s="1"/>
  <c r="J27" i="417"/>
  <c r="K27" i="417" s="1"/>
  <c r="H27" i="417"/>
  <c r="I27" i="417" s="1"/>
  <c r="B27" i="417"/>
  <c r="A27" i="417"/>
  <c r="AD26" i="417"/>
  <c r="AB26" i="417"/>
  <c r="Z26" i="417"/>
  <c r="AA26" i="417" s="1"/>
  <c r="X26" i="417"/>
  <c r="Y26" i="417" s="1"/>
  <c r="V26" i="417"/>
  <c r="W26" i="417" s="1"/>
  <c r="T26" i="417"/>
  <c r="U26" i="417" s="1"/>
  <c r="R26" i="417"/>
  <c r="S26" i="417" s="1"/>
  <c r="P26" i="417"/>
  <c r="Q26" i="417" s="1"/>
  <c r="N26" i="417"/>
  <c r="O26" i="417" s="1"/>
  <c r="L26" i="417"/>
  <c r="M26" i="417" s="1"/>
  <c r="J26" i="417"/>
  <c r="K26" i="417" s="1"/>
  <c r="H26" i="417"/>
  <c r="I26" i="417" s="1"/>
  <c r="B26" i="417"/>
  <c r="A26" i="417"/>
  <c r="AD25" i="417"/>
  <c r="AB25" i="417"/>
  <c r="Z25" i="417"/>
  <c r="AA25" i="417" s="1"/>
  <c r="X25" i="417"/>
  <c r="Y25" i="417" s="1"/>
  <c r="V25" i="417"/>
  <c r="W25" i="417" s="1"/>
  <c r="T25" i="417"/>
  <c r="U25" i="417" s="1"/>
  <c r="R25" i="417"/>
  <c r="S25" i="417" s="1"/>
  <c r="P25" i="417"/>
  <c r="Q25" i="417" s="1"/>
  <c r="N25" i="417"/>
  <c r="O25" i="417" s="1"/>
  <c r="L25" i="417"/>
  <c r="M25" i="417" s="1"/>
  <c r="J25" i="417"/>
  <c r="K25" i="417" s="1"/>
  <c r="H25" i="417"/>
  <c r="I25" i="417" s="1"/>
  <c r="B25" i="417"/>
  <c r="A25" i="417"/>
  <c r="AD24" i="417"/>
  <c r="AB24" i="417"/>
  <c r="Z24" i="417"/>
  <c r="AA24" i="417" s="1"/>
  <c r="X24" i="417"/>
  <c r="Y24" i="417" s="1"/>
  <c r="V24" i="417"/>
  <c r="W24" i="417" s="1"/>
  <c r="T24" i="417"/>
  <c r="U24" i="417" s="1"/>
  <c r="R24" i="417"/>
  <c r="S24" i="417" s="1"/>
  <c r="P24" i="417"/>
  <c r="Q24" i="417" s="1"/>
  <c r="N24" i="417"/>
  <c r="O24" i="417" s="1"/>
  <c r="L24" i="417"/>
  <c r="M24" i="417" s="1"/>
  <c r="J24" i="417"/>
  <c r="K24" i="417" s="1"/>
  <c r="H24" i="417"/>
  <c r="I24" i="417" s="1"/>
  <c r="B24" i="417"/>
  <c r="A24" i="417"/>
  <c r="AD23" i="417"/>
  <c r="AB23" i="417"/>
  <c r="Z23" i="417"/>
  <c r="AA23" i="417" s="1"/>
  <c r="X23" i="417"/>
  <c r="Y23" i="417" s="1"/>
  <c r="V23" i="417"/>
  <c r="W23" i="417" s="1"/>
  <c r="T23" i="417"/>
  <c r="U23" i="417" s="1"/>
  <c r="R23" i="417"/>
  <c r="S23" i="417" s="1"/>
  <c r="P23" i="417"/>
  <c r="Q23" i="417" s="1"/>
  <c r="N23" i="417"/>
  <c r="O23" i="417" s="1"/>
  <c r="L23" i="417"/>
  <c r="M23" i="417" s="1"/>
  <c r="J23" i="417"/>
  <c r="K23" i="417" s="1"/>
  <c r="H23" i="417"/>
  <c r="I23" i="417" s="1"/>
  <c r="B23" i="417"/>
  <c r="A23" i="417"/>
  <c r="AD22" i="417"/>
  <c r="AB22" i="417"/>
  <c r="Z22" i="417"/>
  <c r="AA22" i="417" s="1"/>
  <c r="X22" i="417"/>
  <c r="Y22" i="417" s="1"/>
  <c r="V22" i="417"/>
  <c r="W22" i="417" s="1"/>
  <c r="T22" i="417"/>
  <c r="U22" i="417" s="1"/>
  <c r="R22" i="417"/>
  <c r="S22" i="417" s="1"/>
  <c r="P22" i="417"/>
  <c r="Q22" i="417" s="1"/>
  <c r="N22" i="417"/>
  <c r="O22" i="417" s="1"/>
  <c r="L22" i="417"/>
  <c r="M22" i="417" s="1"/>
  <c r="J22" i="417"/>
  <c r="K22" i="417" s="1"/>
  <c r="H22" i="417"/>
  <c r="I22" i="417" s="1"/>
  <c r="B22" i="417"/>
  <c r="A22" i="417"/>
  <c r="AD21" i="417"/>
  <c r="AE20" i="43" s="1"/>
  <c r="AB21" i="417"/>
  <c r="Z21" i="417"/>
  <c r="AA21" i="417" s="1"/>
  <c r="X21" i="417"/>
  <c r="Y21" i="417" s="1"/>
  <c r="V21" i="417"/>
  <c r="W21" i="417" s="1"/>
  <c r="T21" i="417"/>
  <c r="U21" i="417" s="1"/>
  <c r="R21" i="417"/>
  <c r="S21" i="417" s="1"/>
  <c r="P21" i="417"/>
  <c r="Q21" i="417" s="1"/>
  <c r="N21" i="417"/>
  <c r="O21" i="417" s="1"/>
  <c r="L21" i="417"/>
  <c r="M21" i="417" s="1"/>
  <c r="J21" i="417"/>
  <c r="K21" i="417" s="1"/>
  <c r="H21" i="417"/>
  <c r="I21" i="417" s="1"/>
  <c r="B21" i="417"/>
  <c r="A21" i="417"/>
  <c r="AD20" i="417"/>
  <c r="AB20" i="417"/>
  <c r="Z20" i="417"/>
  <c r="AA20" i="417" s="1"/>
  <c r="X20" i="417"/>
  <c r="Y20" i="417" s="1"/>
  <c r="V20" i="417"/>
  <c r="W20" i="417" s="1"/>
  <c r="T20" i="417"/>
  <c r="U20" i="417" s="1"/>
  <c r="R20" i="417"/>
  <c r="S20" i="417" s="1"/>
  <c r="P20" i="417"/>
  <c r="Q20" i="417" s="1"/>
  <c r="N20" i="417"/>
  <c r="O20" i="417" s="1"/>
  <c r="L20" i="417"/>
  <c r="M20" i="417" s="1"/>
  <c r="J20" i="417"/>
  <c r="K20" i="417" s="1"/>
  <c r="H20" i="417"/>
  <c r="I20" i="417" s="1"/>
  <c r="B20" i="417"/>
  <c r="A20" i="417"/>
  <c r="AD19" i="417"/>
  <c r="AB19" i="417"/>
  <c r="Z19" i="417"/>
  <c r="AA19" i="417" s="1"/>
  <c r="X19" i="417"/>
  <c r="Y19" i="417" s="1"/>
  <c r="V19" i="417"/>
  <c r="W19" i="417" s="1"/>
  <c r="T19" i="417"/>
  <c r="U19" i="417" s="1"/>
  <c r="R19" i="417"/>
  <c r="S19" i="417" s="1"/>
  <c r="P19" i="417"/>
  <c r="Q19" i="417" s="1"/>
  <c r="N19" i="417"/>
  <c r="O19" i="417" s="1"/>
  <c r="L19" i="417"/>
  <c r="M19" i="417" s="1"/>
  <c r="J19" i="417"/>
  <c r="K19" i="417" s="1"/>
  <c r="H19" i="417"/>
  <c r="I19" i="417" s="1"/>
  <c r="B19" i="417"/>
  <c r="A19" i="417"/>
  <c r="AD18" i="417"/>
  <c r="AE17" i="43" s="1"/>
  <c r="AB18" i="417"/>
  <c r="Z18" i="417"/>
  <c r="AA18" i="417" s="1"/>
  <c r="X18" i="417"/>
  <c r="Y18" i="417" s="1"/>
  <c r="V18" i="417"/>
  <c r="W18" i="417" s="1"/>
  <c r="T18" i="417"/>
  <c r="U18" i="417" s="1"/>
  <c r="R18" i="417"/>
  <c r="S18" i="417" s="1"/>
  <c r="P18" i="417"/>
  <c r="Q18" i="417" s="1"/>
  <c r="N18" i="417"/>
  <c r="O18" i="417" s="1"/>
  <c r="L18" i="417"/>
  <c r="M18" i="417" s="1"/>
  <c r="J18" i="417"/>
  <c r="K18" i="417" s="1"/>
  <c r="H18" i="417"/>
  <c r="I18" i="417" s="1"/>
  <c r="B18" i="417"/>
  <c r="A18" i="417"/>
  <c r="AD17" i="417"/>
  <c r="AB17" i="417"/>
  <c r="Z17" i="417"/>
  <c r="AA17" i="417" s="1"/>
  <c r="X17" i="417"/>
  <c r="Y17" i="417" s="1"/>
  <c r="V17" i="417"/>
  <c r="W17" i="417" s="1"/>
  <c r="T17" i="417"/>
  <c r="U17" i="417" s="1"/>
  <c r="R17" i="417"/>
  <c r="S17" i="417" s="1"/>
  <c r="P17" i="417"/>
  <c r="Q17" i="417" s="1"/>
  <c r="N17" i="417"/>
  <c r="O17" i="417" s="1"/>
  <c r="L17" i="417"/>
  <c r="M17" i="417" s="1"/>
  <c r="J17" i="417"/>
  <c r="K17" i="417" s="1"/>
  <c r="H17" i="417"/>
  <c r="I17" i="417" s="1"/>
  <c r="B17" i="417"/>
  <c r="A17" i="417"/>
  <c r="AD16" i="417"/>
  <c r="AB16" i="417"/>
  <c r="Z16" i="417"/>
  <c r="AA16" i="417" s="1"/>
  <c r="X16" i="417"/>
  <c r="Y16" i="417" s="1"/>
  <c r="V16" i="417"/>
  <c r="W16" i="417" s="1"/>
  <c r="T16" i="417"/>
  <c r="U16" i="417" s="1"/>
  <c r="R16" i="417"/>
  <c r="S16" i="417" s="1"/>
  <c r="P16" i="417"/>
  <c r="Q16" i="417" s="1"/>
  <c r="N16" i="417"/>
  <c r="O16" i="417" s="1"/>
  <c r="L16" i="417"/>
  <c r="M16" i="417" s="1"/>
  <c r="J16" i="417"/>
  <c r="K16" i="417" s="1"/>
  <c r="H16" i="417"/>
  <c r="I16" i="417" s="1"/>
  <c r="B16" i="417"/>
  <c r="A16" i="417"/>
  <c r="AD15" i="417"/>
  <c r="AE14" i="43" s="1"/>
  <c r="AB15" i="417"/>
  <c r="Z15" i="417"/>
  <c r="AA15" i="417" s="1"/>
  <c r="X15" i="417"/>
  <c r="Y15" i="417" s="1"/>
  <c r="V15" i="417"/>
  <c r="W15" i="417" s="1"/>
  <c r="T15" i="417"/>
  <c r="U15" i="417" s="1"/>
  <c r="R15" i="417"/>
  <c r="S15" i="417" s="1"/>
  <c r="P15" i="417"/>
  <c r="Q15" i="417" s="1"/>
  <c r="N15" i="417"/>
  <c r="O15" i="417" s="1"/>
  <c r="L15" i="417"/>
  <c r="M15" i="417" s="1"/>
  <c r="J15" i="417"/>
  <c r="K15" i="417" s="1"/>
  <c r="H15" i="417"/>
  <c r="I15" i="417" s="1"/>
  <c r="B15" i="417"/>
  <c r="A15" i="417"/>
  <c r="AD14" i="417"/>
  <c r="AB14" i="417"/>
  <c r="Z14" i="417"/>
  <c r="AA14" i="417" s="1"/>
  <c r="X14" i="417"/>
  <c r="Y14" i="417" s="1"/>
  <c r="V14" i="417"/>
  <c r="W14" i="417" s="1"/>
  <c r="T14" i="417"/>
  <c r="U14" i="417" s="1"/>
  <c r="R14" i="417"/>
  <c r="S14" i="417" s="1"/>
  <c r="P14" i="417"/>
  <c r="Q14" i="417" s="1"/>
  <c r="N14" i="417"/>
  <c r="O14" i="417" s="1"/>
  <c r="L14" i="417"/>
  <c r="M14" i="417" s="1"/>
  <c r="J14" i="417"/>
  <c r="K14" i="417" s="1"/>
  <c r="H14" i="417"/>
  <c r="I14" i="417" s="1"/>
  <c r="B14" i="417"/>
  <c r="A14" i="417"/>
  <c r="AD13" i="417"/>
  <c r="AB13" i="417"/>
  <c r="Z13" i="417"/>
  <c r="AA13" i="417" s="1"/>
  <c r="X13" i="417"/>
  <c r="Y13" i="417" s="1"/>
  <c r="V13" i="417"/>
  <c r="W13" i="417" s="1"/>
  <c r="T13" i="417"/>
  <c r="U13" i="417" s="1"/>
  <c r="R13" i="417"/>
  <c r="S13" i="417" s="1"/>
  <c r="P13" i="417"/>
  <c r="Q13" i="417" s="1"/>
  <c r="N13" i="417"/>
  <c r="O13" i="417" s="1"/>
  <c r="L13" i="417"/>
  <c r="M13" i="417" s="1"/>
  <c r="J13" i="417"/>
  <c r="K13" i="417" s="1"/>
  <c r="H13" i="417"/>
  <c r="I13" i="417" s="1"/>
  <c r="B13" i="417"/>
  <c r="A13" i="417"/>
  <c r="AD12" i="417"/>
  <c r="AE11" i="43" s="1"/>
  <c r="AB12" i="417"/>
  <c r="Z12" i="417"/>
  <c r="AA12" i="417" s="1"/>
  <c r="X12" i="417"/>
  <c r="Y12" i="417" s="1"/>
  <c r="V12" i="417"/>
  <c r="W12" i="417" s="1"/>
  <c r="T12" i="417"/>
  <c r="U12" i="417" s="1"/>
  <c r="R12" i="417"/>
  <c r="S12" i="417" s="1"/>
  <c r="P12" i="417"/>
  <c r="Q12" i="417" s="1"/>
  <c r="N12" i="417"/>
  <c r="O12" i="417" s="1"/>
  <c r="L12" i="417"/>
  <c r="M12" i="417" s="1"/>
  <c r="J12" i="417"/>
  <c r="K12" i="417" s="1"/>
  <c r="H12" i="417"/>
  <c r="I12" i="417" s="1"/>
  <c r="B12" i="417"/>
  <c r="A12" i="417"/>
  <c r="AD11" i="417"/>
  <c r="AB11" i="417"/>
  <c r="Z11" i="417"/>
  <c r="AA11" i="417" s="1"/>
  <c r="X11" i="417"/>
  <c r="Y11" i="417" s="1"/>
  <c r="V11" i="417"/>
  <c r="W11" i="417" s="1"/>
  <c r="T11" i="417"/>
  <c r="U11" i="417" s="1"/>
  <c r="R11" i="417"/>
  <c r="S11" i="417" s="1"/>
  <c r="P11" i="417"/>
  <c r="Q11" i="417" s="1"/>
  <c r="N11" i="417"/>
  <c r="O11" i="417" s="1"/>
  <c r="L11" i="417"/>
  <c r="M11" i="417" s="1"/>
  <c r="J11" i="417"/>
  <c r="K11" i="417" s="1"/>
  <c r="H11" i="417"/>
  <c r="I11" i="417" s="1"/>
  <c r="B11" i="417"/>
  <c r="A11" i="417"/>
  <c r="AD10" i="417"/>
  <c r="AB10" i="417"/>
  <c r="Z10" i="417"/>
  <c r="AA10" i="417" s="1"/>
  <c r="X10" i="417"/>
  <c r="Y10" i="417" s="1"/>
  <c r="V10" i="417"/>
  <c r="W10" i="417" s="1"/>
  <c r="T10" i="417"/>
  <c r="U10" i="417" s="1"/>
  <c r="R10" i="417"/>
  <c r="S10" i="417" s="1"/>
  <c r="P10" i="417"/>
  <c r="Q10" i="417" s="1"/>
  <c r="N10" i="417"/>
  <c r="O10" i="417" s="1"/>
  <c r="L10" i="417"/>
  <c r="M10" i="417" s="1"/>
  <c r="J10" i="417"/>
  <c r="K10" i="417" s="1"/>
  <c r="H10" i="417"/>
  <c r="I10" i="417" s="1"/>
  <c r="B10" i="417"/>
  <c r="A10" i="417"/>
  <c r="AD9" i="417"/>
  <c r="AE8" i="43" s="1"/>
  <c r="AB9" i="417"/>
  <c r="AC8" i="43" s="1"/>
  <c r="Z9" i="417"/>
  <c r="X9" i="417"/>
  <c r="V9" i="417"/>
  <c r="T9" i="417"/>
  <c r="R9" i="417"/>
  <c r="S9" i="417" s="1"/>
  <c r="P9" i="417"/>
  <c r="N9" i="417"/>
  <c r="L9" i="417"/>
  <c r="M9" i="417" s="1"/>
  <c r="J9" i="417"/>
  <c r="H9" i="417"/>
  <c r="B9" i="417"/>
  <c r="A9" i="417"/>
  <c r="E113" i="414" l="1"/>
  <c r="AC79" i="417"/>
  <c r="AC169" i="417"/>
  <c r="AC90" i="417"/>
  <c r="AC208" i="417"/>
  <c r="AC159" i="417"/>
  <c r="AE187" i="417"/>
  <c r="AC220" i="417"/>
  <c r="AE312" i="417"/>
  <c r="AE311" i="417"/>
  <c r="AC292" i="417"/>
  <c r="AC301" i="417"/>
  <c r="AC82" i="417"/>
  <c r="AE107" i="417"/>
  <c r="AE33" i="417"/>
  <c r="AC140" i="417"/>
  <c r="AE181" i="417"/>
  <c r="AE208" i="417"/>
  <c r="AC211" i="417"/>
  <c r="AE270" i="417"/>
  <c r="AE15" i="417"/>
  <c r="AE98" i="417"/>
  <c r="AC122" i="417"/>
  <c r="AC175" i="417"/>
  <c r="AC298" i="417"/>
  <c r="AC131" i="417"/>
  <c r="AC150" i="417"/>
  <c r="AE175" i="417"/>
  <c r="AE184" i="417"/>
  <c r="AE205" i="417"/>
  <c r="AE210" i="417"/>
  <c r="AE288" i="417"/>
  <c r="AC307" i="417"/>
  <c r="AE309" i="417"/>
  <c r="AC232" i="417"/>
  <c r="AE276" i="417"/>
  <c r="AC289" i="417"/>
  <c r="AE78" i="417"/>
  <c r="AE81" i="417"/>
  <c r="AE139" i="417"/>
  <c r="AE148" i="417"/>
  <c r="AE169" i="417"/>
  <c r="AE267" i="417"/>
  <c r="AC271" i="417"/>
  <c r="AE308" i="417"/>
  <c r="AE315" i="417"/>
  <c r="AC125" i="417"/>
  <c r="AC134" i="417"/>
  <c r="AC172" i="417"/>
  <c r="AC295" i="417"/>
  <c r="AE314" i="417"/>
  <c r="AE121" i="417"/>
  <c r="AC128" i="417"/>
  <c r="AE145" i="417"/>
  <c r="AC153" i="417"/>
  <c r="AE172" i="417"/>
  <c r="AE279" i="417"/>
  <c r="AE284" i="417"/>
  <c r="AC322" i="43"/>
  <c r="AC10" i="417"/>
  <c r="AC9" i="43"/>
  <c r="AC12" i="417"/>
  <c r="AC11" i="43"/>
  <c r="AC15" i="417"/>
  <c r="AC14" i="43"/>
  <c r="AC28" i="417"/>
  <c r="AC27" i="43"/>
  <c r="AE29" i="417"/>
  <c r="AE28" i="43"/>
  <c r="AC32" i="417"/>
  <c r="AC31" i="43"/>
  <c r="AE39" i="417"/>
  <c r="AE38" i="43"/>
  <c r="AE9" i="417"/>
  <c r="AE22" i="417"/>
  <c r="AE21" i="43"/>
  <c r="AC31" i="417"/>
  <c r="AC30" i="43"/>
  <c r="AE32" i="417"/>
  <c r="AE31" i="43"/>
  <c r="AC37" i="417"/>
  <c r="AC36" i="43"/>
  <c r="AC40" i="417"/>
  <c r="AC39" i="43"/>
  <c r="AC46" i="417"/>
  <c r="AC45" i="43"/>
  <c r="AC49" i="417"/>
  <c r="AC48" i="43"/>
  <c r="AC52" i="417"/>
  <c r="AC51" i="43"/>
  <c r="AE59" i="417"/>
  <c r="AE57" i="43"/>
  <c r="AE82" i="417"/>
  <c r="AE80" i="43"/>
  <c r="AC93" i="417"/>
  <c r="AC91" i="43"/>
  <c r="AE97" i="417"/>
  <c r="AE95" i="43"/>
  <c r="AC102" i="417"/>
  <c r="AC100" i="43"/>
  <c r="AE106" i="417"/>
  <c r="AE104" i="43"/>
  <c r="AC111" i="417"/>
  <c r="AC109" i="43"/>
  <c r="AC16" i="417"/>
  <c r="AC15" i="43"/>
  <c r="AC20" i="417"/>
  <c r="AC19" i="43"/>
  <c r="AE10" i="417"/>
  <c r="AE9" i="43"/>
  <c r="AC13" i="417"/>
  <c r="AC12" i="43"/>
  <c r="AE13" i="417"/>
  <c r="AE12" i="43"/>
  <c r="AC22" i="417"/>
  <c r="AC21" i="43"/>
  <c r="AE25" i="417"/>
  <c r="AE24" i="43"/>
  <c r="AE28" i="417"/>
  <c r="AE27" i="43"/>
  <c r="AC34" i="417"/>
  <c r="AC33" i="43"/>
  <c r="AC43" i="417"/>
  <c r="AC42" i="43"/>
  <c r="AC55" i="417"/>
  <c r="AC54" i="43"/>
  <c r="AE62" i="417"/>
  <c r="AE60" i="43"/>
  <c r="AE65" i="417"/>
  <c r="AE63" i="43"/>
  <c r="AE68" i="417"/>
  <c r="AE66" i="43"/>
  <c r="AE71" i="417"/>
  <c r="AE69" i="43"/>
  <c r="AE74" i="417"/>
  <c r="AE72" i="43"/>
  <c r="AC77" i="417"/>
  <c r="AC75" i="43"/>
  <c r="AE12" i="417"/>
  <c r="AC17" i="417"/>
  <c r="AC16" i="43"/>
  <c r="AE18" i="417"/>
  <c r="AC21" i="417"/>
  <c r="AC20" i="43"/>
  <c r="AC24" i="417"/>
  <c r="AC23" i="43"/>
  <c r="AE77" i="417"/>
  <c r="AE75" i="43"/>
  <c r="AC80" i="417"/>
  <c r="AC78" i="43"/>
  <c r="AE87" i="43"/>
  <c r="AE89" i="417"/>
  <c r="AE124" i="417"/>
  <c r="AE122" i="43"/>
  <c r="AC11" i="417"/>
  <c r="AC10" i="43"/>
  <c r="AE23" i="43"/>
  <c r="AE24" i="417"/>
  <c r="AC38" i="417"/>
  <c r="AC37" i="43"/>
  <c r="AC41" i="417"/>
  <c r="AC40" i="43"/>
  <c r="AC44" i="417"/>
  <c r="AC43" i="43"/>
  <c r="AC47" i="417"/>
  <c r="AC46" i="43"/>
  <c r="AC50" i="417"/>
  <c r="AC49" i="43"/>
  <c r="AC53" i="417"/>
  <c r="AC52" i="43"/>
  <c r="AC56" i="417"/>
  <c r="AC55" i="43"/>
  <c r="AE57" i="417"/>
  <c r="AE345" i="43"/>
  <c r="AE60" i="417"/>
  <c r="AE58" i="43"/>
  <c r="AE63" i="417"/>
  <c r="AE61" i="43"/>
  <c r="AE66" i="417"/>
  <c r="AE64" i="43"/>
  <c r="AE69" i="417"/>
  <c r="AE67" i="43"/>
  <c r="AE72" i="417"/>
  <c r="AE70" i="43"/>
  <c r="AE75" i="417"/>
  <c r="AE73" i="43"/>
  <c r="AE80" i="417"/>
  <c r="AE78" i="43"/>
  <c r="AC86" i="43"/>
  <c r="AC88" i="417"/>
  <c r="AC92" i="417"/>
  <c r="AC90" i="43"/>
  <c r="AC101" i="417"/>
  <c r="AC99" i="43"/>
  <c r="AC110" i="417"/>
  <c r="AC108" i="43"/>
  <c r="AC30" i="417"/>
  <c r="AC29" i="43"/>
  <c r="AC35" i="417"/>
  <c r="AC34" i="43"/>
  <c r="AE11" i="417"/>
  <c r="AE10" i="43"/>
  <c r="AE14" i="417"/>
  <c r="AE13" i="43"/>
  <c r="AE16" i="417"/>
  <c r="AE15" i="43"/>
  <c r="AE21" i="417"/>
  <c r="AC26" i="417"/>
  <c r="AC25" i="43"/>
  <c r="AE27" i="417"/>
  <c r="AC33" i="417"/>
  <c r="AC32" i="43"/>
  <c r="AE35" i="417"/>
  <c r="AE34" i="43"/>
  <c r="AE38" i="417"/>
  <c r="AE37" i="43"/>
  <c r="AE41" i="417"/>
  <c r="AE40" i="43"/>
  <c r="AE44" i="417"/>
  <c r="AE43" i="43"/>
  <c r="AE47" i="417"/>
  <c r="AE46" i="43"/>
  <c r="AE50" i="417"/>
  <c r="AE49" i="43"/>
  <c r="AE53" i="417"/>
  <c r="AE52" i="43"/>
  <c r="AE56" i="417"/>
  <c r="AE55" i="43"/>
  <c r="AC58" i="417"/>
  <c r="AC56" i="43"/>
  <c r="AC61" i="417"/>
  <c r="AC59" i="43"/>
  <c r="AC64" i="417"/>
  <c r="AC62" i="43"/>
  <c r="AC67" i="417"/>
  <c r="AC65" i="43"/>
  <c r="AC70" i="417"/>
  <c r="AC68" i="43"/>
  <c r="AC73" i="417"/>
  <c r="AC71" i="43"/>
  <c r="AC76" i="417"/>
  <c r="AC74" i="43"/>
  <c r="AE87" i="417"/>
  <c r="AE85" i="43"/>
  <c r="AE88" i="417"/>
  <c r="AE86" i="43"/>
  <c r="AC95" i="417"/>
  <c r="AC93" i="43"/>
  <c r="AC104" i="417"/>
  <c r="AC102" i="43"/>
  <c r="AC14" i="417"/>
  <c r="AC13" i="43"/>
  <c r="AE17" i="417"/>
  <c r="AE16" i="43"/>
  <c r="AC19" i="417"/>
  <c r="AC18" i="43"/>
  <c r="AE20" i="417"/>
  <c r="AE19" i="43"/>
  <c r="AE23" i="417"/>
  <c r="AE22" i="43"/>
  <c r="AC25" i="417"/>
  <c r="AC24" i="43"/>
  <c r="AE26" i="417"/>
  <c r="AE25" i="43"/>
  <c r="AC29" i="417"/>
  <c r="AC28" i="43"/>
  <c r="AE30" i="417"/>
  <c r="AC36" i="417"/>
  <c r="AC35" i="43"/>
  <c r="AC39" i="417"/>
  <c r="AC38" i="43"/>
  <c r="AC42" i="417"/>
  <c r="AC41" i="43"/>
  <c r="AC45" i="417"/>
  <c r="AC44" i="43"/>
  <c r="AC48" i="417"/>
  <c r="AC47" i="43"/>
  <c r="AC51" i="417"/>
  <c r="AC50" i="43"/>
  <c r="AC54" i="417"/>
  <c r="AC53" i="43"/>
  <c r="AE58" i="417"/>
  <c r="AE56" i="43"/>
  <c r="AE61" i="417"/>
  <c r="AE59" i="43"/>
  <c r="AE64" i="417"/>
  <c r="AE62" i="43"/>
  <c r="AE67" i="417"/>
  <c r="AE65" i="43"/>
  <c r="AE70" i="417"/>
  <c r="AE68" i="43"/>
  <c r="AE73" i="417"/>
  <c r="AE71" i="43"/>
  <c r="AE76" i="417"/>
  <c r="AE74" i="43"/>
  <c r="AC82" i="43"/>
  <c r="AC84" i="417"/>
  <c r="AC83" i="43"/>
  <c r="AC85" i="417"/>
  <c r="AC114" i="417"/>
  <c r="AC112" i="43"/>
  <c r="AE36" i="417"/>
  <c r="AE35" i="43"/>
  <c r="AE42" i="417"/>
  <c r="AE41" i="43"/>
  <c r="AE45" i="417"/>
  <c r="AE44" i="43"/>
  <c r="AE48" i="417"/>
  <c r="AE47" i="43"/>
  <c r="AE51" i="417"/>
  <c r="AE50" i="43"/>
  <c r="AE79" i="417"/>
  <c r="AE77" i="43"/>
  <c r="AE81" i="43"/>
  <c r="AE83" i="417"/>
  <c r="AE84" i="417"/>
  <c r="AE82" i="43"/>
  <c r="AE85" i="417"/>
  <c r="AE83" i="43"/>
  <c r="AE92" i="43"/>
  <c r="AE94" i="417"/>
  <c r="AE101" i="43"/>
  <c r="AE103" i="417"/>
  <c r="AE54" i="417"/>
  <c r="AE53" i="43"/>
  <c r="AC59" i="417"/>
  <c r="AC57" i="43"/>
  <c r="AC62" i="417"/>
  <c r="AC60" i="43"/>
  <c r="AC65" i="417"/>
  <c r="AC63" i="43"/>
  <c r="AC68" i="417"/>
  <c r="AC66" i="43"/>
  <c r="AC71" i="417"/>
  <c r="AC69" i="43"/>
  <c r="AC74" i="417"/>
  <c r="AC72" i="43"/>
  <c r="AC89" i="417"/>
  <c r="AC87" i="43"/>
  <c r="AE93" i="417"/>
  <c r="AE91" i="43"/>
  <c r="AE95" i="417"/>
  <c r="AE93" i="43"/>
  <c r="AE102" i="417"/>
  <c r="AE100" i="43"/>
  <c r="AE104" i="417"/>
  <c r="AE102" i="43"/>
  <c r="AE111" i="417"/>
  <c r="AE109" i="43"/>
  <c r="AE112" i="417"/>
  <c r="AE115" i="417"/>
  <c r="AE118" i="417"/>
  <c r="AE116" i="43"/>
  <c r="AE122" i="417"/>
  <c r="AE120" i="43"/>
  <c r="AC124" i="417"/>
  <c r="AC122" i="43"/>
  <c r="AE125" i="417"/>
  <c r="AE123" i="43"/>
  <c r="AC127" i="417"/>
  <c r="AC125" i="43"/>
  <c r="AE128" i="417"/>
  <c r="AE126" i="43"/>
  <c r="AC130" i="417"/>
  <c r="AC128" i="43"/>
  <c r="AE131" i="417"/>
  <c r="AE129" i="43"/>
  <c r="AC133" i="417"/>
  <c r="AC131" i="43"/>
  <c r="AE134" i="417"/>
  <c r="AE132" i="43"/>
  <c r="AC136" i="417"/>
  <c r="AC134" i="43"/>
  <c r="AC137" i="417"/>
  <c r="AC141" i="417"/>
  <c r="AC139" i="43"/>
  <c r="AE142" i="417"/>
  <c r="AC146" i="417"/>
  <c r="AE147" i="417"/>
  <c r="AE145" i="43"/>
  <c r="AE150" i="417"/>
  <c r="AE148" i="43"/>
  <c r="AE151" i="417"/>
  <c r="AE149" i="43"/>
  <c r="AC156" i="417"/>
  <c r="AC158" i="417"/>
  <c r="AC156" i="43"/>
  <c r="AE159" i="417"/>
  <c r="AE157" i="43"/>
  <c r="AE161" i="417"/>
  <c r="AE159" i="43"/>
  <c r="AC166" i="417"/>
  <c r="AC164" i="43"/>
  <c r="AE167" i="417"/>
  <c r="AE168" i="417"/>
  <c r="AC170" i="417"/>
  <c r="AC168" i="43"/>
  <c r="AE171" i="417"/>
  <c r="AE169" i="43"/>
  <c r="AC173" i="417"/>
  <c r="AC171" i="43"/>
  <c r="AE174" i="417"/>
  <c r="AE172" i="43"/>
  <c r="AC176" i="417"/>
  <c r="AC174" i="43"/>
  <c r="AE177" i="417"/>
  <c r="AE175" i="43"/>
  <c r="AE178" i="417"/>
  <c r="AE179" i="417"/>
  <c r="AE177" i="43"/>
  <c r="AC183" i="417"/>
  <c r="AC181" i="43"/>
  <c r="AC188" i="417"/>
  <c r="AC186" i="43"/>
  <c r="AC190" i="417"/>
  <c r="AC188" i="43"/>
  <c r="AC192" i="417"/>
  <c r="AC190" i="43"/>
  <c r="AC195" i="417"/>
  <c r="AC193" i="43"/>
  <c r="AC198" i="417"/>
  <c r="AC196" i="43"/>
  <c r="AC201" i="417"/>
  <c r="AC199" i="43"/>
  <c r="AC206" i="417"/>
  <c r="AC207" i="417"/>
  <c r="AC205" i="43"/>
  <c r="AE215" i="417"/>
  <c r="AE213" i="43"/>
  <c r="AC217" i="417"/>
  <c r="AC219" i="417"/>
  <c r="AC217" i="43"/>
  <c r="AC223" i="417"/>
  <c r="AC221" i="43"/>
  <c r="AC228" i="417"/>
  <c r="AC226" i="43"/>
  <c r="AC229" i="417"/>
  <c r="AC230" i="417"/>
  <c r="AC228" i="43"/>
  <c r="AE234" i="417"/>
  <c r="AE232" i="43"/>
  <c r="AE127" i="417"/>
  <c r="AE125" i="43"/>
  <c r="AE130" i="417"/>
  <c r="AE128" i="43"/>
  <c r="AE133" i="417"/>
  <c r="AE131" i="43"/>
  <c r="AE137" i="417"/>
  <c r="AE135" i="43"/>
  <c r="AC139" i="417"/>
  <c r="AC137" i="43"/>
  <c r="AE141" i="417"/>
  <c r="AE139" i="43"/>
  <c r="AC145" i="417"/>
  <c r="AC143" i="43"/>
  <c r="AE146" i="417"/>
  <c r="AE144" i="43"/>
  <c r="AC149" i="417"/>
  <c r="AC147" i="43"/>
  <c r="AC155" i="417"/>
  <c r="AC153" i="43"/>
  <c r="AE156" i="417"/>
  <c r="AE154" i="43"/>
  <c r="AE158" i="417"/>
  <c r="AE156" i="43"/>
  <c r="AC163" i="417"/>
  <c r="AC161" i="43"/>
  <c r="AE166" i="417"/>
  <c r="AE164" i="43"/>
  <c r="AE170" i="417"/>
  <c r="AE168" i="43"/>
  <c r="AE173" i="417"/>
  <c r="AE171" i="43"/>
  <c r="AE176" i="417"/>
  <c r="AE174" i="43"/>
  <c r="AE183" i="417"/>
  <c r="AE181" i="43"/>
  <c r="AC187" i="417"/>
  <c r="AC185" i="43"/>
  <c r="AE188" i="417"/>
  <c r="AE186" i="43"/>
  <c r="AE190" i="417"/>
  <c r="AE188" i="43"/>
  <c r="AE192" i="417"/>
  <c r="AE190" i="43"/>
  <c r="AE195" i="417"/>
  <c r="AE193" i="43"/>
  <c r="AE198" i="417"/>
  <c r="AE196" i="43"/>
  <c r="AE201" i="417"/>
  <c r="AE199" i="43"/>
  <c r="AC204" i="417"/>
  <c r="AC202" i="43"/>
  <c r="AE206" i="417"/>
  <c r="AE204" i="43"/>
  <c r="AE207" i="417"/>
  <c r="AE205" i="43"/>
  <c r="AC212" i="417"/>
  <c r="AC210" i="43"/>
  <c r="AE223" i="417"/>
  <c r="AE221" i="43"/>
  <c r="AC225" i="417"/>
  <c r="AC223" i="43"/>
  <c r="AE229" i="417"/>
  <c r="AE227" i="43"/>
  <c r="AE230" i="417"/>
  <c r="AE228" i="43"/>
  <c r="AE236" i="417"/>
  <c r="AE234" i="43"/>
  <c r="AE239" i="417"/>
  <c r="AE237" i="43"/>
  <c r="AE242" i="417"/>
  <c r="AE240" i="43"/>
  <c r="AE245" i="417"/>
  <c r="AE243" i="43"/>
  <c r="AE248" i="417"/>
  <c r="AE246" i="43"/>
  <c r="AE251" i="417"/>
  <c r="AE249" i="43"/>
  <c r="AE254" i="417"/>
  <c r="AE252" i="43"/>
  <c r="AE257" i="417"/>
  <c r="AE255" i="43"/>
  <c r="AE260" i="417"/>
  <c r="AE258" i="43"/>
  <c r="AC18" i="417"/>
  <c r="AC17" i="43"/>
  <c r="AE19" i="417"/>
  <c r="AE18" i="43"/>
  <c r="AC23" i="417"/>
  <c r="AC22" i="43"/>
  <c r="AC27" i="417"/>
  <c r="AC26" i="43"/>
  <c r="AE31" i="417"/>
  <c r="AE30" i="43"/>
  <c r="AE34" i="417"/>
  <c r="AE33" i="43"/>
  <c r="AE37" i="417"/>
  <c r="AE36" i="43"/>
  <c r="AE40" i="417"/>
  <c r="AE39" i="43"/>
  <c r="AE43" i="417"/>
  <c r="AE42" i="43"/>
  <c r="AE46" i="417"/>
  <c r="AE45" i="43"/>
  <c r="AE49" i="417"/>
  <c r="AE48" i="43"/>
  <c r="AE52" i="417"/>
  <c r="AE51" i="43"/>
  <c r="AE55" i="417"/>
  <c r="AE54" i="43"/>
  <c r="AC57" i="417"/>
  <c r="AC345" i="43"/>
  <c r="AC60" i="417"/>
  <c r="AC58" i="43"/>
  <c r="AC63" i="417"/>
  <c r="AC61" i="43"/>
  <c r="AC66" i="417"/>
  <c r="AC64" i="43"/>
  <c r="AC69" i="417"/>
  <c r="AC67" i="43"/>
  <c r="AC72" i="417"/>
  <c r="AC70" i="43"/>
  <c r="AC75" i="417"/>
  <c r="AC73" i="43"/>
  <c r="AC78" i="417"/>
  <c r="AC76" i="43"/>
  <c r="AC81" i="417"/>
  <c r="AC79" i="43"/>
  <c r="AC86" i="417"/>
  <c r="AC84" i="43"/>
  <c r="AC91" i="417"/>
  <c r="AC89" i="43"/>
  <c r="AE92" i="417"/>
  <c r="AE90" i="43"/>
  <c r="AC100" i="417"/>
  <c r="AC98" i="43"/>
  <c r="AE101" i="417"/>
  <c r="AE99" i="43"/>
  <c r="AC109" i="417"/>
  <c r="AC107" i="43"/>
  <c r="AE110" i="417"/>
  <c r="AE108" i="43"/>
  <c r="AE114" i="417"/>
  <c r="AE112" i="43"/>
  <c r="AC117" i="417"/>
  <c r="AC115" i="43"/>
  <c r="AC120" i="417"/>
  <c r="AC118" i="43"/>
  <c r="AE136" i="417"/>
  <c r="AE140" i="417"/>
  <c r="AE138" i="43"/>
  <c r="AE149" i="417"/>
  <c r="AE147" i="43"/>
  <c r="AC152" i="417"/>
  <c r="AC150" i="43"/>
  <c r="AE153" i="417"/>
  <c r="AE151" i="43"/>
  <c r="AE155" i="417"/>
  <c r="AE153" i="43"/>
  <c r="AC160" i="417"/>
  <c r="AC158" i="43"/>
  <c r="AE163" i="417"/>
  <c r="AE161" i="43"/>
  <c r="AC165" i="417"/>
  <c r="AC182" i="417"/>
  <c r="AC180" i="43"/>
  <c r="AC186" i="417"/>
  <c r="AC184" i="43"/>
  <c r="AC193" i="417"/>
  <c r="AC191" i="43"/>
  <c r="AC196" i="417"/>
  <c r="AC194" i="43"/>
  <c r="AC199" i="417"/>
  <c r="AC197" i="43"/>
  <c r="AC202" i="417"/>
  <c r="AC200" i="43"/>
  <c r="AE204" i="417"/>
  <c r="AE202" i="43"/>
  <c r="AE212" i="417"/>
  <c r="AE210" i="43"/>
  <c r="AC212" i="43"/>
  <c r="AC214" i="417"/>
  <c r="AE221" i="417"/>
  <c r="AE219" i="43"/>
  <c r="AC227" i="417"/>
  <c r="AC225" i="43"/>
  <c r="AE228" i="417"/>
  <c r="AE232" i="417"/>
  <c r="AE230" i="43"/>
  <c r="AC233" i="43"/>
  <c r="AC235" i="417"/>
  <c r="AE91" i="417"/>
  <c r="AE89" i="43"/>
  <c r="AC96" i="417"/>
  <c r="AC94" i="43"/>
  <c r="AC98" i="417"/>
  <c r="AC96" i="43"/>
  <c r="AC99" i="417"/>
  <c r="AC97" i="43"/>
  <c r="AE100" i="417"/>
  <c r="AE98" i="43"/>
  <c r="AC105" i="417"/>
  <c r="AC103" i="43"/>
  <c r="AC107" i="417"/>
  <c r="AC105" i="43"/>
  <c r="AC108" i="417"/>
  <c r="AC106" i="43"/>
  <c r="AE109" i="417"/>
  <c r="AE107" i="43"/>
  <c r="AC113" i="417"/>
  <c r="AC111" i="43"/>
  <c r="AE117" i="417"/>
  <c r="AE115" i="43"/>
  <c r="AE120" i="417"/>
  <c r="AE118" i="43"/>
  <c r="AC123" i="417"/>
  <c r="AC121" i="43"/>
  <c r="AC126" i="417"/>
  <c r="AC124" i="43"/>
  <c r="AC129" i="417"/>
  <c r="AC127" i="43"/>
  <c r="AC132" i="417"/>
  <c r="AC130" i="43"/>
  <c r="AC135" i="417"/>
  <c r="AC133" i="43"/>
  <c r="AC144" i="417"/>
  <c r="AC142" i="43"/>
  <c r="AC148" i="417"/>
  <c r="AC146" i="43"/>
  <c r="AE152" i="417"/>
  <c r="AE150" i="43"/>
  <c r="AC157" i="417"/>
  <c r="AC155" i="43"/>
  <c r="AE160" i="417"/>
  <c r="AE158" i="43"/>
  <c r="AE165" i="417"/>
  <c r="AE163" i="43"/>
  <c r="AC181" i="417"/>
  <c r="AC179" i="43"/>
  <c r="AE182" i="417"/>
  <c r="AE180" i="43"/>
  <c r="AE186" i="417"/>
  <c r="AE184" i="43"/>
  <c r="AC189" i="417"/>
  <c r="AC187" i="43"/>
  <c r="AC191" i="417"/>
  <c r="AC189" i="43"/>
  <c r="AE193" i="417"/>
  <c r="AE191" i="43"/>
  <c r="AE196" i="417"/>
  <c r="AE194" i="43"/>
  <c r="AE199" i="417"/>
  <c r="AE197" i="43"/>
  <c r="AE202" i="417"/>
  <c r="AE200" i="43"/>
  <c r="AC209" i="417"/>
  <c r="AC207" i="43"/>
  <c r="AC210" i="417"/>
  <c r="AC208" i="43"/>
  <c r="AE214" i="417"/>
  <c r="AE212" i="43"/>
  <c r="AE216" i="417"/>
  <c r="AE214" i="43"/>
  <c r="AC218" i="417"/>
  <c r="AC216" i="43"/>
  <c r="AC224" i="417"/>
  <c r="AC222" i="43"/>
  <c r="AE225" i="417"/>
  <c r="AE227" i="417"/>
  <c r="AE225" i="43"/>
  <c r="AC233" i="417"/>
  <c r="AC231" i="43"/>
  <c r="AC83" i="417"/>
  <c r="AC81" i="43"/>
  <c r="AE86" i="417"/>
  <c r="AC87" i="417"/>
  <c r="AE90" i="417"/>
  <c r="AE88" i="43"/>
  <c r="AC94" i="417"/>
  <c r="AC92" i="43"/>
  <c r="AE96" i="417"/>
  <c r="AE94" i="43"/>
  <c r="AC97" i="417"/>
  <c r="AC95" i="43"/>
  <c r="AE99" i="417"/>
  <c r="AE97" i="43"/>
  <c r="AC103" i="417"/>
  <c r="AC101" i="43"/>
  <c r="AE105" i="417"/>
  <c r="AE103" i="43"/>
  <c r="AC106" i="417"/>
  <c r="AC104" i="43"/>
  <c r="AE108" i="417"/>
  <c r="AE106" i="43"/>
  <c r="AC112" i="417"/>
  <c r="AC110" i="43"/>
  <c r="AE113" i="417"/>
  <c r="AE111" i="43"/>
  <c r="AC115" i="417"/>
  <c r="AC113" i="43"/>
  <c r="AC116" i="417"/>
  <c r="AC119" i="417"/>
  <c r="AE123" i="417"/>
  <c r="AE121" i="43"/>
  <c r="AE126" i="417"/>
  <c r="AE124" i="43"/>
  <c r="AE129" i="417"/>
  <c r="AE127" i="43"/>
  <c r="AE132" i="417"/>
  <c r="AE130" i="43"/>
  <c r="AE135" i="417"/>
  <c r="AE133" i="43"/>
  <c r="AC138" i="417"/>
  <c r="AC136" i="43"/>
  <c r="AC142" i="417"/>
  <c r="AC140" i="43"/>
  <c r="AC143" i="417"/>
  <c r="AE144" i="417"/>
  <c r="AE142" i="43"/>
  <c r="AC154" i="417"/>
  <c r="AC152" i="43"/>
  <c r="AE157" i="417"/>
  <c r="AE155" i="43"/>
  <c r="AC162" i="417"/>
  <c r="AC164" i="417"/>
  <c r="AC162" i="43"/>
  <c r="AC167" i="417"/>
  <c r="AC165" i="43"/>
  <c r="AC168" i="417"/>
  <c r="AC166" i="43"/>
  <c r="AC178" i="417"/>
  <c r="AC176" i="43"/>
  <c r="AC180" i="417"/>
  <c r="AC178" i="43"/>
  <c r="AC185" i="417"/>
  <c r="AC183" i="43"/>
  <c r="AE189" i="417"/>
  <c r="AE187" i="43"/>
  <c r="AE191" i="417"/>
  <c r="AE189" i="43"/>
  <c r="AC194" i="417"/>
  <c r="AC192" i="43"/>
  <c r="AC197" i="417"/>
  <c r="AC195" i="43"/>
  <c r="AC200" i="417"/>
  <c r="AC198" i="43"/>
  <c r="AC203" i="417"/>
  <c r="AC201" i="43"/>
  <c r="AE209" i="417"/>
  <c r="AE207" i="43"/>
  <c r="AC213" i="417"/>
  <c r="AC211" i="43"/>
  <c r="AE218" i="417"/>
  <c r="AE216" i="43"/>
  <c r="AC222" i="417"/>
  <c r="AC220" i="43"/>
  <c r="AE224" i="417"/>
  <c r="AE222" i="43"/>
  <c r="AC226" i="417"/>
  <c r="AC224" i="43"/>
  <c r="AE233" i="417"/>
  <c r="AE231" i="43"/>
  <c r="AC238" i="417"/>
  <c r="AC236" i="43"/>
  <c r="AC241" i="417"/>
  <c r="AC239" i="43"/>
  <c r="AE116" i="417"/>
  <c r="AE114" i="43"/>
  <c r="AC118" i="417"/>
  <c r="AC116" i="43"/>
  <c r="AE119" i="417"/>
  <c r="AE117" i="43"/>
  <c r="AC121" i="417"/>
  <c r="AC119" i="43"/>
  <c r="AE138" i="417"/>
  <c r="AE136" i="43"/>
  <c r="AE143" i="417"/>
  <c r="AE141" i="43"/>
  <c r="AC147" i="417"/>
  <c r="AC145" i="43"/>
  <c r="AC151" i="417"/>
  <c r="AC149" i="43"/>
  <c r="AE154" i="417"/>
  <c r="AE152" i="43"/>
  <c r="AC161" i="417"/>
  <c r="AC159" i="43"/>
  <c r="AE162" i="417"/>
  <c r="AE160" i="43"/>
  <c r="AE164" i="417"/>
  <c r="AE162" i="43"/>
  <c r="AC171" i="417"/>
  <c r="AC169" i="43"/>
  <c r="AC174" i="417"/>
  <c r="AC172" i="43"/>
  <c r="AC177" i="417"/>
  <c r="AC175" i="43"/>
  <c r="AC179" i="417"/>
  <c r="AC177" i="43"/>
  <c r="AE180" i="417"/>
  <c r="AE178" i="43"/>
  <c r="AC184" i="417"/>
  <c r="AC182" i="43"/>
  <c r="AE185" i="417"/>
  <c r="AE183" i="43"/>
  <c r="AE194" i="417"/>
  <c r="AE192" i="43"/>
  <c r="AE197" i="417"/>
  <c r="AE195" i="43"/>
  <c r="AE200" i="417"/>
  <c r="AE198" i="43"/>
  <c r="AE203" i="417"/>
  <c r="AE201" i="43"/>
  <c r="AC205" i="417"/>
  <c r="AC203" i="43"/>
  <c r="AE211" i="417"/>
  <c r="AE209" i="43"/>
  <c r="AE213" i="417"/>
  <c r="AE211" i="43"/>
  <c r="AC215" i="417"/>
  <c r="AC213" i="43"/>
  <c r="AE220" i="417"/>
  <c r="AE218" i="43"/>
  <c r="AE222" i="417"/>
  <c r="AE220" i="43"/>
  <c r="AE226" i="417"/>
  <c r="AE224" i="43"/>
  <c r="AE231" i="417"/>
  <c r="AE229" i="43"/>
  <c r="AC234" i="417"/>
  <c r="AC232" i="43"/>
  <c r="AE238" i="417"/>
  <c r="AE236" i="43"/>
  <c r="AE241" i="417"/>
  <c r="AE239" i="43"/>
  <c r="AE244" i="417"/>
  <c r="AE242" i="43"/>
  <c r="AE247" i="417"/>
  <c r="AE245" i="43"/>
  <c r="AE250" i="417"/>
  <c r="AE248" i="43"/>
  <c r="AE253" i="417"/>
  <c r="AE251" i="43"/>
  <c r="AE256" i="417"/>
  <c r="AE254" i="43"/>
  <c r="AE259" i="417"/>
  <c r="AE257" i="43"/>
  <c r="AC267" i="417"/>
  <c r="AC270" i="417"/>
  <c r="AE281" i="417"/>
  <c r="AE278" i="43"/>
  <c r="AE287" i="417"/>
  <c r="AE296" i="417"/>
  <c r="AE293" i="43"/>
  <c r="AE300" i="417"/>
  <c r="AE297" i="43"/>
  <c r="AE307" i="417"/>
  <c r="AE304" i="43"/>
  <c r="AC310" i="417"/>
  <c r="AC313" i="417"/>
  <c r="AC316" i="417"/>
  <c r="AE317" i="417"/>
  <c r="AE314" i="43"/>
  <c r="AE319" i="417"/>
  <c r="AE316" i="43"/>
  <c r="AE320" i="417"/>
  <c r="AE317" i="43"/>
  <c r="AC324" i="417"/>
  <c r="AE329" i="417"/>
  <c r="AC327" i="43"/>
  <c r="AC315" i="43"/>
  <c r="AC309" i="43"/>
  <c r="AC303" i="43"/>
  <c r="AC297" i="43"/>
  <c r="AC291" i="43"/>
  <c r="AC285" i="43"/>
  <c r="AC279" i="43"/>
  <c r="AC273" i="43"/>
  <c r="AC261" i="43"/>
  <c r="AC255" i="43"/>
  <c r="AC249" i="43"/>
  <c r="AC243" i="43"/>
  <c r="AE235" i="417"/>
  <c r="AE233" i="43"/>
  <c r="AE237" i="417"/>
  <c r="AE235" i="43"/>
  <c r="AE240" i="417"/>
  <c r="AE238" i="43"/>
  <c r="AE243" i="417"/>
  <c r="AE241" i="43"/>
  <c r="AE246" i="417"/>
  <c r="AE244" i="43"/>
  <c r="AE249" i="417"/>
  <c r="AE247" i="43"/>
  <c r="AE252" i="417"/>
  <c r="AE250" i="43"/>
  <c r="AE255" i="417"/>
  <c r="AE253" i="43"/>
  <c r="AE258" i="417"/>
  <c r="AE256" i="43"/>
  <c r="AE261" i="417"/>
  <c r="AE259" i="43"/>
  <c r="AE264" i="417"/>
  <c r="AE262" i="43"/>
  <c r="AE273" i="417"/>
  <c r="AC274" i="417"/>
  <c r="AE293" i="417"/>
  <c r="AE290" i="43"/>
  <c r="AE310" i="417"/>
  <c r="AE307" i="43"/>
  <c r="AE313" i="417"/>
  <c r="AE310" i="43"/>
  <c r="AE316" i="417"/>
  <c r="AE313" i="43"/>
  <c r="AE324" i="417"/>
  <c r="AE321" i="43"/>
  <c r="AE328" i="417"/>
  <c r="AE325" i="43"/>
  <c r="AC326" i="43"/>
  <c r="AC320" i="43"/>
  <c r="AC314" i="43"/>
  <c r="AC308" i="43"/>
  <c r="AC302" i="43"/>
  <c r="AC296" i="43"/>
  <c r="AC290" i="43"/>
  <c r="AC284" i="43"/>
  <c r="AC278" i="43"/>
  <c r="AC272" i="43"/>
  <c r="AC266" i="43"/>
  <c r="AC260" i="43"/>
  <c r="AC254" i="43"/>
  <c r="AC248" i="43"/>
  <c r="AC241" i="43"/>
  <c r="AC214" i="43"/>
  <c r="AC244" i="417"/>
  <c r="AC242" i="43"/>
  <c r="AE266" i="417"/>
  <c r="AE264" i="43"/>
  <c r="AE269" i="417"/>
  <c r="AE266" i="43"/>
  <c r="AE272" i="417"/>
  <c r="AE269" i="43"/>
  <c r="AE274" i="417"/>
  <c r="AE271" i="43"/>
  <c r="AE275" i="417"/>
  <c r="AE272" i="43"/>
  <c r="AE278" i="417"/>
  <c r="AE275" i="43"/>
  <c r="AE280" i="417"/>
  <c r="AE277" i="43"/>
  <c r="AE299" i="417"/>
  <c r="AE296" i="43"/>
  <c r="AE323" i="417"/>
  <c r="AC327" i="417"/>
  <c r="AC325" i="43"/>
  <c r="AC319" i="43"/>
  <c r="AC301" i="43"/>
  <c r="AC283" i="43"/>
  <c r="AC277" i="43"/>
  <c r="AC259" i="43"/>
  <c r="AC253" i="43"/>
  <c r="AC247" i="43"/>
  <c r="AE262" i="417"/>
  <c r="AE260" i="43"/>
  <c r="AE265" i="417"/>
  <c r="AE263" i="43"/>
  <c r="AE271" i="417"/>
  <c r="AE268" i="43"/>
  <c r="AE277" i="417"/>
  <c r="AE274" i="43"/>
  <c r="AE283" i="417"/>
  <c r="AE280" i="43"/>
  <c r="AE289" i="417"/>
  <c r="AE286" i="43"/>
  <c r="AE290" i="417"/>
  <c r="AE287" i="43"/>
  <c r="AE295" i="417"/>
  <c r="AE292" i="43"/>
  <c r="AE298" i="417"/>
  <c r="AE295" i="43"/>
  <c r="AE322" i="417"/>
  <c r="AE319" i="43"/>
  <c r="AE327" i="417"/>
  <c r="AE324" i="43"/>
  <c r="AC318" i="43"/>
  <c r="AC312" i="43"/>
  <c r="AC306" i="43"/>
  <c r="AC300" i="43"/>
  <c r="AC294" i="43"/>
  <c r="AC288" i="43"/>
  <c r="AC282" i="43"/>
  <c r="AC276" i="43"/>
  <c r="AC270" i="43"/>
  <c r="AC264" i="43"/>
  <c r="AC258" i="43"/>
  <c r="AC252" i="43"/>
  <c r="AC246" i="43"/>
  <c r="AC238" i="43"/>
  <c r="AC229" i="43"/>
  <c r="AE217" i="417"/>
  <c r="AE215" i="43"/>
  <c r="AE219" i="417"/>
  <c r="AE217" i="43"/>
  <c r="AC236" i="417"/>
  <c r="AC234" i="43"/>
  <c r="AC242" i="417"/>
  <c r="AC240" i="43"/>
  <c r="AE285" i="417"/>
  <c r="AE291" i="417"/>
  <c r="AE292" i="417"/>
  <c r="AE289" i="43"/>
  <c r="AE294" i="417"/>
  <c r="AE291" i="43"/>
  <c r="AE297" i="417"/>
  <c r="AE294" i="43"/>
  <c r="AE301" i="417"/>
  <c r="AE298" i="43"/>
  <c r="AE302" i="417"/>
  <c r="AE299" i="43"/>
  <c r="AE303" i="417"/>
  <c r="AE305" i="417"/>
  <c r="AE306" i="417"/>
  <c r="AE318" i="417"/>
  <c r="AE315" i="43"/>
  <c r="AE326" i="417"/>
  <c r="AC323" i="43"/>
  <c r="AC317" i="43"/>
  <c r="AC311" i="43"/>
  <c r="AC305" i="43"/>
  <c r="AC299" i="43"/>
  <c r="AC293" i="43"/>
  <c r="AC287" i="43"/>
  <c r="AC281" i="43"/>
  <c r="AC275" i="43"/>
  <c r="AC269" i="43"/>
  <c r="AC263" i="43"/>
  <c r="AC257" i="43"/>
  <c r="AC251" i="43"/>
  <c r="AC245" i="43"/>
  <c r="AC237" i="43"/>
  <c r="AC219" i="43"/>
  <c r="AE263" i="417"/>
  <c r="AE261" i="43"/>
  <c r="AE282" i="417"/>
  <c r="AE279" i="43"/>
  <c r="AE286" i="417"/>
  <c r="AE283" i="43"/>
  <c r="AE304" i="417"/>
  <c r="AE301" i="43"/>
  <c r="AE321" i="417"/>
  <c r="AE318" i="43"/>
  <c r="AE325" i="417"/>
  <c r="AE322" i="43"/>
  <c r="AE330" i="417"/>
  <c r="AE327" i="43"/>
  <c r="AC316" i="43"/>
  <c r="AC280" i="43"/>
  <c r="AC274" i="43"/>
  <c r="AC262" i="43"/>
  <c r="AC256" i="43"/>
  <c r="AC250" i="43"/>
  <c r="AC244" i="43"/>
  <c r="AC235" i="43"/>
  <c r="N359" i="417"/>
  <c r="N358" i="417"/>
  <c r="N357" i="417"/>
  <c r="N356" i="417"/>
  <c r="N355" i="417"/>
  <c r="N354" i="417"/>
  <c r="N353" i="417"/>
  <c r="N352" i="417"/>
  <c r="N351" i="417"/>
  <c r="N350" i="417"/>
  <c r="N360" i="417"/>
  <c r="O9" i="417"/>
  <c r="X360" i="417"/>
  <c r="X357" i="417"/>
  <c r="X354" i="417"/>
  <c r="X351" i="417"/>
  <c r="X359" i="417"/>
  <c r="X356" i="417"/>
  <c r="X353" i="417"/>
  <c r="X350" i="417"/>
  <c r="X358" i="417"/>
  <c r="X355" i="417"/>
  <c r="X352" i="417"/>
  <c r="H359" i="417"/>
  <c r="H358" i="417"/>
  <c r="H357" i="417"/>
  <c r="H356" i="417"/>
  <c r="H355" i="417"/>
  <c r="H354" i="417"/>
  <c r="H353" i="417"/>
  <c r="H352" i="417"/>
  <c r="H351" i="417"/>
  <c r="H350" i="417"/>
  <c r="I9" i="417"/>
  <c r="R359" i="417"/>
  <c r="R358" i="417"/>
  <c r="R357" i="417"/>
  <c r="R356" i="417"/>
  <c r="R355" i="417"/>
  <c r="R354" i="417"/>
  <c r="R353" i="417"/>
  <c r="R352" i="417"/>
  <c r="R351" i="417"/>
  <c r="R350" i="417"/>
  <c r="R360" i="417"/>
  <c r="Z361" i="417"/>
  <c r="Z359" i="417"/>
  <c r="Z358" i="417"/>
  <c r="Z357" i="417"/>
  <c r="Z356" i="417"/>
  <c r="Z355" i="417"/>
  <c r="Z354" i="417"/>
  <c r="Z353" i="417"/>
  <c r="Z352" i="417"/>
  <c r="Z351" i="417"/>
  <c r="Z350" i="417"/>
  <c r="Z360" i="417"/>
  <c r="AA9" i="417"/>
  <c r="J359" i="417"/>
  <c r="J358" i="417"/>
  <c r="J357" i="417"/>
  <c r="J356" i="417"/>
  <c r="J355" i="417"/>
  <c r="J354" i="417"/>
  <c r="J353" i="417"/>
  <c r="J352" i="417"/>
  <c r="J351" i="417"/>
  <c r="J350" i="417"/>
  <c r="K9" i="417"/>
  <c r="L360" i="417"/>
  <c r="L357" i="417"/>
  <c r="L354" i="417"/>
  <c r="L351" i="417"/>
  <c r="L359" i="417"/>
  <c r="L356" i="417"/>
  <c r="L353" i="417"/>
  <c r="L350" i="417"/>
  <c r="L358" i="417"/>
  <c r="L355" i="417"/>
  <c r="L352" i="417"/>
  <c r="T359" i="417"/>
  <c r="T358" i="417"/>
  <c r="T357" i="417"/>
  <c r="T356" i="417"/>
  <c r="T355" i="417"/>
  <c r="T354" i="417"/>
  <c r="T353" i="417"/>
  <c r="T352" i="417"/>
  <c r="T351" i="417"/>
  <c r="T350" i="417"/>
  <c r="T360" i="417"/>
  <c r="U9" i="417"/>
  <c r="AD361" i="417"/>
  <c r="AD359" i="417"/>
  <c r="AD358" i="417"/>
  <c r="AD357" i="417"/>
  <c r="AD356" i="417"/>
  <c r="AD355" i="417"/>
  <c r="AD354" i="417"/>
  <c r="AD353" i="417"/>
  <c r="AD352" i="417"/>
  <c r="AD351" i="417"/>
  <c r="AD350" i="417"/>
  <c r="AD360" i="417"/>
  <c r="V360" i="417"/>
  <c r="V359" i="417"/>
  <c r="V358" i="417"/>
  <c r="V357" i="417"/>
  <c r="V356" i="417"/>
  <c r="V355" i="417"/>
  <c r="V354" i="417"/>
  <c r="V353" i="417"/>
  <c r="V352" i="417"/>
  <c r="V351" i="417"/>
  <c r="V350" i="417"/>
  <c r="W9" i="417"/>
  <c r="AB361" i="417"/>
  <c r="AB359" i="417"/>
  <c r="AB358" i="417"/>
  <c r="AB357" i="417"/>
  <c r="AB356" i="417"/>
  <c r="AB355" i="417"/>
  <c r="AB354" i="417"/>
  <c r="AB353" i="417"/>
  <c r="AB352" i="417"/>
  <c r="AB351" i="417"/>
  <c r="AB350" i="417"/>
  <c r="AB360" i="417"/>
  <c r="AC9" i="417"/>
  <c r="P359" i="417"/>
  <c r="P358" i="417"/>
  <c r="P357" i="417"/>
  <c r="P356" i="417"/>
  <c r="P355" i="417"/>
  <c r="P354" i="417"/>
  <c r="P353" i="417"/>
  <c r="P352" i="417"/>
  <c r="P351" i="417"/>
  <c r="P350" i="417"/>
  <c r="P360" i="417"/>
  <c r="Q9" i="417"/>
  <c r="Y9" i="417"/>
  <c r="X345" i="417" l="1"/>
  <c r="J345" i="417"/>
  <c r="Z345" i="417"/>
  <c r="R345" i="417"/>
  <c r="T345" i="417"/>
  <c r="L345" i="417"/>
  <c r="N345" i="417"/>
  <c r="H345" i="417"/>
  <c r="P345" i="417"/>
  <c r="AB345" i="417"/>
  <c r="V345" i="417"/>
  <c r="AD345" i="417"/>
  <c r="AJ297" i="43" l="1"/>
  <c r="AH153" i="43" l="1"/>
  <c r="AH152" i="43"/>
  <c r="AH151" i="43"/>
  <c r="AH150" i="43"/>
  <c r="AA321" i="415"/>
  <c r="Y321" i="415"/>
  <c r="W321" i="415"/>
  <c r="U321" i="415"/>
  <c r="S321" i="415"/>
  <c r="Q321" i="415"/>
  <c r="O321" i="415"/>
  <c r="M321" i="415"/>
  <c r="K321" i="415"/>
  <c r="I321" i="415"/>
  <c r="G321" i="415"/>
  <c r="E321" i="415"/>
  <c r="AA320" i="415"/>
  <c r="Y320" i="415"/>
  <c r="W320" i="415"/>
  <c r="U320" i="415"/>
  <c r="S320" i="415"/>
  <c r="Q320" i="415"/>
  <c r="O320" i="415"/>
  <c r="M320" i="415"/>
  <c r="K320" i="415"/>
  <c r="I320" i="415"/>
  <c r="G320" i="415"/>
  <c r="E320" i="415"/>
  <c r="AA319" i="415"/>
  <c r="Y319" i="415"/>
  <c r="W319" i="415"/>
  <c r="U319" i="415"/>
  <c r="S319" i="415"/>
  <c r="Q319" i="415"/>
  <c r="O319" i="415"/>
  <c r="M319" i="415"/>
  <c r="K319" i="415"/>
  <c r="I319" i="415"/>
  <c r="G319" i="415"/>
  <c r="E319" i="415"/>
  <c r="AA318" i="415"/>
  <c r="Y318" i="415"/>
  <c r="W318" i="415"/>
  <c r="U318" i="415"/>
  <c r="S318" i="415"/>
  <c r="Q318" i="415"/>
  <c r="O318" i="415"/>
  <c r="M318" i="415"/>
  <c r="K318" i="415"/>
  <c r="G318" i="415"/>
  <c r="E318" i="415"/>
  <c r="AA317" i="415"/>
  <c r="Y317" i="415"/>
  <c r="W317" i="415"/>
  <c r="U317" i="415"/>
  <c r="S317" i="415"/>
  <c r="Q317" i="415"/>
  <c r="O317" i="415"/>
  <c r="M317" i="415"/>
  <c r="K317" i="415"/>
  <c r="I317" i="415"/>
  <c r="G317" i="415"/>
  <c r="E317" i="415"/>
  <c r="AA316" i="415"/>
  <c r="Y316" i="415"/>
  <c r="W316" i="415"/>
  <c r="U316" i="415"/>
  <c r="S316" i="415"/>
  <c r="Q316" i="415"/>
  <c r="O316" i="415"/>
  <c r="M316" i="415"/>
  <c r="K316" i="415"/>
  <c r="I316" i="415"/>
  <c r="G316" i="415"/>
  <c r="E316" i="415"/>
  <c r="AA315" i="415"/>
  <c r="Y315" i="415"/>
  <c r="W315" i="415"/>
  <c r="U315" i="415"/>
  <c r="S315" i="415"/>
  <c r="Q315" i="415"/>
  <c r="O315" i="415"/>
  <c r="M315" i="415"/>
  <c r="K315" i="415"/>
  <c r="I315" i="415"/>
  <c r="G315" i="415"/>
  <c r="E315" i="415"/>
  <c r="AA314" i="415"/>
  <c r="Y314" i="415"/>
  <c r="W314" i="415"/>
  <c r="U314" i="415"/>
  <c r="S314" i="415"/>
  <c r="Q314" i="415"/>
  <c r="O314" i="415"/>
  <c r="M314" i="415"/>
  <c r="K314" i="415"/>
  <c r="I314" i="415"/>
  <c r="G314" i="415"/>
  <c r="E314" i="415"/>
  <c r="AA313" i="415"/>
  <c r="Y313" i="415"/>
  <c r="W313" i="415"/>
  <c r="U313" i="415"/>
  <c r="S313" i="415"/>
  <c r="Q313" i="415"/>
  <c r="O313" i="415"/>
  <c r="M313" i="415"/>
  <c r="K313" i="415"/>
  <c r="I313" i="415"/>
  <c r="G313" i="415"/>
  <c r="E313" i="415"/>
  <c r="AA312" i="415"/>
  <c r="Y312" i="415"/>
  <c r="W312" i="415"/>
  <c r="U312" i="415"/>
  <c r="S312" i="415"/>
  <c r="Q312" i="415"/>
  <c r="O312" i="415"/>
  <c r="M312" i="415"/>
  <c r="K312" i="415"/>
  <c r="I312" i="415"/>
  <c r="G312" i="415"/>
  <c r="E312" i="415"/>
  <c r="Y311" i="415"/>
  <c r="W311" i="415"/>
  <c r="U311" i="415"/>
  <c r="S311" i="415"/>
  <c r="Q311" i="415"/>
  <c r="O311" i="415"/>
  <c r="M311" i="415"/>
  <c r="K311" i="415"/>
  <c r="I311" i="415"/>
  <c r="G311" i="415"/>
  <c r="E311" i="415"/>
  <c r="AA310" i="415"/>
  <c r="Y310" i="415"/>
  <c r="W310" i="415"/>
  <c r="U310" i="415"/>
  <c r="S310" i="415"/>
  <c r="Q310" i="415"/>
  <c r="O310" i="415"/>
  <c r="M310" i="415"/>
  <c r="K310" i="415"/>
  <c r="I310" i="415"/>
  <c r="G310" i="415"/>
  <c r="E310" i="415"/>
  <c r="Y309" i="415"/>
  <c r="W309" i="415"/>
  <c r="U309" i="415"/>
  <c r="S309" i="415"/>
  <c r="Q309" i="415"/>
  <c r="O309" i="415"/>
  <c r="M309" i="415"/>
  <c r="K309" i="415"/>
  <c r="I309" i="415"/>
  <c r="G309" i="415"/>
  <c r="E309" i="415"/>
  <c r="Y308" i="415"/>
  <c r="W308" i="415"/>
  <c r="U308" i="415"/>
  <c r="S308" i="415"/>
  <c r="Q308" i="415"/>
  <c r="O308" i="415"/>
  <c r="M308" i="415"/>
  <c r="K308" i="415"/>
  <c r="I308" i="415"/>
  <c r="G308" i="415"/>
  <c r="E308" i="415"/>
  <c r="AJ12" i="43" l="1"/>
  <c r="AJ13" i="43"/>
  <c r="AJ14" i="43"/>
  <c r="AJ15" i="43"/>
  <c r="AJ16" i="43"/>
  <c r="AJ17" i="43"/>
  <c r="AJ18" i="43"/>
  <c r="AJ19" i="43"/>
  <c r="AJ20" i="43"/>
  <c r="AJ21" i="43"/>
  <c r="AJ22" i="43"/>
  <c r="AJ23" i="43"/>
  <c r="AJ24" i="43"/>
  <c r="AJ25" i="43"/>
  <c r="AJ26" i="43"/>
  <c r="AJ27" i="43"/>
  <c r="AJ28" i="43"/>
  <c r="AJ29" i="43"/>
  <c r="AJ30" i="43"/>
  <c r="AJ31" i="43"/>
  <c r="AJ32" i="43"/>
  <c r="AJ33" i="43"/>
  <c r="AJ34" i="43"/>
  <c r="AJ35" i="43"/>
  <c r="AI12" i="43"/>
  <c r="G16" i="419" s="1"/>
  <c r="AI13" i="43"/>
  <c r="AM13" i="43" s="1"/>
  <c r="AI14" i="43"/>
  <c r="AM14" i="43" s="1"/>
  <c r="AI15" i="43"/>
  <c r="AM15" i="43" s="1"/>
  <c r="AI16" i="43"/>
  <c r="AM16" i="43" s="1"/>
  <c r="AI17" i="43"/>
  <c r="AI18" i="43"/>
  <c r="AM18" i="43" s="1"/>
  <c r="AI19" i="43"/>
  <c r="AM19" i="43" s="1"/>
  <c r="AI20" i="43"/>
  <c r="G20" i="419" s="1"/>
  <c r="AI21" i="43"/>
  <c r="AI22" i="43"/>
  <c r="AI23" i="43"/>
  <c r="AM23" i="43" s="1"/>
  <c r="AI24" i="43"/>
  <c r="AM24" i="43" s="1"/>
  <c r="AI25" i="43"/>
  <c r="AM25" i="43" s="1"/>
  <c r="AI26" i="43"/>
  <c r="AM26" i="43" s="1"/>
  <c r="AI27" i="43"/>
  <c r="AM27" i="43" s="1"/>
  <c r="AI28" i="43"/>
  <c r="AM28" i="43" s="1"/>
  <c r="AI29" i="43"/>
  <c r="AM29" i="43" s="1"/>
  <c r="AI30" i="43"/>
  <c r="G22" i="419" s="1"/>
  <c r="AI31" i="43"/>
  <c r="AM31" i="43" s="1"/>
  <c r="AI32" i="43"/>
  <c r="AM32" i="43" s="1"/>
  <c r="AI33" i="43"/>
  <c r="AM33" i="43" s="1"/>
  <c r="AI34" i="43"/>
  <c r="AM34" i="43" s="1"/>
  <c r="AI35" i="43"/>
  <c r="AM35" i="43" s="1"/>
  <c r="AH12" i="43"/>
  <c r="AH13" i="43"/>
  <c r="AH14" i="43"/>
  <c r="AH15" i="43"/>
  <c r="AH16" i="43"/>
  <c r="AH17" i="43"/>
  <c r="AH18" i="43"/>
  <c r="AH19" i="43"/>
  <c r="AH20" i="43"/>
  <c r="AH21" i="43"/>
  <c r="AH22" i="43"/>
  <c r="AH23" i="43"/>
  <c r="AH24" i="43"/>
  <c r="AH25" i="43"/>
  <c r="AH26" i="43"/>
  <c r="AH27" i="43"/>
  <c r="AH28" i="43"/>
  <c r="AH29" i="43"/>
  <c r="AH30" i="43"/>
  <c r="AH31" i="43"/>
  <c r="AH32" i="43"/>
  <c r="AH33" i="43"/>
  <c r="AH34" i="43"/>
  <c r="AH35" i="43"/>
  <c r="AJ11" i="43"/>
  <c r="AI11" i="43"/>
  <c r="AH11" i="43"/>
  <c r="AD11" i="43"/>
  <c r="AB306" i="415"/>
  <c r="AB305" i="415"/>
  <c r="AB304" i="415"/>
  <c r="AB303" i="415"/>
  <c r="AB302" i="415"/>
  <c r="AB301" i="415"/>
  <c r="AB300" i="415"/>
  <c r="AB299" i="415"/>
  <c r="AB298" i="415"/>
  <c r="AB297" i="415"/>
  <c r="AB296" i="415"/>
  <c r="AB295" i="415"/>
  <c r="AB294" i="415"/>
  <c r="AB293" i="415"/>
  <c r="AB292" i="415"/>
  <c r="AB291" i="415"/>
  <c r="AB290" i="415"/>
  <c r="AB289" i="415"/>
  <c r="AB288" i="415"/>
  <c r="G17" i="419" l="1"/>
  <c r="G21" i="419"/>
  <c r="G15" i="414"/>
  <c r="G15" i="419"/>
  <c r="G14" i="419" s="1"/>
  <c r="G13" i="419" s="1"/>
  <c r="H16" i="419"/>
  <c r="G20" i="414"/>
  <c r="AM22" i="43"/>
  <c r="G21" i="414"/>
  <c r="H21" i="414" s="1"/>
  <c r="AM30" i="43"/>
  <c r="M22" i="419" s="1"/>
  <c r="G22" i="414"/>
  <c r="G23" i="414"/>
  <c r="AM17" i="43"/>
  <c r="G17" i="414"/>
  <c r="AM12" i="43"/>
  <c r="G16" i="414"/>
  <c r="AJ59" i="43"/>
  <c r="AJ60" i="43"/>
  <c r="AJ61" i="43"/>
  <c r="AJ62" i="43"/>
  <c r="AJ63" i="43"/>
  <c r="AJ64" i="43"/>
  <c r="AJ65" i="43"/>
  <c r="AJ66" i="43"/>
  <c r="AJ67" i="43"/>
  <c r="AJ68" i="43"/>
  <c r="AJ69" i="43"/>
  <c r="AJ70" i="43"/>
  <c r="AJ71" i="43"/>
  <c r="AJ72" i="43"/>
  <c r="AJ73" i="43"/>
  <c r="AJ74" i="43"/>
  <c r="AJ75" i="43"/>
  <c r="AJ76" i="43"/>
  <c r="AJ77" i="43"/>
  <c r="AJ78" i="43"/>
  <c r="AJ79" i="43"/>
  <c r="AJ80" i="43"/>
  <c r="AJ81" i="43"/>
  <c r="AJ82" i="43"/>
  <c r="AJ83" i="43"/>
  <c r="AJ84" i="43"/>
  <c r="AJ85" i="43"/>
  <c r="AJ86" i="43"/>
  <c r="AJ87" i="43"/>
  <c r="AJ88" i="43"/>
  <c r="AJ89" i="43"/>
  <c r="AJ90" i="43"/>
  <c r="AJ91" i="43"/>
  <c r="AJ92" i="43"/>
  <c r="AJ93" i="43"/>
  <c r="AJ94" i="43"/>
  <c r="AJ95" i="43"/>
  <c r="AJ96" i="43"/>
  <c r="AJ97" i="43"/>
  <c r="AJ98" i="43"/>
  <c r="AJ99" i="43"/>
  <c r="AJ100" i="43"/>
  <c r="AJ101" i="43"/>
  <c r="AJ102" i="43"/>
  <c r="AJ103" i="43"/>
  <c r="AJ104" i="43"/>
  <c r="AJ105" i="43"/>
  <c r="AJ106" i="43"/>
  <c r="AJ107" i="43"/>
  <c r="AJ108" i="43"/>
  <c r="AJ109" i="43"/>
  <c r="AJ110" i="43"/>
  <c r="AJ111" i="43"/>
  <c r="AJ112" i="43"/>
  <c r="AJ113" i="43"/>
  <c r="AJ114" i="43"/>
  <c r="AJ115" i="43"/>
  <c r="AJ116" i="43"/>
  <c r="AJ117" i="43"/>
  <c r="AJ118" i="43"/>
  <c r="AJ119" i="43"/>
  <c r="AJ120" i="43"/>
  <c r="AJ121" i="43"/>
  <c r="AJ122" i="43"/>
  <c r="AJ123" i="43"/>
  <c r="AJ124" i="43"/>
  <c r="AJ125" i="43"/>
  <c r="AJ126" i="43"/>
  <c r="AJ127" i="43"/>
  <c r="AJ128" i="43"/>
  <c r="AJ129" i="43"/>
  <c r="AJ130" i="43"/>
  <c r="AJ131" i="43"/>
  <c r="AJ132" i="43"/>
  <c r="AJ133" i="43"/>
  <c r="AJ134" i="43"/>
  <c r="AJ135" i="43"/>
  <c r="AJ136" i="43"/>
  <c r="AJ137" i="43"/>
  <c r="AJ138" i="43"/>
  <c r="AJ139" i="43"/>
  <c r="AJ140" i="43"/>
  <c r="AJ141" i="43"/>
  <c r="AJ142" i="43"/>
  <c r="AJ143" i="43"/>
  <c r="AJ144" i="43"/>
  <c r="AJ145" i="43"/>
  <c r="AJ146" i="43"/>
  <c r="AJ147" i="43"/>
  <c r="AJ148" i="43"/>
  <c r="AJ149" i="43"/>
  <c r="AJ150" i="43"/>
  <c r="AJ151" i="43"/>
  <c r="AJ152" i="43"/>
  <c r="AJ153" i="43"/>
  <c r="AJ154" i="43"/>
  <c r="AJ155" i="43"/>
  <c r="AJ156" i="43"/>
  <c r="AJ157" i="43"/>
  <c r="AJ158" i="43"/>
  <c r="AJ159" i="43"/>
  <c r="AJ160" i="43"/>
  <c r="AJ161" i="43"/>
  <c r="AJ162" i="43"/>
  <c r="AJ163" i="43"/>
  <c r="AJ164" i="43"/>
  <c r="AJ165" i="43"/>
  <c r="AJ166" i="43"/>
  <c r="AJ167" i="43"/>
  <c r="AJ168" i="43"/>
  <c r="AJ169" i="43"/>
  <c r="AJ170" i="43"/>
  <c r="AJ171" i="43"/>
  <c r="AJ172" i="43"/>
  <c r="AJ173" i="43"/>
  <c r="AJ174" i="43"/>
  <c r="AJ175" i="43"/>
  <c r="AJ176" i="43"/>
  <c r="AJ177" i="43"/>
  <c r="AJ178" i="43"/>
  <c r="AJ179" i="43"/>
  <c r="AJ180" i="43"/>
  <c r="AJ181" i="43"/>
  <c r="AJ182" i="43"/>
  <c r="AJ183" i="43"/>
  <c r="AJ184" i="43"/>
  <c r="AJ185" i="43"/>
  <c r="AJ186" i="43"/>
  <c r="AJ187" i="43"/>
  <c r="AJ188" i="43"/>
  <c r="AJ189" i="43"/>
  <c r="AJ190" i="43"/>
  <c r="AJ191" i="43"/>
  <c r="AJ192" i="43"/>
  <c r="AJ193" i="43"/>
  <c r="AJ194" i="43"/>
  <c r="AJ195" i="43"/>
  <c r="AJ196" i="43"/>
  <c r="AJ197" i="43"/>
  <c r="AJ198" i="43"/>
  <c r="AJ199" i="43"/>
  <c r="AJ200" i="43"/>
  <c r="AJ201" i="43"/>
  <c r="AJ202" i="43"/>
  <c r="AJ203" i="43"/>
  <c r="AJ204" i="43"/>
  <c r="AJ205" i="43"/>
  <c r="AJ206" i="43"/>
  <c r="AJ207" i="43"/>
  <c r="AJ208" i="43"/>
  <c r="AJ209" i="43"/>
  <c r="AJ210" i="43"/>
  <c r="AJ211" i="43"/>
  <c r="AJ212" i="43"/>
  <c r="AJ213" i="43"/>
  <c r="AJ214" i="43"/>
  <c r="AJ215" i="43"/>
  <c r="AJ216" i="43"/>
  <c r="AJ217" i="43"/>
  <c r="AJ218" i="43"/>
  <c r="AJ219" i="43"/>
  <c r="AJ220" i="43"/>
  <c r="AJ221" i="43"/>
  <c r="AJ222" i="43"/>
  <c r="AJ223" i="43"/>
  <c r="AJ224" i="43"/>
  <c r="AJ225" i="43"/>
  <c r="AJ226" i="43"/>
  <c r="AJ227" i="43"/>
  <c r="AJ228" i="43"/>
  <c r="AJ229" i="43"/>
  <c r="AJ230" i="43"/>
  <c r="AJ231" i="43"/>
  <c r="AJ232" i="43"/>
  <c r="AJ233" i="43"/>
  <c r="AJ234" i="43"/>
  <c r="AJ235" i="43"/>
  <c r="AJ236" i="43"/>
  <c r="AJ237" i="43"/>
  <c r="AJ238" i="43"/>
  <c r="AJ239" i="43"/>
  <c r="AJ240" i="43"/>
  <c r="AJ241" i="43"/>
  <c r="AJ242" i="43"/>
  <c r="AJ243" i="43"/>
  <c r="AJ244" i="43"/>
  <c r="AJ245" i="43"/>
  <c r="AJ246" i="43"/>
  <c r="AJ247" i="43"/>
  <c r="AJ248" i="43"/>
  <c r="AJ249" i="43"/>
  <c r="AJ250" i="43"/>
  <c r="AJ251" i="43"/>
  <c r="AJ252" i="43"/>
  <c r="AJ253" i="43"/>
  <c r="AJ254" i="43"/>
  <c r="AJ255" i="43"/>
  <c r="AJ256" i="43"/>
  <c r="AJ257" i="43"/>
  <c r="AJ258" i="43"/>
  <c r="AJ259" i="43"/>
  <c r="AJ260" i="43"/>
  <c r="AJ261" i="43"/>
  <c r="AJ262" i="43"/>
  <c r="AJ263" i="43"/>
  <c r="AJ264" i="43"/>
  <c r="AJ265" i="43"/>
  <c r="AJ329" i="43"/>
  <c r="AJ266" i="43"/>
  <c r="AJ267" i="43"/>
  <c r="AJ268" i="43"/>
  <c r="AJ269" i="43"/>
  <c r="AJ271" i="43"/>
  <c r="AJ272" i="43"/>
  <c r="AJ273" i="43"/>
  <c r="AJ274" i="43"/>
  <c r="AJ275" i="43"/>
  <c r="AJ276" i="43"/>
  <c r="AJ277" i="43"/>
  <c r="AJ278" i="43"/>
  <c r="AJ279" i="43"/>
  <c r="AJ280" i="43"/>
  <c r="AJ281" i="43"/>
  <c r="AJ282" i="43"/>
  <c r="AJ283" i="43"/>
  <c r="AJ284" i="43"/>
  <c r="AJ285" i="43"/>
  <c r="AJ286" i="43"/>
  <c r="AJ287" i="43"/>
  <c r="AJ288" i="43"/>
  <c r="AJ289" i="43"/>
  <c r="AJ290" i="43"/>
  <c r="AJ291" i="43"/>
  <c r="AJ292" i="43"/>
  <c r="AJ293" i="43"/>
  <c r="AJ294" i="43"/>
  <c r="AJ295" i="43"/>
  <c r="AJ296" i="43"/>
  <c r="AJ298" i="43"/>
  <c r="AJ299" i="43"/>
  <c r="AJ300" i="43"/>
  <c r="AJ301" i="43"/>
  <c r="AJ302" i="43"/>
  <c r="AJ303" i="43"/>
  <c r="AJ304" i="43"/>
  <c r="AJ305" i="43"/>
  <c r="AJ306" i="43"/>
  <c r="AJ307" i="43"/>
  <c r="AJ308" i="43"/>
  <c r="AJ309" i="43"/>
  <c r="AJ310" i="43"/>
  <c r="AJ311" i="43"/>
  <c r="AJ312" i="43"/>
  <c r="AJ313" i="43"/>
  <c r="AJ314" i="43"/>
  <c r="AJ315" i="43"/>
  <c r="AJ316" i="43"/>
  <c r="AJ317" i="43"/>
  <c r="AJ318" i="43"/>
  <c r="AJ319" i="43"/>
  <c r="AJ320" i="43"/>
  <c r="AJ321" i="43"/>
  <c r="AJ322" i="43"/>
  <c r="AJ323" i="43"/>
  <c r="AJ324" i="43"/>
  <c r="AJ325" i="43"/>
  <c r="AJ326" i="43"/>
  <c r="AJ327" i="43"/>
  <c r="AJ334" i="43"/>
  <c r="AJ58" i="43"/>
  <c r="AI59" i="43"/>
  <c r="AI60" i="43"/>
  <c r="AM60" i="43" s="1"/>
  <c r="AI61" i="43"/>
  <c r="AM61" i="43" s="1"/>
  <c r="AI62" i="43"/>
  <c r="AM62" i="43" s="1"/>
  <c r="AI63" i="43"/>
  <c r="AM63" i="43" s="1"/>
  <c r="AI64" i="43"/>
  <c r="AM64" i="43" s="1"/>
  <c r="AI65" i="43"/>
  <c r="AI66" i="43"/>
  <c r="AM66" i="43" s="1"/>
  <c r="AI67" i="43"/>
  <c r="AM67" i="43" s="1"/>
  <c r="AI68" i="43"/>
  <c r="AM68" i="43" s="1"/>
  <c r="AI69" i="43"/>
  <c r="AM69" i="43" s="1"/>
  <c r="AI70" i="43"/>
  <c r="AM70" i="43" s="1"/>
  <c r="AI71" i="43"/>
  <c r="AM71" i="43" s="1"/>
  <c r="AI72" i="43"/>
  <c r="AM72" i="43" s="1"/>
  <c r="AI73" i="43"/>
  <c r="G35" i="419" s="1"/>
  <c r="AI74" i="43"/>
  <c r="AI75" i="43"/>
  <c r="AI76" i="43"/>
  <c r="AM76" i="43" s="1"/>
  <c r="AI77" i="43"/>
  <c r="AM77" i="43" s="1"/>
  <c r="AI78" i="43"/>
  <c r="AM78" i="43" s="1"/>
  <c r="AI79" i="43"/>
  <c r="AM79" i="43" s="1"/>
  <c r="AI80" i="43"/>
  <c r="G37" i="419" s="1"/>
  <c r="AI81" i="43"/>
  <c r="AI82" i="43"/>
  <c r="G46" i="419" s="1"/>
  <c r="H46" i="419" s="1"/>
  <c r="AI83" i="43"/>
  <c r="G47" i="419" s="1"/>
  <c r="H47" i="419" s="1"/>
  <c r="AI84" i="43"/>
  <c r="AM84" i="43" s="1"/>
  <c r="AI85" i="43"/>
  <c r="G40" i="419" s="1"/>
  <c r="AI86" i="43"/>
  <c r="AI87" i="43"/>
  <c r="AI88" i="43"/>
  <c r="AI89" i="43"/>
  <c r="AM89" i="43" s="1"/>
  <c r="AI90" i="43"/>
  <c r="AM90" i="43" s="1"/>
  <c r="AI91" i="43"/>
  <c r="AM91" i="43" s="1"/>
  <c r="AI92" i="43"/>
  <c r="AM92" i="43" s="1"/>
  <c r="AI93" i="43"/>
  <c r="AM93" i="43" s="1"/>
  <c r="AI94" i="43"/>
  <c r="AM94" i="43" s="1"/>
  <c r="AI95" i="43"/>
  <c r="AI96" i="43"/>
  <c r="AM96" i="43" s="1"/>
  <c r="AI97" i="43"/>
  <c r="AM97" i="43" s="1"/>
  <c r="AI98" i="43"/>
  <c r="AM98" i="43" s="1"/>
  <c r="AI99" i="43"/>
  <c r="AM99" i="43" s="1"/>
  <c r="AI100" i="43"/>
  <c r="AM100" i="43" s="1"/>
  <c r="AI101" i="43"/>
  <c r="AM101" i="43" s="1"/>
  <c r="AI102" i="43"/>
  <c r="AM102" i="43" s="1"/>
  <c r="AI103" i="43"/>
  <c r="AM103" i="43" s="1"/>
  <c r="AI104" i="43"/>
  <c r="AM104" i="43" s="1"/>
  <c r="AI105" i="43"/>
  <c r="AM105" i="43" s="1"/>
  <c r="AI106" i="43"/>
  <c r="AM106" i="43" s="1"/>
  <c r="AI107" i="43"/>
  <c r="AM107" i="43" s="1"/>
  <c r="AI108" i="43"/>
  <c r="AM108" i="43" s="1"/>
  <c r="AI109" i="43"/>
  <c r="AM109" i="43" s="1"/>
  <c r="AI110" i="43"/>
  <c r="AM110" i="43" s="1"/>
  <c r="AI111" i="43"/>
  <c r="AM111" i="43" s="1"/>
  <c r="AI112" i="43"/>
  <c r="AM112" i="43" s="1"/>
  <c r="AI113" i="43"/>
  <c r="G70" i="419" s="1"/>
  <c r="AI114" i="43"/>
  <c r="AI115" i="43"/>
  <c r="AI116" i="43"/>
  <c r="AM116" i="43" s="1"/>
  <c r="AI117" i="43"/>
  <c r="AM117" i="43" s="1"/>
  <c r="AI118" i="43"/>
  <c r="AM118" i="43" s="1"/>
  <c r="AI119" i="43"/>
  <c r="AM119" i="43" s="1"/>
  <c r="AI120" i="43"/>
  <c r="AM120" i="43" s="1"/>
  <c r="AI121" i="43"/>
  <c r="AM121" i="43" s="1"/>
  <c r="AI122" i="43"/>
  <c r="AM122" i="43" s="1"/>
  <c r="AI123" i="43"/>
  <c r="AM123" i="43" s="1"/>
  <c r="AI124" i="43"/>
  <c r="AM124" i="43" s="1"/>
  <c r="AI125" i="43"/>
  <c r="AM125" i="43" s="1"/>
  <c r="AI126" i="43"/>
  <c r="AM126" i="43" s="1"/>
  <c r="AI127" i="43"/>
  <c r="AM127" i="43" s="1"/>
  <c r="AI128" i="43"/>
  <c r="AM128" i="43" s="1"/>
  <c r="AI129" i="43"/>
  <c r="AM129" i="43" s="1"/>
  <c r="AI130" i="43"/>
  <c r="AM130" i="43" s="1"/>
  <c r="AI131" i="43"/>
  <c r="AM131" i="43" s="1"/>
  <c r="AI132" i="43"/>
  <c r="AM132" i="43" s="1"/>
  <c r="AI133" i="43"/>
  <c r="AM133" i="43" s="1"/>
  <c r="AI134" i="43"/>
  <c r="AI135" i="43"/>
  <c r="AI136" i="43"/>
  <c r="AM136" i="43" s="1"/>
  <c r="AI137" i="43"/>
  <c r="AM137" i="43" s="1"/>
  <c r="AI138" i="43"/>
  <c r="AM138" i="43" s="1"/>
  <c r="AI139" i="43"/>
  <c r="AM139" i="43" s="1"/>
  <c r="AI140" i="43"/>
  <c r="AM140" i="43" s="1"/>
  <c r="AI141" i="43"/>
  <c r="AM141" i="43" s="1"/>
  <c r="AI143" i="43"/>
  <c r="AM143" i="43" s="1"/>
  <c r="AI144" i="43"/>
  <c r="AM144" i="43" s="1"/>
  <c r="AI145" i="43"/>
  <c r="AM145" i="43" s="1"/>
  <c r="AI148" i="43"/>
  <c r="AM148" i="43" s="1"/>
  <c r="AI149" i="43"/>
  <c r="AM149" i="43" s="1"/>
  <c r="AI150" i="43"/>
  <c r="G78" i="419" s="1"/>
  <c r="AI151" i="43"/>
  <c r="AI152" i="43"/>
  <c r="AI153" i="43"/>
  <c r="AM153" i="43" s="1"/>
  <c r="AI154" i="43"/>
  <c r="AM154" i="43" s="1"/>
  <c r="AI155" i="43"/>
  <c r="AM155" i="43" s="1"/>
  <c r="AI156" i="43"/>
  <c r="AM156" i="43" s="1"/>
  <c r="AI157" i="43"/>
  <c r="AM157" i="43" s="1"/>
  <c r="AI158" i="43"/>
  <c r="AM158" i="43" s="1"/>
  <c r="AI159" i="43"/>
  <c r="AM159" i="43" s="1"/>
  <c r="AI160" i="43"/>
  <c r="AM160" i="43" s="1"/>
  <c r="AI161" i="43"/>
  <c r="AM161" i="43" s="1"/>
  <c r="AI162" i="43"/>
  <c r="AM162" i="43" s="1"/>
  <c r="AI163" i="43"/>
  <c r="AM163" i="43" s="1"/>
  <c r="AI164" i="43"/>
  <c r="G86" i="419" s="1"/>
  <c r="AI165" i="43"/>
  <c r="AI166" i="43"/>
  <c r="AI167" i="43"/>
  <c r="AM167" i="43" s="1"/>
  <c r="AI168" i="43"/>
  <c r="AM168" i="43" s="1"/>
  <c r="AI169" i="43"/>
  <c r="AM169" i="43" s="1"/>
  <c r="AI170" i="43"/>
  <c r="AM170" i="43" s="1"/>
  <c r="AI171" i="43"/>
  <c r="AM171" i="43" s="1"/>
  <c r="AI172" i="43"/>
  <c r="AM172" i="43" s="1"/>
  <c r="AI173" i="43"/>
  <c r="AM173" i="43" s="1"/>
  <c r="AI174" i="43"/>
  <c r="AM174" i="43" s="1"/>
  <c r="AI175" i="43"/>
  <c r="AM175" i="43" s="1"/>
  <c r="AI176" i="43"/>
  <c r="AM176" i="43" s="1"/>
  <c r="AI177" i="43"/>
  <c r="AM177" i="43" s="1"/>
  <c r="AI178" i="43"/>
  <c r="AM178" i="43" s="1"/>
  <c r="AI179" i="43"/>
  <c r="AM179" i="43" s="1"/>
  <c r="AI180" i="43"/>
  <c r="AM180" i="43" s="1"/>
  <c r="AI181" i="43"/>
  <c r="AM181" i="43" s="1"/>
  <c r="AI182" i="43"/>
  <c r="AM182" i="43" s="1"/>
  <c r="AI183" i="43"/>
  <c r="AM183" i="43" s="1"/>
  <c r="AI184" i="43"/>
  <c r="AM184" i="43" s="1"/>
  <c r="AI185" i="43"/>
  <c r="AM185" i="43" s="1"/>
  <c r="AI186" i="43"/>
  <c r="AM186" i="43" s="1"/>
  <c r="AI187" i="43"/>
  <c r="AM187" i="43" s="1"/>
  <c r="AI188" i="43"/>
  <c r="AM188" i="43" s="1"/>
  <c r="AI189" i="43"/>
  <c r="AM189" i="43" s="1"/>
  <c r="AI190" i="43"/>
  <c r="AM190" i="43" s="1"/>
  <c r="AI191" i="43"/>
  <c r="AM191" i="43" s="1"/>
  <c r="AI192" i="43"/>
  <c r="G82" i="419" s="1"/>
  <c r="AI193" i="43"/>
  <c r="AI194" i="43"/>
  <c r="AI195" i="43"/>
  <c r="AM195" i="43" s="1"/>
  <c r="AI196" i="43"/>
  <c r="AM196" i="43" s="1"/>
  <c r="AI197" i="43"/>
  <c r="AM197" i="43" s="1"/>
  <c r="AI198" i="43"/>
  <c r="AM198" i="43" s="1"/>
  <c r="AI199" i="43"/>
  <c r="AM199" i="43" s="1"/>
  <c r="AI200" i="43"/>
  <c r="AM200" i="43" s="1"/>
  <c r="AI201" i="43"/>
  <c r="AM201" i="43" s="1"/>
  <c r="AI202" i="43"/>
  <c r="AM202" i="43" s="1"/>
  <c r="AI204" i="43"/>
  <c r="AM204" i="43" s="1"/>
  <c r="AI205" i="43"/>
  <c r="AM205" i="43" s="1"/>
  <c r="AI206" i="43"/>
  <c r="AM206" i="43" s="1"/>
  <c r="AI207" i="43"/>
  <c r="AM207" i="43" s="1"/>
  <c r="AI208" i="43"/>
  <c r="AM208" i="43" s="1"/>
  <c r="AI211" i="43"/>
  <c r="G94" i="419" s="1"/>
  <c r="AI212" i="43"/>
  <c r="AI215" i="43"/>
  <c r="AI216" i="43"/>
  <c r="AM216" i="43" s="1"/>
  <c r="AI217" i="43"/>
  <c r="AM217" i="43" s="1"/>
  <c r="AI218" i="43"/>
  <c r="AM218" i="43" s="1"/>
  <c r="AI219" i="43"/>
  <c r="AM219" i="43" s="1"/>
  <c r="AI220" i="43"/>
  <c r="AM220" i="43" s="1"/>
  <c r="AI221" i="43"/>
  <c r="AM221" i="43" s="1"/>
  <c r="AI222" i="43"/>
  <c r="AM222" i="43" s="1"/>
  <c r="AI223" i="43"/>
  <c r="AM223" i="43" s="1"/>
  <c r="AI224" i="43"/>
  <c r="AM224" i="43" s="1"/>
  <c r="AI225" i="43"/>
  <c r="AM225" i="43" s="1"/>
  <c r="AI226" i="43"/>
  <c r="AM226" i="43" s="1"/>
  <c r="AI227" i="43"/>
  <c r="AM227" i="43" s="1"/>
  <c r="AI228" i="43"/>
  <c r="AM228" i="43" s="1"/>
  <c r="AI230" i="43"/>
  <c r="AM230" i="43" s="1"/>
  <c r="AI231" i="43"/>
  <c r="AM231" i="43" s="1"/>
  <c r="AI232" i="43"/>
  <c r="AM232" i="43" s="1"/>
  <c r="AI233" i="43"/>
  <c r="AM233" i="43" s="1"/>
  <c r="AI234" i="43"/>
  <c r="AM234" i="43" s="1"/>
  <c r="AI235" i="43"/>
  <c r="G96" i="419" s="1"/>
  <c r="AI236" i="43"/>
  <c r="G90" i="419" s="1"/>
  <c r="AI237" i="43"/>
  <c r="AI238" i="43"/>
  <c r="AI239" i="43"/>
  <c r="AI240" i="43"/>
  <c r="AM240" i="43" s="1"/>
  <c r="AI241" i="43"/>
  <c r="AM241" i="43" s="1"/>
  <c r="AI242" i="43"/>
  <c r="AM242" i="43" s="1"/>
  <c r="AI243" i="43"/>
  <c r="AM243" i="43" s="1"/>
  <c r="AI244" i="43"/>
  <c r="AM244" i="43" s="1"/>
  <c r="AI245" i="43"/>
  <c r="AM245" i="43" s="1"/>
  <c r="AI246" i="43"/>
  <c r="AM246" i="43" s="1"/>
  <c r="AI247" i="43"/>
  <c r="AM247" i="43" s="1"/>
  <c r="AI248" i="43"/>
  <c r="AM248" i="43" s="1"/>
  <c r="AI249" i="43"/>
  <c r="AM249" i="43" s="1"/>
  <c r="AI250" i="43"/>
  <c r="AM250" i="43" s="1"/>
  <c r="AI251" i="43"/>
  <c r="AM251" i="43" s="1"/>
  <c r="AI252" i="43"/>
  <c r="AM252" i="43" s="1"/>
  <c r="AI253" i="43"/>
  <c r="AM253" i="43" s="1"/>
  <c r="AI254" i="43"/>
  <c r="AM254" i="43" s="1"/>
  <c r="AI255" i="43"/>
  <c r="AM255" i="43" s="1"/>
  <c r="AI256" i="43"/>
  <c r="AM256" i="43" s="1"/>
  <c r="AI257" i="43"/>
  <c r="AM257" i="43" s="1"/>
  <c r="AI258" i="43"/>
  <c r="AM258" i="43" s="1"/>
  <c r="AI259" i="43"/>
  <c r="AM259" i="43" s="1"/>
  <c r="AI260" i="43"/>
  <c r="AM260" i="43" s="1"/>
  <c r="AI261" i="43"/>
  <c r="AM261" i="43" s="1"/>
  <c r="AI262" i="43"/>
  <c r="AM262" i="43" s="1"/>
  <c r="AI263" i="43"/>
  <c r="AM263" i="43" s="1"/>
  <c r="AI264" i="43"/>
  <c r="AM264" i="43" s="1"/>
  <c r="AI265" i="43"/>
  <c r="AM265" i="43" s="1"/>
  <c r="AI329" i="43"/>
  <c r="AM329" i="43" s="1"/>
  <c r="AI266" i="43"/>
  <c r="AI267" i="43"/>
  <c r="AI268" i="43"/>
  <c r="AM268" i="43" s="1"/>
  <c r="AI269" i="43"/>
  <c r="AM269" i="43" s="1"/>
  <c r="AI271" i="43"/>
  <c r="AM271" i="43" s="1"/>
  <c r="AI272" i="43"/>
  <c r="AM272" i="43" s="1"/>
  <c r="AI273" i="43"/>
  <c r="AM273" i="43" s="1"/>
  <c r="AI274" i="43"/>
  <c r="G99" i="419" s="1"/>
  <c r="AI275" i="43"/>
  <c r="AI276" i="43"/>
  <c r="AI277" i="43"/>
  <c r="AM277" i="43" s="1"/>
  <c r="AI278" i="43"/>
  <c r="AM278" i="43" s="1"/>
  <c r="AI279" i="43"/>
  <c r="AM279" i="43" s="1"/>
  <c r="AI280" i="43"/>
  <c r="AM280" i="43" s="1"/>
  <c r="AI282" i="43"/>
  <c r="AM282" i="43" s="1"/>
  <c r="AI283" i="43"/>
  <c r="AM283" i="43" s="1"/>
  <c r="AI284" i="43"/>
  <c r="AM284" i="43" s="1"/>
  <c r="AI285" i="43"/>
  <c r="AI286" i="43"/>
  <c r="AI287" i="43"/>
  <c r="AM287" i="43" s="1"/>
  <c r="AI288" i="43"/>
  <c r="AM288" i="43" s="1"/>
  <c r="AI289" i="43"/>
  <c r="AM289" i="43" s="1"/>
  <c r="AI290" i="43"/>
  <c r="AM290" i="43" s="1"/>
  <c r="AI291" i="43"/>
  <c r="AM291" i="43" s="1"/>
  <c r="AI292" i="43"/>
  <c r="AM292" i="43" s="1"/>
  <c r="AI293" i="43"/>
  <c r="AM293" i="43" s="1"/>
  <c r="AI294" i="43"/>
  <c r="AM294" i="43" s="1"/>
  <c r="AI295" i="43"/>
  <c r="AI296" i="43"/>
  <c r="AM297" i="43"/>
  <c r="AI298" i="43"/>
  <c r="AM298" i="43" s="1"/>
  <c r="AI299" i="43"/>
  <c r="AM299" i="43" s="1"/>
  <c r="AM300" i="43"/>
  <c r="AI301" i="43"/>
  <c r="AI302" i="43"/>
  <c r="AI303" i="43"/>
  <c r="AM303" i="43" s="1"/>
  <c r="AI304" i="43"/>
  <c r="AM304" i="43" s="1"/>
  <c r="AI305" i="43"/>
  <c r="G62" i="419" s="1"/>
  <c r="AI306" i="43"/>
  <c r="AM306" i="43" s="1"/>
  <c r="AI307" i="43"/>
  <c r="AM307" i="43" s="1"/>
  <c r="AI308" i="43"/>
  <c r="AI309" i="43"/>
  <c r="AI310" i="43"/>
  <c r="AI311" i="43"/>
  <c r="AM311" i="43" s="1"/>
  <c r="AI312" i="43"/>
  <c r="AM312" i="43" s="1"/>
  <c r="AI313" i="43"/>
  <c r="AM313" i="43" s="1"/>
  <c r="AI314" i="43"/>
  <c r="AM314" i="43" s="1"/>
  <c r="AI315" i="43"/>
  <c r="G67" i="419" s="1"/>
  <c r="H67" i="419" s="1"/>
  <c r="AI316" i="43"/>
  <c r="AM316" i="43" s="1"/>
  <c r="AI317" i="43"/>
  <c r="AM317" i="43" s="1"/>
  <c r="AI318" i="43"/>
  <c r="AM318" i="43" s="1"/>
  <c r="AI319" i="43"/>
  <c r="AI320" i="43"/>
  <c r="G56" i="419" s="1"/>
  <c r="AI321" i="43"/>
  <c r="G57" i="419" s="1"/>
  <c r="AI322" i="43"/>
  <c r="AI323" i="43"/>
  <c r="AI324" i="43"/>
  <c r="AI325" i="43"/>
  <c r="AM325" i="43" s="1"/>
  <c r="AI326" i="43"/>
  <c r="AI327" i="43"/>
  <c r="AM327" i="43" s="1"/>
  <c r="AI334" i="43"/>
  <c r="AI58" i="43"/>
  <c r="AH59" i="43"/>
  <c r="AH60" i="43"/>
  <c r="AH61" i="43"/>
  <c r="AH62" i="43"/>
  <c r="AH63" i="43"/>
  <c r="AH64" i="43"/>
  <c r="AH65" i="43"/>
  <c r="AH66" i="43"/>
  <c r="AH67" i="43"/>
  <c r="AH68" i="43"/>
  <c r="AH69" i="43"/>
  <c r="AH70" i="43"/>
  <c r="AH71" i="43"/>
  <c r="AH72" i="43"/>
  <c r="AH73" i="43"/>
  <c r="AH74" i="43"/>
  <c r="AH75" i="43"/>
  <c r="AH76" i="43"/>
  <c r="AH77" i="43"/>
  <c r="AH78" i="43"/>
  <c r="AH79" i="43"/>
  <c r="AH80" i="43"/>
  <c r="AH81" i="43"/>
  <c r="AH82" i="43"/>
  <c r="AH83" i="43"/>
  <c r="AH84" i="43"/>
  <c r="AH85" i="43"/>
  <c r="AH86" i="43"/>
  <c r="AH87" i="43"/>
  <c r="AH88" i="43"/>
  <c r="AH89" i="43"/>
  <c r="AH90" i="43"/>
  <c r="AH91" i="43"/>
  <c r="AH92" i="43"/>
  <c r="AH93" i="43"/>
  <c r="AH94" i="43"/>
  <c r="AH95" i="43"/>
  <c r="AH96" i="43"/>
  <c r="AH97" i="43"/>
  <c r="AH98" i="43"/>
  <c r="AH99" i="43"/>
  <c r="AH100" i="43"/>
  <c r="AH101" i="43"/>
  <c r="AH102" i="43"/>
  <c r="AH103" i="43"/>
  <c r="AH104" i="43"/>
  <c r="AH105" i="43"/>
  <c r="AH106" i="43"/>
  <c r="AH107" i="43"/>
  <c r="AH108" i="43"/>
  <c r="AH109" i="43"/>
  <c r="AH110" i="43"/>
  <c r="AH111" i="43"/>
  <c r="AH112" i="43"/>
  <c r="AH113" i="43"/>
  <c r="AH114" i="43"/>
  <c r="AH115" i="43"/>
  <c r="AH116" i="43"/>
  <c r="AH117" i="43"/>
  <c r="AH118" i="43"/>
  <c r="AH119" i="43"/>
  <c r="AH120" i="43"/>
  <c r="AH121" i="43"/>
  <c r="AH122" i="43"/>
  <c r="AH123" i="43"/>
  <c r="AH124" i="43"/>
  <c r="AH125" i="43"/>
  <c r="AH126" i="43"/>
  <c r="AH127" i="43"/>
  <c r="AH128" i="43"/>
  <c r="AH129" i="43"/>
  <c r="AH130" i="43"/>
  <c r="AH131" i="43"/>
  <c r="AH132" i="43"/>
  <c r="AH133" i="43"/>
  <c r="AH134" i="43"/>
  <c r="AH135" i="43"/>
  <c r="AH136" i="43"/>
  <c r="AH137" i="43"/>
  <c r="AH138" i="43"/>
  <c r="AH139" i="43"/>
  <c r="AH140" i="43"/>
  <c r="AH141" i="43"/>
  <c r="AH142" i="43"/>
  <c r="AH143" i="43"/>
  <c r="AH144" i="43"/>
  <c r="AH145" i="43"/>
  <c r="AH146" i="43"/>
  <c r="AH147" i="43"/>
  <c r="AH148" i="43"/>
  <c r="AH149" i="43"/>
  <c r="AH154" i="43"/>
  <c r="AH155" i="43"/>
  <c r="AH156" i="43"/>
  <c r="AH157" i="43"/>
  <c r="AH158" i="43"/>
  <c r="AH159" i="43"/>
  <c r="AH160" i="43"/>
  <c r="AH161" i="43"/>
  <c r="AH162" i="43"/>
  <c r="AH163" i="43"/>
  <c r="AH164" i="43"/>
  <c r="AH165" i="43"/>
  <c r="AH166" i="43"/>
  <c r="AH167" i="43"/>
  <c r="AH168" i="43"/>
  <c r="AH169" i="43"/>
  <c r="AH170" i="43"/>
  <c r="AH171" i="43"/>
  <c r="AH172" i="43"/>
  <c r="AH173" i="43"/>
  <c r="AH174" i="43"/>
  <c r="AH175" i="43"/>
  <c r="AH176" i="43"/>
  <c r="AH177" i="43"/>
  <c r="AH178" i="43"/>
  <c r="AH179" i="43"/>
  <c r="AH180" i="43"/>
  <c r="AH181" i="43"/>
  <c r="AH182" i="43"/>
  <c r="AH183" i="43"/>
  <c r="AH184" i="43"/>
  <c r="AH185" i="43"/>
  <c r="AH186" i="43"/>
  <c r="AH187" i="43"/>
  <c r="AH188" i="43"/>
  <c r="AH189" i="43"/>
  <c r="AH190" i="43"/>
  <c r="AH191" i="43"/>
  <c r="AH192" i="43"/>
  <c r="AH193" i="43"/>
  <c r="AH194" i="43"/>
  <c r="AH195" i="43"/>
  <c r="AH196" i="43"/>
  <c r="AH197" i="43"/>
  <c r="AH198" i="43"/>
  <c r="AH199" i="43"/>
  <c r="AH200" i="43"/>
  <c r="AH201" i="43"/>
  <c r="AH202" i="43"/>
  <c r="AH203" i="43"/>
  <c r="AH204" i="43"/>
  <c r="AH205" i="43"/>
  <c r="AH206" i="43"/>
  <c r="AH207" i="43"/>
  <c r="AH208" i="43"/>
  <c r="AH209" i="43"/>
  <c r="AH210" i="43"/>
  <c r="AH211" i="43"/>
  <c r="AH212" i="43"/>
  <c r="AH213" i="43"/>
  <c r="AH214" i="43"/>
  <c r="AH215" i="43"/>
  <c r="AH216" i="43"/>
  <c r="AH217" i="43"/>
  <c r="AH218" i="43"/>
  <c r="AH219" i="43"/>
  <c r="AH220" i="43"/>
  <c r="AH221" i="43"/>
  <c r="AH222" i="43"/>
  <c r="AH223" i="43"/>
  <c r="AH224" i="43"/>
  <c r="AH225" i="43"/>
  <c r="AH226" i="43"/>
  <c r="AH227" i="43"/>
  <c r="AH228" i="43"/>
  <c r="AH229" i="43"/>
  <c r="AH230" i="43"/>
  <c r="AH231" i="43"/>
  <c r="AH232" i="43"/>
  <c r="AH233" i="43"/>
  <c r="AH234" i="43"/>
  <c r="AH235" i="43"/>
  <c r="AH236" i="43"/>
  <c r="AH237" i="43"/>
  <c r="AH238" i="43"/>
  <c r="AH239" i="43"/>
  <c r="AH240" i="43"/>
  <c r="AH241" i="43"/>
  <c r="AH242" i="43"/>
  <c r="AH243" i="43"/>
  <c r="AH244" i="43"/>
  <c r="AH245" i="43"/>
  <c r="AH246" i="43"/>
  <c r="AH247" i="43"/>
  <c r="AH248" i="43"/>
  <c r="AH249" i="43"/>
  <c r="AH250" i="43"/>
  <c r="AH251" i="43"/>
  <c r="AH252" i="43"/>
  <c r="AH253" i="43"/>
  <c r="AH254" i="43"/>
  <c r="AH255" i="43"/>
  <c r="AH256" i="43"/>
  <c r="AH257" i="43"/>
  <c r="AH258" i="43"/>
  <c r="AH259" i="43"/>
  <c r="AH260" i="43"/>
  <c r="AH261" i="43"/>
  <c r="AH262" i="43"/>
  <c r="AH263" i="43"/>
  <c r="AH264" i="43"/>
  <c r="AH265" i="43"/>
  <c r="AH329" i="43"/>
  <c r="AH266" i="43"/>
  <c r="AH267" i="43"/>
  <c r="AH268" i="43"/>
  <c r="AH269" i="43"/>
  <c r="AH270" i="43"/>
  <c r="AH271" i="43"/>
  <c r="AH272" i="43"/>
  <c r="AH273" i="43"/>
  <c r="AH274" i="43"/>
  <c r="AH275" i="43"/>
  <c r="AH276" i="43"/>
  <c r="AH277" i="43"/>
  <c r="AH278" i="43"/>
  <c r="AH279" i="43"/>
  <c r="AH280" i="43"/>
  <c r="AH281" i="43"/>
  <c r="AH282" i="43"/>
  <c r="AH283" i="43"/>
  <c r="AH284" i="43"/>
  <c r="AH285" i="43"/>
  <c r="AH286" i="43"/>
  <c r="AH287" i="43"/>
  <c r="AH288" i="43"/>
  <c r="AH289" i="43"/>
  <c r="AH290" i="43"/>
  <c r="AH291" i="43"/>
  <c r="AH292" i="43"/>
  <c r="AH293" i="43"/>
  <c r="AH294" i="43"/>
  <c r="AH295" i="43"/>
  <c r="AH296" i="43"/>
  <c r="AH297" i="43"/>
  <c r="AH298" i="43"/>
  <c r="AH299" i="43"/>
  <c r="AH300" i="43"/>
  <c r="AH301" i="43"/>
  <c r="AH302" i="43"/>
  <c r="AH303" i="43"/>
  <c r="AH304" i="43"/>
  <c r="AH305" i="43"/>
  <c r="AH306" i="43"/>
  <c r="AH307" i="43"/>
  <c r="AH308" i="43"/>
  <c r="AH309" i="43"/>
  <c r="AH310" i="43"/>
  <c r="AH311" i="43"/>
  <c r="AH312" i="43"/>
  <c r="AH313" i="43"/>
  <c r="AH314" i="43"/>
  <c r="AH315" i="43"/>
  <c r="AH316" i="43"/>
  <c r="AH317" i="43"/>
  <c r="AH318" i="43"/>
  <c r="AH319" i="43"/>
  <c r="AH320" i="43"/>
  <c r="AH321" i="43"/>
  <c r="AH322" i="43"/>
  <c r="AH323" i="43"/>
  <c r="AH324" i="43"/>
  <c r="AH325" i="43"/>
  <c r="AH326" i="43"/>
  <c r="AH327" i="43"/>
  <c r="AH334" i="43"/>
  <c r="AH58" i="43"/>
  <c r="AB286" i="415"/>
  <c r="AB285" i="415"/>
  <c r="AB284" i="415"/>
  <c r="AB283" i="415"/>
  <c r="AB282" i="415"/>
  <c r="AB281" i="415"/>
  <c r="AB280" i="415"/>
  <c r="AB279" i="415"/>
  <c r="AB278" i="415"/>
  <c r="AB277" i="415"/>
  <c r="AB276" i="415"/>
  <c r="AB275" i="415"/>
  <c r="AD274" i="415"/>
  <c r="AA273" i="415"/>
  <c r="Y273" i="415"/>
  <c r="W273" i="415"/>
  <c r="U273" i="415"/>
  <c r="S273" i="415"/>
  <c r="Q273" i="415"/>
  <c r="O273" i="415"/>
  <c r="M273" i="415"/>
  <c r="K273" i="415"/>
  <c r="I273" i="415"/>
  <c r="G273" i="415"/>
  <c r="E273" i="415"/>
  <c r="AA272" i="415"/>
  <c r="Y272" i="415"/>
  <c r="W272" i="415"/>
  <c r="U272" i="415"/>
  <c r="S272" i="415"/>
  <c r="Q272" i="415"/>
  <c r="O272" i="415"/>
  <c r="M272" i="415"/>
  <c r="K272" i="415"/>
  <c r="I272" i="415"/>
  <c r="G272" i="415"/>
  <c r="E272" i="415"/>
  <c r="AA271" i="415"/>
  <c r="Y271" i="415"/>
  <c r="W271" i="415"/>
  <c r="U271" i="415"/>
  <c r="S271" i="415"/>
  <c r="Q271" i="415"/>
  <c r="O271" i="415"/>
  <c r="M271" i="415"/>
  <c r="K271" i="415"/>
  <c r="I271" i="415"/>
  <c r="G271" i="415"/>
  <c r="E271" i="415"/>
  <c r="AA270" i="415"/>
  <c r="Y270" i="415"/>
  <c r="W270" i="415"/>
  <c r="U270" i="415"/>
  <c r="S270" i="415"/>
  <c r="Q270" i="415"/>
  <c r="O270" i="415"/>
  <c r="M270" i="415"/>
  <c r="K270" i="415"/>
  <c r="I270" i="415"/>
  <c r="G270" i="415"/>
  <c r="E270" i="415"/>
  <c r="AB268" i="415"/>
  <c r="AB267" i="415"/>
  <c r="AB265" i="415"/>
  <c r="AB264" i="415"/>
  <c r="AB263" i="415"/>
  <c r="AB260" i="415"/>
  <c r="AA258" i="415"/>
  <c r="Y258" i="415"/>
  <c r="W258" i="415"/>
  <c r="U258" i="415"/>
  <c r="S258" i="415"/>
  <c r="Q258" i="415"/>
  <c r="O258" i="415"/>
  <c r="M258" i="415"/>
  <c r="K258" i="415"/>
  <c r="I258" i="415"/>
  <c r="G258" i="415"/>
  <c r="E258" i="415"/>
  <c r="AA257" i="415"/>
  <c r="Y257" i="415"/>
  <c r="W257" i="415"/>
  <c r="U257" i="415"/>
  <c r="S257" i="415"/>
  <c r="Q257" i="415"/>
  <c r="O257" i="415"/>
  <c r="M257" i="415"/>
  <c r="K257" i="415"/>
  <c r="I257" i="415"/>
  <c r="G257" i="415"/>
  <c r="E257" i="415"/>
  <c r="AA256" i="415"/>
  <c r="Y256" i="415"/>
  <c r="W256" i="415"/>
  <c r="U256" i="415"/>
  <c r="S256" i="415"/>
  <c r="Q256" i="415"/>
  <c r="O256" i="415"/>
  <c r="M256" i="415"/>
  <c r="K256" i="415"/>
  <c r="I256" i="415"/>
  <c r="G256" i="415"/>
  <c r="E256" i="415"/>
  <c r="AA255" i="415"/>
  <c r="Y255" i="415"/>
  <c r="W255" i="415"/>
  <c r="U255" i="415"/>
  <c r="S255" i="415"/>
  <c r="Q255" i="415"/>
  <c r="O255" i="415"/>
  <c r="M255" i="415"/>
  <c r="K255" i="415"/>
  <c r="I255" i="415"/>
  <c r="G255" i="415"/>
  <c r="E255" i="415"/>
  <c r="AA254" i="415"/>
  <c r="Y254" i="415"/>
  <c r="W254" i="415"/>
  <c r="U254" i="415"/>
  <c r="S254" i="415"/>
  <c r="Q254" i="415"/>
  <c r="O254" i="415"/>
  <c r="M254" i="415"/>
  <c r="K254" i="415"/>
  <c r="I254" i="415"/>
  <c r="G254" i="415"/>
  <c r="E254" i="415"/>
  <c r="AA253" i="415"/>
  <c r="Y253" i="415"/>
  <c r="W253" i="415"/>
  <c r="U253" i="415"/>
  <c r="S253" i="415"/>
  <c r="Q253" i="415"/>
  <c r="O253" i="415"/>
  <c r="M253" i="415"/>
  <c r="K253" i="415"/>
  <c r="I253" i="415"/>
  <c r="G253" i="415"/>
  <c r="E253" i="415"/>
  <c r="AA252" i="415"/>
  <c r="Y252" i="415"/>
  <c r="W252" i="415"/>
  <c r="U252" i="415"/>
  <c r="S252" i="415"/>
  <c r="Q252" i="415"/>
  <c r="O252" i="415"/>
  <c r="M252" i="415"/>
  <c r="K252" i="415"/>
  <c r="I252" i="415"/>
  <c r="G252" i="415"/>
  <c r="E252" i="415"/>
  <c r="AA251" i="415"/>
  <c r="Y251" i="415"/>
  <c r="W251" i="415"/>
  <c r="U251" i="415"/>
  <c r="S251" i="415"/>
  <c r="Q251" i="415"/>
  <c r="O251" i="415"/>
  <c r="M251" i="415"/>
  <c r="K251" i="415"/>
  <c r="I251" i="415"/>
  <c r="G251" i="415"/>
  <c r="E251" i="415"/>
  <c r="AA250" i="415"/>
  <c r="Y250" i="415"/>
  <c r="W250" i="415"/>
  <c r="U250" i="415"/>
  <c r="S250" i="415"/>
  <c r="Q250" i="415"/>
  <c r="O250" i="415"/>
  <c r="M250" i="415"/>
  <c r="K250" i="415"/>
  <c r="I250" i="415"/>
  <c r="G250" i="415"/>
  <c r="E250" i="415"/>
  <c r="AA249" i="415"/>
  <c r="Y249" i="415"/>
  <c r="W249" i="415"/>
  <c r="U249" i="415"/>
  <c r="S249" i="415"/>
  <c r="Q249" i="415"/>
  <c r="O249" i="415"/>
  <c r="M249" i="415"/>
  <c r="K249" i="415"/>
  <c r="I249" i="415"/>
  <c r="G249" i="415"/>
  <c r="E249" i="415"/>
  <c r="AA248" i="415"/>
  <c r="Y248" i="415"/>
  <c r="W248" i="415"/>
  <c r="U248" i="415"/>
  <c r="S248" i="415"/>
  <c r="Q248" i="415"/>
  <c r="O248" i="415"/>
  <c r="M248" i="415"/>
  <c r="K248" i="415"/>
  <c r="I248" i="415"/>
  <c r="G248" i="415"/>
  <c r="E248" i="415"/>
  <c r="AA247" i="415"/>
  <c r="Y247" i="415"/>
  <c r="W247" i="415"/>
  <c r="U247" i="415"/>
  <c r="S247" i="415"/>
  <c r="Q247" i="415"/>
  <c r="O247" i="415"/>
  <c r="M247" i="415"/>
  <c r="K247" i="415"/>
  <c r="I247" i="415"/>
  <c r="G247" i="415"/>
  <c r="E247" i="415"/>
  <c r="AA246" i="415"/>
  <c r="Y246" i="415"/>
  <c r="W246" i="415"/>
  <c r="U246" i="415"/>
  <c r="S246" i="415"/>
  <c r="Q246" i="415"/>
  <c r="O246" i="415"/>
  <c r="M246" i="415"/>
  <c r="K246" i="415"/>
  <c r="I246" i="415"/>
  <c r="G246" i="415"/>
  <c r="E246" i="415"/>
  <c r="AA245" i="415"/>
  <c r="Y245" i="415"/>
  <c r="W245" i="415"/>
  <c r="U245" i="415"/>
  <c r="S245" i="415"/>
  <c r="Q245" i="415"/>
  <c r="O245" i="415"/>
  <c r="M245" i="415"/>
  <c r="K245" i="415"/>
  <c r="I245" i="415"/>
  <c r="G245" i="415"/>
  <c r="E245" i="415"/>
  <c r="AA244" i="415"/>
  <c r="Y244" i="415"/>
  <c r="W244" i="415"/>
  <c r="U244" i="415"/>
  <c r="S244" i="415"/>
  <c r="E244" i="415"/>
  <c r="AA243" i="415"/>
  <c r="Y243" i="415"/>
  <c r="W243" i="415"/>
  <c r="U243" i="415"/>
  <c r="S243" i="415"/>
  <c r="Q243" i="415"/>
  <c r="O243" i="415"/>
  <c r="M243" i="415"/>
  <c r="K243" i="415"/>
  <c r="I243" i="415"/>
  <c r="G243" i="415"/>
  <c r="E243" i="415"/>
  <c r="AA242" i="415"/>
  <c r="Y242" i="415"/>
  <c r="W242" i="415"/>
  <c r="U242" i="415"/>
  <c r="S242" i="415"/>
  <c r="Q242" i="415"/>
  <c r="O242" i="415"/>
  <c r="M242" i="415"/>
  <c r="K242" i="415"/>
  <c r="I242" i="415"/>
  <c r="G242" i="415"/>
  <c r="E242" i="415"/>
  <c r="AA241" i="415"/>
  <c r="Y241" i="415"/>
  <c r="W241" i="415"/>
  <c r="U241" i="415"/>
  <c r="S241" i="415"/>
  <c r="Q241" i="415"/>
  <c r="O241" i="415"/>
  <c r="M241" i="415"/>
  <c r="K241" i="415"/>
  <c r="I241" i="415"/>
  <c r="G241" i="415"/>
  <c r="E241" i="415"/>
  <c r="AA240" i="415"/>
  <c r="Y240" i="415"/>
  <c r="W240" i="415"/>
  <c r="U240" i="415"/>
  <c r="S240" i="415"/>
  <c r="Q240" i="415"/>
  <c r="O240" i="415"/>
  <c r="M240" i="415"/>
  <c r="K240" i="415"/>
  <c r="I240" i="415"/>
  <c r="G240" i="415"/>
  <c r="E240" i="415"/>
  <c r="AA239" i="415"/>
  <c r="Y239" i="415"/>
  <c r="W239" i="415"/>
  <c r="U239" i="415"/>
  <c r="S239" i="415"/>
  <c r="Q239" i="415"/>
  <c r="O239" i="415"/>
  <c r="M239" i="415"/>
  <c r="K239" i="415"/>
  <c r="I239" i="415"/>
  <c r="G239" i="415"/>
  <c r="E239" i="415"/>
  <c r="AA238" i="415"/>
  <c r="Y238" i="415"/>
  <c r="W238" i="415"/>
  <c r="U238" i="415"/>
  <c r="S238" i="415"/>
  <c r="Q238" i="415"/>
  <c r="O238" i="415"/>
  <c r="K238" i="415"/>
  <c r="I238" i="415"/>
  <c r="G238" i="415"/>
  <c r="E238" i="415"/>
  <c r="AA237" i="415"/>
  <c r="Y237" i="415"/>
  <c r="W237" i="415"/>
  <c r="U237" i="415"/>
  <c r="S237" i="415"/>
  <c r="Q237" i="415"/>
  <c r="O237" i="415"/>
  <c r="M237" i="415"/>
  <c r="K237" i="415"/>
  <c r="I237" i="415"/>
  <c r="G237" i="415"/>
  <c r="E237" i="415"/>
  <c r="AA236" i="415"/>
  <c r="Y236" i="415"/>
  <c r="W236" i="415"/>
  <c r="U236" i="415"/>
  <c r="S236" i="415"/>
  <c r="Q236" i="415"/>
  <c r="O236" i="415"/>
  <c r="M236" i="415"/>
  <c r="K236" i="415"/>
  <c r="I236" i="415"/>
  <c r="G236" i="415"/>
  <c r="E236" i="415"/>
  <c r="AA235" i="415"/>
  <c r="Y235" i="415"/>
  <c r="W235" i="415"/>
  <c r="U235" i="415"/>
  <c r="S235" i="415"/>
  <c r="Q235" i="415"/>
  <c r="O235" i="415"/>
  <c r="M235" i="415"/>
  <c r="K235" i="415"/>
  <c r="I235" i="415"/>
  <c r="G235" i="415"/>
  <c r="E235" i="415"/>
  <c r="AA234" i="415"/>
  <c r="Y234" i="415"/>
  <c r="W234" i="415"/>
  <c r="U234" i="415"/>
  <c r="S234" i="415"/>
  <c r="Q234" i="415"/>
  <c r="O234" i="415"/>
  <c r="M234" i="415"/>
  <c r="K234" i="415"/>
  <c r="I234" i="415"/>
  <c r="G234" i="415"/>
  <c r="E234" i="415"/>
  <c r="AA233" i="415"/>
  <c r="Y233" i="415"/>
  <c r="W233" i="415"/>
  <c r="U233" i="415"/>
  <c r="S233" i="415"/>
  <c r="Q233" i="415"/>
  <c r="O233" i="415"/>
  <c r="M233" i="415"/>
  <c r="K233" i="415"/>
  <c r="I233" i="415"/>
  <c r="G233" i="415"/>
  <c r="E233" i="415"/>
  <c r="AA232" i="415"/>
  <c r="Y232" i="415"/>
  <c r="W232" i="415"/>
  <c r="U232" i="415"/>
  <c r="S232" i="415"/>
  <c r="Q232" i="415"/>
  <c r="O232" i="415"/>
  <c r="M232" i="415"/>
  <c r="K232" i="415"/>
  <c r="I232" i="415"/>
  <c r="G232" i="415"/>
  <c r="E232" i="415"/>
  <c r="AA231" i="415"/>
  <c r="Y231" i="415"/>
  <c r="W231" i="415"/>
  <c r="U231" i="415"/>
  <c r="S231" i="415"/>
  <c r="Q231" i="415"/>
  <c r="O231" i="415"/>
  <c r="M231" i="415"/>
  <c r="K231" i="415"/>
  <c r="I231" i="415"/>
  <c r="G231" i="415"/>
  <c r="E231" i="415"/>
  <c r="AB229" i="415"/>
  <c r="AB228" i="415"/>
  <c r="AB227" i="415"/>
  <c r="AB226" i="415"/>
  <c r="AB225" i="415"/>
  <c r="AB224" i="415"/>
  <c r="AB223" i="415"/>
  <c r="AB222" i="415"/>
  <c r="AB221" i="415"/>
  <c r="AB220" i="415"/>
  <c r="AB219" i="415"/>
  <c r="AB218" i="415"/>
  <c r="AB217" i="415"/>
  <c r="AB216" i="415"/>
  <c r="AB215" i="415"/>
  <c r="AB214" i="415"/>
  <c r="AB213" i="415"/>
  <c r="AB212" i="415"/>
  <c r="AB211" i="415"/>
  <c r="AB210" i="415"/>
  <c r="AB209" i="415"/>
  <c r="AB208" i="415"/>
  <c r="AB207" i="415"/>
  <c r="AB206" i="415"/>
  <c r="AB205" i="415"/>
  <c r="AB204" i="415"/>
  <c r="AB203" i="415"/>
  <c r="AB202" i="415"/>
  <c r="AD201" i="415"/>
  <c r="AB200" i="415"/>
  <c r="AB199" i="415"/>
  <c r="AB198" i="415"/>
  <c r="AB197" i="415"/>
  <c r="AB196" i="415"/>
  <c r="AB195" i="415"/>
  <c r="AB194" i="415"/>
  <c r="AB193" i="415"/>
  <c r="AD192" i="415"/>
  <c r="AB191" i="415"/>
  <c r="AB190" i="415"/>
  <c r="AB189" i="415"/>
  <c r="AB188" i="415"/>
  <c r="AB187" i="415"/>
  <c r="AB186" i="415"/>
  <c r="AB185" i="415"/>
  <c r="AB184" i="415"/>
  <c r="AB183" i="415"/>
  <c r="AB182" i="415"/>
  <c r="AB181" i="415"/>
  <c r="AB180" i="415"/>
  <c r="AB179" i="415"/>
  <c r="AB178" i="415"/>
  <c r="AB177" i="415"/>
  <c r="AB176" i="415"/>
  <c r="AB175" i="415"/>
  <c r="AB174" i="415"/>
  <c r="AB173" i="415"/>
  <c r="AB172" i="415"/>
  <c r="AB171" i="415"/>
  <c r="AB170" i="415"/>
  <c r="AB169" i="415"/>
  <c r="AB168" i="415"/>
  <c r="AB167" i="415"/>
  <c r="AD166" i="415"/>
  <c r="AB165" i="415"/>
  <c r="AB164" i="415"/>
  <c r="AB163" i="415"/>
  <c r="AB162" i="415"/>
  <c r="AB161" i="415"/>
  <c r="AB160" i="415"/>
  <c r="AA158" i="415"/>
  <c r="Y158" i="415"/>
  <c r="W158" i="415"/>
  <c r="U158" i="415"/>
  <c r="S158" i="415"/>
  <c r="Q158" i="415"/>
  <c r="O158" i="415"/>
  <c r="M158" i="415"/>
  <c r="K158" i="415"/>
  <c r="I158" i="415"/>
  <c r="G158" i="415"/>
  <c r="E158" i="415"/>
  <c r="AB158" i="415" s="1"/>
  <c r="AA157" i="415"/>
  <c r="Y157" i="415"/>
  <c r="W157" i="415"/>
  <c r="U157" i="415"/>
  <c r="S157" i="415"/>
  <c r="Q157" i="415"/>
  <c r="O157" i="415"/>
  <c r="M157" i="415"/>
  <c r="K157" i="415"/>
  <c r="I157" i="415"/>
  <c r="G157" i="415"/>
  <c r="E157" i="415"/>
  <c r="AB157" i="415" s="1"/>
  <c r="AA156" i="415"/>
  <c r="Y156" i="415"/>
  <c r="W156" i="415"/>
  <c r="U156" i="415"/>
  <c r="S156" i="415"/>
  <c r="Q156" i="415"/>
  <c r="O156" i="415"/>
  <c r="M156" i="415"/>
  <c r="K156" i="415"/>
  <c r="I156" i="415"/>
  <c r="G156" i="415"/>
  <c r="E156" i="415"/>
  <c r="AB156" i="415" s="1"/>
  <c r="AA155" i="415"/>
  <c r="Y155" i="415"/>
  <c r="W155" i="415"/>
  <c r="U155" i="415"/>
  <c r="S155" i="415"/>
  <c r="Q155" i="415"/>
  <c r="O155" i="415"/>
  <c r="M155" i="415"/>
  <c r="K155" i="415"/>
  <c r="I155" i="415"/>
  <c r="G155" i="415"/>
  <c r="E155" i="415"/>
  <c r="AB155" i="415" s="1"/>
  <c r="AA154" i="415"/>
  <c r="Y154" i="415"/>
  <c r="W154" i="415"/>
  <c r="U154" i="415"/>
  <c r="S154" i="415"/>
  <c r="Q154" i="415"/>
  <c r="O154" i="415"/>
  <c r="M154" i="415"/>
  <c r="AB154" i="415" s="1"/>
  <c r="K154" i="415"/>
  <c r="I154" i="415"/>
  <c r="G154" i="415"/>
  <c r="E154" i="415"/>
  <c r="AA153" i="415"/>
  <c r="Y153" i="415"/>
  <c r="W153" i="415"/>
  <c r="U153" i="415"/>
  <c r="S153" i="415"/>
  <c r="Q153" i="415"/>
  <c r="O153" i="415"/>
  <c r="M153" i="415"/>
  <c r="K153" i="415"/>
  <c r="I153" i="415"/>
  <c r="G153" i="415"/>
  <c r="E153" i="415"/>
  <c r="AB153" i="415" s="1"/>
  <c r="AA152" i="415"/>
  <c r="Y152" i="415"/>
  <c r="W152" i="415"/>
  <c r="U152" i="415"/>
  <c r="S152" i="415"/>
  <c r="Q152" i="415"/>
  <c r="O152" i="415"/>
  <c r="M152" i="415"/>
  <c r="K152" i="415"/>
  <c r="I152" i="415"/>
  <c r="G152" i="415"/>
  <c r="E152" i="415"/>
  <c r="AB152" i="415" s="1"/>
  <c r="AA151" i="415"/>
  <c r="Y151" i="415"/>
  <c r="W151" i="415"/>
  <c r="U151" i="415"/>
  <c r="S151" i="415"/>
  <c r="Q151" i="415"/>
  <c r="O151" i="415"/>
  <c r="M151" i="415"/>
  <c r="K151" i="415"/>
  <c r="I151" i="415"/>
  <c r="G151" i="415"/>
  <c r="E151" i="415"/>
  <c r="AB151" i="415" s="1"/>
  <c r="AA150" i="415"/>
  <c r="Y150" i="415"/>
  <c r="W150" i="415"/>
  <c r="U150" i="415"/>
  <c r="S150" i="415"/>
  <c r="Q150" i="415"/>
  <c r="O150" i="415"/>
  <c r="M150" i="415"/>
  <c r="K150" i="415"/>
  <c r="I150" i="415"/>
  <c r="G150" i="415"/>
  <c r="E150" i="415"/>
  <c r="AB150" i="415" s="1"/>
  <c r="AA149" i="415"/>
  <c r="Y149" i="415"/>
  <c r="W149" i="415"/>
  <c r="U149" i="415"/>
  <c r="S149" i="415"/>
  <c r="Q149" i="415"/>
  <c r="O149" i="415"/>
  <c r="M149" i="415"/>
  <c r="K149" i="415"/>
  <c r="I149" i="415"/>
  <c r="G149" i="415"/>
  <c r="E149" i="415"/>
  <c r="AB149" i="415" s="1"/>
  <c r="AA148" i="415"/>
  <c r="Y148" i="415"/>
  <c r="W148" i="415"/>
  <c r="U148" i="415"/>
  <c r="S148" i="415"/>
  <c r="Q148" i="415"/>
  <c r="O148" i="415"/>
  <c r="M148" i="415"/>
  <c r="K148" i="415"/>
  <c r="I148" i="415"/>
  <c r="G148" i="415"/>
  <c r="E148" i="415"/>
  <c r="AB148" i="415" s="1"/>
  <c r="AA147" i="415"/>
  <c r="Y147" i="415"/>
  <c r="W147" i="415"/>
  <c r="U147" i="415"/>
  <c r="S147" i="415"/>
  <c r="Q147" i="415"/>
  <c r="O147" i="415"/>
  <c r="M147" i="415"/>
  <c r="K147" i="415"/>
  <c r="I147" i="415"/>
  <c r="G147" i="415"/>
  <c r="E147" i="415"/>
  <c r="AB147" i="415" s="1"/>
  <c r="AA146" i="415"/>
  <c r="Y146" i="415"/>
  <c r="W146" i="415"/>
  <c r="U146" i="415"/>
  <c r="S146" i="415"/>
  <c r="Q146" i="415"/>
  <c r="O146" i="415"/>
  <c r="M146" i="415"/>
  <c r="K146" i="415"/>
  <c r="I146" i="415"/>
  <c r="G146" i="415"/>
  <c r="E146" i="415"/>
  <c r="AB146" i="415" s="1"/>
  <c r="AA145" i="415"/>
  <c r="Y145" i="415"/>
  <c r="W145" i="415"/>
  <c r="U145" i="415"/>
  <c r="S145" i="415"/>
  <c r="Q145" i="415"/>
  <c r="O145" i="415"/>
  <c r="M145" i="415"/>
  <c r="K145" i="415"/>
  <c r="I145" i="415"/>
  <c r="G145" i="415"/>
  <c r="E145" i="415"/>
  <c r="AB145" i="415" s="1"/>
  <c r="AA144" i="415"/>
  <c r="Y144" i="415"/>
  <c r="W144" i="415"/>
  <c r="U144" i="415"/>
  <c r="S144" i="415"/>
  <c r="Q144" i="415"/>
  <c r="O144" i="415"/>
  <c r="M144" i="415"/>
  <c r="K144" i="415"/>
  <c r="I144" i="415"/>
  <c r="G144" i="415"/>
  <c r="E144" i="415"/>
  <c r="AB144" i="415" s="1"/>
  <c r="AA143" i="415"/>
  <c r="Y143" i="415"/>
  <c r="W143" i="415"/>
  <c r="U143" i="415"/>
  <c r="S143" i="415"/>
  <c r="Q143" i="415"/>
  <c r="O143" i="415"/>
  <c r="M143" i="415"/>
  <c r="K143" i="415"/>
  <c r="I143" i="415"/>
  <c r="G143" i="415"/>
  <c r="E143" i="415"/>
  <c r="AB143" i="415" s="1"/>
  <c r="AA141" i="415"/>
  <c r="Y141" i="415"/>
  <c r="W141" i="415"/>
  <c r="U141" i="415"/>
  <c r="S141" i="415"/>
  <c r="Q141" i="415"/>
  <c r="O141" i="415"/>
  <c r="M141" i="415"/>
  <c r="K141" i="415"/>
  <c r="I141" i="415"/>
  <c r="G141" i="415"/>
  <c r="E141" i="415"/>
  <c r="AA140" i="415"/>
  <c r="Y140" i="415"/>
  <c r="W140" i="415"/>
  <c r="U140" i="415"/>
  <c r="S140" i="415"/>
  <c r="Q140" i="415"/>
  <c r="O140" i="415"/>
  <c r="M140" i="415"/>
  <c r="K140" i="415"/>
  <c r="I140" i="415"/>
  <c r="G140" i="415"/>
  <c r="E140" i="415"/>
  <c r="AA139" i="415"/>
  <c r="Y139" i="415"/>
  <c r="W139" i="415"/>
  <c r="U139" i="415"/>
  <c r="S139" i="415"/>
  <c r="Q139" i="415"/>
  <c r="O139" i="415"/>
  <c r="M139" i="415"/>
  <c r="K139" i="415"/>
  <c r="I139" i="415"/>
  <c r="G139" i="415"/>
  <c r="E139" i="415"/>
  <c r="AA138" i="415"/>
  <c r="Y138" i="415"/>
  <c r="W138" i="415"/>
  <c r="U138" i="415"/>
  <c r="S138" i="415"/>
  <c r="Q138" i="415"/>
  <c r="O138" i="415"/>
  <c r="M138" i="415"/>
  <c r="K138" i="415"/>
  <c r="I138" i="415"/>
  <c r="G138" i="415"/>
  <c r="E138" i="415"/>
  <c r="AA137" i="415"/>
  <c r="Y137" i="415"/>
  <c r="W137" i="415"/>
  <c r="U137" i="415"/>
  <c r="S137" i="415"/>
  <c r="Q137" i="415"/>
  <c r="O137" i="415"/>
  <c r="M137" i="415"/>
  <c r="K137" i="415"/>
  <c r="I137" i="415"/>
  <c r="G137" i="415"/>
  <c r="E137" i="415"/>
  <c r="AA136" i="415"/>
  <c r="Y136" i="415"/>
  <c r="W136" i="415"/>
  <c r="U136" i="415"/>
  <c r="S136" i="415"/>
  <c r="Q136" i="415"/>
  <c r="O136" i="415"/>
  <c r="M136" i="415"/>
  <c r="K136" i="415"/>
  <c r="I136" i="415"/>
  <c r="G136" i="415"/>
  <c r="E136" i="415"/>
  <c r="AA135" i="415"/>
  <c r="Y135" i="415"/>
  <c r="W135" i="415"/>
  <c r="U135" i="415"/>
  <c r="S135" i="415"/>
  <c r="Q135" i="415"/>
  <c r="O135" i="415"/>
  <c r="M135" i="415"/>
  <c r="K135" i="415"/>
  <c r="I135" i="415"/>
  <c r="G135" i="415"/>
  <c r="E135" i="415"/>
  <c r="AA134" i="415"/>
  <c r="Y134" i="415"/>
  <c r="W134" i="415"/>
  <c r="U134" i="415"/>
  <c r="S134" i="415"/>
  <c r="Q134" i="415"/>
  <c r="O134" i="415"/>
  <c r="M134" i="415"/>
  <c r="K134" i="415"/>
  <c r="I134" i="415"/>
  <c r="G134" i="415"/>
  <c r="E134" i="415"/>
  <c r="AB132" i="415"/>
  <c r="AB131" i="415"/>
  <c r="AB130" i="415"/>
  <c r="AA128" i="415"/>
  <c r="Y128" i="415"/>
  <c r="W128" i="415"/>
  <c r="U128" i="415"/>
  <c r="S128" i="415"/>
  <c r="Q128" i="415"/>
  <c r="AB128" i="415" s="1"/>
  <c r="O128" i="415"/>
  <c r="M128" i="415"/>
  <c r="K128" i="415"/>
  <c r="AA127" i="415"/>
  <c r="Y127" i="415"/>
  <c r="W127" i="415"/>
  <c r="U127" i="415"/>
  <c r="S127" i="415"/>
  <c r="Q127" i="415"/>
  <c r="O127" i="415"/>
  <c r="M127" i="415"/>
  <c r="K127" i="415"/>
  <c r="I127" i="415"/>
  <c r="G127" i="415"/>
  <c r="E127" i="415"/>
  <c r="AB127" i="415" s="1"/>
  <c r="AA126" i="415"/>
  <c r="Y126" i="415"/>
  <c r="W126" i="415"/>
  <c r="U126" i="415"/>
  <c r="S126" i="415"/>
  <c r="Q126" i="415"/>
  <c r="O126" i="415"/>
  <c r="M126" i="415"/>
  <c r="K126" i="415"/>
  <c r="I126" i="415"/>
  <c r="G126" i="415"/>
  <c r="E126" i="415"/>
  <c r="AB126" i="415" s="1"/>
  <c r="AA125" i="415"/>
  <c r="Y125" i="415"/>
  <c r="W125" i="415"/>
  <c r="U125" i="415"/>
  <c r="S125" i="415"/>
  <c r="Q125" i="415"/>
  <c r="O125" i="415"/>
  <c r="M125" i="415"/>
  <c r="K125" i="415"/>
  <c r="I125" i="415"/>
  <c r="G125" i="415"/>
  <c r="E125" i="415"/>
  <c r="AB125" i="415" s="1"/>
  <c r="AA124" i="415"/>
  <c r="Y124" i="415"/>
  <c r="W124" i="415"/>
  <c r="U124" i="415"/>
  <c r="S124" i="415"/>
  <c r="Q124" i="415"/>
  <c r="O124" i="415"/>
  <c r="M124" i="415"/>
  <c r="K124" i="415"/>
  <c r="I124" i="415"/>
  <c r="G124" i="415"/>
  <c r="E124" i="415"/>
  <c r="AB124" i="415" s="1"/>
  <c r="AA123" i="415"/>
  <c r="Y123" i="415"/>
  <c r="W123" i="415"/>
  <c r="U123" i="415"/>
  <c r="S123" i="415"/>
  <c r="Q123" i="415"/>
  <c r="O123" i="415"/>
  <c r="M123" i="415"/>
  <c r="K123" i="415"/>
  <c r="I123" i="415"/>
  <c r="G123" i="415"/>
  <c r="E123" i="415"/>
  <c r="AB123" i="415" s="1"/>
  <c r="AA122" i="415"/>
  <c r="Y122" i="415"/>
  <c r="W122" i="415"/>
  <c r="U122" i="415"/>
  <c r="S122" i="415"/>
  <c r="Q122" i="415"/>
  <c r="O122" i="415"/>
  <c r="M122" i="415"/>
  <c r="K122" i="415"/>
  <c r="I122" i="415"/>
  <c r="G122" i="415"/>
  <c r="E122" i="415"/>
  <c r="AB122" i="415" s="1"/>
  <c r="AA121" i="415"/>
  <c r="Y121" i="415"/>
  <c r="W121" i="415"/>
  <c r="U121" i="415"/>
  <c r="S121" i="415"/>
  <c r="Q121" i="415"/>
  <c r="O121" i="415"/>
  <c r="M121" i="415"/>
  <c r="K121" i="415"/>
  <c r="I121" i="415"/>
  <c r="G121" i="415"/>
  <c r="E121" i="415"/>
  <c r="AB121" i="415" s="1"/>
  <c r="AA120" i="415"/>
  <c r="Y120" i="415"/>
  <c r="W120" i="415"/>
  <c r="U120" i="415"/>
  <c r="S120" i="415"/>
  <c r="Q120" i="415"/>
  <c r="O120" i="415"/>
  <c r="M120" i="415"/>
  <c r="K120" i="415"/>
  <c r="I120" i="415"/>
  <c r="G120" i="415"/>
  <c r="E120" i="415"/>
  <c r="AB120" i="415" s="1"/>
  <c r="AD119" i="415"/>
  <c r="AA118" i="415"/>
  <c r="Y118" i="415"/>
  <c r="W118" i="415"/>
  <c r="U118" i="415"/>
  <c r="S118" i="415"/>
  <c r="Q118" i="415"/>
  <c r="O118" i="415"/>
  <c r="M118" i="415"/>
  <c r="K118" i="415"/>
  <c r="I118" i="415"/>
  <c r="G118" i="415"/>
  <c r="E118" i="415"/>
  <c r="AB118" i="415" s="1"/>
  <c r="U117" i="415"/>
  <c r="S117" i="415"/>
  <c r="Q117" i="415"/>
  <c r="O117" i="415"/>
  <c r="M117" i="415"/>
  <c r="K117" i="415"/>
  <c r="I117" i="415"/>
  <c r="G117" i="415"/>
  <c r="E117" i="415"/>
  <c r="AB117" i="415" s="1"/>
  <c r="AA116" i="415"/>
  <c r="Y116" i="415"/>
  <c r="W116" i="415"/>
  <c r="U116" i="415"/>
  <c r="S116" i="415"/>
  <c r="Q116" i="415"/>
  <c r="O116" i="415"/>
  <c r="M116" i="415"/>
  <c r="K116" i="415"/>
  <c r="I116" i="415"/>
  <c r="G116" i="415"/>
  <c r="E116" i="415"/>
  <c r="AB116" i="415" s="1"/>
  <c r="AA115" i="415"/>
  <c r="Y115" i="415"/>
  <c r="W115" i="415"/>
  <c r="U115" i="415"/>
  <c r="S115" i="415"/>
  <c r="Q115" i="415"/>
  <c r="O115" i="415"/>
  <c r="M115" i="415"/>
  <c r="K115" i="415"/>
  <c r="I115" i="415"/>
  <c r="G115" i="415"/>
  <c r="E115" i="415"/>
  <c r="AB115" i="415" s="1"/>
  <c r="AA114" i="415"/>
  <c r="Y114" i="415"/>
  <c r="W114" i="415"/>
  <c r="U114" i="415"/>
  <c r="S114" i="415"/>
  <c r="Q114" i="415"/>
  <c r="O114" i="415"/>
  <c r="M114" i="415"/>
  <c r="K114" i="415"/>
  <c r="I114" i="415"/>
  <c r="G114" i="415"/>
  <c r="E114" i="415"/>
  <c r="AB114" i="415" s="1"/>
  <c r="AA113" i="415"/>
  <c r="Y113" i="415"/>
  <c r="W113" i="415"/>
  <c r="U113" i="415"/>
  <c r="S113" i="415"/>
  <c r="Q113" i="415"/>
  <c r="O113" i="415"/>
  <c r="M113" i="415"/>
  <c r="K113" i="415"/>
  <c r="I113" i="415"/>
  <c r="G113" i="415"/>
  <c r="E113" i="415"/>
  <c r="AB113" i="415" s="1"/>
  <c r="AA112" i="415"/>
  <c r="Y112" i="415"/>
  <c r="W112" i="415"/>
  <c r="U112" i="415"/>
  <c r="S112" i="415"/>
  <c r="Q112" i="415"/>
  <c r="O112" i="415"/>
  <c r="M112" i="415"/>
  <c r="K112" i="415"/>
  <c r="I112" i="415"/>
  <c r="G112" i="415"/>
  <c r="E112" i="415"/>
  <c r="AB112" i="415" s="1"/>
  <c r="AA111" i="415"/>
  <c r="Y111" i="415"/>
  <c r="W111" i="415"/>
  <c r="U111" i="415"/>
  <c r="S111" i="415"/>
  <c r="Q111" i="415"/>
  <c r="O111" i="415"/>
  <c r="M111" i="415"/>
  <c r="K111" i="415"/>
  <c r="I111" i="415"/>
  <c r="G111" i="415"/>
  <c r="E111" i="415"/>
  <c r="AB111" i="415" s="1"/>
  <c r="AA110" i="415"/>
  <c r="Y110" i="415"/>
  <c r="W110" i="415"/>
  <c r="U110" i="415"/>
  <c r="S110" i="415"/>
  <c r="Q110" i="415"/>
  <c r="O110" i="415"/>
  <c r="M110" i="415"/>
  <c r="K110" i="415"/>
  <c r="I110" i="415"/>
  <c r="G110" i="415"/>
  <c r="E110" i="415"/>
  <c r="AB110" i="415" s="1"/>
  <c r="AA109" i="415"/>
  <c r="Y109" i="415"/>
  <c r="W109" i="415"/>
  <c r="U109" i="415"/>
  <c r="S109" i="415"/>
  <c r="Q109" i="415"/>
  <c r="O109" i="415"/>
  <c r="M109" i="415"/>
  <c r="K109" i="415"/>
  <c r="I109" i="415"/>
  <c r="G109" i="415"/>
  <c r="E109" i="415"/>
  <c r="AB109" i="415" s="1"/>
  <c r="AA108" i="415"/>
  <c r="Y108" i="415"/>
  <c r="W108" i="415"/>
  <c r="U108" i="415"/>
  <c r="S108" i="415"/>
  <c r="Q108" i="415"/>
  <c r="O108" i="415"/>
  <c r="M108" i="415"/>
  <c r="K108" i="415"/>
  <c r="I108" i="415"/>
  <c r="G108" i="415"/>
  <c r="E108" i="415"/>
  <c r="AB108" i="415" s="1"/>
  <c r="AA107" i="415"/>
  <c r="Y107" i="415"/>
  <c r="W107" i="415"/>
  <c r="U107" i="415"/>
  <c r="S107" i="415"/>
  <c r="Q107" i="415"/>
  <c r="O107" i="415"/>
  <c r="M107" i="415"/>
  <c r="K107" i="415"/>
  <c r="I107" i="415"/>
  <c r="G107" i="415"/>
  <c r="E107" i="415"/>
  <c r="AB107" i="415" s="1"/>
  <c r="AA106" i="415"/>
  <c r="Y106" i="415"/>
  <c r="W106" i="415"/>
  <c r="U106" i="415"/>
  <c r="S106" i="415"/>
  <c r="Q106" i="415"/>
  <c r="O106" i="415"/>
  <c r="M106" i="415"/>
  <c r="K106" i="415"/>
  <c r="I106" i="415"/>
  <c r="G106" i="415"/>
  <c r="E106" i="415"/>
  <c r="AB106" i="415" s="1"/>
  <c r="AA105" i="415"/>
  <c r="Y105" i="415"/>
  <c r="W105" i="415"/>
  <c r="U105" i="415"/>
  <c r="S105" i="415"/>
  <c r="Q105" i="415"/>
  <c r="O105" i="415"/>
  <c r="M105" i="415"/>
  <c r="K105" i="415"/>
  <c r="I105" i="415"/>
  <c r="G105" i="415"/>
  <c r="E105" i="415"/>
  <c r="AB105" i="415" s="1"/>
  <c r="AA104" i="415"/>
  <c r="Y104" i="415"/>
  <c r="W104" i="415"/>
  <c r="U104" i="415"/>
  <c r="S104" i="415"/>
  <c r="Q104" i="415"/>
  <c r="O104" i="415"/>
  <c r="M104" i="415"/>
  <c r="K104" i="415"/>
  <c r="I104" i="415"/>
  <c r="G104" i="415"/>
  <c r="E104" i="415"/>
  <c r="AB104" i="415" s="1"/>
  <c r="AA103" i="415"/>
  <c r="Y103" i="415"/>
  <c r="W103" i="415"/>
  <c r="U103" i="415"/>
  <c r="S103" i="415"/>
  <c r="Q103" i="415"/>
  <c r="O103" i="415"/>
  <c r="M103" i="415"/>
  <c r="K103" i="415"/>
  <c r="I103" i="415"/>
  <c r="G103" i="415"/>
  <c r="E103" i="415"/>
  <c r="AB103" i="415" s="1"/>
  <c r="AA102" i="415"/>
  <c r="Y102" i="415"/>
  <c r="W102" i="415"/>
  <c r="U102" i="415"/>
  <c r="S102" i="415"/>
  <c r="Q102" i="415"/>
  <c r="O102" i="415"/>
  <c r="M102" i="415"/>
  <c r="K102" i="415"/>
  <c r="I102" i="415"/>
  <c r="G102" i="415"/>
  <c r="E102" i="415"/>
  <c r="AB102" i="415" s="1"/>
  <c r="AA101" i="415"/>
  <c r="Y101" i="415"/>
  <c r="W101" i="415"/>
  <c r="U101" i="415"/>
  <c r="S101" i="415"/>
  <c r="Q101" i="415"/>
  <c r="O101" i="415"/>
  <c r="M101" i="415"/>
  <c r="K101" i="415"/>
  <c r="I101" i="415"/>
  <c r="G101" i="415"/>
  <c r="E101" i="415"/>
  <c r="AB101" i="415" s="1"/>
  <c r="AA100" i="415"/>
  <c r="Y100" i="415"/>
  <c r="W100" i="415"/>
  <c r="U100" i="415"/>
  <c r="S100" i="415"/>
  <c r="Q100" i="415"/>
  <c r="O100" i="415"/>
  <c r="M100" i="415"/>
  <c r="K100" i="415"/>
  <c r="I100" i="415"/>
  <c r="G100" i="415"/>
  <c r="E100" i="415"/>
  <c r="AB100" i="415" s="1"/>
  <c r="AA99" i="415"/>
  <c r="Y99" i="415"/>
  <c r="W99" i="415"/>
  <c r="U99" i="415"/>
  <c r="S99" i="415"/>
  <c r="Q99" i="415"/>
  <c r="O99" i="415"/>
  <c r="M99" i="415"/>
  <c r="K99" i="415"/>
  <c r="I99" i="415"/>
  <c r="G99" i="415"/>
  <c r="E99" i="415"/>
  <c r="AB99" i="415" s="1"/>
  <c r="AA98" i="415"/>
  <c r="Y98" i="415"/>
  <c r="W98" i="415"/>
  <c r="U98" i="415"/>
  <c r="S98" i="415"/>
  <c r="Q98" i="415"/>
  <c r="O98" i="415"/>
  <c r="M98" i="415"/>
  <c r="K98" i="415"/>
  <c r="I98" i="415"/>
  <c r="G98" i="415"/>
  <c r="E98" i="415"/>
  <c r="AB98" i="415" s="1"/>
  <c r="AA97" i="415"/>
  <c r="Y97" i="415"/>
  <c r="W97" i="415"/>
  <c r="U97" i="415"/>
  <c r="S97" i="415"/>
  <c r="Q97" i="415"/>
  <c r="O97" i="415"/>
  <c r="M97" i="415"/>
  <c r="K97" i="415"/>
  <c r="I97" i="415"/>
  <c r="G97" i="415"/>
  <c r="E97" i="415"/>
  <c r="AB97" i="415" s="1"/>
  <c r="AA96" i="415"/>
  <c r="Y96" i="415"/>
  <c r="W96" i="415"/>
  <c r="U96" i="415"/>
  <c r="S96" i="415"/>
  <c r="Q96" i="415"/>
  <c r="O96" i="415"/>
  <c r="M96" i="415"/>
  <c r="K96" i="415"/>
  <c r="I96" i="415"/>
  <c r="G96" i="415"/>
  <c r="E96" i="415"/>
  <c r="AB96" i="415" s="1"/>
  <c r="AA95" i="415"/>
  <c r="Y95" i="415"/>
  <c r="W95" i="415"/>
  <c r="U95" i="415"/>
  <c r="S95" i="415"/>
  <c r="Q95" i="415"/>
  <c r="O95" i="415"/>
  <c r="M95" i="415"/>
  <c r="K95" i="415"/>
  <c r="I95" i="415"/>
  <c r="G95" i="415"/>
  <c r="E95" i="415"/>
  <c r="AB95" i="415" s="1"/>
  <c r="AA94" i="415"/>
  <c r="Y94" i="415"/>
  <c r="W94" i="415"/>
  <c r="U94" i="415"/>
  <c r="S94" i="415"/>
  <c r="Q94" i="415"/>
  <c r="O94" i="415"/>
  <c r="M94" i="415"/>
  <c r="K94" i="415"/>
  <c r="I94" i="415"/>
  <c r="G94" i="415"/>
  <c r="E94" i="415"/>
  <c r="AB94" i="415" s="1"/>
  <c r="AA93" i="415"/>
  <c r="Y93" i="415"/>
  <c r="W93" i="415"/>
  <c r="U93" i="415"/>
  <c r="S93" i="415"/>
  <c r="Q93" i="415"/>
  <c r="O93" i="415"/>
  <c r="M93" i="415"/>
  <c r="K93" i="415"/>
  <c r="I93" i="415"/>
  <c r="G93" i="415"/>
  <c r="E93" i="415"/>
  <c r="AB93" i="415" s="1"/>
  <c r="AA92" i="415"/>
  <c r="Y92" i="415"/>
  <c r="W92" i="415"/>
  <c r="U92" i="415"/>
  <c r="S92" i="415"/>
  <c r="Q92" i="415"/>
  <c r="O92" i="415"/>
  <c r="M92" i="415"/>
  <c r="K92" i="415"/>
  <c r="I92" i="415"/>
  <c r="G92" i="415"/>
  <c r="E92" i="415"/>
  <c r="AB92" i="415" s="1"/>
  <c r="AA91" i="415"/>
  <c r="Y91" i="415"/>
  <c r="W91" i="415"/>
  <c r="U91" i="415"/>
  <c r="S91" i="415"/>
  <c r="Q91" i="415"/>
  <c r="O91" i="415"/>
  <c r="M91" i="415"/>
  <c r="K91" i="415"/>
  <c r="I91" i="415"/>
  <c r="G91" i="415"/>
  <c r="E91" i="415"/>
  <c r="AB91" i="415" s="1"/>
  <c r="AA90" i="415"/>
  <c r="Y90" i="415"/>
  <c r="W90" i="415"/>
  <c r="U90" i="415"/>
  <c r="S90" i="415"/>
  <c r="Q90" i="415"/>
  <c r="O90" i="415"/>
  <c r="M90" i="415"/>
  <c r="K90" i="415"/>
  <c r="I90" i="415"/>
  <c r="G90" i="415"/>
  <c r="E90" i="415"/>
  <c r="AB90" i="415" s="1"/>
  <c r="AA89" i="415"/>
  <c r="Y89" i="415"/>
  <c r="W89" i="415"/>
  <c r="U89" i="415"/>
  <c r="S89" i="415"/>
  <c r="Q89" i="415"/>
  <c r="O89" i="415"/>
  <c r="M89" i="415"/>
  <c r="K89" i="415"/>
  <c r="I89" i="415"/>
  <c r="G89" i="415"/>
  <c r="E89" i="415"/>
  <c r="AB89" i="415" s="1"/>
  <c r="AA88" i="415"/>
  <c r="Y88" i="415"/>
  <c r="W88" i="415"/>
  <c r="U88" i="415"/>
  <c r="S88" i="415"/>
  <c r="Q88" i="415"/>
  <c r="O88" i="415"/>
  <c r="M88" i="415"/>
  <c r="K88" i="415"/>
  <c r="I88" i="415"/>
  <c r="G88" i="415"/>
  <c r="E88" i="415"/>
  <c r="AB88" i="415" s="1"/>
  <c r="AD87" i="415"/>
  <c r="U86" i="415"/>
  <c r="S86" i="415"/>
  <c r="U85" i="415"/>
  <c r="S85" i="415"/>
  <c r="U84" i="415"/>
  <c r="S84" i="415"/>
  <c r="U83" i="415"/>
  <c r="S83" i="415"/>
  <c r="U82" i="415"/>
  <c r="S82" i="415"/>
  <c r="U81" i="415"/>
  <c r="S81" i="415"/>
  <c r="U80" i="415"/>
  <c r="S80" i="415"/>
  <c r="U79" i="415"/>
  <c r="S79" i="415"/>
  <c r="U78" i="415"/>
  <c r="S78" i="415"/>
  <c r="U77" i="415"/>
  <c r="S77" i="415"/>
  <c r="U76" i="415"/>
  <c r="S76" i="415"/>
  <c r="U75" i="415"/>
  <c r="S75" i="415"/>
  <c r="U74" i="415"/>
  <c r="S74" i="415"/>
  <c r="U73" i="415"/>
  <c r="S73" i="415"/>
  <c r="U72" i="415"/>
  <c r="S72" i="415"/>
  <c r="U71" i="415"/>
  <c r="S71" i="415"/>
  <c r="U70" i="415"/>
  <c r="S70" i="415"/>
  <c r="U69" i="415"/>
  <c r="S69" i="415"/>
  <c r="U68" i="415"/>
  <c r="S68" i="415"/>
  <c r="U67" i="415"/>
  <c r="S67" i="415"/>
  <c r="U66" i="415"/>
  <c r="S66" i="415"/>
  <c r="AB64" i="415"/>
  <c r="O64" i="415"/>
  <c r="I64" i="415"/>
  <c r="O63" i="415"/>
  <c r="K63" i="415"/>
  <c r="I63" i="415"/>
  <c r="AB63" i="415" s="1"/>
  <c r="E63" i="415"/>
  <c r="O62" i="415"/>
  <c r="K62" i="415"/>
  <c r="I62" i="415"/>
  <c r="E62" i="415"/>
  <c r="AB62" i="415" s="1"/>
  <c r="O61" i="415"/>
  <c r="M61" i="415"/>
  <c r="K61" i="415"/>
  <c r="I61" i="415"/>
  <c r="G61" i="415"/>
  <c r="E61" i="415"/>
  <c r="AB61" i="415" s="1"/>
  <c r="O60" i="415"/>
  <c r="M60" i="415"/>
  <c r="K60" i="415"/>
  <c r="I60" i="415"/>
  <c r="G60" i="415"/>
  <c r="E60" i="415"/>
  <c r="AB60" i="415" s="1"/>
  <c r="O59" i="415"/>
  <c r="M59" i="415"/>
  <c r="I59" i="415"/>
  <c r="AB59" i="415" s="1"/>
  <c r="G59" i="415"/>
  <c r="O58" i="415"/>
  <c r="M58" i="415"/>
  <c r="K58" i="415"/>
  <c r="I58" i="415"/>
  <c r="G58" i="415"/>
  <c r="E58" i="415"/>
  <c r="AB58" i="415" s="1"/>
  <c r="O57" i="415"/>
  <c r="M57" i="415"/>
  <c r="K57" i="415"/>
  <c r="I57" i="415"/>
  <c r="G57" i="415"/>
  <c r="E57" i="415"/>
  <c r="AB57" i="415" s="1"/>
  <c r="O56" i="415"/>
  <c r="M56" i="415"/>
  <c r="K56" i="415"/>
  <c r="I56" i="415"/>
  <c r="G56" i="415"/>
  <c r="E56" i="415"/>
  <c r="AB56" i="415" s="1"/>
  <c r="O55" i="415"/>
  <c r="M55" i="415"/>
  <c r="K55" i="415"/>
  <c r="I55" i="415"/>
  <c r="G55" i="415"/>
  <c r="E55" i="415"/>
  <c r="AB55" i="415" s="1"/>
  <c r="O54" i="415"/>
  <c r="M54" i="415"/>
  <c r="K54" i="415"/>
  <c r="I54" i="415"/>
  <c r="G54" i="415"/>
  <c r="E54" i="415"/>
  <c r="AB54" i="415" s="1"/>
  <c r="O53" i="415"/>
  <c r="M53" i="415"/>
  <c r="K53" i="415"/>
  <c r="I53" i="415"/>
  <c r="G53" i="415"/>
  <c r="E53" i="415"/>
  <c r="AB53" i="415" s="1"/>
  <c r="O52" i="415"/>
  <c r="M52" i="415"/>
  <c r="K52" i="415"/>
  <c r="I52" i="415"/>
  <c r="G52" i="415"/>
  <c r="E52" i="415"/>
  <c r="AB52" i="415" s="1"/>
  <c r="O51" i="415"/>
  <c r="M51" i="415"/>
  <c r="K51" i="415"/>
  <c r="I51" i="415"/>
  <c r="G51" i="415"/>
  <c r="E51" i="415"/>
  <c r="AB51" i="415" s="1"/>
  <c r="AB50" i="415"/>
  <c r="AB48" i="415"/>
  <c r="AB47" i="415"/>
  <c r="AB46" i="415"/>
  <c r="AB45" i="415"/>
  <c r="AB44" i="415"/>
  <c r="AB43" i="415"/>
  <c r="AB42" i="415"/>
  <c r="AD41" i="415"/>
  <c r="AB40" i="415"/>
  <c r="AB39" i="415"/>
  <c r="AB38" i="415"/>
  <c r="AB37" i="415"/>
  <c r="AB36" i="415"/>
  <c r="AB35" i="415"/>
  <c r="AB34" i="415"/>
  <c r="AD33" i="415"/>
  <c r="AB32" i="415"/>
  <c r="AB31" i="415"/>
  <c r="AB30" i="415"/>
  <c r="AB29" i="415"/>
  <c r="AB28" i="415"/>
  <c r="AB27" i="415"/>
  <c r="AB26" i="415"/>
  <c r="AB25" i="415"/>
  <c r="AB24" i="415"/>
  <c r="AB23" i="415"/>
  <c r="AB22" i="415"/>
  <c r="AB21" i="415"/>
  <c r="AB20" i="415"/>
  <c r="AB19" i="415"/>
  <c r="AB18" i="415"/>
  <c r="AB17" i="415"/>
  <c r="AD16" i="415"/>
  <c r="AB15" i="415"/>
  <c r="AB14" i="415"/>
  <c r="AB13" i="415"/>
  <c r="AB12" i="415"/>
  <c r="AB11" i="415"/>
  <c r="AB10" i="415"/>
  <c r="AB9" i="415"/>
  <c r="AF8" i="415"/>
  <c r="AB8" i="415"/>
  <c r="AF7" i="415"/>
  <c r="AB7" i="415"/>
  <c r="AB6" i="415"/>
  <c r="AB5" i="415"/>
  <c r="Y5" i="414"/>
  <c r="X5" i="414"/>
  <c r="W5" i="414"/>
  <c r="V5" i="414"/>
  <c r="U5" i="414"/>
  <c r="T5" i="414"/>
  <c r="S5" i="414"/>
  <c r="R5" i="414"/>
  <c r="I344" i="43"/>
  <c r="J344" i="43" s="1"/>
  <c r="B344" i="43"/>
  <c r="A344" i="43"/>
  <c r="L343" i="43"/>
  <c r="I343" i="43"/>
  <c r="J343" i="43" s="1"/>
  <c r="B343" i="43"/>
  <c r="A343" i="43"/>
  <c r="M342" i="43"/>
  <c r="N342" i="43" s="1"/>
  <c r="L342" i="43"/>
  <c r="I342" i="43"/>
  <c r="J342" i="43" s="1"/>
  <c r="B342" i="43"/>
  <c r="A342" i="43"/>
  <c r="Q341" i="43"/>
  <c r="R341" i="43" s="1"/>
  <c r="O341" i="43"/>
  <c r="P341" i="43" s="1"/>
  <c r="M341" i="43"/>
  <c r="N341" i="43" s="1"/>
  <c r="K341" i="43"/>
  <c r="L341" i="43" s="1"/>
  <c r="I341" i="43"/>
  <c r="J341" i="43" s="1"/>
  <c r="B341" i="43"/>
  <c r="A341" i="43"/>
  <c r="U337" i="43"/>
  <c r="V337" i="43" s="1"/>
  <c r="S337" i="43"/>
  <c r="T337" i="43" s="1"/>
  <c r="Q337" i="43"/>
  <c r="R337" i="43" s="1"/>
  <c r="O337" i="43"/>
  <c r="P337" i="43" s="1"/>
  <c r="M337" i="43"/>
  <c r="N337" i="43" s="1"/>
  <c r="K337" i="43"/>
  <c r="L337" i="43" s="1"/>
  <c r="I337" i="43"/>
  <c r="J337" i="43" s="1"/>
  <c r="B337" i="43"/>
  <c r="A337" i="43"/>
  <c r="O340" i="43"/>
  <c r="P340" i="43" s="1"/>
  <c r="M340" i="43"/>
  <c r="N340" i="43" s="1"/>
  <c r="K340" i="43"/>
  <c r="L340" i="43" s="1"/>
  <c r="I340" i="43"/>
  <c r="J340" i="43" s="1"/>
  <c r="B340" i="43"/>
  <c r="A340" i="43"/>
  <c r="O333" i="43"/>
  <c r="P333" i="43" s="1"/>
  <c r="M333" i="43"/>
  <c r="N333" i="43" s="1"/>
  <c r="K333" i="43"/>
  <c r="L333" i="43" s="1"/>
  <c r="I333" i="43"/>
  <c r="J333" i="43" s="1"/>
  <c r="B333" i="43"/>
  <c r="A333" i="43"/>
  <c r="S332" i="43"/>
  <c r="T332" i="43" s="1"/>
  <c r="Q332" i="43"/>
  <c r="R332" i="43" s="1"/>
  <c r="O332" i="43"/>
  <c r="P332" i="43" s="1"/>
  <c r="M332" i="43"/>
  <c r="N332" i="43" s="1"/>
  <c r="K332" i="43"/>
  <c r="L332" i="43" s="1"/>
  <c r="I332" i="43"/>
  <c r="J332" i="43" s="1"/>
  <c r="B332" i="43"/>
  <c r="A332" i="43"/>
  <c r="W339" i="43"/>
  <c r="X339" i="43" s="1"/>
  <c r="U339" i="43"/>
  <c r="V339" i="43" s="1"/>
  <c r="S339" i="43"/>
  <c r="T339" i="43" s="1"/>
  <c r="Q339" i="43"/>
  <c r="R339" i="43" s="1"/>
  <c r="O339" i="43"/>
  <c r="P339" i="43" s="1"/>
  <c r="M339" i="43"/>
  <c r="N339" i="43" s="1"/>
  <c r="K339" i="43"/>
  <c r="L339" i="43" s="1"/>
  <c r="I339" i="43"/>
  <c r="J339" i="43" s="1"/>
  <c r="B339" i="43"/>
  <c r="A339" i="43"/>
  <c r="AA336" i="43"/>
  <c r="AB336" i="43" s="1"/>
  <c r="Y336" i="43"/>
  <c r="Z336" i="43" s="1"/>
  <c r="W336" i="43"/>
  <c r="X336" i="43" s="1"/>
  <c r="U336" i="43"/>
  <c r="V336" i="43" s="1"/>
  <c r="S336" i="43"/>
  <c r="T336" i="43" s="1"/>
  <c r="Q336" i="43"/>
  <c r="R336" i="43" s="1"/>
  <c r="O336" i="43"/>
  <c r="P336" i="43" s="1"/>
  <c r="M336" i="43"/>
  <c r="N336" i="43" s="1"/>
  <c r="L336" i="43"/>
  <c r="I336" i="43"/>
  <c r="J336" i="43" s="1"/>
  <c r="B336" i="43"/>
  <c r="A336" i="43"/>
  <c r="AA335" i="43"/>
  <c r="AB335" i="43" s="1"/>
  <c r="Y335" i="43"/>
  <c r="Z335" i="43" s="1"/>
  <c r="W335" i="43"/>
  <c r="X335" i="43" s="1"/>
  <c r="U335" i="43"/>
  <c r="V335" i="43" s="1"/>
  <c r="S335" i="43"/>
  <c r="T335" i="43" s="1"/>
  <c r="Q335" i="43"/>
  <c r="R335" i="43" s="1"/>
  <c r="O335" i="43"/>
  <c r="P335" i="43" s="1"/>
  <c r="M335" i="43"/>
  <c r="N335" i="43" s="1"/>
  <c r="K335" i="43"/>
  <c r="L335" i="43" s="1"/>
  <c r="I335" i="43"/>
  <c r="J335" i="43" s="1"/>
  <c r="B335" i="43"/>
  <c r="A335" i="43"/>
  <c r="AE334" i="43"/>
  <c r="AA334" i="43"/>
  <c r="AB334" i="43" s="1"/>
  <c r="Y334" i="43"/>
  <c r="Z334" i="43" s="1"/>
  <c r="W334" i="43"/>
  <c r="X334" i="43" s="1"/>
  <c r="U334" i="43"/>
  <c r="V334" i="43" s="1"/>
  <c r="S334" i="43"/>
  <c r="T334" i="43" s="1"/>
  <c r="Q334" i="43"/>
  <c r="R334" i="43" s="1"/>
  <c r="O334" i="43"/>
  <c r="P334" i="43" s="1"/>
  <c r="M334" i="43"/>
  <c r="N334" i="43" s="1"/>
  <c r="L334" i="43"/>
  <c r="I334" i="43"/>
  <c r="J334" i="43" s="1"/>
  <c r="B334" i="43"/>
  <c r="A334" i="43"/>
  <c r="AF327" i="43"/>
  <c r="AD327" i="43"/>
  <c r="AA327" i="43"/>
  <c r="AB327" i="43" s="1"/>
  <c r="Y327" i="43"/>
  <c r="Z327" i="43" s="1"/>
  <c r="W327" i="43"/>
  <c r="X327" i="43" s="1"/>
  <c r="U327" i="43"/>
  <c r="V327" i="43" s="1"/>
  <c r="S327" i="43"/>
  <c r="T327" i="43" s="1"/>
  <c r="Q327" i="43"/>
  <c r="R327" i="43" s="1"/>
  <c r="O327" i="43"/>
  <c r="P327" i="43" s="1"/>
  <c r="M327" i="43"/>
  <c r="N327" i="43" s="1"/>
  <c r="K327" i="43"/>
  <c r="L327" i="43" s="1"/>
  <c r="I327" i="43"/>
  <c r="J327" i="43" s="1"/>
  <c r="B327" i="43"/>
  <c r="A327" i="43"/>
  <c r="AF326" i="43"/>
  <c r="AD326" i="43"/>
  <c r="AA326" i="43"/>
  <c r="AB326" i="43" s="1"/>
  <c r="Y326" i="43"/>
  <c r="Z326" i="43" s="1"/>
  <c r="W326" i="43"/>
  <c r="X326" i="43" s="1"/>
  <c r="U326" i="43"/>
  <c r="V326" i="43" s="1"/>
  <c r="S326" i="43"/>
  <c r="T326" i="43" s="1"/>
  <c r="Q326" i="43"/>
  <c r="R326" i="43" s="1"/>
  <c r="O326" i="43"/>
  <c r="P326" i="43" s="1"/>
  <c r="M326" i="43"/>
  <c r="N326" i="43" s="1"/>
  <c r="K326" i="43"/>
  <c r="L326" i="43" s="1"/>
  <c r="I326" i="43"/>
  <c r="J326" i="43" s="1"/>
  <c r="B326" i="43"/>
  <c r="A326" i="43"/>
  <c r="AF325" i="43"/>
  <c r="AD325" i="43"/>
  <c r="AA325" i="43"/>
  <c r="AB325" i="43" s="1"/>
  <c r="Y325" i="43"/>
  <c r="Z325" i="43" s="1"/>
  <c r="W325" i="43"/>
  <c r="X325" i="43" s="1"/>
  <c r="U325" i="43"/>
  <c r="V325" i="43" s="1"/>
  <c r="S325" i="43"/>
  <c r="T325" i="43" s="1"/>
  <c r="Q325" i="43"/>
  <c r="R325" i="43" s="1"/>
  <c r="O325" i="43"/>
  <c r="P325" i="43" s="1"/>
  <c r="M325" i="43"/>
  <c r="N325" i="43" s="1"/>
  <c r="K325" i="43"/>
  <c r="L325" i="43" s="1"/>
  <c r="I325" i="43"/>
  <c r="J325" i="43" s="1"/>
  <c r="B325" i="43"/>
  <c r="A325" i="43"/>
  <c r="AF324" i="43"/>
  <c r="AD324" i="43"/>
  <c r="AA324" i="43"/>
  <c r="AB324" i="43" s="1"/>
  <c r="Y324" i="43"/>
  <c r="Z324" i="43" s="1"/>
  <c r="W324" i="43"/>
  <c r="X324" i="43" s="1"/>
  <c r="U324" i="43"/>
  <c r="V324" i="43" s="1"/>
  <c r="S324" i="43"/>
  <c r="T324" i="43" s="1"/>
  <c r="Q324" i="43"/>
  <c r="R324" i="43" s="1"/>
  <c r="O324" i="43"/>
  <c r="P324" i="43" s="1"/>
  <c r="M324" i="43"/>
  <c r="N324" i="43" s="1"/>
  <c r="K324" i="43"/>
  <c r="L324" i="43" s="1"/>
  <c r="I324" i="43"/>
  <c r="J324" i="43" s="1"/>
  <c r="B324" i="43"/>
  <c r="A324" i="43"/>
  <c r="AF323" i="43"/>
  <c r="AD323" i="43"/>
  <c r="AA323" i="43"/>
  <c r="AB323" i="43" s="1"/>
  <c r="Y323" i="43"/>
  <c r="Z323" i="43" s="1"/>
  <c r="W323" i="43"/>
  <c r="X323" i="43" s="1"/>
  <c r="U323" i="43"/>
  <c r="V323" i="43" s="1"/>
  <c r="S323" i="43"/>
  <c r="T323" i="43" s="1"/>
  <c r="Q323" i="43"/>
  <c r="R323" i="43" s="1"/>
  <c r="O323" i="43"/>
  <c r="P323" i="43" s="1"/>
  <c r="M323" i="43"/>
  <c r="N323" i="43" s="1"/>
  <c r="K323" i="43"/>
  <c r="L323" i="43" s="1"/>
  <c r="I323" i="43"/>
  <c r="J323" i="43" s="1"/>
  <c r="B323" i="43"/>
  <c r="A323" i="43"/>
  <c r="AF322" i="43"/>
  <c r="AD322" i="43"/>
  <c r="AA322" i="43"/>
  <c r="AB322" i="43" s="1"/>
  <c r="Y322" i="43"/>
  <c r="Z322" i="43" s="1"/>
  <c r="W322" i="43"/>
  <c r="X322" i="43" s="1"/>
  <c r="U322" i="43"/>
  <c r="V322" i="43" s="1"/>
  <c r="S322" i="43"/>
  <c r="T322" i="43" s="1"/>
  <c r="Q322" i="43"/>
  <c r="R322" i="43" s="1"/>
  <c r="O322" i="43"/>
  <c r="P322" i="43" s="1"/>
  <c r="M322" i="43"/>
  <c r="N322" i="43" s="1"/>
  <c r="K322" i="43"/>
  <c r="L322" i="43" s="1"/>
  <c r="I322" i="43"/>
  <c r="J322" i="43" s="1"/>
  <c r="B322" i="43"/>
  <c r="A322" i="43"/>
  <c r="AF321" i="43"/>
  <c r="AD321" i="43"/>
  <c r="AA321" i="43"/>
  <c r="AB321" i="43" s="1"/>
  <c r="Y321" i="43"/>
  <c r="Z321" i="43" s="1"/>
  <c r="W321" i="43"/>
  <c r="X321" i="43" s="1"/>
  <c r="U321" i="43"/>
  <c r="V321" i="43" s="1"/>
  <c r="S321" i="43"/>
  <c r="T321" i="43" s="1"/>
  <c r="Q321" i="43"/>
  <c r="R321" i="43" s="1"/>
  <c r="O321" i="43"/>
  <c r="P321" i="43" s="1"/>
  <c r="M321" i="43"/>
  <c r="N321" i="43" s="1"/>
  <c r="K321" i="43"/>
  <c r="L321" i="43" s="1"/>
  <c r="I321" i="43"/>
  <c r="J321" i="43" s="1"/>
  <c r="B321" i="43"/>
  <c r="A321" i="43"/>
  <c r="AF320" i="43"/>
  <c r="AD320" i="43"/>
  <c r="AA320" i="43"/>
  <c r="AB320" i="43" s="1"/>
  <c r="Y320" i="43"/>
  <c r="Z320" i="43" s="1"/>
  <c r="W320" i="43"/>
  <c r="X320" i="43" s="1"/>
  <c r="U320" i="43"/>
  <c r="V320" i="43" s="1"/>
  <c r="S320" i="43"/>
  <c r="T320" i="43" s="1"/>
  <c r="Q320" i="43"/>
  <c r="R320" i="43" s="1"/>
  <c r="O320" i="43"/>
  <c r="P320" i="43" s="1"/>
  <c r="M320" i="43"/>
  <c r="N320" i="43" s="1"/>
  <c r="K320" i="43"/>
  <c r="L320" i="43" s="1"/>
  <c r="I320" i="43"/>
  <c r="J320" i="43" s="1"/>
  <c r="B320" i="43"/>
  <c r="A320" i="43"/>
  <c r="AF319" i="43"/>
  <c r="AD319" i="43"/>
  <c r="AA319" i="43"/>
  <c r="AB319" i="43" s="1"/>
  <c r="Y319" i="43"/>
  <c r="Z319" i="43" s="1"/>
  <c r="W319" i="43"/>
  <c r="X319" i="43" s="1"/>
  <c r="U319" i="43"/>
  <c r="V319" i="43" s="1"/>
  <c r="S319" i="43"/>
  <c r="T319" i="43" s="1"/>
  <c r="Q319" i="43"/>
  <c r="R319" i="43" s="1"/>
  <c r="O319" i="43"/>
  <c r="P319" i="43" s="1"/>
  <c r="M319" i="43"/>
  <c r="N319" i="43" s="1"/>
  <c r="K319" i="43"/>
  <c r="L319" i="43" s="1"/>
  <c r="I319" i="43"/>
  <c r="J319" i="43" s="1"/>
  <c r="B319" i="43"/>
  <c r="A319" i="43"/>
  <c r="AF318" i="43"/>
  <c r="AD318" i="43"/>
  <c r="AA318" i="43"/>
  <c r="AB318" i="43" s="1"/>
  <c r="Y318" i="43"/>
  <c r="Z318" i="43" s="1"/>
  <c r="W318" i="43"/>
  <c r="X318" i="43" s="1"/>
  <c r="U318" i="43"/>
  <c r="V318" i="43" s="1"/>
  <c r="S318" i="43"/>
  <c r="T318" i="43" s="1"/>
  <c r="Q318" i="43"/>
  <c r="R318" i="43" s="1"/>
  <c r="O318" i="43"/>
  <c r="P318" i="43" s="1"/>
  <c r="M318" i="43"/>
  <c r="N318" i="43" s="1"/>
  <c r="K318" i="43"/>
  <c r="L318" i="43" s="1"/>
  <c r="I318" i="43"/>
  <c r="J318" i="43" s="1"/>
  <c r="B318" i="43"/>
  <c r="A318" i="43"/>
  <c r="AF317" i="43"/>
  <c r="AD317" i="43"/>
  <c r="AA317" i="43"/>
  <c r="AB317" i="43" s="1"/>
  <c r="Y317" i="43"/>
  <c r="Z317" i="43" s="1"/>
  <c r="W317" i="43"/>
  <c r="X317" i="43" s="1"/>
  <c r="U317" i="43"/>
  <c r="V317" i="43" s="1"/>
  <c r="S317" i="43"/>
  <c r="T317" i="43" s="1"/>
  <c r="Q317" i="43"/>
  <c r="R317" i="43" s="1"/>
  <c r="O317" i="43"/>
  <c r="P317" i="43" s="1"/>
  <c r="M317" i="43"/>
  <c r="N317" i="43" s="1"/>
  <c r="K317" i="43"/>
  <c r="L317" i="43" s="1"/>
  <c r="I317" i="43"/>
  <c r="J317" i="43" s="1"/>
  <c r="B317" i="43"/>
  <c r="A317" i="43"/>
  <c r="AF316" i="43"/>
  <c r="AD316" i="43"/>
  <c r="AA316" i="43"/>
  <c r="AB316" i="43" s="1"/>
  <c r="Y316" i="43"/>
  <c r="Z316" i="43" s="1"/>
  <c r="W316" i="43"/>
  <c r="X316" i="43" s="1"/>
  <c r="U316" i="43"/>
  <c r="V316" i="43" s="1"/>
  <c r="S316" i="43"/>
  <c r="T316" i="43" s="1"/>
  <c r="Q316" i="43"/>
  <c r="R316" i="43" s="1"/>
  <c r="O316" i="43"/>
  <c r="P316" i="43" s="1"/>
  <c r="M316" i="43"/>
  <c r="N316" i="43" s="1"/>
  <c r="K316" i="43"/>
  <c r="L316" i="43" s="1"/>
  <c r="I316" i="43"/>
  <c r="J316" i="43" s="1"/>
  <c r="B316" i="43"/>
  <c r="A316" i="43"/>
  <c r="AF315" i="43"/>
  <c r="AD315" i="43"/>
  <c r="AA315" i="43"/>
  <c r="AB315" i="43" s="1"/>
  <c r="Y315" i="43"/>
  <c r="Z315" i="43" s="1"/>
  <c r="W315" i="43"/>
  <c r="X315" i="43" s="1"/>
  <c r="U315" i="43"/>
  <c r="V315" i="43" s="1"/>
  <c r="S315" i="43"/>
  <c r="T315" i="43" s="1"/>
  <c r="Q315" i="43"/>
  <c r="R315" i="43" s="1"/>
  <c r="O315" i="43"/>
  <c r="P315" i="43" s="1"/>
  <c r="M315" i="43"/>
  <c r="N315" i="43" s="1"/>
  <c r="K315" i="43"/>
  <c r="L315" i="43" s="1"/>
  <c r="I315" i="43"/>
  <c r="J315" i="43" s="1"/>
  <c r="B315" i="43"/>
  <c r="A315" i="43"/>
  <c r="AF314" i="43"/>
  <c r="AD314" i="43"/>
  <c r="AA314" i="43"/>
  <c r="AB314" i="43" s="1"/>
  <c r="Y314" i="43"/>
  <c r="Z314" i="43" s="1"/>
  <c r="W314" i="43"/>
  <c r="X314" i="43" s="1"/>
  <c r="U314" i="43"/>
  <c r="V314" i="43" s="1"/>
  <c r="S314" i="43"/>
  <c r="T314" i="43" s="1"/>
  <c r="Q314" i="43"/>
  <c r="R314" i="43" s="1"/>
  <c r="O314" i="43"/>
  <c r="P314" i="43" s="1"/>
  <c r="M314" i="43"/>
  <c r="N314" i="43" s="1"/>
  <c r="K314" i="43"/>
  <c r="L314" i="43" s="1"/>
  <c r="I314" i="43"/>
  <c r="J314" i="43" s="1"/>
  <c r="B314" i="43"/>
  <c r="A314" i="43"/>
  <c r="AF313" i="43"/>
  <c r="AD313" i="43"/>
  <c r="AA313" i="43"/>
  <c r="AB313" i="43" s="1"/>
  <c r="Y313" i="43"/>
  <c r="Z313" i="43" s="1"/>
  <c r="W313" i="43"/>
  <c r="X313" i="43" s="1"/>
  <c r="U313" i="43"/>
  <c r="V313" i="43" s="1"/>
  <c r="S313" i="43"/>
  <c r="T313" i="43" s="1"/>
  <c r="Q313" i="43"/>
  <c r="R313" i="43" s="1"/>
  <c r="O313" i="43"/>
  <c r="P313" i="43" s="1"/>
  <c r="M313" i="43"/>
  <c r="N313" i="43" s="1"/>
  <c r="K313" i="43"/>
  <c r="L313" i="43" s="1"/>
  <c r="I313" i="43"/>
  <c r="J313" i="43" s="1"/>
  <c r="B313" i="43"/>
  <c r="A313" i="43"/>
  <c r="AF312" i="43"/>
  <c r="AD312" i="43"/>
  <c r="AA312" i="43"/>
  <c r="AB312" i="43" s="1"/>
  <c r="Y312" i="43"/>
  <c r="Z312" i="43" s="1"/>
  <c r="W312" i="43"/>
  <c r="X312" i="43" s="1"/>
  <c r="U312" i="43"/>
  <c r="V312" i="43" s="1"/>
  <c r="S312" i="43"/>
  <c r="T312" i="43" s="1"/>
  <c r="Q312" i="43"/>
  <c r="R312" i="43" s="1"/>
  <c r="O312" i="43"/>
  <c r="P312" i="43" s="1"/>
  <c r="M312" i="43"/>
  <c r="N312" i="43" s="1"/>
  <c r="K312" i="43"/>
  <c r="L312" i="43" s="1"/>
  <c r="I312" i="43"/>
  <c r="J312" i="43" s="1"/>
  <c r="B312" i="43"/>
  <c r="A312" i="43"/>
  <c r="AF311" i="43"/>
  <c r="AD311" i="43"/>
  <c r="AA311" i="43"/>
  <c r="AB311" i="43" s="1"/>
  <c r="Y311" i="43"/>
  <c r="Z311" i="43" s="1"/>
  <c r="W311" i="43"/>
  <c r="X311" i="43" s="1"/>
  <c r="U311" i="43"/>
  <c r="V311" i="43" s="1"/>
  <c r="S311" i="43"/>
  <c r="T311" i="43" s="1"/>
  <c r="Q311" i="43"/>
  <c r="R311" i="43" s="1"/>
  <c r="O311" i="43"/>
  <c r="P311" i="43" s="1"/>
  <c r="M311" i="43"/>
  <c r="N311" i="43" s="1"/>
  <c r="K311" i="43"/>
  <c r="L311" i="43" s="1"/>
  <c r="I311" i="43"/>
  <c r="J311" i="43" s="1"/>
  <c r="B311" i="43"/>
  <c r="A311" i="43"/>
  <c r="AF310" i="43"/>
  <c r="AD310" i="43"/>
  <c r="AA310" i="43"/>
  <c r="AB310" i="43" s="1"/>
  <c r="Y310" i="43"/>
  <c r="Z310" i="43" s="1"/>
  <c r="W310" i="43"/>
  <c r="X310" i="43" s="1"/>
  <c r="U310" i="43"/>
  <c r="V310" i="43" s="1"/>
  <c r="S310" i="43"/>
  <c r="T310" i="43" s="1"/>
  <c r="Q310" i="43"/>
  <c r="R310" i="43" s="1"/>
  <c r="O310" i="43"/>
  <c r="P310" i="43" s="1"/>
  <c r="M310" i="43"/>
  <c r="N310" i="43" s="1"/>
  <c r="K310" i="43"/>
  <c r="L310" i="43" s="1"/>
  <c r="I310" i="43"/>
  <c r="J310" i="43" s="1"/>
  <c r="B310" i="43"/>
  <c r="A310" i="43"/>
  <c r="AF309" i="43"/>
  <c r="AD309" i="43"/>
  <c r="AA309" i="43"/>
  <c r="AB309" i="43" s="1"/>
  <c r="Y309" i="43"/>
  <c r="Z309" i="43" s="1"/>
  <c r="W309" i="43"/>
  <c r="X309" i="43" s="1"/>
  <c r="U309" i="43"/>
  <c r="V309" i="43" s="1"/>
  <c r="S309" i="43"/>
  <c r="T309" i="43" s="1"/>
  <c r="Q309" i="43"/>
  <c r="R309" i="43" s="1"/>
  <c r="O309" i="43"/>
  <c r="P309" i="43" s="1"/>
  <c r="M309" i="43"/>
  <c r="N309" i="43" s="1"/>
  <c r="K309" i="43"/>
  <c r="L309" i="43" s="1"/>
  <c r="I309" i="43"/>
  <c r="J309" i="43" s="1"/>
  <c r="B309" i="43"/>
  <c r="A309" i="43"/>
  <c r="AF308" i="43"/>
  <c r="AD308" i="43"/>
  <c r="AA308" i="43"/>
  <c r="AB308" i="43" s="1"/>
  <c r="Y308" i="43"/>
  <c r="Z308" i="43" s="1"/>
  <c r="W308" i="43"/>
  <c r="X308" i="43" s="1"/>
  <c r="U308" i="43"/>
  <c r="V308" i="43" s="1"/>
  <c r="S308" i="43"/>
  <c r="T308" i="43" s="1"/>
  <c r="Q308" i="43"/>
  <c r="R308" i="43" s="1"/>
  <c r="O308" i="43"/>
  <c r="P308" i="43" s="1"/>
  <c r="M308" i="43"/>
  <c r="N308" i="43" s="1"/>
  <c r="K308" i="43"/>
  <c r="L308" i="43" s="1"/>
  <c r="I308" i="43"/>
  <c r="J308" i="43" s="1"/>
  <c r="B308" i="43"/>
  <c r="A308" i="43"/>
  <c r="AF307" i="43"/>
  <c r="AD307" i="43"/>
  <c r="AA307" i="43"/>
  <c r="AB307" i="43" s="1"/>
  <c r="Y307" i="43"/>
  <c r="Z307" i="43" s="1"/>
  <c r="W307" i="43"/>
  <c r="X307" i="43" s="1"/>
  <c r="U307" i="43"/>
  <c r="V307" i="43" s="1"/>
  <c r="S307" i="43"/>
  <c r="T307" i="43" s="1"/>
  <c r="Q307" i="43"/>
  <c r="R307" i="43" s="1"/>
  <c r="O307" i="43"/>
  <c r="P307" i="43" s="1"/>
  <c r="M307" i="43"/>
  <c r="N307" i="43" s="1"/>
  <c r="K307" i="43"/>
  <c r="L307" i="43" s="1"/>
  <c r="I307" i="43"/>
  <c r="J307" i="43" s="1"/>
  <c r="B307" i="43"/>
  <c r="A307" i="43"/>
  <c r="AF306" i="43"/>
  <c r="AD306" i="43"/>
  <c r="AA306" i="43"/>
  <c r="AB306" i="43" s="1"/>
  <c r="Y306" i="43"/>
  <c r="Z306" i="43" s="1"/>
  <c r="W306" i="43"/>
  <c r="X306" i="43" s="1"/>
  <c r="U306" i="43"/>
  <c r="V306" i="43" s="1"/>
  <c r="S306" i="43"/>
  <c r="T306" i="43" s="1"/>
  <c r="Q306" i="43"/>
  <c r="R306" i="43" s="1"/>
  <c r="O306" i="43"/>
  <c r="P306" i="43" s="1"/>
  <c r="M306" i="43"/>
  <c r="N306" i="43" s="1"/>
  <c r="K306" i="43"/>
  <c r="L306" i="43" s="1"/>
  <c r="I306" i="43"/>
  <c r="J306" i="43" s="1"/>
  <c r="B306" i="43"/>
  <c r="A306" i="43"/>
  <c r="AF305" i="43"/>
  <c r="AD305" i="43"/>
  <c r="AA305" i="43"/>
  <c r="AB305" i="43" s="1"/>
  <c r="Y305" i="43"/>
  <c r="Z305" i="43" s="1"/>
  <c r="W305" i="43"/>
  <c r="X305" i="43" s="1"/>
  <c r="U305" i="43"/>
  <c r="V305" i="43" s="1"/>
  <c r="S305" i="43"/>
  <c r="T305" i="43" s="1"/>
  <c r="Q305" i="43"/>
  <c r="R305" i="43" s="1"/>
  <c r="O305" i="43"/>
  <c r="P305" i="43" s="1"/>
  <c r="M305" i="43"/>
  <c r="N305" i="43" s="1"/>
  <c r="K305" i="43"/>
  <c r="L305" i="43" s="1"/>
  <c r="I305" i="43"/>
  <c r="J305" i="43" s="1"/>
  <c r="B305" i="43"/>
  <c r="A305" i="43"/>
  <c r="AF304" i="43"/>
  <c r="AD304" i="43"/>
  <c r="AA304" i="43"/>
  <c r="AB304" i="43" s="1"/>
  <c r="Y304" i="43"/>
  <c r="Z304" i="43" s="1"/>
  <c r="W304" i="43"/>
  <c r="X304" i="43" s="1"/>
  <c r="U304" i="43"/>
  <c r="V304" i="43" s="1"/>
  <c r="S304" i="43"/>
  <c r="T304" i="43" s="1"/>
  <c r="Q304" i="43"/>
  <c r="R304" i="43" s="1"/>
  <c r="O304" i="43"/>
  <c r="P304" i="43" s="1"/>
  <c r="M304" i="43"/>
  <c r="N304" i="43" s="1"/>
  <c r="K304" i="43"/>
  <c r="L304" i="43" s="1"/>
  <c r="I304" i="43"/>
  <c r="J304" i="43" s="1"/>
  <c r="B304" i="43"/>
  <c r="A304" i="43"/>
  <c r="AF303" i="43"/>
  <c r="AD303" i="43"/>
  <c r="AA303" i="43"/>
  <c r="AB303" i="43" s="1"/>
  <c r="Y303" i="43"/>
  <c r="Z303" i="43" s="1"/>
  <c r="W303" i="43"/>
  <c r="X303" i="43" s="1"/>
  <c r="U303" i="43"/>
  <c r="V303" i="43" s="1"/>
  <c r="S303" i="43"/>
  <c r="T303" i="43" s="1"/>
  <c r="Q303" i="43"/>
  <c r="R303" i="43" s="1"/>
  <c r="O303" i="43"/>
  <c r="P303" i="43" s="1"/>
  <c r="M303" i="43"/>
  <c r="N303" i="43" s="1"/>
  <c r="K303" i="43"/>
  <c r="L303" i="43" s="1"/>
  <c r="I303" i="43"/>
  <c r="J303" i="43" s="1"/>
  <c r="B303" i="43"/>
  <c r="A303" i="43"/>
  <c r="AF302" i="43"/>
  <c r="AD302" i="43"/>
  <c r="AA302" i="43"/>
  <c r="AB302" i="43" s="1"/>
  <c r="Y302" i="43"/>
  <c r="Z302" i="43" s="1"/>
  <c r="W302" i="43"/>
  <c r="X302" i="43" s="1"/>
  <c r="U302" i="43"/>
  <c r="V302" i="43" s="1"/>
  <c r="S302" i="43"/>
  <c r="T302" i="43" s="1"/>
  <c r="Q302" i="43"/>
  <c r="R302" i="43" s="1"/>
  <c r="O302" i="43"/>
  <c r="P302" i="43" s="1"/>
  <c r="M302" i="43"/>
  <c r="N302" i="43" s="1"/>
  <c r="K302" i="43"/>
  <c r="L302" i="43" s="1"/>
  <c r="I302" i="43"/>
  <c r="J302" i="43" s="1"/>
  <c r="B302" i="43"/>
  <c r="A302" i="43"/>
  <c r="AF301" i="43"/>
  <c r="AD301" i="43"/>
  <c r="AA301" i="43"/>
  <c r="AB301" i="43" s="1"/>
  <c r="Y301" i="43"/>
  <c r="Z301" i="43" s="1"/>
  <c r="W301" i="43"/>
  <c r="X301" i="43" s="1"/>
  <c r="U301" i="43"/>
  <c r="V301" i="43" s="1"/>
  <c r="S301" i="43"/>
  <c r="T301" i="43" s="1"/>
  <c r="Q301" i="43"/>
  <c r="R301" i="43" s="1"/>
  <c r="O301" i="43"/>
  <c r="P301" i="43" s="1"/>
  <c r="M301" i="43"/>
  <c r="N301" i="43" s="1"/>
  <c r="K301" i="43"/>
  <c r="L301" i="43" s="1"/>
  <c r="I301" i="43"/>
  <c r="J301" i="43" s="1"/>
  <c r="B301" i="43"/>
  <c r="A301" i="43"/>
  <c r="AF300" i="43"/>
  <c r="AD300" i="43"/>
  <c r="AA300" i="43"/>
  <c r="AB300" i="43" s="1"/>
  <c r="Y300" i="43"/>
  <c r="Z300" i="43" s="1"/>
  <c r="W300" i="43"/>
  <c r="X300" i="43" s="1"/>
  <c r="U300" i="43"/>
  <c r="V300" i="43" s="1"/>
  <c r="S300" i="43"/>
  <c r="T300" i="43" s="1"/>
  <c r="Q300" i="43"/>
  <c r="R300" i="43" s="1"/>
  <c r="O300" i="43"/>
  <c r="P300" i="43" s="1"/>
  <c r="M300" i="43"/>
  <c r="N300" i="43" s="1"/>
  <c r="L300" i="43"/>
  <c r="I300" i="43"/>
  <c r="J300" i="43" s="1"/>
  <c r="B300" i="43"/>
  <c r="A300" i="43"/>
  <c r="AF299" i="43"/>
  <c r="AD299" i="43"/>
  <c r="AA299" i="43"/>
  <c r="AB299" i="43" s="1"/>
  <c r="Y299" i="43"/>
  <c r="Z299" i="43" s="1"/>
  <c r="W299" i="43"/>
  <c r="X299" i="43" s="1"/>
  <c r="U299" i="43"/>
  <c r="V299" i="43" s="1"/>
  <c r="S299" i="43"/>
  <c r="T299" i="43" s="1"/>
  <c r="Q299" i="43"/>
  <c r="R299" i="43" s="1"/>
  <c r="O299" i="43"/>
  <c r="P299" i="43" s="1"/>
  <c r="M299" i="43"/>
  <c r="N299" i="43" s="1"/>
  <c r="L299" i="43"/>
  <c r="I299" i="43"/>
  <c r="J299" i="43" s="1"/>
  <c r="B299" i="43"/>
  <c r="A299" i="43"/>
  <c r="AA298" i="43"/>
  <c r="Y298" i="43"/>
  <c r="W298" i="43"/>
  <c r="X298" i="43" s="1"/>
  <c r="U298" i="43"/>
  <c r="V298" i="43" s="1"/>
  <c r="S298" i="43"/>
  <c r="T298" i="43" s="1"/>
  <c r="Q298" i="43"/>
  <c r="R298" i="43" s="1"/>
  <c r="O298" i="43"/>
  <c r="P298" i="43" s="1"/>
  <c r="M298" i="43"/>
  <c r="N298" i="43" s="1"/>
  <c r="L298" i="43"/>
  <c r="I298" i="43"/>
  <c r="J298" i="43" s="1"/>
  <c r="B298" i="43"/>
  <c r="A298" i="43"/>
  <c r="AF297" i="43"/>
  <c r="AD297" i="43"/>
  <c r="AA297" i="43"/>
  <c r="AB297" i="43" s="1"/>
  <c r="Y297" i="43"/>
  <c r="Z297" i="43" s="1"/>
  <c r="W297" i="43"/>
  <c r="X297" i="43" s="1"/>
  <c r="U297" i="43"/>
  <c r="V297" i="43" s="1"/>
  <c r="S297" i="43"/>
  <c r="T297" i="43" s="1"/>
  <c r="Q297" i="43"/>
  <c r="R297" i="43" s="1"/>
  <c r="O297" i="43"/>
  <c r="P297" i="43" s="1"/>
  <c r="M297" i="43"/>
  <c r="N297" i="43" s="1"/>
  <c r="L297" i="43"/>
  <c r="I297" i="43"/>
  <c r="J297" i="43" s="1"/>
  <c r="B297" i="43"/>
  <c r="A297" i="43"/>
  <c r="AF296" i="43"/>
  <c r="AD296" i="43"/>
  <c r="AA296" i="43"/>
  <c r="AB296" i="43" s="1"/>
  <c r="Y296" i="43"/>
  <c r="Z296" i="43" s="1"/>
  <c r="W296" i="43"/>
  <c r="X296" i="43" s="1"/>
  <c r="U296" i="43"/>
  <c r="V296" i="43" s="1"/>
  <c r="S296" i="43"/>
  <c r="T296" i="43" s="1"/>
  <c r="Q296" i="43"/>
  <c r="R296" i="43" s="1"/>
  <c r="O296" i="43"/>
  <c r="P296" i="43" s="1"/>
  <c r="M296" i="43"/>
  <c r="N296" i="43" s="1"/>
  <c r="L296" i="43"/>
  <c r="I296" i="43"/>
  <c r="J296" i="43" s="1"/>
  <c r="B296" i="43"/>
  <c r="A296" i="43"/>
  <c r="AF295" i="43"/>
  <c r="AD295" i="43"/>
  <c r="AA295" i="43"/>
  <c r="AB295" i="43" s="1"/>
  <c r="Y295" i="43"/>
  <c r="Z295" i="43" s="1"/>
  <c r="W295" i="43"/>
  <c r="X295" i="43" s="1"/>
  <c r="U295" i="43"/>
  <c r="V295" i="43" s="1"/>
  <c r="S295" i="43"/>
  <c r="T295" i="43" s="1"/>
  <c r="Q295" i="43"/>
  <c r="R295" i="43" s="1"/>
  <c r="O295" i="43"/>
  <c r="P295" i="43" s="1"/>
  <c r="M295" i="43"/>
  <c r="N295" i="43" s="1"/>
  <c r="K295" i="43"/>
  <c r="L295" i="43" s="1"/>
  <c r="I295" i="43"/>
  <c r="J295" i="43" s="1"/>
  <c r="B295" i="43"/>
  <c r="A295" i="43"/>
  <c r="AF294" i="43"/>
  <c r="AD294" i="43"/>
  <c r="AA294" i="43"/>
  <c r="AB294" i="43" s="1"/>
  <c r="Y294" i="43"/>
  <c r="Z294" i="43" s="1"/>
  <c r="W294" i="43"/>
  <c r="X294" i="43" s="1"/>
  <c r="U294" i="43"/>
  <c r="V294" i="43" s="1"/>
  <c r="S294" i="43"/>
  <c r="T294" i="43" s="1"/>
  <c r="Q294" i="43"/>
  <c r="R294" i="43" s="1"/>
  <c r="O294" i="43"/>
  <c r="P294" i="43" s="1"/>
  <c r="M294" i="43"/>
  <c r="N294" i="43" s="1"/>
  <c r="K294" i="43"/>
  <c r="L294" i="43" s="1"/>
  <c r="I294" i="43"/>
  <c r="J294" i="43" s="1"/>
  <c r="B294" i="43"/>
  <c r="A294" i="43"/>
  <c r="AF293" i="43"/>
  <c r="AD293" i="43"/>
  <c r="AA293" i="43"/>
  <c r="AB293" i="43" s="1"/>
  <c r="Y293" i="43"/>
  <c r="Z293" i="43" s="1"/>
  <c r="W293" i="43"/>
  <c r="X293" i="43" s="1"/>
  <c r="U293" i="43"/>
  <c r="V293" i="43" s="1"/>
  <c r="S293" i="43"/>
  <c r="T293" i="43" s="1"/>
  <c r="Q293" i="43"/>
  <c r="R293" i="43" s="1"/>
  <c r="O293" i="43"/>
  <c r="P293" i="43" s="1"/>
  <c r="M293" i="43"/>
  <c r="N293" i="43" s="1"/>
  <c r="L293" i="43"/>
  <c r="I293" i="43"/>
  <c r="J293" i="43" s="1"/>
  <c r="B293" i="43"/>
  <c r="A293" i="43"/>
  <c r="AF292" i="43"/>
  <c r="AD292" i="43"/>
  <c r="AA292" i="43"/>
  <c r="AB292" i="43" s="1"/>
  <c r="Y292" i="43"/>
  <c r="Z292" i="43" s="1"/>
  <c r="W292" i="43"/>
  <c r="X292" i="43" s="1"/>
  <c r="U292" i="43"/>
  <c r="V292" i="43" s="1"/>
  <c r="S292" i="43"/>
  <c r="T292" i="43" s="1"/>
  <c r="Q292" i="43"/>
  <c r="R292" i="43" s="1"/>
  <c r="O292" i="43"/>
  <c r="P292" i="43" s="1"/>
  <c r="M292" i="43"/>
  <c r="N292" i="43" s="1"/>
  <c r="L292" i="43"/>
  <c r="I292" i="43"/>
  <c r="J292" i="43" s="1"/>
  <c r="B292" i="43"/>
  <c r="A292" i="43"/>
  <c r="AF291" i="43"/>
  <c r="AD291" i="43"/>
  <c r="AA291" i="43"/>
  <c r="AB291" i="43" s="1"/>
  <c r="Y291" i="43"/>
  <c r="Z291" i="43" s="1"/>
  <c r="W291" i="43"/>
  <c r="X291" i="43" s="1"/>
  <c r="U291" i="43"/>
  <c r="V291" i="43" s="1"/>
  <c r="S291" i="43"/>
  <c r="T291" i="43" s="1"/>
  <c r="Q291" i="43"/>
  <c r="R291" i="43" s="1"/>
  <c r="O291" i="43"/>
  <c r="P291" i="43" s="1"/>
  <c r="M291" i="43"/>
  <c r="N291" i="43" s="1"/>
  <c r="L291" i="43"/>
  <c r="I291" i="43"/>
  <c r="J291" i="43" s="1"/>
  <c r="B291" i="43"/>
  <c r="A291" i="43"/>
  <c r="AF290" i="43"/>
  <c r="AD290" i="43"/>
  <c r="AA290" i="43"/>
  <c r="AB290" i="43" s="1"/>
  <c r="Y290" i="43"/>
  <c r="Z290" i="43" s="1"/>
  <c r="W290" i="43"/>
  <c r="X290" i="43" s="1"/>
  <c r="U290" i="43"/>
  <c r="V290" i="43" s="1"/>
  <c r="S290" i="43"/>
  <c r="T290" i="43" s="1"/>
  <c r="Q290" i="43"/>
  <c r="R290" i="43" s="1"/>
  <c r="O290" i="43"/>
  <c r="P290" i="43" s="1"/>
  <c r="M290" i="43"/>
  <c r="N290" i="43" s="1"/>
  <c r="L290" i="43"/>
  <c r="I290" i="43"/>
  <c r="J290" i="43" s="1"/>
  <c r="B290" i="43"/>
  <c r="A290" i="43"/>
  <c r="AF289" i="43"/>
  <c r="AD289" i="43"/>
  <c r="AA289" i="43"/>
  <c r="AB289" i="43" s="1"/>
  <c r="Y289" i="43"/>
  <c r="Z289" i="43" s="1"/>
  <c r="W289" i="43"/>
  <c r="X289" i="43" s="1"/>
  <c r="U289" i="43"/>
  <c r="V289" i="43" s="1"/>
  <c r="S289" i="43"/>
  <c r="T289" i="43" s="1"/>
  <c r="Q289" i="43"/>
  <c r="R289" i="43" s="1"/>
  <c r="O289" i="43"/>
  <c r="P289" i="43" s="1"/>
  <c r="M289" i="43"/>
  <c r="N289" i="43" s="1"/>
  <c r="L289" i="43"/>
  <c r="I289" i="43"/>
  <c r="J289" i="43" s="1"/>
  <c r="B289" i="43"/>
  <c r="A289" i="43"/>
  <c r="AF288" i="43"/>
  <c r="AD288" i="43"/>
  <c r="AA288" i="43"/>
  <c r="AB288" i="43" s="1"/>
  <c r="Y288" i="43"/>
  <c r="Z288" i="43" s="1"/>
  <c r="W288" i="43"/>
  <c r="X288" i="43" s="1"/>
  <c r="U288" i="43"/>
  <c r="V288" i="43" s="1"/>
  <c r="S288" i="43"/>
  <c r="T288" i="43" s="1"/>
  <c r="Q288" i="43"/>
  <c r="R288" i="43" s="1"/>
  <c r="O288" i="43"/>
  <c r="P288" i="43" s="1"/>
  <c r="M288" i="43"/>
  <c r="N288" i="43" s="1"/>
  <c r="L288" i="43"/>
  <c r="I288" i="43"/>
  <c r="J288" i="43" s="1"/>
  <c r="B288" i="43"/>
  <c r="A288" i="43"/>
  <c r="AF287" i="43"/>
  <c r="AD287" i="43"/>
  <c r="AA287" i="43"/>
  <c r="AB287" i="43" s="1"/>
  <c r="Y287" i="43"/>
  <c r="Z287" i="43" s="1"/>
  <c r="W287" i="43"/>
  <c r="X287" i="43" s="1"/>
  <c r="U287" i="43"/>
  <c r="V287" i="43" s="1"/>
  <c r="S287" i="43"/>
  <c r="T287" i="43" s="1"/>
  <c r="Q287" i="43"/>
  <c r="R287" i="43" s="1"/>
  <c r="O287" i="43"/>
  <c r="P287" i="43" s="1"/>
  <c r="M287" i="43"/>
  <c r="N287" i="43" s="1"/>
  <c r="L287" i="43"/>
  <c r="I287" i="43"/>
  <c r="J287" i="43" s="1"/>
  <c r="B287" i="43"/>
  <c r="A287" i="43"/>
  <c r="AF286" i="43"/>
  <c r="AD286" i="43"/>
  <c r="AA286" i="43"/>
  <c r="AB286" i="43" s="1"/>
  <c r="Y286" i="43"/>
  <c r="Z286" i="43" s="1"/>
  <c r="W286" i="43"/>
  <c r="X286" i="43" s="1"/>
  <c r="U286" i="43"/>
  <c r="V286" i="43" s="1"/>
  <c r="S286" i="43"/>
  <c r="T286" i="43" s="1"/>
  <c r="Q286" i="43"/>
  <c r="R286" i="43" s="1"/>
  <c r="O286" i="43"/>
  <c r="P286" i="43" s="1"/>
  <c r="M286" i="43"/>
  <c r="N286" i="43" s="1"/>
  <c r="L286" i="43"/>
  <c r="I286" i="43"/>
  <c r="J286" i="43" s="1"/>
  <c r="B286" i="43"/>
  <c r="A286" i="43"/>
  <c r="AF285" i="43"/>
  <c r="AD285" i="43"/>
  <c r="AA285" i="43"/>
  <c r="AB285" i="43" s="1"/>
  <c r="Y285" i="43"/>
  <c r="Z285" i="43" s="1"/>
  <c r="W285" i="43"/>
  <c r="X285" i="43" s="1"/>
  <c r="U285" i="43"/>
  <c r="V285" i="43" s="1"/>
  <c r="S285" i="43"/>
  <c r="T285" i="43" s="1"/>
  <c r="Q285" i="43"/>
  <c r="R285" i="43" s="1"/>
  <c r="O285" i="43"/>
  <c r="P285" i="43" s="1"/>
  <c r="M285" i="43"/>
  <c r="N285" i="43" s="1"/>
  <c r="K285" i="43"/>
  <c r="L285" i="43" s="1"/>
  <c r="I285" i="43"/>
  <c r="J285" i="43" s="1"/>
  <c r="B285" i="43"/>
  <c r="A285" i="43"/>
  <c r="AF284" i="43"/>
  <c r="AD284" i="43"/>
  <c r="AA284" i="43"/>
  <c r="AB284" i="43" s="1"/>
  <c r="Y284" i="43"/>
  <c r="Z284" i="43" s="1"/>
  <c r="W284" i="43"/>
  <c r="X284" i="43" s="1"/>
  <c r="U284" i="43"/>
  <c r="V284" i="43" s="1"/>
  <c r="S284" i="43"/>
  <c r="T284" i="43" s="1"/>
  <c r="Q284" i="43"/>
  <c r="R284" i="43" s="1"/>
  <c r="O284" i="43"/>
  <c r="P284" i="43" s="1"/>
  <c r="M284" i="43"/>
  <c r="N284" i="43" s="1"/>
  <c r="L284" i="43"/>
  <c r="I284" i="43"/>
  <c r="J284" i="43" s="1"/>
  <c r="B284" i="43"/>
  <c r="A284" i="43"/>
  <c r="AF283" i="43"/>
  <c r="AD283" i="43"/>
  <c r="AA283" i="43"/>
  <c r="AB283" i="43" s="1"/>
  <c r="Y283" i="43"/>
  <c r="Z283" i="43" s="1"/>
  <c r="W283" i="43"/>
  <c r="X283" i="43" s="1"/>
  <c r="U283" i="43"/>
  <c r="V283" i="43" s="1"/>
  <c r="S283" i="43"/>
  <c r="T283" i="43" s="1"/>
  <c r="Q283" i="43"/>
  <c r="R283" i="43" s="1"/>
  <c r="O283" i="43"/>
  <c r="P283" i="43" s="1"/>
  <c r="M283" i="43"/>
  <c r="N283" i="43" s="1"/>
  <c r="L283" i="43"/>
  <c r="I283" i="43"/>
  <c r="J283" i="43" s="1"/>
  <c r="B283" i="43"/>
  <c r="A283" i="43"/>
  <c r="AF282" i="43"/>
  <c r="AD282" i="43"/>
  <c r="AA282" i="43"/>
  <c r="AB282" i="43" s="1"/>
  <c r="Y282" i="43"/>
  <c r="Z282" i="43" s="1"/>
  <c r="W282" i="43"/>
  <c r="X282" i="43" s="1"/>
  <c r="U282" i="43"/>
  <c r="V282" i="43" s="1"/>
  <c r="S282" i="43"/>
  <c r="T282" i="43" s="1"/>
  <c r="Q282" i="43"/>
  <c r="R282" i="43" s="1"/>
  <c r="O282" i="43"/>
  <c r="P282" i="43" s="1"/>
  <c r="M282" i="43"/>
  <c r="N282" i="43" s="1"/>
  <c r="L282" i="43"/>
  <c r="I282" i="43"/>
  <c r="J282" i="43" s="1"/>
  <c r="B282" i="43"/>
  <c r="A282" i="43"/>
  <c r="AF281" i="43"/>
  <c r="AD281" i="43"/>
  <c r="AA281" i="43"/>
  <c r="AB281" i="43" s="1"/>
  <c r="Y281" i="43"/>
  <c r="Z281" i="43" s="1"/>
  <c r="W281" i="43"/>
  <c r="X281" i="43" s="1"/>
  <c r="U281" i="43"/>
  <c r="V281" i="43" s="1"/>
  <c r="S281" i="43"/>
  <c r="T281" i="43" s="1"/>
  <c r="Q281" i="43"/>
  <c r="R281" i="43" s="1"/>
  <c r="O281" i="43"/>
  <c r="P281" i="43" s="1"/>
  <c r="M281" i="43"/>
  <c r="N281" i="43" s="1"/>
  <c r="L281" i="43"/>
  <c r="I281" i="43"/>
  <c r="J281" i="43" s="1"/>
  <c r="B281" i="43"/>
  <c r="A281" i="43"/>
  <c r="AF280" i="43"/>
  <c r="AD280" i="43"/>
  <c r="AA280" i="43"/>
  <c r="AB280" i="43" s="1"/>
  <c r="Y280" i="43"/>
  <c r="Z280" i="43" s="1"/>
  <c r="W280" i="43"/>
  <c r="X280" i="43" s="1"/>
  <c r="U280" i="43"/>
  <c r="V280" i="43" s="1"/>
  <c r="S280" i="43"/>
  <c r="T280" i="43" s="1"/>
  <c r="Q280" i="43"/>
  <c r="R280" i="43" s="1"/>
  <c r="O280" i="43"/>
  <c r="P280" i="43" s="1"/>
  <c r="M280" i="43"/>
  <c r="N280" i="43" s="1"/>
  <c r="L280" i="43"/>
  <c r="I280" i="43"/>
  <c r="J280" i="43" s="1"/>
  <c r="B280" i="43"/>
  <c r="A280" i="43"/>
  <c r="AF279" i="43"/>
  <c r="AD279" i="43"/>
  <c r="AA279" i="43"/>
  <c r="AB279" i="43" s="1"/>
  <c r="Y279" i="43"/>
  <c r="Z279" i="43" s="1"/>
  <c r="W279" i="43"/>
  <c r="X279" i="43" s="1"/>
  <c r="U279" i="43"/>
  <c r="V279" i="43" s="1"/>
  <c r="S279" i="43"/>
  <c r="T279" i="43" s="1"/>
  <c r="Q279" i="43"/>
  <c r="R279" i="43" s="1"/>
  <c r="O279" i="43"/>
  <c r="P279" i="43" s="1"/>
  <c r="M279" i="43"/>
  <c r="N279" i="43" s="1"/>
  <c r="L279" i="43"/>
  <c r="I279" i="43"/>
  <c r="J279" i="43" s="1"/>
  <c r="B279" i="43"/>
  <c r="A279" i="43"/>
  <c r="AF278" i="43"/>
  <c r="AD278" i="43"/>
  <c r="AA278" i="43"/>
  <c r="AB278" i="43" s="1"/>
  <c r="Y278" i="43"/>
  <c r="Z278" i="43" s="1"/>
  <c r="W278" i="43"/>
  <c r="X278" i="43" s="1"/>
  <c r="U278" i="43"/>
  <c r="V278" i="43" s="1"/>
  <c r="S278" i="43"/>
  <c r="T278" i="43" s="1"/>
  <c r="Q278" i="43"/>
  <c r="R278" i="43" s="1"/>
  <c r="O278" i="43"/>
  <c r="P278" i="43" s="1"/>
  <c r="M278" i="43"/>
  <c r="N278" i="43" s="1"/>
  <c r="L278" i="43"/>
  <c r="I278" i="43"/>
  <c r="J278" i="43" s="1"/>
  <c r="B278" i="43"/>
  <c r="A278" i="43"/>
  <c r="AF277" i="43"/>
  <c r="AD277" i="43"/>
  <c r="AA277" i="43"/>
  <c r="AB277" i="43" s="1"/>
  <c r="Y277" i="43"/>
  <c r="Z277" i="43" s="1"/>
  <c r="W277" i="43"/>
  <c r="X277" i="43" s="1"/>
  <c r="U277" i="43"/>
  <c r="V277" i="43" s="1"/>
  <c r="S277" i="43"/>
  <c r="T277" i="43" s="1"/>
  <c r="Q277" i="43"/>
  <c r="R277" i="43" s="1"/>
  <c r="O277" i="43"/>
  <c r="P277" i="43" s="1"/>
  <c r="M277" i="43"/>
  <c r="N277" i="43" s="1"/>
  <c r="L277" i="43"/>
  <c r="I277" i="43"/>
  <c r="J277" i="43" s="1"/>
  <c r="B277" i="43"/>
  <c r="A277" i="43"/>
  <c r="AF276" i="43"/>
  <c r="AD276" i="43"/>
  <c r="AA276" i="43"/>
  <c r="AB276" i="43" s="1"/>
  <c r="Y276" i="43"/>
  <c r="Z276" i="43" s="1"/>
  <c r="W276" i="43"/>
  <c r="X276" i="43" s="1"/>
  <c r="U276" i="43"/>
  <c r="V276" i="43" s="1"/>
  <c r="S276" i="43"/>
  <c r="T276" i="43" s="1"/>
  <c r="Q276" i="43"/>
  <c r="R276" i="43" s="1"/>
  <c r="O276" i="43"/>
  <c r="P276" i="43" s="1"/>
  <c r="M276" i="43"/>
  <c r="N276" i="43" s="1"/>
  <c r="L276" i="43"/>
  <c r="I276" i="43"/>
  <c r="J276" i="43" s="1"/>
  <c r="B276" i="43"/>
  <c r="A276" i="43"/>
  <c r="AF275" i="43"/>
  <c r="AD275" i="43"/>
  <c r="AA275" i="43"/>
  <c r="AB275" i="43" s="1"/>
  <c r="Y275" i="43"/>
  <c r="Z275" i="43" s="1"/>
  <c r="W275" i="43"/>
  <c r="X275" i="43" s="1"/>
  <c r="U275" i="43"/>
  <c r="V275" i="43" s="1"/>
  <c r="S275" i="43"/>
  <c r="T275" i="43" s="1"/>
  <c r="Q275" i="43"/>
  <c r="R275" i="43" s="1"/>
  <c r="O275" i="43"/>
  <c r="P275" i="43" s="1"/>
  <c r="M275" i="43"/>
  <c r="N275" i="43" s="1"/>
  <c r="K275" i="43"/>
  <c r="L275" i="43" s="1"/>
  <c r="I275" i="43"/>
  <c r="J275" i="43" s="1"/>
  <c r="B275" i="43"/>
  <c r="A275" i="43"/>
  <c r="AF274" i="43"/>
  <c r="AD274" i="43"/>
  <c r="AA274" i="43"/>
  <c r="AB274" i="43" s="1"/>
  <c r="Y274" i="43"/>
  <c r="Z274" i="43" s="1"/>
  <c r="W274" i="43"/>
  <c r="X274" i="43" s="1"/>
  <c r="U274" i="43"/>
  <c r="V274" i="43" s="1"/>
  <c r="S274" i="43"/>
  <c r="T274" i="43" s="1"/>
  <c r="Q274" i="43"/>
  <c r="R274" i="43" s="1"/>
  <c r="O274" i="43"/>
  <c r="P274" i="43" s="1"/>
  <c r="M274" i="43"/>
  <c r="N274" i="43" s="1"/>
  <c r="K274" i="43"/>
  <c r="L274" i="43" s="1"/>
  <c r="I274" i="43"/>
  <c r="J274" i="43" s="1"/>
  <c r="B274" i="43"/>
  <c r="A274" i="43"/>
  <c r="AF273" i="43"/>
  <c r="AD273" i="43"/>
  <c r="AA273" i="43"/>
  <c r="AB273" i="43" s="1"/>
  <c r="Y273" i="43"/>
  <c r="Z273" i="43" s="1"/>
  <c r="W273" i="43"/>
  <c r="X273" i="43" s="1"/>
  <c r="U273" i="43"/>
  <c r="V273" i="43" s="1"/>
  <c r="S273" i="43"/>
  <c r="T273" i="43" s="1"/>
  <c r="Q273" i="43"/>
  <c r="R273" i="43" s="1"/>
  <c r="O273" i="43"/>
  <c r="P273" i="43" s="1"/>
  <c r="M273" i="43"/>
  <c r="N273" i="43" s="1"/>
  <c r="L273" i="43"/>
  <c r="I273" i="43"/>
  <c r="J273" i="43" s="1"/>
  <c r="B273" i="43"/>
  <c r="A273" i="43"/>
  <c r="AF272" i="43"/>
  <c r="AD272" i="43"/>
  <c r="AA272" i="43"/>
  <c r="AB272" i="43" s="1"/>
  <c r="Y272" i="43"/>
  <c r="Z272" i="43" s="1"/>
  <c r="W272" i="43"/>
  <c r="X272" i="43" s="1"/>
  <c r="U272" i="43"/>
  <c r="V272" i="43" s="1"/>
  <c r="S272" i="43"/>
  <c r="T272" i="43" s="1"/>
  <c r="Q272" i="43"/>
  <c r="R272" i="43" s="1"/>
  <c r="O272" i="43"/>
  <c r="P272" i="43" s="1"/>
  <c r="M272" i="43"/>
  <c r="N272" i="43" s="1"/>
  <c r="L272" i="43"/>
  <c r="I272" i="43"/>
  <c r="J272" i="43" s="1"/>
  <c r="B272" i="43"/>
  <c r="A272" i="43"/>
  <c r="AF271" i="43"/>
  <c r="AD271" i="43"/>
  <c r="AA271" i="43"/>
  <c r="AB271" i="43" s="1"/>
  <c r="Y271" i="43"/>
  <c r="Z271" i="43" s="1"/>
  <c r="W271" i="43"/>
  <c r="X271" i="43" s="1"/>
  <c r="U271" i="43"/>
  <c r="V271" i="43" s="1"/>
  <c r="S271" i="43"/>
  <c r="T271" i="43" s="1"/>
  <c r="Q271" i="43"/>
  <c r="R271" i="43" s="1"/>
  <c r="O271" i="43"/>
  <c r="P271" i="43" s="1"/>
  <c r="M271" i="43"/>
  <c r="N271" i="43" s="1"/>
  <c r="L271" i="43"/>
  <c r="I271" i="43"/>
  <c r="J271" i="43" s="1"/>
  <c r="B271" i="43"/>
  <c r="A271" i="43"/>
  <c r="AF270" i="43"/>
  <c r="AD270" i="43"/>
  <c r="AA270" i="43"/>
  <c r="AB270" i="43" s="1"/>
  <c r="Y270" i="43"/>
  <c r="Z270" i="43" s="1"/>
  <c r="W270" i="43"/>
  <c r="X270" i="43" s="1"/>
  <c r="U270" i="43"/>
  <c r="V270" i="43" s="1"/>
  <c r="S270" i="43"/>
  <c r="T270" i="43" s="1"/>
  <c r="Q270" i="43"/>
  <c r="R270" i="43" s="1"/>
  <c r="O270" i="43"/>
  <c r="P270" i="43" s="1"/>
  <c r="M270" i="43"/>
  <c r="N270" i="43" s="1"/>
  <c r="L270" i="43"/>
  <c r="I270" i="43"/>
  <c r="J270" i="43" s="1"/>
  <c r="B270" i="43"/>
  <c r="A270" i="43"/>
  <c r="AF269" i="43"/>
  <c r="AD269" i="43"/>
  <c r="AA269" i="43"/>
  <c r="AB269" i="43" s="1"/>
  <c r="Y269" i="43"/>
  <c r="Z269" i="43" s="1"/>
  <c r="W269" i="43"/>
  <c r="X269" i="43" s="1"/>
  <c r="U269" i="43"/>
  <c r="V269" i="43" s="1"/>
  <c r="S269" i="43"/>
  <c r="T269" i="43" s="1"/>
  <c r="Q269" i="43"/>
  <c r="R269" i="43" s="1"/>
  <c r="O269" i="43"/>
  <c r="P269" i="43" s="1"/>
  <c r="M269" i="43"/>
  <c r="N269" i="43" s="1"/>
  <c r="L269" i="43"/>
  <c r="I269" i="43"/>
  <c r="J269" i="43" s="1"/>
  <c r="B269" i="43"/>
  <c r="A269" i="43"/>
  <c r="AF268" i="43"/>
  <c r="AD268" i="43"/>
  <c r="AA268" i="43"/>
  <c r="AB268" i="43" s="1"/>
  <c r="Y268" i="43"/>
  <c r="Z268" i="43" s="1"/>
  <c r="W268" i="43"/>
  <c r="X268" i="43" s="1"/>
  <c r="U268" i="43"/>
  <c r="V268" i="43" s="1"/>
  <c r="S268" i="43"/>
  <c r="T268" i="43" s="1"/>
  <c r="Q268" i="43"/>
  <c r="R268" i="43" s="1"/>
  <c r="O268" i="43"/>
  <c r="P268" i="43" s="1"/>
  <c r="M268" i="43"/>
  <c r="N268" i="43" s="1"/>
  <c r="L268" i="43"/>
  <c r="I268" i="43"/>
  <c r="J268" i="43" s="1"/>
  <c r="B268" i="43"/>
  <c r="A268" i="43"/>
  <c r="AF267" i="43"/>
  <c r="AD267" i="43"/>
  <c r="AA267" i="43"/>
  <c r="Y267" i="43"/>
  <c r="W267" i="43"/>
  <c r="U267" i="43"/>
  <c r="S267" i="43"/>
  <c r="Q267" i="43"/>
  <c r="O267" i="43"/>
  <c r="P267" i="43" s="1"/>
  <c r="M267" i="43"/>
  <c r="N267" i="43" s="1"/>
  <c r="L267" i="43"/>
  <c r="I267" i="43"/>
  <c r="J267" i="43" s="1"/>
  <c r="B267" i="43"/>
  <c r="A267" i="43"/>
  <c r="AF266" i="43"/>
  <c r="AD266" i="43"/>
  <c r="AA266" i="43"/>
  <c r="AB266" i="43" s="1"/>
  <c r="Y266" i="43"/>
  <c r="Z266" i="43" s="1"/>
  <c r="W266" i="43"/>
  <c r="X266" i="43" s="1"/>
  <c r="U266" i="43"/>
  <c r="V266" i="43" s="1"/>
  <c r="S266" i="43"/>
  <c r="T266" i="43" s="1"/>
  <c r="Q266" i="43"/>
  <c r="R266" i="43" s="1"/>
  <c r="O266" i="43"/>
  <c r="P266" i="43" s="1"/>
  <c r="M266" i="43"/>
  <c r="N266" i="43" s="1"/>
  <c r="K266" i="43"/>
  <c r="L266" i="43" s="1"/>
  <c r="I266" i="43"/>
  <c r="J266" i="43" s="1"/>
  <c r="B266" i="43"/>
  <c r="A266" i="43"/>
  <c r="AE329" i="43"/>
  <c r="AF329" i="43" s="1"/>
  <c r="AC329" i="43"/>
  <c r="AD329" i="43" s="1"/>
  <c r="AA329" i="43"/>
  <c r="AB329" i="43" s="1"/>
  <c r="Y329" i="43"/>
  <c r="Z329" i="43" s="1"/>
  <c r="W329" i="43"/>
  <c r="X329" i="43" s="1"/>
  <c r="U329" i="43"/>
  <c r="V329" i="43" s="1"/>
  <c r="S329" i="43"/>
  <c r="T329" i="43" s="1"/>
  <c r="Q329" i="43"/>
  <c r="R329" i="43" s="1"/>
  <c r="O329" i="43"/>
  <c r="P329" i="43" s="1"/>
  <c r="M329" i="43"/>
  <c r="N329" i="43" s="1"/>
  <c r="K329" i="43"/>
  <c r="L329" i="43" s="1"/>
  <c r="I329" i="43"/>
  <c r="J329" i="43" s="1"/>
  <c r="A329" i="43"/>
  <c r="AF265" i="43"/>
  <c r="AD265" i="43"/>
  <c r="AA265" i="43"/>
  <c r="AB265" i="43" s="1"/>
  <c r="Y265" i="43"/>
  <c r="Z265" i="43" s="1"/>
  <c r="W265" i="43"/>
  <c r="X265" i="43" s="1"/>
  <c r="U265" i="43"/>
  <c r="V265" i="43" s="1"/>
  <c r="S265" i="43"/>
  <c r="T265" i="43" s="1"/>
  <c r="Q265" i="43"/>
  <c r="R265" i="43" s="1"/>
  <c r="O265" i="43"/>
  <c r="P265" i="43" s="1"/>
  <c r="M265" i="43"/>
  <c r="N265" i="43" s="1"/>
  <c r="L265" i="43"/>
  <c r="I265" i="43"/>
  <c r="J265" i="43" s="1"/>
  <c r="B265" i="43"/>
  <c r="A265" i="43"/>
  <c r="AF264" i="43"/>
  <c r="AD264" i="43"/>
  <c r="AA264" i="43"/>
  <c r="AB264" i="43" s="1"/>
  <c r="Y264" i="43"/>
  <c r="Z264" i="43" s="1"/>
  <c r="W264" i="43"/>
  <c r="X264" i="43" s="1"/>
  <c r="U264" i="43"/>
  <c r="V264" i="43" s="1"/>
  <c r="S264" i="43"/>
  <c r="T264" i="43" s="1"/>
  <c r="Q264" i="43"/>
  <c r="R264" i="43" s="1"/>
  <c r="O264" i="43"/>
  <c r="P264" i="43" s="1"/>
  <c r="M264" i="43"/>
  <c r="N264" i="43" s="1"/>
  <c r="L264" i="43"/>
  <c r="I264" i="43"/>
  <c r="J264" i="43" s="1"/>
  <c r="B264" i="43"/>
  <c r="A264" i="43"/>
  <c r="AF263" i="43"/>
  <c r="AD263" i="43"/>
  <c r="AA263" i="43"/>
  <c r="AB263" i="43" s="1"/>
  <c r="Y263" i="43"/>
  <c r="Z263" i="43" s="1"/>
  <c r="W263" i="43"/>
  <c r="X263" i="43" s="1"/>
  <c r="U263" i="43"/>
  <c r="V263" i="43" s="1"/>
  <c r="S263" i="43"/>
  <c r="T263" i="43" s="1"/>
  <c r="Q263" i="43"/>
  <c r="R263" i="43" s="1"/>
  <c r="O263" i="43"/>
  <c r="P263" i="43" s="1"/>
  <c r="M263" i="43"/>
  <c r="N263" i="43" s="1"/>
  <c r="L263" i="43"/>
  <c r="I263" i="43"/>
  <c r="J263" i="43" s="1"/>
  <c r="B263" i="43"/>
  <c r="A263" i="43"/>
  <c r="AF262" i="43"/>
  <c r="AD262" i="43"/>
  <c r="AA262" i="43"/>
  <c r="AB262" i="43" s="1"/>
  <c r="Y262" i="43"/>
  <c r="Z262" i="43" s="1"/>
  <c r="W262" i="43"/>
  <c r="X262" i="43" s="1"/>
  <c r="U262" i="43"/>
  <c r="V262" i="43" s="1"/>
  <c r="S262" i="43"/>
  <c r="T262" i="43" s="1"/>
  <c r="Q262" i="43"/>
  <c r="R262" i="43" s="1"/>
  <c r="O262" i="43"/>
  <c r="P262" i="43" s="1"/>
  <c r="M262" i="43"/>
  <c r="N262" i="43" s="1"/>
  <c r="L262" i="43"/>
  <c r="I262" i="43"/>
  <c r="J262" i="43" s="1"/>
  <c r="B262" i="43"/>
  <c r="A262" i="43"/>
  <c r="AF261" i="43"/>
  <c r="AD261" i="43"/>
  <c r="AA261" i="43"/>
  <c r="AB261" i="43" s="1"/>
  <c r="Y261" i="43"/>
  <c r="Z261" i="43" s="1"/>
  <c r="W261" i="43"/>
  <c r="X261" i="43" s="1"/>
  <c r="U261" i="43"/>
  <c r="V261" i="43" s="1"/>
  <c r="S261" i="43"/>
  <c r="T261" i="43" s="1"/>
  <c r="Q261" i="43"/>
  <c r="R261" i="43" s="1"/>
  <c r="O261" i="43"/>
  <c r="P261" i="43" s="1"/>
  <c r="M261" i="43"/>
  <c r="N261" i="43" s="1"/>
  <c r="L261" i="43"/>
  <c r="I261" i="43"/>
  <c r="J261" i="43" s="1"/>
  <c r="B261" i="43"/>
  <c r="A261" i="43"/>
  <c r="AF260" i="43"/>
  <c r="AD260" i="43"/>
  <c r="AA260" i="43"/>
  <c r="AB260" i="43" s="1"/>
  <c r="Y260" i="43"/>
  <c r="Z260" i="43" s="1"/>
  <c r="W260" i="43"/>
  <c r="X260" i="43" s="1"/>
  <c r="U260" i="43"/>
  <c r="V260" i="43" s="1"/>
  <c r="S260" i="43"/>
  <c r="T260" i="43" s="1"/>
  <c r="Q260" i="43"/>
  <c r="R260" i="43" s="1"/>
  <c r="O260" i="43"/>
  <c r="P260" i="43" s="1"/>
  <c r="M260" i="43"/>
  <c r="N260" i="43" s="1"/>
  <c r="L260" i="43"/>
  <c r="I260" i="43"/>
  <c r="J260" i="43" s="1"/>
  <c r="B260" i="43"/>
  <c r="A260" i="43"/>
  <c r="AF259" i="43"/>
  <c r="AD259" i="43"/>
  <c r="AA259" i="43"/>
  <c r="AB259" i="43" s="1"/>
  <c r="Y259" i="43"/>
  <c r="Z259" i="43" s="1"/>
  <c r="W259" i="43"/>
  <c r="X259" i="43" s="1"/>
  <c r="U259" i="43"/>
  <c r="V259" i="43" s="1"/>
  <c r="S259" i="43"/>
  <c r="T259" i="43" s="1"/>
  <c r="Q259" i="43"/>
  <c r="R259" i="43" s="1"/>
  <c r="O259" i="43"/>
  <c r="P259" i="43" s="1"/>
  <c r="M259" i="43"/>
  <c r="N259" i="43" s="1"/>
  <c r="L259" i="43"/>
  <c r="I259" i="43"/>
  <c r="J259" i="43" s="1"/>
  <c r="B259" i="43"/>
  <c r="A259" i="43"/>
  <c r="AF258" i="43"/>
  <c r="AD258" i="43"/>
  <c r="AA258" i="43"/>
  <c r="AB258" i="43" s="1"/>
  <c r="Y258" i="43"/>
  <c r="Z258" i="43" s="1"/>
  <c r="W258" i="43"/>
  <c r="X258" i="43" s="1"/>
  <c r="U258" i="43"/>
  <c r="V258" i="43" s="1"/>
  <c r="S258" i="43"/>
  <c r="T258" i="43" s="1"/>
  <c r="Q258" i="43"/>
  <c r="R258" i="43" s="1"/>
  <c r="O258" i="43"/>
  <c r="P258" i="43" s="1"/>
  <c r="M258" i="43"/>
  <c r="N258" i="43" s="1"/>
  <c r="L258" i="43"/>
  <c r="I258" i="43"/>
  <c r="J258" i="43" s="1"/>
  <c r="B258" i="43"/>
  <c r="A258" i="43"/>
  <c r="AF257" i="43"/>
  <c r="AD257" i="43"/>
  <c r="AA257" i="43"/>
  <c r="AB257" i="43" s="1"/>
  <c r="Y257" i="43"/>
  <c r="Z257" i="43" s="1"/>
  <c r="W257" i="43"/>
  <c r="X257" i="43" s="1"/>
  <c r="U257" i="43"/>
  <c r="V257" i="43" s="1"/>
  <c r="S257" i="43"/>
  <c r="T257" i="43" s="1"/>
  <c r="Q257" i="43"/>
  <c r="R257" i="43" s="1"/>
  <c r="O257" i="43"/>
  <c r="P257" i="43" s="1"/>
  <c r="M257" i="43"/>
  <c r="N257" i="43" s="1"/>
  <c r="L257" i="43"/>
  <c r="I257" i="43"/>
  <c r="J257" i="43" s="1"/>
  <c r="B257" i="43"/>
  <c r="A257" i="43"/>
  <c r="AF256" i="43"/>
  <c r="AD256" i="43"/>
  <c r="AA256" i="43"/>
  <c r="AB256" i="43" s="1"/>
  <c r="Y256" i="43"/>
  <c r="Z256" i="43" s="1"/>
  <c r="W256" i="43"/>
  <c r="X256" i="43" s="1"/>
  <c r="U256" i="43"/>
  <c r="V256" i="43" s="1"/>
  <c r="S256" i="43"/>
  <c r="T256" i="43" s="1"/>
  <c r="Q256" i="43"/>
  <c r="R256" i="43" s="1"/>
  <c r="O256" i="43"/>
  <c r="P256" i="43" s="1"/>
  <c r="M256" i="43"/>
  <c r="N256" i="43" s="1"/>
  <c r="L256" i="43"/>
  <c r="I256" i="43"/>
  <c r="J256" i="43" s="1"/>
  <c r="B256" i="43"/>
  <c r="A256" i="43"/>
  <c r="AF255" i="43"/>
  <c r="AD255" i="43"/>
  <c r="AA255" i="43"/>
  <c r="AB255" i="43" s="1"/>
  <c r="Y255" i="43"/>
  <c r="Z255" i="43" s="1"/>
  <c r="W255" i="43"/>
  <c r="X255" i="43" s="1"/>
  <c r="U255" i="43"/>
  <c r="V255" i="43" s="1"/>
  <c r="S255" i="43"/>
  <c r="T255" i="43" s="1"/>
  <c r="Q255" i="43"/>
  <c r="R255" i="43" s="1"/>
  <c r="O255" i="43"/>
  <c r="P255" i="43" s="1"/>
  <c r="M255" i="43"/>
  <c r="N255" i="43" s="1"/>
  <c r="L255" i="43"/>
  <c r="I255" i="43"/>
  <c r="J255" i="43" s="1"/>
  <c r="B255" i="43"/>
  <c r="A255" i="43"/>
  <c r="AF254" i="43"/>
  <c r="AD254" i="43"/>
  <c r="AA254" i="43"/>
  <c r="AB254" i="43" s="1"/>
  <c r="Y254" i="43"/>
  <c r="Z254" i="43" s="1"/>
  <c r="W254" i="43"/>
  <c r="X254" i="43" s="1"/>
  <c r="U254" i="43"/>
  <c r="V254" i="43" s="1"/>
  <c r="S254" i="43"/>
  <c r="T254" i="43" s="1"/>
  <c r="Q254" i="43"/>
  <c r="R254" i="43" s="1"/>
  <c r="O254" i="43"/>
  <c r="P254" i="43" s="1"/>
  <c r="M254" i="43"/>
  <c r="N254" i="43" s="1"/>
  <c r="L254" i="43"/>
  <c r="I254" i="43"/>
  <c r="J254" i="43" s="1"/>
  <c r="B254" i="43"/>
  <c r="A254" i="43"/>
  <c r="AF253" i="43"/>
  <c r="AD253" i="43"/>
  <c r="AA253" i="43"/>
  <c r="AB253" i="43" s="1"/>
  <c r="Y253" i="43"/>
  <c r="Z253" i="43" s="1"/>
  <c r="W253" i="43"/>
  <c r="X253" i="43" s="1"/>
  <c r="U253" i="43"/>
  <c r="V253" i="43" s="1"/>
  <c r="S253" i="43"/>
  <c r="T253" i="43" s="1"/>
  <c r="Q253" i="43"/>
  <c r="R253" i="43" s="1"/>
  <c r="O253" i="43"/>
  <c r="P253" i="43" s="1"/>
  <c r="M253" i="43"/>
  <c r="N253" i="43" s="1"/>
  <c r="L253" i="43"/>
  <c r="I253" i="43"/>
  <c r="J253" i="43" s="1"/>
  <c r="B253" i="43"/>
  <c r="A253" i="43"/>
  <c r="AF252" i="43"/>
  <c r="AD252" i="43"/>
  <c r="AA252" i="43"/>
  <c r="AB252" i="43" s="1"/>
  <c r="Y252" i="43"/>
  <c r="Z252" i="43" s="1"/>
  <c r="W252" i="43"/>
  <c r="X252" i="43" s="1"/>
  <c r="U252" i="43"/>
  <c r="V252" i="43" s="1"/>
  <c r="S252" i="43"/>
  <c r="T252" i="43" s="1"/>
  <c r="Q252" i="43"/>
  <c r="R252" i="43" s="1"/>
  <c r="O252" i="43"/>
  <c r="P252" i="43" s="1"/>
  <c r="M252" i="43"/>
  <c r="N252" i="43" s="1"/>
  <c r="L252" i="43"/>
  <c r="I252" i="43"/>
  <c r="J252" i="43" s="1"/>
  <c r="B252" i="43"/>
  <c r="A252" i="43"/>
  <c r="AF251" i="43"/>
  <c r="AD251" i="43"/>
  <c r="AA251" i="43"/>
  <c r="AB251" i="43" s="1"/>
  <c r="Y251" i="43"/>
  <c r="Z251" i="43" s="1"/>
  <c r="W251" i="43"/>
  <c r="X251" i="43" s="1"/>
  <c r="U251" i="43"/>
  <c r="V251" i="43" s="1"/>
  <c r="S251" i="43"/>
  <c r="T251" i="43" s="1"/>
  <c r="Q251" i="43"/>
  <c r="R251" i="43" s="1"/>
  <c r="O251" i="43"/>
  <c r="P251" i="43" s="1"/>
  <c r="M251" i="43"/>
  <c r="N251" i="43" s="1"/>
  <c r="L251" i="43"/>
  <c r="I251" i="43"/>
  <c r="J251" i="43" s="1"/>
  <c r="B251" i="43"/>
  <c r="A251" i="43"/>
  <c r="AF250" i="43"/>
  <c r="AD250" i="43"/>
  <c r="AA250" i="43"/>
  <c r="AB250" i="43" s="1"/>
  <c r="Y250" i="43"/>
  <c r="Z250" i="43" s="1"/>
  <c r="W250" i="43"/>
  <c r="X250" i="43" s="1"/>
  <c r="U250" i="43"/>
  <c r="V250" i="43" s="1"/>
  <c r="S250" i="43"/>
  <c r="T250" i="43" s="1"/>
  <c r="Q250" i="43"/>
  <c r="R250" i="43" s="1"/>
  <c r="O250" i="43"/>
  <c r="P250" i="43" s="1"/>
  <c r="M250" i="43"/>
  <c r="N250" i="43" s="1"/>
  <c r="L250" i="43"/>
  <c r="I250" i="43"/>
  <c r="J250" i="43" s="1"/>
  <c r="B250" i="43"/>
  <c r="A250" i="43"/>
  <c r="AF249" i="43"/>
  <c r="AD249" i="43"/>
  <c r="AA249" i="43"/>
  <c r="AB249" i="43" s="1"/>
  <c r="Y249" i="43"/>
  <c r="Z249" i="43" s="1"/>
  <c r="W249" i="43"/>
  <c r="X249" i="43" s="1"/>
  <c r="U249" i="43"/>
  <c r="V249" i="43" s="1"/>
  <c r="S249" i="43"/>
  <c r="T249" i="43" s="1"/>
  <c r="Q249" i="43"/>
  <c r="R249" i="43" s="1"/>
  <c r="O249" i="43"/>
  <c r="P249" i="43" s="1"/>
  <c r="M249" i="43"/>
  <c r="N249" i="43" s="1"/>
  <c r="L249" i="43"/>
  <c r="I249" i="43"/>
  <c r="J249" i="43" s="1"/>
  <c r="B249" i="43"/>
  <c r="A249" i="43"/>
  <c r="AF248" i="43"/>
  <c r="AD248" i="43"/>
  <c r="AA248" i="43"/>
  <c r="AB248" i="43" s="1"/>
  <c r="Y248" i="43"/>
  <c r="Z248" i="43" s="1"/>
  <c r="W248" i="43"/>
  <c r="X248" i="43" s="1"/>
  <c r="U248" i="43"/>
  <c r="V248" i="43" s="1"/>
  <c r="S248" i="43"/>
  <c r="T248" i="43" s="1"/>
  <c r="Q248" i="43"/>
  <c r="R248" i="43" s="1"/>
  <c r="O248" i="43"/>
  <c r="P248" i="43" s="1"/>
  <c r="M248" i="43"/>
  <c r="N248" i="43" s="1"/>
  <c r="L248" i="43"/>
  <c r="I248" i="43"/>
  <c r="J248" i="43" s="1"/>
  <c r="B248" i="43"/>
  <c r="A248" i="43"/>
  <c r="AF247" i="43"/>
  <c r="AD247" i="43"/>
  <c r="AA247" i="43"/>
  <c r="AB247" i="43" s="1"/>
  <c r="Y247" i="43"/>
  <c r="Z247" i="43" s="1"/>
  <c r="W247" i="43"/>
  <c r="X247" i="43" s="1"/>
  <c r="U247" i="43"/>
  <c r="V247" i="43" s="1"/>
  <c r="S247" i="43"/>
  <c r="T247" i="43" s="1"/>
  <c r="Q247" i="43"/>
  <c r="R247" i="43" s="1"/>
  <c r="O247" i="43"/>
  <c r="P247" i="43" s="1"/>
  <c r="M247" i="43"/>
  <c r="N247" i="43" s="1"/>
  <c r="L247" i="43"/>
  <c r="I247" i="43"/>
  <c r="J247" i="43" s="1"/>
  <c r="B247" i="43"/>
  <c r="A247" i="43"/>
  <c r="AF246" i="43"/>
  <c r="AD246" i="43"/>
  <c r="AA246" i="43"/>
  <c r="AB246" i="43" s="1"/>
  <c r="Y246" i="43"/>
  <c r="Z246" i="43" s="1"/>
  <c r="W246" i="43"/>
  <c r="X246" i="43" s="1"/>
  <c r="U246" i="43"/>
  <c r="V246" i="43" s="1"/>
  <c r="S246" i="43"/>
  <c r="T246" i="43" s="1"/>
  <c r="Q246" i="43"/>
  <c r="R246" i="43" s="1"/>
  <c r="O246" i="43"/>
  <c r="P246" i="43" s="1"/>
  <c r="M246" i="43"/>
  <c r="N246" i="43" s="1"/>
  <c r="L246" i="43"/>
  <c r="I246" i="43"/>
  <c r="J246" i="43" s="1"/>
  <c r="B246" i="43"/>
  <c r="A246" i="43"/>
  <c r="AF245" i="43"/>
  <c r="AD245" i="43"/>
  <c r="AA245" i="43"/>
  <c r="AB245" i="43" s="1"/>
  <c r="Y245" i="43"/>
  <c r="Z245" i="43" s="1"/>
  <c r="W245" i="43"/>
  <c r="X245" i="43" s="1"/>
  <c r="U245" i="43"/>
  <c r="V245" i="43" s="1"/>
  <c r="S245" i="43"/>
  <c r="T245" i="43" s="1"/>
  <c r="Q245" i="43"/>
  <c r="R245" i="43" s="1"/>
  <c r="O245" i="43"/>
  <c r="P245" i="43" s="1"/>
  <c r="M245" i="43"/>
  <c r="N245" i="43" s="1"/>
  <c r="L245" i="43"/>
  <c r="I245" i="43"/>
  <c r="J245" i="43" s="1"/>
  <c r="B245" i="43"/>
  <c r="A245" i="43"/>
  <c r="AF244" i="43"/>
  <c r="AD244" i="43"/>
  <c r="AA244" i="43"/>
  <c r="AB244" i="43" s="1"/>
  <c r="Y244" i="43"/>
  <c r="Z244" i="43" s="1"/>
  <c r="W244" i="43"/>
  <c r="X244" i="43" s="1"/>
  <c r="U244" i="43"/>
  <c r="V244" i="43" s="1"/>
  <c r="S244" i="43"/>
  <c r="T244" i="43" s="1"/>
  <c r="Q244" i="43"/>
  <c r="R244" i="43" s="1"/>
  <c r="O244" i="43"/>
  <c r="P244" i="43" s="1"/>
  <c r="M244" i="43"/>
  <c r="N244" i="43" s="1"/>
  <c r="L244" i="43"/>
  <c r="I244" i="43"/>
  <c r="J244" i="43" s="1"/>
  <c r="B244" i="43"/>
  <c r="A244" i="43"/>
  <c r="AF243" i="43"/>
  <c r="AD243" i="43"/>
  <c r="AA243" i="43"/>
  <c r="AB243" i="43" s="1"/>
  <c r="Y243" i="43"/>
  <c r="Z243" i="43" s="1"/>
  <c r="W243" i="43"/>
  <c r="X243" i="43" s="1"/>
  <c r="U243" i="43"/>
  <c r="V243" i="43" s="1"/>
  <c r="S243" i="43"/>
  <c r="T243" i="43" s="1"/>
  <c r="Q243" i="43"/>
  <c r="R243" i="43" s="1"/>
  <c r="O243" i="43"/>
  <c r="P243" i="43" s="1"/>
  <c r="M243" i="43"/>
  <c r="N243" i="43" s="1"/>
  <c r="L243" i="43"/>
  <c r="I243" i="43"/>
  <c r="J243" i="43" s="1"/>
  <c r="B243" i="43"/>
  <c r="A243" i="43"/>
  <c r="AF242" i="43"/>
  <c r="AD242" i="43"/>
  <c r="AA242" i="43"/>
  <c r="AB242" i="43" s="1"/>
  <c r="Y242" i="43"/>
  <c r="Z242" i="43" s="1"/>
  <c r="W242" i="43"/>
  <c r="X242" i="43" s="1"/>
  <c r="U242" i="43"/>
  <c r="V242" i="43" s="1"/>
  <c r="S242" i="43"/>
  <c r="T242" i="43" s="1"/>
  <c r="Q242" i="43"/>
  <c r="R242" i="43" s="1"/>
  <c r="O242" i="43"/>
  <c r="P242" i="43" s="1"/>
  <c r="M242" i="43"/>
  <c r="N242" i="43" s="1"/>
  <c r="L242" i="43"/>
  <c r="I242" i="43"/>
  <c r="J242" i="43" s="1"/>
  <c r="B242" i="43"/>
  <c r="A242" i="43"/>
  <c r="AF241" i="43"/>
  <c r="AD241" i="43"/>
  <c r="AA241" i="43"/>
  <c r="AB241" i="43" s="1"/>
  <c r="Y241" i="43"/>
  <c r="Z241" i="43" s="1"/>
  <c r="W241" i="43"/>
  <c r="X241" i="43" s="1"/>
  <c r="U241" i="43"/>
  <c r="V241" i="43" s="1"/>
  <c r="S241" i="43"/>
  <c r="T241" i="43" s="1"/>
  <c r="Q241" i="43"/>
  <c r="R241" i="43" s="1"/>
  <c r="O241" i="43"/>
  <c r="P241" i="43" s="1"/>
  <c r="M241" i="43"/>
  <c r="N241" i="43" s="1"/>
  <c r="L241" i="43"/>
  <c r="I241" i="43"/>
  <c r="J241" i="43" s="1"/>
  <c r="B241" i="43"/>
  <c r="A241" i="43"/>
  <c r="AF240" i="43"/>
  <c r="AD240" i="43"/>
  <c r="AA240" i="43"/>
  <c r="AB240" i="43" s="1"/>
  <c r="Y240" i="43"/>
  <c r="Z240" i="43" s="1"/>
  <c r="W240" i="43"/>
  <c r="X240" i="43" s="1"/>
  <c r="U240" i="43"/>
  <c r="V240" i="43" s="1"/>
  <c r="S240" i="43"/>
  <c r="T240" i="43" s="1"/>
  <c r="Q240" i="43"/>
  <c r="R240" i="43" s="1"/>
  <c r="O240" i="43"/>
  <c r="P240" i="43" s="1"/>
  <c r="M240" i="43"/>
  <c r="N240" i="43" s="1"/>
  <c r="L240" i="43"/>
  <c r="I240" i="43"/>
  <c r="J240" i="43" s="1"/>
  <c r="B240" i="43"/>
  <c r="A240" i="43"/>
  <c r="AF239" i="43"/>
  <c r="AD239" i="43"/>
  <c r="AA239" i="43"/>
  <c r="AB239" i="43" s="1"/>
  <c r="Y239" i="43"/>
  <c r="Z239" i="43" s="1"/>
  <c r="W239" i="43"/>
  <c r="X239" i="43" s="1"/>
  <c r="U239" i="43"/>
  <c r="V239" i="43" s="1"/>
  <c r="S239" i="43"/>
  <c r="T239" i="43" s="1"/>
  <c r="Q239" i="43"/>
  <c r="R239" i="43" s="1"/>
  <c r="O239" i="43"/>
  <c r="P239" i="43" s="1"/>
  <c r="M239" i="43"/>
  <c r="N239" i="43" s="1"/>
  <c r="L239" i="43"/>
  <c r="I239" i="43"/>
  <c r="J239" i="43" s="1"/>
  <c r="B239" i="43"/>
  <c r="A239" i="43"/>
  <c r="AF238" i="43"/>
  <c r="AD238" i="43"/>
  <c r="AA238" i="43"/>
  <c r="AB238" i="43" s="1"/>
  <c r="Y238" i="43"/>
  <c r="Z238" i="43" s="1"/>
  <c r="W238" i="43"/>
  <c r="X238" i="43" s="1"/>
  <c r="U238" i="43"/>
  <c r="V238" i="43" s="1"/>
  <c r="S238" i="43"/>
  <c r="T238" i="43" s="1"/>
  <c r="Q238" i="43"/>
  <c r="R238" i="43" s="1"/>
  <c r="O238" i="43"/>
  <c r="P238" i="43" s="1"/>
  <c r="M238" i="43"/>
  <c r="N238" i="43" s="1"/>
  <c r="K238" i="43"/>
  <c r="L238" i="43" s="1"/>
  <c r="I238" i="43"/>
  <c r="J238" i="43" s="1"/>
  <c r="B238" i="43"/>
  <c r="A238" i="43"/>
  <c r="AF237" i="43"/>
  <c r="AD237" i="43"/>
  <c r="AA237" i="43"/>
  <c r="AB237" i="43" s="1"/>
  <c r="Y237" i="43"/>
  <c r="Z237" i="43" s="1"/>
  <c r="W237" i="43"/>
  <c r="X237" i="43" s="1"/>
  <c r="U237" i="43"/>
  <c r="V237" i="43" s="1"/>
  <c r="S237" i="43"/>
  <c r="T237" i="43" s="1"/>
  <c r="Q237" i="43"/>
  <c r="R237" i="43" s="1"/>
  <c r="O237" i="43"/>
  <c r="P237" i="43" s="1"/>
  <c r="M237" i="43"/>
  <c r="N237" i="43" s="1"/>
  <c r="K237" i="43"/>
  <c r="L237" i="43" s="1"/>
  <c r="I237" i="43"/>
  <c r="J237" i="43" s="1"/>
  <c r="B237" i="43"/>
  <c r="A237" i="43"/>
  <c r="AF236" i="43"/>
  <c r="AD236" i="43"/>
  <c r="AA236" i="43"/>
  <c r="AB236" i="43" s="1"/>
  <c r="Y236" i="43"/>
  <c r="Z236" i="43" s="1"/>
  <c r="W236" i="43"/>
  <c r="X236" i="43" s="1"/>
  <c r="U236" i="43"/>
  <c r="V236" i="43" s="1"/>
  <c r="S236" i="43"/>
  <c r="T236" i="43" s="1"/>
  <c r="Q236" i="43"/>
  <c r="R236" i="43" s="1"/>
  <c r="O236" i="43"/>
  <c r="P236" i="43" s="1"/>
  <c r="M236" i="43"/>
  <c r="N236" i="43" s="1"/>
  <c r="K236" i="43"/>
  <c r="L236" i="43" s="1"/>
  <c r="I236" i="43"/>
  <c r="J236" i="43" s="1"/>
  <c r="B236" i="43"/>
  <c r="A236" i="43"/>
  <c r="AF235" i="43"/>
  <c r="AD235" i="43"/>
  <c r="AA235" i="43"/>
  <c r="AB235" i="43" s="1"/>
  <c r="Y235" i="43"/>
  <c r="Z235" i="43" s="1"/>
  <c r="W235" i="43"/>
  <c r="X235" i="43" s="1"/>
  <c r="U235" i="43"/>
  <c r="V235" i="43" s="1"/>
  <c r="S235" i="43"/>
  <c r="T235" i="43" s="1"/>
  <c r="Q235" i="43"/>
  <c r="R235" i="43" s="1"/>
  <c r="O235" i="43"/>
  <c r="P235" i="43" s="1"/>
  <c r="M235" i="43"/>
  <c r="N235" i="43" s="1"/>
  <c r="K235" i="43"/>
  <c r="L235" i="43" s="1"/>
  <c r="I235" i="43"/>
  <c r="J235" i="43" s="1"/>
  <c r="B235" i="43"/>
  <c r="A235" i="43"/>
  <c r="AF234" i="43"/>
  <c r="AD234" i="43"/>
  <c r="AA234" i="43"/>
  <c r="AB234" i="43" s="1"/>
  <c r="Y234" i="43"/>
  <c r="Z234" i="43" s="1"/>
  <c r="W234" i="43"/>
  <c r="X234" i="43" s="1"/>
  <c r="U234" i="43"/>
  <c r="V234" i="43" s="1"/>
  <c r="S234" i="43"/>
  <c r="T234" i="43" s="1"/>
  <c r="Q234" i="43"/>
  <c r="R234" i="43" s="1"/>
  <c r="O234" i="43"/>
  <c r="P234" i="43" s="1"/>
  <c r="M234" i="43"/>
  <c r="N234" i="43" s="1"/>
  <c r="L234" i="43"/>
  <c r="I234" i="43"/>
  <c r="J234" i="43" s="1"/>
  <c r="B234" i="43"/>
  <c r="A234" i="43"/>
  <c r="AF233" i="43"/>
  <c r="AD233" i="43"/>
  <c r="AA233" i="43"/>
  <c r="AB233" i="43" s="1"/>
  <c r="Y233" i="43"/>
  <c r="Z233" i="43" s="1"/>
  <c r="W233" i="43"/>
  <c r="X233" i="43" s="1"/>
  <c r="U233" i="43"/>
  <c r="V233" i="43" s="1"/>
  <c r="S233" i="43"/>
  <c r="T233" i="43" s="1"/>
  <c r="Q233" i="43"/>
  <c r="R233" i="43" s="1"/>
  <c r="O233" i="43"/>
  <c r="P233" i="43" s="1"/>
  <c r="M233" i="43"/>
  <c r="N233" i="43" s="1"/>
  <c r="L233" i="43"/>
  <c r="I233" i="43"/>
  <c r="J233" i="43" s="1"/>
  <c r="B233" i="43"/>
  <c r="A233" i="43"/>
  <c r="AF232" i="43"/>
  <c r="AD232" i="43"/>
  <c r="AA232" i="43"/>
  <c r="AB232" i="43" s="1"/>
  <c r="Y232" i="43"/>
  <c r="Z232" i="43" s="1"/>
  <c r="W232" i="43"/>
  <c r="X232" i="43" s="1"/>
  <c r="U232" i="43"/>
  <c r="V232" i="43" s="1"/>
  <c r="S232" i="43"/>
  <c r="T232" i="43" s="1"/>
  <c r="Q232" i="43"/>
  <c r="R232" i="43" s="1"/>
  <c r="O232" i="43"/>
  <c r="P232" i="43" s="1"/>
  <c r="M232" i="43"/>
  <c r="N232" i="43" s="1"/>
  <c r="L232" i="43"/>
  <c r="I232" i="43"/>
  <c r="J232" i="43" s="1"/>
  <c r="B232" i="43"/>
  <c r="A232" i="43"/>
  <c r="AF231" i="43"/>
  <c r="AD231" i="43"/>
  <c r="AA231" i="43"/>
  <c r="AB231" i="43" s="1"/>
  <c r="Y231" i="43"/>
  <c r="Z231" i="43" s="1"/>
  <c r="W231" i="43"/>
  <c r="X231" i="43" s="1"/>
  <c r="U231" i="43"/>
  <c r="V231" i="43" s="1"/>
  <c r="S231" i="43"/>
  <c r="T231" i="43" s="1"/>
  <c r="Q231" i="43"/>
  <c r="R231" i="43" s="1"/>
  <c r="O231" i="43"/>
  <c r="P231" i="43" s="1"/>
  <c r="M231" i="43"/>
  <c r="N231" i="43" s="1"/>
  <c r="L231" i="43"/>
  <c r="I231" i="43"/>
  <c r="J231" i="43" s="1"/>
  <c r="B231" i="43"/>
  <c r="A231" i="43"/>
  <c r="AF230" i="43"/>
  <c r="AD230" i="43"/>
  <c r="AA230" i="43"/>
  <c r="AB230" i="43" s="1"/>
  <c r="Y230" i="43"/>
  <c r="Z230" i="43" s="1"/>
  <c r="W230" i="43"/>
  <c r="X230" i="43" s="1"/>
  <c r="U230" i="43"/>
  <c r="V230" i="43" s="1"/>
  <c r="S230" i="43"/>
  <c r="T230" i="43" s="1"/>
  <c r="Q230" i="43"/>
  <c r="R230" i="43" s="1"/>
  <c r="O230" i="43"/>
  <c r="P230" i="43" s="1"/>
  <c r="M230" i="43"/>
  <c r="N230" i="43" s="1"/>
  <c r="L230" i="43"/>
  <c r="I230" i="43"/>
  <c r="J230" i="43" s="1"/>
  <c r="B230" i="43"/>
  <c r="A230" i="43"/>
  <c r="AF229" i="43"/>
  <c r="AD229" i="43"/>
  <c r="AA229" i="43"/>
  <c r="AB229" i="43" s="1"/>
  <c r="Y229" i="43"/>
  <c r="Z229" i="43" s="1"/>
  <c r="W229" i="43"/>
  <c r="X229" i="43" s="1"/>
  <c r="U229" i="43"/>
  <c r="V229" i="43" s="1"/>
  <c r="S229" i="43"/>
  <c r="T229" i="43" s="1"/>
  <c r="Q229" i="43"/>
  <c r="R229" i="43" s="1"/>
  <c r="O229" i="43"/>
  <c r="P229" i="43" s="1"/>
  <c r="M229" i="43"/>
  <c r="N229" i="43" s="1"/>
  <c r="L229" i="43"/>
  <c r="I229" i="43"/>
  <c r="J229" i="43" s="1"/>
  <c r="B229" i="43"/>
  <c r="A229" i="43"/>
  <c r="AF228" i="43"/>
  <c r="AD228" i="43"/>
  <c r="AA228" i="43"/>
  <c r="AB228" i="43" s="1"/>
  <c r="Y228" i="43"/>
  <c r="Z228" i="43" s="1"/>
  <c r="W228" i="43"/>
  <c r="X228" i="43" s="1"/>
  <c r="U228" i="43"/>
  <c r="V228" i="43" s="1"/>
  <c r="S228" i="43"/>
  <c r="T228" i="43" s="1"/>
  <c r="Q228" i="43"/>
  <c r="R228" i="43" s="1"/>
  <c r="O228" i="43"/>
  <c r="P228" i="43" s="1"/>
  <c r="M228" i="43"/>
  <c r="N228" i="43" s="1"/>
  <c r="L228" i="43"/>
  <c r="I228" i="43"/>
  <c r="J228" i="43" s="1"/>
  <c r="B228" i="43"/>
  <c r="A228" i="43"/>
  <c r="AF227" i="43"/>
  <c r="AD227" i="43"/>
  <c r="AA227" i="43"/>
  <c r="AB227" i="43" s="1"/>
  <c r="Y227" i="43"/>
  <c r="Z227" i="43" s="1"/>
  <c r="W227" i="43"/>
  <c r="X227" i="43" s="1"/>
  <c r="U227" i="43"/>
  <c r="V227" i="43" s="1"/>
  <c r="S227" i="43"/>
  <c r="T227" i="43" s="1"/>
  <c r="Q227" i="43"/>
  <c r="R227" i="43" s="1"/>
  <c r="O227" i="43"/>
  <c r="P227" i="43" s="1"/>
  <c r="M227" i="43"/>
  <c r="N227" i="43" s="1"/>
  <c r="L227" i="43"/>
  <c r="I227" i="43"/>
  <c r="J227" i="43" s="1"/>
  <c r="B227" i="43"/>
  <c r="A227" i="43"/>
  <c r="AF226" i="43"/>
  <c r="AD226" i="43"/>
  <c r="AA226" i="43"/>
  <c r="AB226" i="43" s="1"/>
  <c r="Y226" i="43"/>
  <c r="Z226" i="43" s="1"/>
  <c r="W226" i="43"/>
  <c r="X226" i="43" s="1"/>
  <c r="U226" i="43"/>
  <c r="V226" i="43" s="1"/>
  <c r="S226" i="43"/>
  <c r="T226" i="43" s="1"/>
  <c r="Q226" i="43"/>
  <c r="R226" i="43" s="1"/>
  <c r="O226" i="43"/>
  <c r="P226" i="43" s="1"/>
  <c r="M226" i="43"/>
  <c r="N226" i="43" s="1"/>
  <c r="L226" i="43"/>
  <c r="I226" i="43"/>
  <c r="J226" i="43" s="1"/>
  <c r="B226" i="43"/>
  <c r="A226" i="43"/>
  <c r="AF225" i="43"/>
  <c r="AD225" i="43"/>
  <c r="AA225" i="43"/>
  <c r="AB225" i="43" s="1"/>
  <c r="Y225" i="43"/>
  <c r="Z225" i="43" s="1"/>
  <c r="W225" i="43"/>
  <c r="X225" i="43" s="1"/>
  <c r="U225" i="43"/>
  <c r="V225" i="43" s="1"/>
  <c r="S225" i="43"/>
  <c r="T225" i="43" s="1"/>
  <c r="Q225" i="43"/>
  <c r="R225" i="43" s="1"/>
  <c r="O225" i="43"/>
  <c r="P225" i="43" s="1"/>
  <c r="M225" i="43"/>
  <c r="N225" i="43" s="1"/>
  <c r="L225" i="43"/>
  <c r="I225" i="43"/>
  <c r="J225" i="43" s="1"/>
  <c r="B225" i="43"/>
  <c r="A225" i="43"/>
  <c r="AF224" i="43"/>
  <c r="AD224" i="43"/>
  <c r="AA224" i="43"/>
  <c r="AB224" i="43" s="1"/>
  <c r="Y224" i="43"/>
  <c r="Z224" i="43" s="1"/>
  <c r="W224" i="43"/>
  <c r="X224" i="43" s="1"/>
  <c r="U224" i="43"/>
  <c r="V224" i="43" s="1"/>
  <c r="S224" i="43"/>
  <c r="T224" i="43" s="1"/>
  <c r="Q224" i="43"/>
  <c r="R224" i="43" s="1"/>
  <c r="O224" i="43"/>
  <c r="P224" i="43" s="1"/>
  <c r="M224" i="43"/>
  <c r="N224" i="43" s="1"/>
  <c r="L224" i="43"/>
  <c r="I224" i="43"/>
  <c r="J224" i="43" s="1"/>
  <c r="B224" i="43"/>
  <c r="A224" i="43"/>
  <c r="AF223" i="43"/>
  <c r="AD223" i="43"/>
  <c r="AA223" i="43"/>
  <c r="AB223" i="43" s="1"/>
  <c r="Y223" i="43"/>
  <c r="Z223" i="43" s="1"/>
  <c r="W223" i="43"/>
  <c r="X223" i="43" s="1"/>
  <c r="U223" i="43"/>
  <c r="V223" i="43" s="1"/>
  <c r="S223" i="43"/>
  <c r="T223" i="43" s="1"/>
  <c r="Q223" i="43"/>
  <c r="R223" i="43" s="1"/>
  <c r="O223" i="43"/>
  <c r="P223" i="43" s="1"/>
  <c r="M223" i="43"/>
  <c r="N223" i="43" s="1"/>
  <c r="L223" i="43"/>
  <c r="I223" i="43"/>
  <c r="J223" i="43" s="1"/>
  <c r="B223" i="43"/>
  <c r="A223" i="43"/>
  <c r="AF222" i="43"/>
  <c r="AD222" i="43"/>
  <c r="AA222" i="43"/>
  <c r="AB222" i="43" s="1"/>
  <c r="Y222" i="43"/>
  <c r="Z222" i="43" s="1"/>
  <c r="W222" i="43"/>
  <c r="X222" i="43" s="1"/>
  <c r="U222" i="43"/>
  <c r="V222" i="43" s="1"/>
  <c r="S222" i="43"/>
  <c r="T222" i="43" s="1"/>
  <c r="Q222" i="43"/>
  <c r="R222" i="43" s="1"/>
  <c r="O222" i="43"/>
  <c r="P222" i="43" s="1"/>
  <c r="M222" i="43"/>
  <c r="N222" i="43" s="1"/>
  <c r="L222" i="43"/>
  <c r="I222" i="43"/>
  <c r="J222" i="43" s="1"/>
  <c r="B222" i="43"/>
  <c r="A222" i="43"/>
  <c r="AF221" i="43"/>
  <c r="AD221" i="43"/>
  <c r="AA221" i="43"/>
  <c r="AB221" i="43" s="1"/>
  <c r="Y221" i="43"/>
  <c r="Z221" i="43" s="1"/>
  <c r="W221" i="43"/>
  <c r="X221" i="43" s="1"/>
  <c r="U221" i="43"/>
  <c r="V221" i="43" s="1"/>
  <c r="S221" i="43"/>
  <c r="T221" i="43" s="1"/>
  <c r="Q221" i="43"/>
  <c r="R221" i="43" s="1"/>
  <c r="O221" i="43"/>
  <c r="P221" i="43" s="1"/>
  <c r="M221" i="43"/>
  <c r="N221" i="43" s="1"/>
  <c r="L221" i="43"/>
  <c r="I221" i="43"/>
  <c r="J221" i="43" s="1"/>
  <c r="B221" i="43"/>
  <c r="A221" i="43"/>
  <c r="AF220" i="43"/>
  <c r="AD220" i="43"/>
  <c r="AA220" i="43"/>
  <c r="AB220" i="43" s="1"/>
  <c r="Y220" i="43"/>
  <c r="Z220" i="43" s="1"/>
  <c r="W220" i="43"/>
  <c r="X220" i="43" s="1"/>
  <c r="U220" i="43"/>
  <c r="V220" i="43" s="1"/>
  <c r="S220" i="43"/>
  <c r="T220" i="43" s="1"/>
  <c r="Q220" i="43"/>
  <c r="R220" i="43" s="1"/>
  <c r="O220" i="43"/>
  <c r="P220" i="43" s="1"/>
  <c r="M220" i="43"/>
  <c r="N220" i="43" s="1"/>
  <c r="L220" i="43"/>
  <c r="I220" i="43"/>
  <c r="J220" i="43" s="1"/>
  <c r="B220" i="43"/>
  <c r="A220" i="43"/>
  <c r="AF219" i="43"/>
  <c r="AD219" i="43"/>
  <c r="AA219" i="43"/>
  <c r="AB219" i="43" s="1"/>
  <c r="Y219" i="43"/>
  <c r="Z219" i="43" s="1"/>
  <c r="W219" i="43"/>
  <c r="X219" i="43" s="1"/>
  <c r="U219" i="43"/>
  <c r="V219" i="43" s="1"/>
  <c r="S219" i="43"/>
  <c r="T219" i="43" s="1"/>
  <c r="Q219" i="43"/>
  <c r="R219" i="43" s="1"/>
  <c r="O219" i="43"/>
  <c r="P219" i="43" s="1"/>
  <c r="M219" i="43"/>
  <c r="N219" i="43" s="1"/>
  <c r="L219" i="43"/>
  <c r="I219" i="43"/>
  <c r="J219" i="43" s="1"/>
  <c r="B219" i="43"/>
  <c r="A219" i="43"/>
  <c r="AF218" i="43"/>
  <c r="AD218" i="43"/>
  <c r="AA218" i="43"/>
  <c r="AB218" i="43" s="1"/>
  <c r="Y218" i="43"/>
  <c r="Z218" i="43" s="1"/>
  <c r="W218" i="43"/>
  <c r="X218" i="43" s="1"/>
  <c r="U218" i="43"/>
  <c r="V218" i="43" s="1"/>
  <c r="S218" i="43"/>
  <c r="T218" i="43" s="1"/>
  <c r="Q218" i="43"/>
  <c r="R218" i="43" s="1"/>
  <c r="O218" i="43"/>
  <c r="P218" i="43" s="1"/>
  <c r="M218" i="43"/>
  <c r="N218" i="43" s="1"/>
  <c r="L218" i="43"/>
  <c r="I218" i="43"/>
  <c r="J218" i="43" s="1"/>
  <c r="B218" i="43"/>
  <c r="A218" i="43"/>
  <c r="AF217" i="43"/>
  <c r="AD217" i="43"/>
  <c r="AA217" i="43"/>
  <c r="AB217" i="43" s="1"/>
  <c r="Y217" i="43"/>
  <c r="Z217" i="43" s="1"/>
  <c r="W217" i="43"/>
  <c r="X217" i="43" s="1"/>
  <c r="U217" i="43"/>
  <c r="V217" i="43" s="1"/>
  <c r="S217" i="43"/>
  <c r="T217" i="43" s="1"/>
  <c r="Q217" i="43"/>
  <c r="R217" i="43" s="1"/>
  <c r="O217" i="43"/>
  <c r="P217" i="43" s="1"/>
  <c r="M217" i="43"/>
  <c r="N217" i="43" s="1"/>
  <c r="L217" i="43"/>
  <c r="I217" i="43"/>
  <c r="J217" i="43" s="1"/>
  <c r="B217" i="43"/>
  <c r="A217" i="43"/>
  <c r="AF216" i="43"/>
  <c r="AD216" i="43"/>
  <c r="AA216" i="43"/>
  <c r="AB216" i="43" s="1"/>
  <c r="Y216" i="43"/>
  <c r="Z216" i="43" s="1"/>
  <c r="W216" i="43"/>
  <c r="X216" i="43" s="1"/>
  <c r="U216" i="43"/>
  <c r="V216" i="43" s="1"/>
  <c r="S216" i="43"/>
  <c r="T216" i="43" s="1"/>
  <c r="Q216" i="43"/>
  <c r="R216" i="43" s="1"/>
  <c r="O216" i="43"/>
  <c r="P216" i="43" s="1"/>
  <c r="M216" i="43"/>
  <c r="N216" i="43" s="1"/>
  <c r="L216" i="43"/>
  <c r="I216" i="43"/>
  <c r="J216" i="43" s="1"/>
  <c r="B216" i="43"/>
  <c r="A216" i="43"/>
  <c r="AF215" i="43"/>
  <c r="AD215" i="43"/>
  <c r="AA215" i="43"/>
  <c r="AB215" i="43" s="1"/>
  <c r="Y215" i="43"/>
  <c r="Z215" i="43" s="1"/>
  <c r="W215" i="43"/>
  <c r="X215" i="43" s="1"/>
  <c r="U215" i="43"/>
  <c r="V215" i="43" s="1"/>
  <c r="S215" i="43"/>
  <c r="T215" i="43" s="1"/>
  <c r="Q215" i="43"/>
  <c r="R215" i="43" s="1"/>
  <c r="O215" i="43"/>
  <c r="P215" i="43" s="1"/>
  <c r="M215" i="43"/>
  <c r="N215" i="43" s="1"/>
  <c r="L215" i="43"/>
  <c r="I215" i="43"/>
  <c r="J215" i="43" s="1"/>
  <c r="B215" i="43"/>
  <c r="A215" i="43"/>
  <c r="AF214" i="43"/>
  <c r="AD214" i="43"/>
  <c r="AA214" i="43"/>
  <c r="AB214" i="43" s="1"/>
  <c r="Y214" i="43"/>
  <c r="Z214" i="43" s="1"/>
  <c r="W214" i="43"/>
  <c r="X214" i="43" s="1"/>
  <c r="U214" i="43"/>
  <c r="V214" i="43" s="1"/>
  <c r="S214" i="43"/>
  <c r="T214" i="43" s="1"/>
  <c r="Q214" i="43"/>
  <c r="R214" i="43" s="1"/>
  <c r="O214" i="43"/>
  <c r="P214" i="43" s="1"/>
  <c r="M214" i="43"/>
  <c r="N214" i="43" s="1"/>
  <c r="L214" i="43"/>
  <c r="I214" i="43"/>
  <c r="J214" i="43" s="1"/>
  <c r="B214" i="43"/>
  <c r="A214" i="43"/>
  <c r="AF213" i="43"/>
  <c r="AD213" i="43"/>
  <c r="AA213" i="43"/>
  <c r="AB213" i="43" s="1"/>
  <c r="Y213" i="43"/>
  <c r="Z213" i="43" s="1"/>
  <c r="W213" i="43"/>
  <c r="X213" i="43" s="1"/>
  <c r="U213" i="43"/>
  <c r="V213" i="43" s="1"/>
  <c r="S213" i="43"/>
  <c r="T213" i="43" s="1"/>
  <c r="Q213" i="43"/>
  <c r="R213" i="43" s="1"/>
  <c r="O213" i="43"/>
  <c r="P213" i="43" s="1"/>
  <c r="M213" i="43"/>
  <c r="N213" i="43" s="1"/>
  <c r="L213" i="43"/>
  <c r="I213" i="43"/>
  <c r="J213" i="43" s="1"/>
  <c r="B213" i="43"/>
  <c r="A213" i="43"/>
  <c r="AF212" i="43"/>
  <c r="AD212" i="43"/>
  <c r="AA212" i="43"/>
  <c r="AB212" i="43" s="1"/>
  <c r="Y212" i="43"/>
  <c r="Z212" i="43" s="1"/>
  <c r="W212" i="43"/>
  <c r="X212" i="43" s="1"/>
  <c r="U212" i="43"/>
  <c r="V212" i="43" s="1"/>
  <c r="S212" i="43"/>
  <c r="T212" i="43" s="1"/>
  <c r="Q212" i="43"/>
  <c r="R212" i="43" s="1"/>
  <c r="O212" i="43"/>
  <c r="P212" i="43" s="1"/>
  <c r="M212" i="43"/>
  <c r="N212" i="43" s="1"/>
  <c r="K212" i="43"/>
  <c r="L212" i="43" s="1"/>
  <c r="I212" i="43"/>
  <c r="J212" i="43" s="1"/>
  <c r="B212" i="43"/>
  <c r="A212" i="43"/>
  <c r="AF211" i="43"/>
  <c r="AD211" i="43"/>
  <c r="AA211" i="43"/>
  <c r="AB211" i="43" s="1"/>
  <c r="Y211" i="43"/>
  <c r="Z211" i="43" s="1"/>
  <c r="W211" i="43"/>
  <c r="X211" i="43" s="1"/>
  <c r="U211" i="43"/>
  <c r="V211" i="43" s="1"/>
  <c r="S211" i="43"/>
  <c r="T211" i="43" s="1"/>
  <c r="Q211" i="43"/>
  <c r="R211" i="43" s="1"/>
  <c r="O211" i="43"/>
  <c r="P211" i="43" s="1"/>
  <c r="M211" i="43"/>
  <c r="N211" i="43" s="1"/>
  <c r="K211" i="43"/>
  <c r="L211" i="43" s="1"/>
  <c r="I211" i="43"/>
  <c r="J211" i="43" s="1"/>
  <c r="B211" i="43"/>
  <c r="A211" i="43"/>
  <c r="AF210" i="43"/>
  <c r="AD210" i="43"/>
  <c r="AA210" i="43"/>
  <c r="AB210" i="43" s="1"/>
  <c r="Y210" i="43"/>
  <c r="Z210" i="43" s="1"/>
  <c r="W210" i="43"/>
  <c r="X210" i="43" s="1"/>
  <c r="U210" i="43"/>
  <c r="V210" i="43" s="1"/>
  <c r="S210" i="43"/>
  <c r="T210" i="43" s="1"/>
  <c r="Q210" i="43"/>
  <c r="R210" i="43" s="1"/>
  <c r="O210" i="43"/>
  <c r="P210" i="43" s="1"/>
  <c r="M210" i="43"/>
  <c r="N210" i="43" s="1"/>
  <c r="L210" i="43"/>
  <c r="I210" i="43"/>
  <c r="J210" i="43" s="1"/>
  <c r="B210" i="43"/>
  <c r="A210" i="43"/>
  <c r="AF209" i="43"/>
  <c r="AD209" i="43"/>
  <c r="AA209" i="43"/>
  <c r="AB209" i="43" s="1"/>
  <c r="Y209" i="43"/>
  <c r="Z209" i="43" s="1"/>
  <c r="W209" i="43"/>
  <c r="X209" i="43" s="1"/>
  <c r="U209" i="43"/>
  <c r="V209" i="43" s="1"/>
  <c r="S209" i="43"/>
  <c r="T209" i="43" s="1"/>
  <c r="Q209" i="43"/>
  <c r="R209" i="43" s="1"/>
  <c r="O209" i="43"/>
  <c r="P209" i="43" s="1"/>
  <c r="M209" i="43"/>
  <c r="N209" i="43" s="1"/>
  <c r="L209" i="43"/>
  <c r="I209" i="43"/>
  <c r="J209" i="43" s="1"/>
  <c r="B209" i="43"/>
  <c r="A209" i="43"/>
  <c r="AF208" i="43"/>
  <c r="AD208" i="43"/>
  <c r="AA208" i="43"/>
  <c r="AB208" i="43" s="1"/>
  <c r="Y208" i="43"/>
  <c r="Z208" i="43" s="1"/>
  <c r="W208" i="43"/>
  <c r="X208" i="43" s="1"/>
  <c r="U208" i="43"/>
  <c r="V208" i="43" s="1"/>
  <c r="S208" i="43"/>
  <c r="T208" i="43" s="1"/>
  <c r="Q208" i="43"/>
  <c r="R208" i="43" s="1"/>
  <c r="O208" i="43"/>
  <c r="P208" i="43" s="1"/>
  <c r="M208" i="43"/>
  <c r="N208" i="43" s="1"/>
  <c r="L208" i="43"/>
  <c r="I208" i="43"/>
  <c r="J208" i="43" s="1"/>
  <c r="B208" i="43"/>
  <c r="A208" i="43"/>
  <c r="AF207" i="43"/>
  <c r="AD207" i="43"/>
  <c r="AA207" i="43"/>
  <c r="AB207" i="43" s="1"/>
  <c r="Y207" i="43"/>
  <c r="Z207" i="43" s="1"/>
  <c r="W207" i="43"/>
  <c r="X207" i="43" s="1"/>
  <c r="U207" i="43"/>
  <c r="V207" i="43" s="1"/>
  <c r="S207" i="43"/>
  <c r="T207" i="43" s="1"/>
  <c r="Q207" i="43"/>
  <c r="R207" i="43" s="1"/>
  <c r="O207" i="43"/>
  <c r="P207" i="43" s="1"/>
  <c r="M207" i="43"/>
  <c r="N207" i="43" s="1"/>
  <c r="L207" i="43"/>
  <c r="I207" i="43"/>
  <c r="J207" i="43" s="1"/>
  <c r="B207" i="43"/>
  <c r="A207" i="43"/>
  <c r="AF206" i="43"/>
  <c r="AD206" i="43"/>
  <c r="AA206" i="43"/>
  <c r="AB206" i="43" s="1"/>
  <c r="Y206" i="43"/>
  <c r="Z206" i="43" s="1"/>
  <c r="W206" i="43"/>
  <c r="X206" i="43" s="1"/>
  <c r="U206" i="43"/>
  <c r="V206" i="43" s="1"/>
  <c r="S206" i="43"/>
  <c r="T206" i="43" s="1"/>
  <c r="Q206" i="43"/>
  <c r="R206" i="43" s="1"/>
  <c r="O206" i="43"/>
  <c r="P206" i="43" s="1"/>
  <c r="M206" i="43"/>
  <c r="N206" i="43" s="1"/>
  <c r="L206" i="43"/>
  <c r="I206" i="43"/>
  <c r="J206" i="43" s="1"/>
  <c r="B206" i="43"/>
  <c r="A206" i="43"/>
  <c r="AF205" i="43"/>
  <c r="AD205" i="43"/>
  <c r="AA205" i="43"/>
  <c r="AB205" i="43" s="1"/>
  <c r="Y205" i="43"/>
  <c r="Z205" i="43" s="1"/>
  <c r="W205" i="43"/>
  <c r="X205" i="43" s="1"/>
  <c r="U205" i="43"/>
  <c r="V205" i="43" s="1"/>
  <c r="S205" i="43"/>
  <c r="T205" i="43" s="1"/>
  <c r="Q205" i="43"/>
  <c r="R205" i="43" s="1"/>
  <c r="O205" i="43"/>
  <c r="P205" i="43" s="1"/>
  <c r="M205" i="43"/>
  <c r="N205" i="43" s="1"/>
  <c r="L205" i="43"/>
  <c r="I205" i="43"/>
  <c r="J205" i="43" s="1"/>
  <c r="B205" i="43"/>
  <c r="A205" i="43"/>
  <c r="AF204" i="43"/>
  <c r="AD204" i="43"/>
  <c r="AA204" i="43"/>
  <c r="AB204" i="43" s="1"/>
  <c r="Y204" i="43"/>
  <c r="Z204" i="43" s="1"/>
  <c r="W204" i="43"/>
  <c r="X204" i="43" s="1"/>
  <c r="U204" i="43"/>
  <c r="V204" i="43" s="1"/>
  <c r="S204" i="43"/>
  <c r="T204" i="43" s="1"/>
  <c r="Q204" i="43"/>
  <c r="R204" i="43" s="1"/>
  <c r="O204" i="43"/>
  <c r="P204" i="43" s="1"/>
  <c r="M204" i="43"/>
  <c r="N204" i="43" s="1"/>
  <c r="L204" i="43"/>
  <c r="I204" i="43"/>
  <c r="J204" i="43" s="1"/>
  <c r="B204" i="43"/>
  <c r="A204" i="43"/>
  <c r="AF203" i="43"/>
  <c r="AD203" i="43"/>
  <c r="AA203" i="43"/>
  <c r="AB203" i="43" s="1"/>
  <c r="Y203" i="43"/>
  <c r="Z203" i="43" s="1"/>
  <c r="W203" i="43"/>
  <c r="X203" i="43" s="1"/>
  <c r="U203" i="43"/>
  <c r="V203" i="43" s="1"/>
  <c r="S203" i="43"/>
  <c r="T203" i="43" s="1"/>
  <c r="Q203" i="43"/>
  <c r="R203" i="43" s="1"/>
  <c r="O203" i="43"/>
  <c r="P203" i="43" s="1"/>
  <c r="M203" i="43"/>
  <c r="N203" i="43" s="1"/>
  <c r="L203" i="43"/>
  <c r="I203" i="43"/>
  <c r="J203" i="43" s="1"/>
  <c r="B203" i="43"/>
  <c r="A203" i="43"/>
  <c r="AF202" i="43"/>
  <c r="AD202" i="43"/>
  <c r="AA202" i="43"/>
  <c r="AB202" i="43" s="1"/>
  <c r="Y202" i="43"/>
  <c r="Z202" i="43" s="1"/>
  <c r="W202" i="43"/>
  <c r="X202" i="43" s="1"/>
  <c r="U202" i="43"/>
  <c r="V202" i="43" s="1"/>
  <c r="S202" i="43"/>
  <c r="T202" i="43" s="1"/>
  <c r="Q202" i="43"/>
  <c r="R202" i="43" s="1"/>
  <c r="O202" i="43"/>
  <c r="P202" i="43" s="1"/>
  <c r="M202" i="43"/>
  <c r="N202" i="43" s="1"/>
  <c r="L202" i="43"/>
  <c r="I202" i="43"/>
  <c r="J202" i="43" s="1"/>
  <c r="B202" i="43"/>
  <c r="A202" i="43"/>
  <c r="AF201" i="43"/>
  <c r="AD201" i="43"/>
  <c r="AA201" i="43"/>
  <c r="AB201" i="43" s="1"/>
  <c r="Y201" i="43"/>
  <c r="Z201" i="43" s="1"/>
  <c r="W201" i="43"/>
  <c r="X201" i="43" s="1"/>
  <c r="U201" i="43"/>
  <c r="V201" i="43" s="1"/>
  <c r="S201" i="43"/>
  <c r="T201" i="43" s="1"/>
  <c r="Q201" i="43"/>
  <c r="R201" i="43" s="1"/>
  <c r="O201" i="43"/>
  <c r="P201" i="43" s="1"/>
  <c r="M201" i="43"/>
  <c r="N201" i="43" s="1"/>
  <c r="L201" i="43"/>
  <c r="I201" i="43"/>
  <c r="J201" i="43" s="1"/>
  <c r="B201" i="43"/>
  <c r="A201" i="43"/>
  <c r="AF200" i="43"/>
  <c r="AD200" i="43"/>
  <c r="AA200" i="43"/>
  <c r="AB200" i="43" s="1"/>
  <c r="Y200" i="43"/>
  <c r="Z200" i="43" s="1"/>
  <c r="W200" i="43"/>
  <c r="X200" i="43" s="1"/>
  <c r="U200" i="43"/>
  <c r="V200" i="43" s="1"/>
  <c r="S200" i="43"/>
  <c r="T200" i="43" s="1"/>
  <c r="Q200" i="43"/>
  <c r="R200" i="43" s="1"/>
  <c r="O200" i="43"/>
  <c r="P200" i="43" s="1"/>
  <c r="M200" i="43"/>
  <c r="N200" i="43" s="1"/>
  <c r="L200" i="43"/>
  <c r="I200" i="43"/>
  <c r="J200" i="43" s="1"/>
  <c r="B200" i="43"/>
  <c r="A200" i="43"/>
  <c r="AF199" i="43"/>
  <c r="AD199" i="43"/>
  <c r="AA199" i="43"/>
  <c r="AB199" i="43" s="1"/>
  <c r="Y199" i="43"/>
  <c r="Z199" i="43" s="1"/>
  <c r="W199" i="43"/>
  <c r="X199" i="43" s="1"/>
  <c r="U199" i="43"/>
  <c r="V199" i="43" s="1"/>
  <c r="S199" i="43"/>
  <c r="T199" i="43" s="1"/>
  <c r="Q199" i="43"/>
  <c r="R199" i="43" s="1"/>
  <c r="O199" i="43"/>
  <c r="P199" i="43" s="1"/>
  <c r="M199" i="43"/>
  <c r="N199" i="43" s="1"/>
  <c r="L199" i="43"/>
  <c r="I199" i="43"/>
  <c r="J199" i="43" s="1"/>
  <c r="B199" i="43"/>
  <c r="A199" i="43"/>
  <c r="AF198" i="43"/>
  <c r="AD198" i="43"/>
  <c r="AA198" i="43"/>
  <c r="AB198" i="43" s="1"/>
  <c r="Y198" i="43"/>
  <c r="Z198" i="43" s="1"/>
  <c r="W198" i="43"/>
  <c r="X198" i="43" s="1"/>
  <c r="U198" i="43"/>
  <c r="V198" i="43" s="1"/>
  <c r="S198" i="43"/>
  <c r="T198" i="43" s="1"/>
  <c r="Q198" i="43"/>
  <c r="R198" i="43" s="1"/>
  <c r="O198" i="43"/>
  <c r="P198" i="43" s="1"/>
  <c r="M198" i="43"/>
  <c r="N198" i="43" s="1"/>
  <c r="L198" i="43"/>
  <c r="I198" i="43"/>
  <c r="J198" i="43" s="1"/>
  <c r="B198" i="43"/>
  <c r="A198" i="43"/>
  <c r="AF197" i="43"/>
  <c r="AD197" i="43"/>
  <c r="AA197" i="43"/>
  <c r="AB197" i="43" s="1"/>
  <c r="Y197" i="43"/>
  <c r="Z197" i="43" s="1"/>
  <c r="W197" i="43"/>
  <c r="X197" i="43" s="1"/>
  <c r="U197" i="43"/>
  <c r="V197" i="43" s="1"/>
  <c r="S197" i="43"/>
  <c r="T197" i="43" s="1"/>
  <c r="Q197" i="43"/>
  <c r="R197" i="43" s="1"/>
  <c r="O197" i="43"/>
  <c r="P197" i="43" s="1"/>
  <c r="M197" i="43"/>
  <c r="N197" i="43" s="1"/>
  <c r="L197" i="43"/>
  <c r="I197" i="43"/>
  <c r="J197" i="43" s="1"/>
  <c r="B197" i="43"/>
  <c r="A197" i="43"/>
  <c r="AF196" i="43"/>
  <c r="AD196" i="43"/>
  <c r="AA196" i="43"/>
  <c r="AB196" i="43" s="1"/>
  <c r="Y196" i="43"/>
  <c r="Z196" i="43" s="1"/>
  <c r="W196" i="43"/>
  <c r="X196" i="43" s="1"/>
  <c r="U196" i="43"/>
  <c r="V196" i="43" s="1"/>
  <c r="S196" i="43"/>
  <c r="T196" i="43" s="1"/>
  <c r="Q196" i="43"/>
  <c r="R196" i="43" s="1"/>
  <c r="O196" i="43"/>
  <c r="P196" i="43" s="1"/>
  <c r="M196" i="43"/>
  <c r="N196" i="43" s="1"/>
  <c r="L196" i="43"/>
  <c r="I196" i="43"/>
  <c r="J196" i="43" s="1"/>
  <c r="B196" i="43"/>
  <c r="A196" i="43"/>
  <c r="AF195" i="43"/>
  <c r="AD195" i="43"/>
  <c r="AA195" i="43"/>
  <c r="AB195" i="43" s="1"/>
  <c r="Y195" i="43"/>
  <c r="Z195" i="43" s="1"/>
  <c r="W195" i="43"/>
  <c r="X195" i="43" s="1"/>
  <c r="U195" i="43"/>
  <c r="V195" i="43" s="1"/>
  <c r="S195" i="43"/>
  <c r="T195" i="43" s="1"/>
  <c r="Q195" i="43"/>
  <c r="R195" i="43" s="1"/>
  <c r="O195" i="43"/>
  <c r="P195" i="43" s="1"/>
  <c r="M195" i="43"/>
  <c r="N195" i="43" s="1"/>
  <c r="L195" i="43"/>
  <c r="I195" i="43"/>
  <c r="J195" i="43" s="1"/>
  <c r="B195" i="43"/>
  <c r="A195" i="43"/>
  <c r="AF194" i="43"/>
  <c r="AD194" i="43"/>
  <c r="AA194" i="43"/>
  <c r="AB194" i="43" s="1"/>
  <c r="Y194" i="43"/>
  <c r="Z194" i="43" s="1"/>
  <c r="W194" i="43"/>
  <c r="X194" i="43" s="1"/>
  <c r="U194" i="43"/>
  <c r="V194" i="43" s="1"/>
  <c r="S194" i="43"/>
  <c r="T194" i="43" s="1"/>
  <c r="Q194" i="43"/>
  <c r="R194" i="43" s="1"/>
  <c r="O194" i="43"/>
  <c r="P194" i="43" s="1"/>
  <c r="M194" i="43"/>
  <c r="N194" i="43" s="1"/>
  <c r="L194" i="43"/>
  <c r="I194" i="43"/>
  <c r="J194" i="43" s="1"/>
  <c r="B194" i="43"/>
  <c r="A194" i="43"/>
  <c r="AF193" i="43"/>
  <c r="AD193" i="43"/>
  <c r="AA193" i="43"/>
  <c r="AB193" i="43" s="1"/>
  <c r="Y193" i="43"/>
  <c r="Z193" i="43" s="1"/>
  <c r="W193" i="43"/>
  <c r="X193" i="43" s="1"/>
  <c r="U193" i="43"/>
  <c r="V193" i="43" s="1"/>
  <c r="S193" i="43"/>
  <c r="T193" i="43" s="1"/>
  <c r="Q193" i="43"/>
  <c r="R193" i="43" s="1"/>
  <c r="O193" i="43"/>
  <c r="P193" i="43" s="1"/>
  <c r="M193" i="43"/>
  <c r="N193" i="43" s="1"/>
  <c r="K193" i="43"/>
  <c r="L193" i="43" s="1"/>
  <c r="I193" i="43"/>
  <c r="J193" i="43" s="1"/>
  <c r="B193" i="43"/>
  <c r="A193" i="43"/>
  <c r="AF192" i="43"/>
  <c r="AD192" i="43"/>
  <c r="AA192" i="43"/>
  <c r="AB192" i="43" s="1"/>
  <c r="Y192" i="43"/>
  <c r="Z192" i="43" s="1"/>
  <c r="W192" i="43"/>
  <c r="X192" i="43" s="1"/>
  <c r="U192" i="43"/>
  <c r="V192" i="43" s="1"/>
  <c r="S192" i="43"/>
  <c r="T192" i="43" s="1"/>
  <c r="Q192" i="43"/>
  <c r="R192" i="43" s="1"/>
  <c r="O192" i="43"/>
  <c r="P192" i="43" s="1"/>
  <c r="M192" i="43"/>
  <c r="N192" i="43" s="1"/>
  <c r="K192" i="43"/>
  <c r="L192" i="43" s="1"/>
  <c r="I192" i="43"/>
  <c r="J192" i="43" s="1"/>
  <c r="B192" i="43"/>
  <c r="A192" i="43"/>
  <c r="AF191" i="43"/>
  <c r="AD191" i="43"/>
  <c r="AA191" i="43"/>
  <c r="AB191" i="43" s="1"/>
  <c r="Y191" i="43"/>
  <c r="Z191" i="43" s="1"/>
  <c r="W191" i="43"/>
  <c r="X191" i="43" s="1"/>
  <c r="U191" i="43"/>
  <c r="V191" i="43" s="1"/>
  <c r="S191" i="43"/>
  <c r="T191" i="43" s="1"/>
  <c r="Q191" i="43"/>
  <c r="R191" i="43" s="1"/>
  <c r="O191" i="43"/>
  <c r="P191" i="43" s="1"/>
  <c r="M191" i="43"/>
  <c r="N191" i="43" s="1"/>
  <c r="L191" i="43"/>
  <c r="I191" i="43"/>
  <c r="J191" i="43" s="1"/>
  <c r="B191" i="43"/>
  <c r="A191" i="43"/>
  <c r="AF190" i="43"/>
  <c r="AD190" i="43"/>
  <c r="AA190" i="43"/>
  <c r="AB190" i="43" s="1"/>
  <c r="Y190" i="43"/>
  <c r="Z190" i="43" s="1"/>
  <c r="W190" i="43"/>
  <c r="X190" i="43" s="1"/>
  <c r="U190" i="43"/>
  <c r="V190" i="43" s="1"/>
  <c r="S190" i="43"/>
  <c r="T190" i="43" s="1"/>
  <c r="Q190" i="43"/>
  <c r="R190" i="43" s="1"/>
  <c r="O190" i="43"/>
  <c r="P190" i="43" s="1"/>
  <c r="M190" i="43"/>
  <c r="N190" i="43" s="1"/>
  <c r="L190" i="43"/>
  <c r="I190" i="43"/>
  <c r="J190" i="43" s="1"/>
  <c r="B190" i="43"/>
  <c r="A190" i="43"/>
  <c r="AF189" i="43"/>
  <c r="AD189" i="43"/>
  <c r="AA189" i="43"/>
  <c r="AB189" i="43" s="1"/>
  <c r="Y189" i="43"/>
  <c r="Z189" i="43" s="1"/>
  <c r="W189" i="43"/>
  <c r="X189" i="43" s="1"/>
  <c r="U189" i="43"/>
  <c r="V189" i="43" s="1"/>
  <c r="S189" i="43"/>
  <c r="T189" i="43" s="1"/>
  <c r="Q189" i="43"/>
  <c r="R189" i="43" s="1"/>
  <c r="O189" i="43"/>
  <c r="P189" i="43" s="1"/>
  <c r="M189" i="43"/>
  <c r="N189" i="43" s="1"/>
  <c r="L189" i="43"/>
  <c r="I189" i="43"/>
  <c r="J189" i="43" s="1"/>
  <c r="B189" i="43"/>
  <c r="A189" i="43"/>
  <c r="AF188" i="43"/>
  <c r="AD188" i="43"/>
  <c r="AA188" i="43"/>
  <c r="AB188" i="43" s="1"/>
  <c r="Y188" i="43"/>
  <c r="Z188" i="43" s="1"/>
  <c r="W188" i="43"/>
  <c r="X188" i="43" s="1"/>
  <c r="U188" i="43"/>
  <c r="V188" i="43" s="1"/>
  <c r="S188" i="43"/>
  <c r="T188" i="43" s="1"/>
  <c r="Q188" i="43"/>
  <c r="R188" i="43" s="1"/>
  <c r="O188" i="43"/>
  <c r="P188" i="43" s="1"/>
  <c r="M188" i="43"/>
  <c r="N188" i="43" s="1"/>
  <c r="L188" i="43"/>
  <c r="I188" i="43"/>
  <c r="J188" i="43" s="1"/>
  <c r="B188" i="43"/>
  <c r="A188" i="43"/>
  <c r="AF187" i="43"/>
  <c r="AD187" i="43"/>
  <c r="AA187" i="43"/>
  <c r="AB187" i="43" s="1"/>
  <c r="Y187" i="43"/>
  <c r="Z187" i="43" s="1"/>
  <c r="W187" i="43"/>
  <c r="X187" i="43" s="1"/>
  <c r="U187" i="43"/>
  <c r="V187" i="43" s="1"/>
  <c r="S187" i="43"/>
  <c r="T187" i="43" s="1"/>
  <c r="Q187" i="43"/>
  <c r="R187" i="43" s="1"/>
  <c r="O187" i="43"/>
  <c r="P187" i="43" s="1"/>
  <c r="M187" i="43"/>
  <c r="N187" i="43" s="1"/>
  <c r="L187" i="43"/>
  <c r="I187" i="43"/>
  <c r="J187" i="43" s="1"/>
  <c r="B187" i="43"/>
  <c r="A187" i="43"/>
  <c r="AF186" i="43"/>
  <c r="AD186" i="43"/>
  <c r="AA186" i="43"/>
  <c r="AB186" i="43" s="1"/>
  <c r="Y186" i="43"/>
  <c r="Z186" i="43" s="1"/>
  <c r="W186" i="43"/>
  <c r="X186" i="43" s="1"/>
  <c r="U186" i="43"/>
  <c r="V186" i="43" s="1"/>
  <c r="S186" i="43"/>
  <c r="T186" i="43" s="1"/>
  <c r="Q186" i="43"/>
  <c r="R186" i="43" s="1"/>
  <c r="O186" i="43"/>
  <c r="P186" i="43" s="1"/>
  <c r="M186" i="43"/>
  <c r="N186" i="43" s="1"/>
  <c r="L186" i="43"/>
  <c r="I186" i="43"/>
  <c r="J186" i="43" s="1"/>
  <c r="B186" i="43"/>
  <c r="A186" i="43"/>
  <c r="AF185" i="43"/>
  <c r="AD185" i="43"/>
  <c r="AA185" i="43"/>
  <c r="AB185" i="43" s="1"/>
  <c r="Y185" i="43"/>
  <c r="Z185" i="43" s="1"/>
  <c r="W185" i="43"/>
  <c r="X185" i="43" s="1"/>
  <c r="U185" i="43"/>
  <c r="V185" i="43" s="1"/>
  <c r="S185" i="43"/>
  <c r="T185" i="43" s="1"/>
  <c r="Q185" i="43"/>
  <c r="R185" i="43" s="1"/>
  <c r="O185" i="43"/>
  <c r="P185" i="43" s="1"/>
  <c r="M185" i="43"/>
  <c r="N185" i="43" s="1"/>
  <c r="L185" i="43"/>
  <c r="I185" i="43"/>
  <c r="J185" i="43" s="1"/>
  <c r="B185" i="43"/>
  <c r="A185" i="43"/>
  <c r="AF184" i="43"/>
  <c r="AD184" i="43"/>
  <c r="AA184" i="43"/>
  <c r="AB184" i="43" s="1"/>
  <c r="Y184" i="43"/>
  <c r="Z184" i="43" s="1"/>
  <c r="W184" i="43"/>
  <c r="X184" i="43" s="1"/>
  <c r="U184" i="43"/>
  <c r="V184" i="43" s="1"/>
  <c r="S184" i="43"/>
  <c r="T184" i="43" s="1"/>
  <c r="Q184" i="43"/>
  <c r="R184" i="43" s="1"/>
  <c r="O184" i="43"/>
  <c r="P184" i="43" s="1"/>
  <c r="M184" i="43"/>
  <c r="N184" i="43" s="1"/>
  <c r="L184" i="43"/>
  <c r="I184" i="43"/>
  <c r="J184" i="43" s="1"/>
  <c r="B184" i="43"/>
  <c r="A184" i="43"/>
  <c r="AF183" i="43"/>
  <c r="AD183" i="43"/>
  <c r="AA183" i="43"/>
  <c r="AB183" i="43" s="1"/>
  <c r="Y183" i="43"/>
  <c r="Z183" i="43" s="1"/>
  <c r="W183" i="43"/>
  <c r="X183" i="43" s="1"/>
  <c r="U183" i="43"/>
  <c r="V183" i="43" s="1"/>
  <c r="S183" i="43"/>
  <c r="T183" i="43" s="1"/>
  <c r="Q183" i="43"/>
  <c r="R183" i="43" s="1"/>
  <c r="O183" i="43"/>
  <c r="P183" i="43" s="1"/>
  <c r="M183" i="43"/>
  <c r="N183" i="43" s="1"/>
  <c r="L183" i="43"/>
  <c r="I183" i="43"/>
  <c r="J183" i="43" s="1"/>
  <c r="B183" i="43"/>
  <c r="A183" i="43"/>
  <c r="AF182" i="43"/>
  <c r="AD182" i="43"/>
  <c r="AA182" i="43"/>
  <c r="AB182" i="43" s="1"/>
  <c r="Y182" i="43"/>
  <c r="Z182" i="43" s="1"/>
  <c r="W182" i="43"/>
  <c r="X182" i="43" s="1"/>
  <c r="U182" i="43"/>
  <c r="V182" i="43" s="1"/>
  <c r="S182" i="43"/>
  <c r="T182" i="43" s="1"/>
  <c r="Q182" i="43"/>
  <c r="R182" i="43" s="1"/>
  <c r="O182" i="43"/>
  <c r="P182" i="43" s="1"/>
  <c r="M182" i="43"/>
  <c r="N182" i="43" s="1"/>
  <c r="L182" i="43"/>
  <c r="I182" i="43"/>
  <c r="J182" i="43" s="1"/>
  <c r="B182" i="43"/>
  <c r="A182" i="43"/>
  <c r="AF181" i="43"/>
  <c r="AD181" i="43"/>
  <c r="AA181" i="43"/>
  <c r="AB181" i="43" s="1"/>
  <c r="Y181" i="43"/>
  <c r="Z181" i="43" s="1"/>
  <c r="W181" i="43"/>
  <c r="X181" i="43" s="1"/>
  <c r="U181" i="43"/>
  <c r="V181" i="43" s="1"/>
  <c r="S181" i="43"/>
  <c r="T181" i="43" s="1"/>
  <c r="Q181" i="43"/>
  <c r="R181" i="43" s="1"/>
  <c r="O181" i="43"/>
  <c r="P181" i="43" s="1"/>
  <c r="M181" i="43"/>
  <c r="N181" i="43" s="1"/>
  <c r="L181" i="43"/>
  <c r="I181" i="43"/>
  <c r="J181" i="43" s="1"/>
  <c r="B181" i="43"/>
  <c r="A181" i="43"/>
  <c r="AF180" i="43"/>
  <c r="AD180" i="43"/>
  <c r="AA180" i="43"/>
  <c r="AB180" i="43" s="1"/>
  <c r="Y180" i="43"/>
  <c r="Z180" i="43" s="1"/>
  <c r="W180" i="43"/>
  <c r="X180" i="43" s="1"/>
  <c r="U180" i="43"/>
  <c r="V180" i="43" s="1"/>
  <c r="S180" i="43"/>
  <c r="T180" i="43" s="1"/>
  <c r="Q180" i="43"/>
  <c r="R180" i="43" s="1"/>
  <c r="O180" i="43"/>
  <c r="P180" i="43" s="1"/>
  <c r="M180" i="43"/>
  <c r="N180" i="43" s="1"/>
  <c r="L180" i="43"/>
  <c r="I180" i="43"/>
  <c r="J180" i="43" s="1"/>
  <c r="B180" i="43"/>
  <c r="A180" i="43"/>
  <c r="AF179" i="43"/>
  <c r="AD179" i="43"/>
  <c r="AA179" i="43"/>
  <c r="AB179" i="43" s="1"/>
  <c r="Y179" i="43"/>
  <c r="Z179" i="43" s="1"/>
  <c r="W179" i="43"/>
  <c r="X179" i="43" s="1"/>
  <c r="U179" i="43"/>
  <c r="V179" i="43" s="1"/>
  <c r="S179" i="43"/>
  <c r="T179" i="43" s="1"/>
  <c r="Q179" i="43"/>
  <c r="R179" i="43" s="1"/>
  <c r="O179" i="43"/>
  <c r="P179" i="43" s="1"/>
  <c r="M179" i="43"/>
  <c r="N179" i="43" s="1"/>
  <c r="L179" i="43"/>
  <c r="I179" i="43"/>
  <c r="J179" i="43" s="1"/>
  <c r="B179" i="43"/>
  <c r="A179" i="43"/>
  <c r="AF178" i="43"/>
  <c r="AD178" i="43"/>
  <c r="AA178" i="43"/>
  <c r="AB178" i="43" s="1"/>
  <c r="Y178" i="43"/>
  <c r="Z178" i="43" s="1"/>
  <c r="W178" i="43"/>
  <c r="X178" i="43" s="1"/>
  <c r="U178" i="43"/>
  <c r="V178" i="43" s="1"/>
  <c r="S178" i="43"/>
  <c r="T178" i="43" s="1"/>
  <c r="Q178" i="43"/>
  <c r="R178" i="43" s="1"/>
  <c r="O178" i="43"/>
  <c r="P178" i="43" s="1"/>
  <c r="M178" i="43"/>
  <c r="N178" i="43" s="1"/>
  <c r="L178" i="43"/>
  <c r="I178" i="43"/>
  <c r="J178" i="43" s="1"/>
  <c r="B178" i="43"/>
  <c r="A178" i="43"/>
  <c r="AF177" i="43"/>
  <c r="AD177" i="43"/>
  <c r="AA177" i="43"/>
  <c r="AB177" i="43" s="1"/>
  <c r="Y177" i="43"/>
  <c r="Z177" i="43" s="1"/>
  <c r="W177" i="43"/>
  <c r="X177" i="43" s="1"/>
  <c r="U177" i="43"/>
  <c r="V177" i="43" s="1"/>
  <c r="S177" i="43"/>
  <c r="T177" i="43" s="1"/>
  <c r="Q177" i="43"/>
  <c r="R177" i="43" s="1"/>
  <c r="O177" i="43"/>
  <c r="P177" i="43" s="1"/>
  <c r="M177" i="43"/>
  <c r="N177" i="43" s="1"/>
  <c r="L177" i="43"/>
  <c r="I177" i="43"/>
  <c r="J177" i="43" s="1"/>
  <c r="B177" i="43"/>
  <c r="A177" i="43"/>
  <c r="AF176" i="43"/>
  <c r="AD176" i="43"/>
  <c r="AA176" i="43"/>
  <c r="AB176" i="43" s="1"/>
  <c r="Y176" i="43"/>
  <c r="Z176" i="43" s="1"/>
  <c r="W176" i="43"/>
  <c r="X176" i="43" s="1"/>
  <c r="U176" i="43"/>
  <c r="V176" i="43" s="1"/>
  <c r="S176" i="43"/>
  <c r="T176" i="43" s="1"/>
  <c r="Q176" i="43"/>
  <c r="R176" i="43" s="1"/>
  <c r="O176" i="43"/>
  <c r="P176" i="43" s="1"/>
  <c r="M176" i="43"/>
  <c r="N176" i="43" s="1"/>
  <c r="L176" i="43"/>
  <c r="I176" i="43"/>
  <c r="J176" i="43" s="1"/>
  <c r="B176" i="43"/>
  <c r="A176" i="43"/>
  <c r="AF175" i="43"/>
  <c r="AD175" i="43"/>
  <c r="AA175" i="43"/>
  <c r="AB175" i="43" s="1"/>
  <c r="Y175" i="43"/>
  <c r="Z175" i="43" s="1"/>
  <c r="W175" i="43"/>
  <c r="X175" i="43" s="1"/>
  <c r="U175" i="43"/>
  <c r="V175" i="43" s="1"/>
  <c r="S175" i="43"/>
  <c r="T175" i="43" s="1"/>
  <c r="Q175" i="43"/>
  <c r="R175" i="43" s="1"/>
  <c r="O175" i="43"/>
  <c r="P175" i="43" s="1"/>
  <c r="M175" i="43"/>
  <c r="N175" i="43" s="1"/>
  <c r="L175" i="43"/>
  <c r="I175" i="43"/>
  <c r="J175" i="43" s="1"/>
  <c r="B175" i="43"/>
  <c r="A175" i="43"/>
  <c r="AF174" i="43"/>
  <c r="AD174" i="43"/>
  <c r="AA174" i="43"/>
  <c r="AB174" i="43" s="1"/>
  <c r="Y174" i="43"/>
  <c r="Z174" i="43" s="1"/>
  <c r="W174" i="43"/>
  <c r="X174" i="43" s="1"/>
  <c r="U174" i="43"/>
  <c r="V174" i="43" s="1"/>
  <c r="S174" i="43"/>
  <c r="T174" i="43" s="1"/>
  <c r="Q174" i="43"/>
  <c r="R174" i="43" s="1"/>
  <c r="O174" i="43"/>
  <c r="P174" i="43" s="1"/>
  <c r="M174" i="43"/>
  <c r="N174" i="43" s="1"/>
  <c r="L174" i="43"/>
  <c r="I174" i="43"/>
  <c r="J174" i="43" s="1"/>
  <c r="B174" i="43"/>
  <c r="A174" i="43"/>
  <c r="AF173" i="43"/>
  <c r="AD173" i="43"/>
  <c r="AA173" i="43"/>
  <c r="AB173" i="43" s="1"/>
  <c r="Y173" i="43"/>
  <c r="Z173" i="43" s="1"/>
  <c r="W173" i="43"/>
  <c r="X173" i="43" s="1"/>
  <c r="U173" i="43"/>
  <c r="V173" i="43" s="1"/>
  <c r="S173" i="43"/>
  <c r="T173" i="43" s="1"/>
  <c r="Q173" i="43"/>
  <c r="R173" i="43" s="1"/>
  <c r="O173" i="43"/>
  <c r="P173" i="43" s="1"/>
  <c r="M173" i="43"/>
  <c r="N173" i="43" s="1"/>
  <c r="L173" i="43"/>
  <c r="I173" i="43"/>
  <c r="J173" i="43" s="1"/>
  <c r="B173" i="43"/>
  <c r="A173" i="43"/>
  <c r="AF172" i="43"/>
  <c r="AD172" i="43"/>
  <c r="AA172" i="43"/>
  <c r="AB172" i="43" s="1"/>
  <c r="Y172" i="43"/>
  <c r="Z172" i="43" s="1"/>
  <c r="W172" i="43"/>
  <c r="X172" i="43" s="1"/>
  <c r="U172" i="43"/>
  <c r="V172" i="43" s="1"/>
  <c r="S172" i="43"/>
  <c r="T172" i="43" s="1"/>
  <c r="Q172" i="43"/>
  <c r="R172" i="43" s="1"/>
  <c r="O172" i="43"/>
  <c r="P172" i="43" s="1"/>
  <c r="M172" i="43"/>
  <c r="N172" i="43" s="1"/>
  <c r="L172" i="43"/>
  <c r="I172" i="43"/>
  <c r="J172" i="43" s="1"/>
  <c r="B172" i="43"/>
  <c r="A172" i="43"/>
  <c r="AF171" i="43"/>
  <c r="AD171" i="43"/>
  <c r="AA171" i="43"/>
  <c r="AB171" i="43" s="1"/>
  <c r="Y171" i="43"/>
  <c r="Z171" i="43" s="1"/>
  <c r="W171" i="43"/>
  <c r="X171" i="43" s="1"/>
  <c r="U171" i="43"/>
  <c r="V171" i="43" s="1"/>
  <c r="S171" i="43"/>
  <c r="T171" i="43" s="1"/>
  <c r="Q171" i="43"/>
  <c r="R171" i="43" s="1"/>
  <c r="O171" i="43"/>
  <c r="P171" i="43" s="1"/>
  <c r="M171" i="43"/>
  <c r="N171" i="43" s="1"/>
  <c r="L171" i="43"/>
  <c r="I171" i="43"/>
  <c r="J171" i="43" s="1"/>
  <c r="B171" i="43"/>
  <c r="A171" i="43"/>
  <c r="AF170" i="43"/>
  <c r="AD170" i="43"/>
  <c r="AA170" i="43"/>
  <c r="AB170" i="43" s="1"/>
  <c r="Y170" i="43"/>
  <c r="Z170" i="43" s="1"/>
  <c r="W170" i="43"/>
  <c r="X170" i="43" s="1"/>
  <c r="U170" i="43"/>
  <c r="V170" i="43" s="1"/>
  <c r="S170" i="43"/>
  <c r="T170" i="43" s="1"/>
  <c r="Q170" i="43"/>
  <c r="R170" i="43" s="1"/>
  <c r="O170" i="43"/>
  <c r="P170" i="43" s="1"/>
  <c r="M170" i="43"/>
  <c r="N170" i="43" s="1"/>
  <c r="L170" i="43"/>
  <c r="I170" i="43"/>
  <c r="J170" i="43" s="1"/>
  <c r="B170" i="43"/>
  <c r="A170" i="43"/>
  <c r="AF169" i="43"/>
  <c r="AD169" i="43"/>
  <c r="AA169" i="43"/>
  <c r="AB169" i="43" s="1"/>
  <c r="Y169" i="43"/>
  <c r="Z169" i="43" s="1"/>
  <c r="W169" i="43"/>
  <c r="X169" i="43" s="1"/>
  <c r="U169" i="43"/>
  <c r="V169" i="43" s="1"/>
  <c r="S169" i="43"/>
  <c r="T169" i="43" s="1"/>
  <c r="Q169" i="43"/>
  <c r="R169" i="43" s="1"/>
  <c r="O169" i="43"/>
  <c r="P169" i="43" s="1"/>
  <c r="M169" i="43"/>
  <c r="N169" i="43" s="1"/>
  <c r="L169" i="43"/>
  <c r="I169" i="43"/>
  <c r="J169" i="43" s="1"/>
  <c r="B169" i="43"/>
  <c r="A169" i="43"/>
  <c r="AF168" i="43"/>
  <c r="AD168" i="43"/>
  <c r="AA168" i="43"/>
  <c r="AB168" i="43" s="1"/>
  <c r="Y168" i="43"/>
  <c r="Z168" i="43" s="1"/>
  <c r="W168" i="43"/>
  <c r="X168" i="43" s="1"/>
  <c r="U168" i="43"/>
  <c r="V168" i="43" s="1"/>
  <c r="S168" i="43"/>
  <c r="T168" i="43" s="1"/>
  <c r="Q168" i="43"/>
  <c r="R168" i="43" s="1"/>
  <c r="O168" i="43"/>
  <c r="P168" i="43" s="1"/>
  <c r="M168" i="43"/>
  <c r="N168" i="43" s="1"/>
  <c r="L168" i="43"/>
  <c r="I168" i="43"/>
  <c r="J168" i="43" s="1"/>
  <c r="B168" i="43"/>
  <c r="A168" i="43"/>
  <c r="AF167" i="43"/>
  <c r="AD167" i="43"/>
  <c r="AA167" i="43"/>
  <c r="AB167" i="43" s="1"/>
  <c r="Y167" i="43"/>
  <c r="Z167" i="43" s="1"/>
  <c r="W167" i="43"/>
  <c r="X167" i="43" s="1"/>
  <c r="U167" i="43"/>
  <c r="V167" i="43" s="1"/>
  <c r="S167" i="43"/>
  <c r="T167" i="43" s="1"/>
  <c r="Q167" i="43"/>
  <c r="R167" i="43" s="1"/>
  <c r="O167" i="43"/>
  <c r="P167" i="43" s="1"/>
  <c r="M167" i="43"/>
  <c r="N167" i="43" s="1"/>
  <c r="L167" i="43"/>
  <c r="I167" i="43"/>
  <c r="J167" i="43" s="1"/>
  <c r="B167" i="43"/>
  <c r="A167" i="43"/>
  <c r="AF166" i="43"/>
  <c r="AD166" i="43"/>
  <c r="AA166" i="43"/>
  <c r="AB166" i="43" s="1"/>
  <c r="Y166" i="43"/>
  <c r="Z166" i="43" s="1"/>
  <c r="W166" i="43"/>
  <c r="X166" i="43" s="1"/>
  <c r="U166" i="43"/>
  <c r="V166" i="43" s="1"/>
  <c r="S166" i="43"/>
  <c r="T166" i="43" s="1"/>
  <c r="Q166" i="43"/>
  <c r="R166" i="43" s="1"/>
  <c r="O166" i="43"/>
  <c r="P166" i="43" s="1"/>
  <c r="M166" i="43"/>
  <c r="N166" i="43" s="1"/>
  <c r="L166" i="43"/>
  <c r="I166" i="43"/>
  <c r="J166" i="43" s="1"/>
  <c r="B166" i="43"/>
  <c r="A166" i="43"/>
  <c r="AF165" i="43"/>
  <c r="AD165" i="43"/>
  <c r="AA165" i="43"/>
  <c r="AB165" i="43" s="1"/>
  <c r="Y165" i="43"/>
  <c r="Z165" i="43" s="1"/>
  <c r="W165" i="43"/>
  <c r="X165" i="43" s="1"/>
  <c r="U165" i="43"/>
  <c r="V165" i="43" s="1"/>
  <c r="S165" i="43"/>
  <c r="T165" i="43" s="1"/>
  <c r="Q165" i="43"/>
  <c r="R165" i="43" s="1"/>
  <c r="O165" i="43"/>
  <c r="P165" i="43" s="1"/>
  <c r="M165" i="43"/>
  <c r="N165" i="43" s="1"/>
  <c r="K165" i="43"/>
  <c r="L165" i="43" s="1"/>
  <c r="I165" i="43"/>
  <c r="J165" i="43" s="1"/>
  <c r="B165" i="43"/>
  <c r="A165" i="43"/>
  <c r="AF164" i="43"/>
  <c r="AD164" i="43"/>
  <c r="AA164" i="43"/>
  <c r="AB164" i="43" s="1"/>
  <c r="Y164" i="43"/>
  <c r="Z164" i="43" s="1"/>
  <c r="W164" i="43"/>
  <c r="X164" i="43" s="1"/>
  <c r="U164" i="43"/>
  <c r="V164" i="43" s="1"/>
  <c r="S164" i="43"/>
  <c r="T164" i="43" s="1"/>
  <c r="Q164" i="43"/>
  <c r="R164" i="43" s="1"/>
  <c r="O164" i="43"/>
  <c r="P164" i="43" s="1"/>
  <c r="M164" i="43"/>
  <c r="N164" i="43" s="1"/>
  <c r="K164" i="43"/>
  <c r="L164" i="43" s="1"/>
  <c r="I164" i="43"/>
  <c r="J164" i="43" s="1"/>
  <c r="B164" i="43"/>
  <c r="A164" i="43"/>
  <c r="AF163" i="43"/>
  <c r="AD163" i="43"/>
  <c r="AA163" i="43"/>
  <c r="AB163" i="43" s="1"/>
  <c r="Y163" i="43"/>
  <c r="Z163" i="43" s="1"/>
  <c r="W163" i="43"/>
  <c r="X163" i="43" s="1"/>
  <c r="U163" i="43"/>
  <c r="V163" i="43" s="1"/>
  <c r="S163" i="43"/>
  <c r="T163" i="43" s="1"/>
  <c r="Q163" i="43"/>
  <c r="R163" i="43" s="1"/>
  <c r="O163" i="43"/>
  <c r="P163" i="43" s="1"/>
  <c r="M163" i="43"/>
  <c r="N163" i="43" s="1"/>
  <c r="L163" i="43"/>
  <c r="I163" i="43"/>
  <c r="J163" i="43" s="1"/>
  <c r="B163" i="43"/>
  <c r="A163" i="43"/>
  <c r="AF162" i="43"/>
  <c r="AD162" i="43"/>
  <c r="AA162" i="43"/>
  <c r="AB162" i="43" s="1"/>
  <c r="Y162" i="43"/>
  <c r="Z162" i="43" s="1"/>
  <c r="W162" i="43"/>
  <c r="X162" i="43" s="1"/>
  <c r="U162" i="43"/>
  <c r="V162" i="43" s="1"/>
  <c r="S162" i="43"/>
  <c r="T162" i="43" s="1"/>
  <c r="Q162" i="43"/>
  <c r="R162" i="43" s="1"/>
  <c r="O162" i="43"/>
  <c r="P162" i="43" s="1"/>
  <c r="M162" i="43"/>
  <c r="N162" i="43" s="1"/>
  <c r="L162" i="43"/>
  <c r="I162" i="43"/>
  <c r="J162" i="43" s="1"/>
  <c r="B162" i="43"/>
  <c r="A162" i="43"/>
  <c r="AF161" i="43"/>
  <c r="AD161" i="43"/>
  <c r="AA161" i="43"/>
  <c r="AB161" i="43" s="1"/>
  <c r="Y161" i="43"/>
  <c r="Z161" i="43" s="1"/>
  <c r="W161" i="43"/>
  <c r="X161" i="43" s="1"/>
  <c r="U161" i="43"/>
  <c r="V161" i="43" s="1"/>
  <c r="S161" i="43"/>
  <c r="T161" i="43" s="1"/>
  <c r="Q161" i="43"/>
  <c r="R161" i="43" s="1"/>
  <c r="O161" i="43"/>
  <c r="P161" i="43" s="1"/>
  <c r="M161" i="43"/>
  <c r="N161" i="43" s="1"/>
  <c r="L161" i="43"/>
  <c r="I161" i="43"/>
  <c r="J161" i="43" s="1"/>
  <c r="B161" i="43"/>
  <c r="A161" i="43"/>
  <c r="AF160" i="43"/>
  <c r="AD160" i="43"/>
  <c r="AA160" i="43"/>
  <c r="AB160" i="43" s="1"/>
  <c r="Y160" i="43"/>
  <c r="Z160" i="43" s="1"/>
  <c r="W160" i="43"/>
  <c r="X160" i="43" s="1"/>
  <c r="U160" i="43"/>
  <c r="V160" i="43" s="1"/>
  <c r="S160" i="43"/>
  <c r="T160" i="43" s="1"/>
  <c r="Q160" i="43"/>
  <c r="R160" i="43" s="1"/>
  <c r="O160" i="43"/>
  <c r="P160" i="43" s="1"/>
  <c r="M160" i="43"/>
  <c r="N160" i="43" s="1"/>
  <c r="L160" i="43"/>
  <c r="I160" i="43"/>
  <c r="J160" i="43" s="1"/>
  <c r="B160" i="43"/>
  <c r="A160" i="43"/>
  <c r="AF159" i="43"/>
  <c r="AD159" i="43"/>
  <c r="AA159" i="43"/>
  <c r="AB159" i="43" s="1"/>
  <c r="Y159" i="43"/>
  <c r="Z159" i="43" s="1"/>
  <c r="W159" i="43"/>
  <c r="X159" i="43" s="1"/>
  <c r="U159" i="43"/>
  <c r="V159" i="43" s="1"/>
  <c r="S159" i="43"/>
  <c r="T159" i="43" s="1"/>
  <c r="Q159" i="43"/>
  <c r="R159" i="43" s="1"/>
  <c r="O159" i="43"/>
  <c r="P159" i="43" s="1"/>
  <c r="M159" i="43"/>
  <c r="N159" i="43" s="1"/>
  <c r="L159" i="43"/>
  <c r="I159" i="43"/>
  <c r="J159" i="43" s="1"/>
  <c r="B159" i="43"/>
  <c r="A159" i="43"/>
  <c r="AF158" i="43"/>
  <c r="AD158" i="43"/>
  <c r="AA158" i="43"/>
  <c r="AB158" i="43" s="1"/>
  <c r="Y158" i="43"/>
  <c r="Z158" i="43" s="1"/>
  <c r="W158" i="43"/>
  <c r="X158" i="43" s="1"/>
  <c r="U158" i="43"/>
  <c r="V158" i="43" s="1"/>
  <c r="S158" i="43"/>
  <c r="T158" i="43" s="1"/>
  <c r="Q158" i="43"/>
  <c r="R158" i="43" s="1"/>
  <c r="O158" i="43"/>
  <c r="P158" i="43" s="1"/>
  <c r="M158" i="43"/>
  <c r="N158" i="43" s="1"/>
  <c r="L158" i="43"/>
  <c r="I158" i="43"/>
  <c r="J158" i="43" s="1"/>
  <c r="B158" i="43"/>
  <c r="A158" i="43"/>
  <c r="AF157" i="43"/>
  <c r="AD157" i="43"/>
  <c r="AA157" i="43"/>
  <c r="AB157" i="43" s="1"/>
  <c r="Y157" i="43"/>
  <c r="Z157" i="43" s="1"/>
  <c r="W157" i="43"/>
  <c r="X157" i="43" s="1"/>
  <c r="U157" i="43"/>
  <c r="V157" i="43" s="1"/>
  <c r="S157" i="43"/>
  <c r="T157" i="43" s="1"/>
  <c r="Q157" i="43"/>
  <c r="R157" i="43" s="1"/>
  <c r="O157" i="43"/>
  <c r="P157" i="43" s="1"/>
  <c r="M157" i="43"/>
  <c r="N157" i="43" s="1"/>
  <c r="L157" i="43"/>
  <c r="I157" i="43"/>
  <c r="J157" i="43" s="1"/>
  <c r="B157" i="43"/>
  <c r="A157" i="43"/>
  <c r="AF156" i="43"/>
  <c r="AD156" i="43"/>
  <c r="AA156" i="43"/>
  <c r="AB156" i="43" s="1"/>
  <c r="Y156" i="43"/>
  <c r="Z156" i="43" s="1"/>
  <c r="W156" i="43"/>
  <c r="X156" i="43" s="1"/>
  <c r="U156" i="43"/>
  <c r="V156" i="43" s="1"/>
  <c r="S156" i="43"/>
  <c r="T156" i="43" s="1"/>
  <c r="Q156" i="43"/>
  <c r="R156" i="43" s="1"/>
  <c r="O156" i="43"/>
  <c r="P156" i="43" s="1"/>
  <c r="M156" i="43"/>
  <c r="N156" i="43" s="1"/>
  <c r="L156" i="43"/>
  <c r="I156" i="43"/>
  <c r="J156" i="43" s="1"/>
  <c r="B156" i="43"/>
  <c r="A156" i="43"/>
  <c r="AF155" i="43"/>
  <c r="AD155" i="43"/>
  <c r="AA155" i="43"/>
  <c r="AB155" i="43" s="1"/>
  <c r="Y155" i="43"/>
  <c r="Z155" i="43" s="1"/>
  <c r="W155" i="43"/>
  <c r="X155" i="43" s="1"/>
  <c r="U155" i="43"/>
  <c r="V155" i="43" s="1"/>
  <c r="S155" i="43"/>
  <c r="T155" i="43" s="1"/>
  <c r="Q155" i="43"/>
  <c r="R155" i="43" s="1"/>
  <c r="O155" i="43"/>
  <c r="P155" i="43" s="1"/>
  <c r="M155" i="43"/>
  <c r="N155" i="43" s="1"/>
  <c r="L155" i="43"/>
  <c r="I155" i="43"/>
  <c r="J155" i="43" s="1"/>
  <c r="B155" i="43"/>
  <c r="A155" i="43"/>
  <c r="AF154" i="43"/>
  <c r="AD154" i="43"/>
  <c r="AA154" i="43"/>
  <c r="AB154" i="43" s="1"/>
  <c r="Y154" i="43"/>
  <c r="Z154" i="43" s="1"/>
  <c r="W154" i="43"/>
  <c r="X154" i="43" s="1"/>
  <c r="U154" i="43"/>
  <c r="V154" i="43" s="1"/>
  <c r="S154" i="43"/>
  <c r="T154" i="43" s="1"/>
  <c r="Q154" i="43"/>
  <c r="R154" i="43" s="1"/>
  <c r="O154" i="43"/>
  <c r="P154" i="43" s="1"/>
  <c r="M154" i="43"/>
  <c r="N154" i="43" s="1"/>
  <c r="L154" i="43"/>
  <c r="I154" i="43"/>
  <c r="J154" i="43" s="1"/>
  <c r="B154" i="43"/>
  <c r="A154" i="43"/>
  <c r="AF153" i="43"/>
  <c r="AD153" i="43"/>
  <c r="AA153" i="43"/>
  <c r="AB153" i="43" s="1"/>
  <c r="Y153" i="43"/>
  <c r="Z153" i="43" s="1"/>
  <c r="W153" i="43"/>
  <c r="X153" i="43" s="1"/>
  <c r="U153" i="43"/>
  <c r="V153" i="43" s="1"/>
  <c r="S153" i="43"/>
  <c r="T153" i="43" s="1"/>
  <c r="Q153" i="43"/>
  <c r="R153" i="43" s="1"/>
  <c r="O153" i="43"/>
  <c r="P153" i="43" s="1"/>
  <c r="M153" i="43"/>
  <c r="N153" i="43" s="1"/>
  <c r="L153" i="43"/>
  <c r="I153" i="43"/>
  <c r="J153" i="43" s="1"/>
  <c r="B153" i="43"/>
  <c r="A153" i="43"/>
  <c r="AF152" i="43"/>
  <c r="AD152" i="43"/>
  <c r="AA152" i="43"/>
  <c r="AB152" i="43" s="1"/>
  <c r="Y152" i="43"/>
  <c r="Z152" i="43" s="1"/>
  <c r="W152" i="43"/>
  <c r="X152" i="43" s="1"/>
  <c r="U152" i="43"/>
  <c r="V152" i="43" s="1"/>
  <c r="S152" i="43"/>
  <c r="T152" i="43" s="1"/>
  <c r="Q152" i="43"/>
  <c r="R152" i="43" s="1"/>
  <c r="O152" i="43"/>
  <c r="P152" i="43" s="1"/>
  <c r="M152" i="43"/>
  <c r="N152" i="43" s="1"/>
  <c r="L152" i="43"/>
  <c r="I152" i="43"/>
  <c r="J152" i="43" s="1"/>
  <c r="B152" i="43"/>
  <c r="A152" i="43"/>
  <c r="AF151" i="43"/>
  <c r="AD151" i="43"/>
  <c r="AA151" i="43"/>
  <c r="AB151" i="43" s="1"/>
  <c r="Y151" i="43"/>
  <c r="Z151" i="43" s="1"/>
  <c r="W151" i="43"/>
  <c r="X151" i="43" s="1"/>
  <c r="U151" i="43"/>
  <c r="V151" i="43" s="1"/>
  <c r="S151" i="43"/>
  <c r="T151" i="43" s="1"/>
  <c r="Q151" i="43"/>
  <c r="R151" i="43" s="1"/>
  <c r="O151" i="43"/>
  <c r="P151" i="43" s="1"/>
  <c r="M151" i="43"/>
  <c r="N151" i="43" s="1"/>
  <c r="K151" i="43"/>
  <c r="L151" i="43" s="1"/>
  <c r="I151" i="43"/>
  <c r="J151" i="43" s="1"/>
  <c r="B151" i="43"/>
  <c r="A151" i="43"/>
  <c r="AF150" i="43"/>
  <c r="AD150" i="43"/>
  <c r="AA150" i="43"/>
  <c r="AB150" i="43" s="1"/>
  <c r="Y150" i="43"/>
  <c r="Z150" i="43" s="1"/>
  <c r="W150" i="43"/>
  <c r="X150" i="43" s="1"/>
  <c r="U150" i="43"/>
  <c r="V150" i="43" s="1"/>
  <c r="S150" i="43"/>
  <c r="T150" i="43" s="1"/>
  <c r="Q150" i="43"/>
  <c r="R150" i="43" s="1"/>
  <c r="O150" i="43"/>
  <c r="P150" i="43" s="1"/>
  <c r="M150" i="43"/>
  <c r="N150" i="43" s="1"/>
  <c r="K150" i="43"/>
  <c r="L150" i="43" s="1"/>
  <c r="I150" i="43"/>
  <c r="J150" i="43" s="1"/>
  <c r="B150" i="43"/>
  <c r="A150" i="43"/>
  <c r="AF149" i="43"/>
  <c r="AD149" i="43"/>
  <c r="AA149" i="43"/>
  <c r="AB149" i="43" s="1"/>
  <c r="Y149" i="43"/>
  <c r="Z149" i="43" s="1"/>
  <c r="W149" i="43"/>
  <c r="X149" i="43" s="1"/>
  <c r="U149" i="43"/>
  <c r="V149" i="43" s="1"/>
  <c r="S149" i="43"/>
  <c r="T149" i="43" s="1"/>
  <c r="Q149" i="43"/>
  <c r="R149" i="43" s="1"/>
  <c r="O149" i="43"/>
  <c r="P149" i="43" s="1"/>
  <c r="B149" i="43"/>
  <c r="A149" i="43"/>
  <c r="AF148" i="43"/>
  <c r="AD148" i="43"/>
  <c r="AA148" i="43"/>
  <c r="AB148" i="43" s="1"/>
  <c r="Y148" i="43"/>
  <c r="Z148" i="43" s="1"/>
  <c r="W148" i="43"/>
  <c r="X148" i="43" s="1"/>
  <c r="U148" i="43"/>
  <c r="V148" i="43" s="1"/>
  <c r="S148" i="43"/>
  <c r="T148" i="43" s="1"/>
  <c r="Q148" i="43"/>
  <c r="R148" i="43" s="1"/>
  <c r="O148" i="43"/>
  <c r="P148" i="43" s="1"/>
  <c r="M148" i="43"/>
  <c r="N148" i="43" s="1"/>
  <c r="L148" i="43"/>
  <c r="B148" i="43"/>
  <c r="A148" i="43"/>
  <c r="AF147" i="43"/>
  <c r="AD147" i="43"/>
  <c r="AA147" i="43"/>
  <c r="AB147" i="43" s="1"/>
  <c r="Y147" i="43"/>
  <c r="Z147" i="43" s="1"/>
  <c r="W147" i="43"/>
  <c r="X147" i="43" s="1"/>
  <c r="U147" i="43"/>
  <c r="V147" i="43" s="1"/>
  <c r="S147" i="43"/>
  <c r="T147" i="43" s="1"/>
  <c r="Q147" i="43"/>
  <c r="R147" i="43" s="1"/>
  <c r="O147" i="43"/>
  <c r="P147" i="43" s="1"/>
  <c r="M147" i="43"/>
  <c r="N147" i="43" s="1"/>
  <c r="L147" i="43"/>
  <c r="I147" i="43"/>
  <c r="J147" i="43" s="1"/>
  <c r="B147" i="43"/>
  <c r="A147" i="43"/>
  <c r="AF146" i="43"/>
  <c r="AD146" i="43"/>
  <c r="AA146" i="43"/>
  <c r="AB146" i="43" s="1"/>
  <c r="Y146" i="43"/>
  <c r="Z146" i="43" s="1"/>
  <c r="W146" i="43"/>
  <c r="X146" i="43" s="1"/>
  <c r="U146" i="43"/>
  <c r="V146" i="43" s="1"/>
  <c r="S146" i="43"/>
  <c r="T146" i="43" s="1"/>
  <c r="Q146" i="43"/>
  <c r="R146" i="43" s="1"/>
  <c r="O146" i="43"/>
  <c r="P146" i="43" s="1"/>
  <c r="M146" i="43"/>
  <c r="N146" i="43" s="1"/>
  <c r="L146" i="43"/>
  <c r="J146" i="43"/>
  <c r="B146" i="43"/>
  <c r="A146" i="43"/>
  <c r="AF145" i="43"/>
  <c r="AD145" i="43"/>
  <c r="AA145" i="43"/>
  <c r="Y145" i="43"/>
  <c r="W145" i="43"/>
  <c r="U145" i="43"/>
  <c r="S145" i="43"/>
  <c r="Q145" i="43"/>
  <c r="R145" i="43" s="1"/>
  <c r="O145" i="43"/>
  <c r="P145" i="43" s="1"/>
  <c r="M145" i="43"/>
  <c r="N145" i="43" s="1"/>
  <c r="L145" i="43"/>
  <c r="I145" i="43"/>
  <c r="J145" i="43" s="1"/>
  <c r="B145" i="43"/>
  <c r="A145" i="43"/>
  <c r="AF144" i="43"/>
  <c r="AD144" i="43"/>
  <c r="AA144" i="43"/>
  <c r="AB144" i="43" s="1"/>
  <c r="Y144" i="43"/>
  <c r="Z144" i="43" s="1"/>
  <c r="W144" i="43"/>
  <c r="X144" i="43" s="1"/>
  <c r="U144" i="43"/>
  <c r="V144" i="43" s="1"/>
  <c r="S144" i="43"/>
  <c r="T144" i="43" s="1"/>
  <c r="Q144" i="43"/>
  <c r="R144" i="43" s="1"/>
  <c r="O144" i="43"/>
  <c r="P144" i="43" s="1"/>
  <c r="M144" i="43"/>
  <c r="N144" i="43" s="1"/>
  <c r="L144" i="43"/>
  <c r="I144" i="43"/>
  <c r="J144" i="43" s="1"/>
  <c r="B144" i="43"/>
  <c r="A144" i="43"/>
  <c r="AF143" i="43"/>
  <c r="AD143" i="43"/>
  <c r="AA143" i="43"/>
  <c r="AB143" i="43" s="1"/>
  <c r="Y143" i="43"/>
  <c r="Z143" i="43" s="1"/>
  <c r="W143" i="43"/>
  <c r="X143" i="43" s="1"/>
  <c r="U143" i="43"/>
  <c r="V143" i="43" s="1"/>
  <c r="S143" i="43"/>
  <c r="T143" i="43" s="1"/>
  <c r="Q143" i="43"/>
  <c r="R143" i="43" s="1"/>
  <c r="O143" i="43"/>
  <c r="P143" i="43" s="1"/>
  <c r="M143" i="43"/>
  <c r="N143" i="43" s="1"/>
  <c r="L143" i="43"/>
  <c r="I143" i="43"/>
  <c r="J143" i="43" s="1"/>
  <c r="B143" i="43"/>
  <c r="A143" i="43"/>
  <c r="AF142" i="43"/>
  <c r="AD142" i="43"/>
  <c r="AA142" i="43"/>
  <c r="AB142" i="43" s="1"/>
  <c r="Y142" i="43"/>
  <c r="Z142" i="43" s="1"/>
  <c r="W142" i="43"/>
  <c r="X142" i="43" s="1"/>
  <c r="U142" i="43"/>
  <c r="V142" i="43" s="1"/>
  <c r="S142" i="43"/>
  <c r="T142" i="43" s="1"/>
  <c r="Q142" i="43"/>
  <c r="R142" i="43" s="1"/>
  <c r="O142" i="43"/>
  <c r="P142" i="43" s="1"/>
  <c r="M142" i="43"/>
  <c r="N142" i="43" s="1"/>
  <c r="L142" i="43"/>
  <c r="I142" i="43"/>
  <c r="J142" i="43" s="1"/>
  <c r="B142" i="43"/>
  <c r="A142" i="43"/>
  <c r="AF141" i="43"/>
  <c r="AD141" i="43"/>
  <c r="AA141" i="43"/>
  <c r="AB141" i="43" s="1"/>
  <c r="Y141" i="43"/>
  <c r="Z141" i="43" s="1"/>
  <c r="W141" i="43"/>
  <c r="X141" i="43" s="1"/>
  <c r="U141" i="43"/>
  <c r="V141" i="43" s="1"/>
  <c r="S141" i="43"/>
  <c r="T141" i="43" s="1"/>
  <c r="Q141" i="43"/>
  <c r="R141" i="43" s="1"/>
  <c r="O141" i="43"/>
  <c r="P141" i="43" s="1"/>
  <c r="M141" i="43"/>
  <c r="N141" i="43" s="1"/>
  <c r="L141" i="43"/>
  <c r="I141" i="43"/>
  <c r="J141" i="43" s="1"/>
  <c r="B141" i="43"/>
  <c r="A141" i="43"/>
  <c r="AF140" i="43"/>
  <c r="AD140" i="43"/>
  <c r="AA140" i="43"/>
  <c r="AB140" i="43" s="1"/>
  <c r="Y140" i="43"/>
  <c r="Z140" i="43" s="1"/>
  <c r="W140" i="43"/>
  <c r="X140" i="43" s="1"/>
  <c r="U140" i="43"/>
  <c r="V140" i="43" s="1"/>
  <c r="S140" i="43"/>
  <c r="T140" i="43" s="1"/>
  <c r="Q140" i="43"/>
  <c r="R140" i="43" s="1"/>
  <c r="O140" i="43"/>
  <c r="P140" i="43" s="1"/>
  <c r="M140" i="43"/>
  <c r="N140" i="43" s="1"/>
  <c r="L140" i="43"/>
  <c r="I140" i="43"/>
  <c r="J140" i="43" s="1"/>
  <c r="B140" i="43"/>
  <c r="A140" i="43"/>
  <c r="AF139" i="43"/>
  <c r="AD139" i="43"/>
  <c r="AA139" i="43"/>
  <c r="AB139" i="43" s="1"/>
  <c r="Y139" i="43"/>
  <c r="Z139" i="43" s="1"/>
  <c r="W139" i="43"/>
  <c r="X139" i="43" s="1"/>
  <c r="U139" i="43"/>
  <c r="V139" i="43" s="1"/>
  <c r="S139" i="43"/>
  <c r="T139" i="43" s="1"/>
  <c r="Q139" i="43"/>
  <c r="R139" i="43" s="1"/>
  <c r="O139" i="43"/>
  <c r="P139" i="43" s="1"/>
  <c r="M139" i="43"/>
  <c r="N139" i="43" s="1"/>
  <c r="L139" i="43"/>
  <c r="I139" i="43"/>
  <c r="J139" i="43" s="1"/>
  <c r="B139" i="43"/>
  <c r="A139" i="43"/>
  <c r="AF138" i="43"/>
  <c r="AD138" i="43"/>
  <c r="AA138" i="43"/>
  <c r="AB138" i="43" s="1"/>
  <c r="Y138" i="43"/>
  <c r="Z138" i="43" s="1"/>
  <c r="W138" i="43"/>
  <c r="X138" i="43" s="1"/>
  <c r="U138" i="43"/>
  <c r="V138" i="43" s="1"/>
  <c r="S138" i="43"/>
  <c r="T138" i="43" s="1"/>
  <c r="Q138" i="43"/>
  <c r="R138" i="43" s="1"/>
  <c r="O138" i="43"/>
  <c r="P138" i="43" s="1"/>
  <c r="M138" i="43"/>
  <c r="N138" i="43" s="1"/>
  <c r="L138" i="43"/>
  <c r="I138" i="43"/>
  <c r="J138" i="43" s="1"/>
  <c r="B138" i="43"/>
  <c r="A138" i="43"/>
  <c r="AF137" i="43"/>
  <c r="AD137" i="43"/>
  <c r="AA137" i="43"/>
  <c r="AB137" i="43" s="1"/>
  <c r="Y137" i="43"/>
  <c r="Z137" i="43" s="1"/>
  <c r="W137" i="43"/>
  <c r="X137" i="43" s="1"/>
  <c r="U137" i="43"/>
  <c r="V137" i="43" s="1"/>
  <c r="S137" i="43"/>
  <c r="T137" i="43" s="1"/>
  <c r="Q137" i="43"/>
  <c r="R137" i="43" s="1"/>
  <c r="O137" i="43"/>
  <c r="P137" i="43" s="1"/>
  <c r="M137" i="43"/>
  <c r="N137" i="43" s="1"/>
  <c r="L137" i="43"/>
  <c r="I137" i="43"/>
  <c r="J137" i="43" s="1"/>
  <c r="B137" i="43"/>
  <c r="A137" i="43"/>
  <c r="AF136" i="43"/>
  <c r="AD136" i="43"/>
  <c r="AA136" i="43"/>
  <c r="AB136" i="43" s="1"/>
  <c r="Y136" i="43"/>
  <c r="Z136" i="43" s="1"/>
  <c r="W136" i="43"/>
  <c r="X136" i="43" s="1"/>
  <c r="U136" i="43"/>
  <c r="V136" i="43" s="1"/>
  <c r="S136" i="43"/>
  <c r="T136" i="43" s="1"/>
  <c r="Q136" i="43"/>
  <c r="R136" i="43" s="1"/>
  <c r="O136" i="43"/>
  <c r="P136" i="43" s="1"/>
  <c r="M136" i="43"/>
  <c r="N136" i="43" s="1"/>
  <c r="L136" i="43"/>
  <c r="I136" i="43"/>
  <c r="J136" i="43" s="1"/>
  <c r="B136" i="43"/>
  <c r="A136" i="43"/>
  <c r="AA135" i="43"/>
  <c r="Y135" i="43"/>
  <c r="W135" i="43"/>
  <c r="U135" i="43"/>
  <c r="V135" i="43" s="1"/>
  <c r="S135" i="43"/>
  <c r="T135" i="43" s="1"/>
  <c r="Q135" i="43"/>
  <c r="R135" i="43" s="1"/>
  <c r="O135" i="43"/>
  <c r="P135" i="43" s="1"/>
  <c r="M135" i="43"/>
  <c r="N135" i="43" s="1"/>
  <c r="L135" i="43"/>
  <c r="I135" i="43"/>
  <c r="J135" i="43" s="1"/>
  <c r="B135" i="43"/>
  <c r="A135" i="43"/>
  <c r="AF134" i="43"/>
  <c r="AD134" i="43"/>
  <c r="AA134" i="43"/>
  <c r="AB134" i="43" s="1"/>
  <c r="Y134" i="43"/>
  <c r="Z134" i="43" s="1"/>
  <c r="W134" i="43"/>
  <c r="X134" i="43" s="1"/>
  <c r="U134" i="43"/>
  <c r="V134" i="43" s="1"/>
  <c r="S134" i="43"/>
  <c r="T134" i="43" s="1"/>
  <c r="Q134" i="43"/>
  <c r="R134" i="43" s="1"/>
  <c r="O134" i="43"/>
  <c r="P134" i="43" s="1"/>
  <c r="M134" i="43"/>
  <c r="N134" i="43" s="1"/>
  <c r="K134" i="43"/>
  <c r="L134" i="43" s="1"/>
  <c r="I134" i="43"/>
  <c r="J134" i="43" s="1"/>
  <c r="B134" i="43"/>
  <c r="A134" i="43"/>
  <c r="AF133" i="43"/>
  <c r="AD133" i="43"/>
  <c r="AA133" i="43"/>
  <c r="AB133" i="43" s="1"/>
  <c r="Y133" i="43"/>
  <c r="Z133" i="43" s="1"/>
  <c r="W133" i="43"/>
  <c r="X133" i="43" s="1"/>
  <c r="U133" i="43"/>
  <c r="V133" i="43" s="1"/>
  <c r="S133" i="43"/>
  <c r="T133" i="43" s="1"/>
  <c r="Q133" i="43"/>
  <c r="R133" i="43" s="1"/>
  <c r="O133" i="43"/>
  <c r="P133" i="43" s="1"/>
  <c r="M133" i="43"/>
  <c r="N133" i="43" s="1"/>
  <c r="L133" i="43"/>
  <c r="I133" i="43"/>
  <c r="J133" i="43" s="1"/>
  <c r="B133" i="43"/>
  <c r="A133" i="43"/>
  <c r="AF132" i="43"/>
  <c r="AD132" i="43"/>
  <c r="AA132" i="43"/>
  <c r="AB132" i="43" s="1"/>
  <c r="Y132" i="43"/>
  <c r="Z132" i="43" s="1"/>
  <c r="W132" i="43"/>
  <c r="X132" i="43" s="1"/>
  <c r="U132" i="43"/>
  <c r="V132" i="43" s="1"/>
  <c r="S132" i="43"/>
  <c r="T132" i="43" s="1"/>
  <c r="Q132" i="43"/>
  <c r="R132" i="43" s="1"/>
  <c r="O132" i="43"/>
  <c r="P132" i="43" s="1"/>
  <c r="M132" i="43"/>
  <c r="N132" i="43" s="1"/>
  <c r="L132" i="43"/>
  <c r="I132" i="43"/>
  <c r="J132" i="43" s="1"/>
  <c r="B132" i="43"/>
  <c r="A132" i="43"/>
  <c r="AF131" i="43"/>
  <c r="AD131" i="43"/>
  <c r="AA131" i="43"/>
  <c r="AB131" i="43" s="1"/>
  <c r="Y131" i="43"/>
  <c r="Z131" i="43" s="1"/>
  <c r="W131" i="43"/>
  <c r="X131" i="43" s="1"/>
  <c r="U131" i="43"/>
  <c r="V131" i="43" s="1"/>
  <c r="S131" i="43"/>
  <c r="T131" i="43" s="1"/>
  <c r="Q131" i="43"/>
  <c r="R131" i="43" s="1"/>
  <c r="O131" i="43"/>
  <c r="P131" i="43" s="1"/>
  <c r="M131" i="43"/>
  <c r="N131" i="43" s="1"/>
  <c r="L131" i="43"/>
  <c r="I131" i="43"/>
  <c r="J131" i="43" s="1"/>
  <c r="B131" i="43"/>
  <c r="A131" i="43"/>
  <c r="AF130" i="43"/>
  <c r="AD130" i="43"/>
  <c r="AA130" i="43"/>
  <c r="AB130" i="43" s="1"/>
  <c r="Y130" i="43"/>
  <c r="Z130" i="43" s="1"/>
  <c r="W130" i="43"/>
  <c r="X130" i="43" s="1"/>
  <c r="U130" i="43"/>
  <c r="V130" i="43" s="1"/>
  <c r="S130" i="43"/>
  <c r="T130" i="43" s="1"/>
  <c r="Q130" i="43"/>
  <c r="R130" i="43" s="1"/>
  <c r="O130" i="43"/>
  <c r="P130" i="43" s="1"/>
  <c r="M130" i="43"/>
  <c r="N130" i="43" s="1"/>
  <c r="L130" i="43"/>
  <c r="I130" i="43"/>
  <c r="J130" i="43" s="1"/>
  <c r="B130" i="43"/>
  <c r="A130" i="43"/>
  <c r="AF129" i="43"/>
  <c r="AD129" i="43"/>
  <c r="AA129" i="43"/>
  <c r="AB129" i="43" s="1"/>
  <c r="Y129" i="43"/>
  <c r="Z129" i="43" s="1"/>
  <c r="W129" i="43"/>
  <c r="X129" i="43" s="1"/>
  <c r="U129" i="43"/>
  <c r="V129" i="43" s="1"/>
  <c r="S129" i="43"/>
  <c r="T129" i="43" s="1"/>
  <c r="Q129" i="43"/>
  <c r="R129" i="43" s="1"/>
  <c r="O129" i="43"/>
  <c r="P129" i="43" s="1"/>
  <c r="M129" i="43"/>
  <c r="N129" i="43" s="1"/>
  <c r="L129" i="43"/>
  <c r="I129" i="43"/>
  <c r="J129" i="43" s="1"/>
  <c r="B129" i="43"/>
  <c r="A129" i="43"/>
  <c r="AF128" i="43"/>
  <c r="AD128" i="43"/>
  <c r="AA128" i="43"/>
  <c r="AB128" i="43" s="1"/>
  <c r="Y128" i="43"/>
  <c r="Z128" i="43" s="1"/>
  <c r="W128" i="43"/>
  <c r="X128" i="43" s="1"/>
  <c r="U128" i="43"/>
  <c r="V128" i="43" s="1"/>
  <c r="S128" i="43"/>
  <c r="T128" i="43" s="1"/>
  <c r="Q128" i="43"/>
  <c r="R128" i="43" s="1"/>
  <c r="O128" i="43"/>
  <c r="P128" i="43" s="1"/>
  <c r="M128" i="43"/>
  <c r="N128" i="43" s="1"/>
  <c r="L128" i="43"/>
  <c r="I128" i="43"/>
  <c r="J128" i="43" s="1"/>
  <c r="B128" i="43"/>
  <c r="A128" i="43"/>
  <c r="AF127" i="43"/>
  <c r="AD127" i="43"/>
  <c r="AA127" i="43"/>
  <c r="AB127" i="43" s="1"/>
  <c r="Y127" i="43"/>
  <c r="Z127" i="43" s="1"/>
  <c r="W127" i="43"/>
  <c r="X127" i="43" s="1"/>
  <c r="U127" i="43"/>
  <c r="V127" i="43" s="1"/>
  <c r="S127" i="43"/>
  <c r="T127" i="43" s="1"/>
  <c r="Q127" i="43"/>
  <c r="R127" i="43" s="1"/>
  <c r="O127" i="43"/>
  <c r="P127" i="43" s="1"/>
  <c r="M127" i="43"/>
  <c r="N127" i="43" s="1"/>
  <c r="L127" i="43"/>
  <c r="I127" i="43"/>
  <c r="J127" i="43" s="1"/>
  <c r="B127" i="43"/>
  <c r="A127" i="43"/>
  <c r="AF126" i="43"/>
  <c r="AD126" i="43"/>
  <c r="AA126" i="43"/>
  <c r="AB126" i="43" s="1"/>
  <c r="Y126" i="43"/>
  <c r="Z126" i="43" s="1"/>
  <c r="W126" i="43"/>
  <c r="X126" i="43" s="1"/>
  <c r="U126" i="43"/>
  <c r="V126" i="43" s="1"/>
  <c r="S126" i="43"/>
  <c r="T126" i="43" s="1"/>
  <c r="Q126" i="43"/>
  <c r="R126" i="43" s="1"/>
  <c r="O126" i="43"/>
  <c r="P126" i="43" s="1"/>
  <c r="M126" i="43"/>
  <c r="N126" i="43" s="1"/>
  <c r="L126" i="43"/>
  <c r="I126" i="43"/>
  <c r="J126" i="43" s="1"/>
  <c r="B126" i="43"/>
  <c r="A126" i="43"/>
  <c r="AF125" i="43"/>
  <c r="AD125" i="43"/>
  <c r="AA125" i="43"/>
  <c r="AB125" i="43" s="1"/>
  <c r="Y125" i="43"/>
  <c r="Z125" i="43" s="1"/>
  <c r="W125" i="43"/>
  <c r="X125" i="43" s="1"/>
  <c r="U125" i="43"/>
  <c r="V125" i="43" s="1"/>
  <c r="S125" i="43"/>
  <c r="T125" i="43" s="1"/>
  <c r="Q125" i="43"/>
  <c r="R125" i="43" s="1"/>
  <c r="O125" i="43"/>
  <c r="P125" i="43" s="1"/>
  <c r="M125" i="43"/>
  <c r="N125" i="43" s="1"/>
  <c r="L125" i="43"/>
  <c r="I125" i="43"/>
  <c r="J125" i="43" s="1"/>
  <c r="B125" i="43"/>
  <c r="A125" i="43"/>
  <c r="AF124" i="43"/>
  <c r="AD124" i="43"/>
  <c r="AA124" i="43"/>
  <c r="AB124" i="43" s="1"/>
  <c r="Y124" i="43"/>
  <c r="Z124" i="43" s="1"/>
  <c r="W124" i="43"/>
  <c r="X124" i="43" s="1"/>
  <c r="U124" i="43"/>
  <c r="V124" i="43" s="1"/>
  <c r="S124" i="43"/>
  <c r="T124" i="43" s="1"/>
  <c r="Q124" i="43"/>
  <c r="R124" i="43" s="1"/>
  <c r="O124" i="43"/>
  <c r="P124" i="43" s="1"/>
  <c r="M124" i="43"/>
  <c r="N124" i="43" s="1"/>
  <c r="L124" i="43"/>
  <c r="I124" i="43"/>
  <c r="J124" i="43" s="1"/>
  <c r="B124" i="43"/>
  <c r="A124" i="43"/>
  <c r="AF123" i="43"/>
  <c r="AD123" i="43"/>
  <c r="AA123" i="43"/>
  <c r="AB123" i="43" s="1"/>
  <c r="Y123" i="43"/>
  <c r="Z123" i="43" s="1"/>
  <c r="W123" i="43"/>
  <c r="X123" i="43" s="1"/>
  <c r="U123" i="43"/>
  <c r="V123" i="43" s="1"/>
  <c r="S123" i="43"/>
  <c r="T123" i="43" s="1"/>
  <c r="Q123" i="43"/>
  <c r="R123" i="43" s="1"/>
  <c r="O123" i="43"/>
  <c r="P123" i="43" s="1"/>
  <c r="M123" i="43"/>
  <c r="N123" i="43" s="1"/>
  <c r="L123" i="43"/>
  <c r="I123" i="43"/>
  <c r="J123" i="43" s="1"/>
  <c r="B123" i="43"/>
  <c r="A123" i="43"/>
  <c r="AF122" i="43"/>
  <c r="AD122" i="43"/>
  <c r="AA122" i="43"/>
  <c r="AB122" i="43" s="1"/>
  <c r="Y122" i="43"/>
  <c r="Z122" i="43" s="1"/>
  <c r="W122" i="43"/>
  <c r="X122" i="43" s="1"/>
  <c r="U122" i="43"/>
  <c r="V122" i="43" s="1"/>
  <c r="S122" i="43"/>
  <c r="T122" i="43" s="1"/>
  <c r="Q122" i="43"/>
  <c r="R122" i="43" s="1"/>
  <c r="O122" i="43"/>
  <c r="P122" i="43" s="1"/>
  <c r="M122" i="43"/>
  <c r="N122" i="43" s="1"/>
  <c r="L122" i="43"/>
  <c r="I122" i="43"/>
  <c r="J122" i="43" s="1"/>
  <c r="B122" i="43"/>
  <c r="A122" i="43"/>
  <c r="AF121" i="43"/>
  <c r="AD121" i="43"/>
  <c r="AA121" i="43"/>
  <c r="AB121" i="43" s="1"/>
  <c r="Y121" i="43"/>
  <c r="Z121" i="43" s="1"/>
  <c r="W121" i="43"/>
  <c r="X121" i="43" s="1"/>
  <c r="U121" i="43"/>
  <c r="V121" i="43" s="1"/>
  <c r="S121" i="43"/>
  <c r="T121" i="43" s="1"/>
  <c r="Q121" i="43"/>
  <c r="R121" i="43" s="1"/>
  <c r="O121" i="43"/>
  <c r="P121" i="43" s="1"/>
  <c r="M121" i="43"/>
  <c r="N121" i="43" s="1"/>
  <c r="L121" i="43"/>
  <c r="I121" i="43"/>
  <c r="J121" i="43" s="1"/>
  <c r="B121" i="43"/>
  <c r="A121" i="43"/>
  <c r="AF120" i="43"/>
  <c r="AD120" i="43"/>
  <c r="AA120" i="43"/>
  <c r="AB120" i="43" s="1"/>
  <c r="Y120" i="43"/>
  <c r="Z120" i="43" s="1"/>
  <c r="W120" i="43"/>
  <c r="X120" i="43" s="1"/>
  <c r="U120" i="43"/>
  <c r="V120" i="43" s="1"/>
  <c r="S120" i="43"/>
  <c r="T120" i="43" s="1"/>
  <c r="Q120" i="43"/>
  <c r="R120" i="43" s="1"/>
  <c r="O120" i="43"/>
  <c r="P120" i="43" s="1"/>
  <c r="M120" i="43"/>
  <c r="N120" i="43" s="1"/>
  <c r="L120" i="43"/>
  <c r="I120" i="43"/>
  <c r="J120" i="43" s="1"/>
  <c r="B120" i="43"/>
  <c r="A120" i="43"/>
  <c r="AF119" i="43"/>
  <c r="AD119" i="43"/>
  <c r="AA119" i="43"/>
  <c r="AB119" i="43" s="1"/>
  <c r="Y119" i="43"/>
  <c r="Z119" i="43" s="1"/>
  <c r="W119" i="43"/>
  <c r="X119" i="43" s="1"/>
  <c r="U119" i="43"/>
  <c r="V119" i="43" s="1"/>
  <c r="S119" i="43"/>
  <c r="T119" i="43" s="1"/>
  <c r="Q119" i="43"/>
  <c r="R119" i="43" s="1"/>
  <c r="O119" i="43"/>
  <c r="P119" i="43" s="1"/>
  <c r="M119" i="43"/>
  <c r="N119" i="43" s="1"/>
  <c r="L119" i="43"/>
  <c r="I119" i="43"/>
  <c r="J119" i="43" s="1"/>
  <c r="B119" i="43"/>
  <c r="A119" i="43"/>
  <c r="AF118" i="43"/>
  <c r="AD118" i="43"/>
  <c r="AA118" i="43"/>
  <c r="AB118" i="43" s="1"/>
  <c r="Y118" i="43"/>
  <c r="Z118" i="43" s="1"/>
  <c r="W118" i="43"/>
  <c r="X118" i="43" s="1"/>
  <c r="U118" i="43"/>
  <c r="V118" i="43" s="1"/>
  <c r="S118" i="43"/>
  <c r="T118" i="43" s="1"/>
  <c r="Q118" i="43"/>
  <c r="R118" i="43" s="1"/>
  <c r="O118" i="43"/>
  <c r="P118" i="43" s="1"/>
  <c r="M118" i="43"/>
  <c r="N118" i="43" s="1"/>
  <c r="L118" i="43"/>
  <c r="I118" i="43"/>
  <c r="J118" i="43" s="1"/>
  <c r="B118" i="43"/>
  <c r="A118" i="43"/>
  <c r="AF117" i="43"/>
  <c r="AD117" i="43"/>
  <c r="AA117" i="43"/>
  <c r="AB117" i="43" s="1"/>
  <c r="Y117" i="43"/>
  <c r="Z117" i="43" s="1"/>
  <c r="W117" i="43"/>
  <c r="X117" i="43" s="1"/>
  <c r="U117" i="43"/>
  <c r="V117" i="43" s="1"/>
  <c r="S117" i="43"/>
  <c r="T117" i="43" s="1"/>
  <c r="Q117" i="43"/>
  <c r="R117" i="43" s="1"/>
  <c r="O117" i="43"/>
  <c r="P117" i="43" s="1"/>
  <c r="M117" i="43"/>
  <c r="N117" i="43" s="1"/>
  <c r="L117" i="43"/>
  <c r="I117" i="43"/>
  <c r="J117" i="43" s="1"/>
  <c r="B117" i="43"/>
  <c r="A117" i="43"/>
  <c r="AF116" i="43"/>
  <c r="AD116" i="43"/>
  <c r="AA116" i="43"/>
  <c r="AB116" i="43" s="1"/>
  <c r="Y116" i="43"/>
  <c r="Z116" i="43" s="1"/>
  <c r="W116" i="43"/>
  <c r="X116" i="43" s="1"/>
  <c r="U116" i="43"/>
  <c r="V116" i="43" s="1"/>
  <c r="S116" i="43"/>
  <c r="T116" i="43" s="1"/>
  <c r="Q116" i="43"/>
  <c r="R116" i="43" s="1"/>
  <c r="O116" i="43"/>
  <c r="P116" i="43" s="1"/>
  <c r="M116" i="43"/>
  <c r="N116" i="43" s="1"/>
  <c r="L116" i="43"/>
  <c r="I116" i="43"/>
  <c r="J116" i="43" s="1"/>
  <c r="B116" i="43"/>
  <c r="A116" i="43"/>
  <c r="AF115" i="43"/>
  <c r="AD115" i="43"/>
  <c r="AA115" i="43"/>
  <c r="AB115" i="43" s="1"/>
  <c r="Y115" i="43"/>
  <c r="Z115" i="43" s="1"/>
  <c r="W115" i="43"/>
  <c r="X115" i="43" s="1"/>
  <c r="U115" i="43"/>
  <c r="V115" i="43" s="1"/>
  <c r="S115" i="43"/>
  <c r="T115" i="43" s="1"/>
  <c r="Q115" i="43"/>
  <c r="R115" i="43" s="1"/>
  <c r="O115" i="43"/>
  <c r="P115" i="43" s="1"/>
  <c r="M115" i="43"/>
  <c r="N115" i="43" s="1"/>
  <c r="L115" i="43"/>
  <c r="I115" i="43"/>
  <c r="J115" i="43" s="1"/>
  <c r="B115" i="43"/>
  <c r="A115" i="43"/>
  <c r="AF114" i="43"/>
  <c r="AD114" i="43"/>
  <c r="AA114" i="43"/>
  <c r="AB114" i="43" s="1"/>
  <c r="Y114" i="43"/>
  <c r="Z114" i="43" s="1"/>
  <c r="W114" i="43"/>
  <c r="X114" i="43" s="1"/>
  <c r="U114" i="43"/>
  <c r="V114" i="43" s="1"/>
  <c r="S114" i="43"/>
  <c r="T114" i="43" s="1"/>
  <c r="Q114" i="43"/>
  <c r="R114" i="43" s="1"/>
  <c r="O114" i="43"/>
  <c r="P114" i="43" s="1"/>
  <c r="M114" i="43"/>
  <c r="N114" i="43" s="1"/>
  <c r="K114" i="43"/>
  <c r="L114" i="43" s="1"/>
  <c r="I114" i="43"/>
  <c r="J114" i="43" s="1"/>
  <c r="B114" i="43"/>
  <c r="A114" i="43"/>
  <c r="AF113" i="43"/>
  <c r="AD113" i="43"/>
  <c r="AA113" i="43"/>
  <c r="AB113" i="43" s="1"/>
  <c r="Y113" i="43"/>
  <c r="Z113" i="43" s="1"/>
  <c r="W113" i="43"/>
  <c r="X113" i="43" s="1"/>
  <c r="U113" i="43"/>
  <c r="V113" i="43" s="1"/>
  <c r="S113" i="43"/>
  <c r="T113" i="43" s="1"/>
  <c r="Q113" i="43"/>
  <c r="R113" i="43" s="1"/>
  <c r="O113" i="43"/>
  <c r="P113" i="43" s="1"/>
  <c r="M113" i="43"/>
  <c r="N113" i="43" s="1"/>
  <c r="K113" i="43"/>
  <c r="L113" i="43" s="1"/>
  <c r="I113" i="43"/>
  <c r="J113" i="43" s="1"/>
  <c r="B113" i="43"/>
  <c r="A113" i="43"/>
  <c r="AF112" i="43"/>
  <c r="AD112" i="43"/>
  <c r="AA112" i="43"/>
  <c r="AB112" i="43" s="1"/>
  <c r="Y112" i="43"/>
  <c r="Z112" i="43" s="1"/>
  <c r="W112" i="43"/>
  <c r="X112" i="43" s="1"/>
  <c r="U112" i="43"/>
  <c r="V112" i="43" s="1"/>
  <c r="S112" i="43"/>
  <c r="T112" i="43" s="1"/>
  <c r="Q112" i="43"/>
  <c r="R112" i="43" s="1"/>
  <c r="O112" i="43"/>
  <c r="P112" i="43" s="1"/>
  <c r="M112" i="43"/>
  <c r="N112" i="43" s="1"/>
  <c r="K112" i="43"/>
  <c r="L112" i="43" s="1"/>
  <c r="I112" i="43"/>
  <c r="J112" i="43" s="1"/>
  <c r="B112" i="43"/>
  <c r="A112" i="43"/>
  <c r="AF111" i="43"/>
  <c r="AD111" i="43"/>
  <c r="AA111" i="43"/>
  <c r="AB111" i="43" s="1"/>
  <c r="Y111" i="43"/>
  <c r="Z111" i="43" s="1"/>
  <c r="W111" i="43"/>
  <c r="X111" i="43" s="1"/>
  <c r="U111" i="43"/>
  <c r="V111" i="43" s="1"/>
  <c r="S111" i="43"/>
  <c r="T111" i="43" s="1"/>
  <c r="Q111" i="43"/>
  <c r="R111" i="43" s="1"/>
  <c r="O111" i="43"/>
  <c r="P111" i="43" s="1"/>
  <c r="M111" i="43"/>
  <c r="N111" i="43" s="1"/>
  <c r="K111" i="43"/>
  <c r="L111" i="43" s="1"/>
  <c r="I111" i="43"/>
  <c r="J111" i="43" s="1"/>
  <c r="B111" i="43"/>
  <c r="A111" i="43"/>
  <c r="AF110" i="43"/>
  <c r="AD110" i="43"/>
  <c r="AA110" i="43"/>
  <c r="AB110" i="43" s="1"/>
  <c r="Y110" i="43"/>
  <c r="Z110" i="43" s="1"/>
  <c r="W110" i="43"/>
  <c r="X110" i="43" s="1"/>
  <c r="U110" i="43"/>
  <c r="V110" i="43" s="1"/>
  <c r="S110" i="43"/>
  <c r="T110" i="43" s="1"/>
  <c r="Q110" i="43"/>
  <c r="R110" i="43" s="1"/>
  <c r="O110" i="43"/>
  <c r="P110" i="43" s="1"/>
  <c r="M110" i="43"/>
  <c r="N110" i="43" s="1"/>
  <c r="K110" i="43"/>
  <c r="L110" i="43" s="1"/>
  <c r="I110" i="43"/>
  <c r="J110" i="43" s="1"/>
  <c r="B110" i="43"/>
  <c r="A110" i="43"/>
  <c r="AF109" i="43"/>
  <c r="AD109" i="43"/>
  <c r="AA109" i="43"/>
  <c r="AB109" i="43" s="1"/>
  <c r="Y109" i="43"/>
  <c r="Z109" i="43" s="1"/>
  <c r="W109" i="43"/>
  <c r="X109" i="43" s="1"/>
  <c r="U109" i="43"/>
  <c r="V109" i="43" s="1"/>
  <c r="S109" i="43"/>
  <c r="T109" i="43" s="1"/>
  <c r="Q109" i="43"/>
  <c r="R109" i="43" s="1"/>
  <c r="O109" i="43"/>
  <c r="P109" i="43" s="1"/>
  <c r="M109" i="43"/>
  <c r="N109" i="43" s="1"/>
  <c r="K109" i="43"/>
  <c r="L109" i="43" s="1"/>
  <c r="I109" i="43"/>
  <c r="J109" i="43" s="1"/>
  <c r="B109" i="43"/>
  <c r="A109" i="43"/>
  <c r="AF108" i="43"/>
  <c r="AD108" i="43"/>
  <c r="AA108" i="43"/>
  <c r="AB108" i="43" s="1"/>
  <c r="Y108" i="43"/>
  <c r="Z108" i="43" s="1"/>
  <c r="W108" i="43"/>
  <c r="X108" i="43" s="1"/>
  <c r="U108" i="43"/>
  <c r="V108" i="43" s="1"/>
  <c r="S108" i="43"/>
  <c r="T108" i="43" s="1"/>
  <c r="Q108" i="43"/>
  <c r="R108" i="43" s="1"/>
  <c r="O108" i="43"/>
  <c r="P108" i="43" s="1"/>
  <c r="M108" i="43"/>
  <c r="N108" i="43" s="1"/>
  <c r="K108" i="43"/>
  <c r="L108" i="43" s="1"/>
  <c r="I108" i="43"/>
  <c r="J108" i="43" s="1"/>
  <c r="B108" i="43"/>
  <c r="A108" i="43"/>
  <c r="AF107" i="43"/>
  <c r="AD107" i="43"/>
  <c r="AA107" i="43"/>
  <c r="AB107" i="43" s="1"/>
  <c r="Y107" i="43"/>
  <c r="Z107" i="43" s="1"/>
  <c r="W107" i="43"/>
  <c r="X107" i="43" s="1"/>
  <c r="U107" i="43"/>
  <c r="V107" i="43" s="1"/>
  <c r="S107" i="43"/>
  <c r="T107" i="43" s="1"/>
  <c r="Q107" i="43"/>
  <c r="R107" i="43" s="1"/>
  <c r="O107" i="43"/>
  <c r="P107" i="43" s="1"/>
  <c r="M107" i="43"/>
  <c r="N107" i="43" s="1"/>
  <c r="K107" i="43"/>
  <c r="L107" i="43" s="1"/>
  <c r="I107" i="43"/>
  <c r="J107" i="43" s="1"/>
  <c r="B107" i="43"/>
  <c r="A107" i="43"/>
  <c r="AF106" i="43"/>
  <c r="AD106" i="43"/>
  <c r="AA106" i="43"/>
  <c r="AB106" i="43" s="1"/>
  <c r="Y106" i="43"/>
  <c r="Z106" i="43" s="1"/>
  <c r="W106" i="43"/>
  <c r="X106" i="43" s="1"/>
  <c r="U106" i="43"/>
  <c r="V106" i="43" s="1"/>
  <c r="S106" i="43"/>
  <c r="T106" i="43" s="1"/>
  <c r="Q106" i="43"/>
  <c r="R106" i="43" s="1"/>
  <c r="O106" i="43"/>
  <c r="P106" i="43" s="1"/>
  <c r="M106" i="43"/>
  <c r="N106" i="43" s="1"/>
  <c r="K106" i="43"/>
  <c r="L106" i="43" s="1"/>
  <c r="I106" i="43"/>
  <c r="J106" i="43" s="1"/>
  <c r="B106" i="43"/>
  <c r="A106" i="43"/>
  <c r="AF105" i="43"/>
  <c r="AD105" i="43"/>
  <c r="AA105" i="43"/>
  <c r="AB105" i="43" s="1"/>
  <c r="Y105" i="43"/>
  <c r="Z105" i="43" s="1"/>
  <c r="W105" i="43"/>
  <c r="X105" i="43" s="1"/>
  <c r="U105" i="43"/>
  <c r="V105" i="43" s="1"/>
  <c r="S105" i="43"/>
  <c r="T105" i="43" s="1"/>
  <c r="Q105" i="43"/>
  <c r="R105" i="43" s="1"/>
  <c r="O105" i="43"/>
  <c r="P105" i="43" s="1"/>
  <c r="M105" i="43"/>
  <c r="N105" i="43" s="1"/>
  <c r="K105" i="43"/>
  <c r="L105" i="43" s="1"/>
  <c r="I105" i="43"/>
  <c r="J105" i="43" s="1"/>
  <c r="B105" i="43"/>
  <c r="A105" i="43"/>
  <c r="AF104" i="43"/>
  <c r="AD104" i="43"/>
  <c r="AA104" i="43"/>
  <c r="AB104" i="43" s="1"/>
  <c r="Y104" i="43"/>
  <c r="Z104" i="43" s="1"/>
  <c r="W104" i="43"/>
  <c r="X104" i="43" s="1"/>
  <c r="U104" i="43"/>
  <c r="V104" i="43" s="1"/>
  <c r="S104" i="43"/>
  <c r="T104" i="43" s="1"/>
  <c r="Q104" i="43"/>
  <c r="R104" i="43" s="1"/>
  <c r="O104" i="43"/>
  <c r="P104" i="43" s="1"/>
  <c r="M104" i="43"/>
  <c r="N104" i="43" s="1"/>
  <c r="K104" i="43"/>
  <c r="L104" i="43" s="1"/>
  <c r="I104" i="43"/>
  <c r="J104" i="43" s="1"/>
  <c r="B104" i="43"/>
  <c r="A104" i="43"/>
  <c r="AF103" i="43"/>
  <c r="AD103" i="43"/>
  <c r="AA103" i="43"/>
  <c r="AB103" i="43" s="1"/>
  <c r="Y103" i="43"/>
  <c r="Z103" i="43" s="1"/>
  <c r="W103" i="43"/>
  <c r="X103" i="43" s="1"/>
  <c r="U103" i="43"/>
  <c r="V103" i="43" s="1"/>
  <c r="S103" i="43"/>
  <c r="T103" i="43" s="1"/>
  <c r="Q103" i="43"/>
  <c r="R103" i="43" s="1"/>
  <c r="O103" i="43"/>
  <c r="P103" i="43" s="1"/>
  <c r="M103" i="43"/>
  <c r="N103" i="43" s="1"/>
  <c r="K103" i="43"/>
  <c r="L103" i="43" s="1"/>
  <c r="I103" i="43"/>
  <c r="J103" i="43" s="1"/>
  <c r="B103" i="43"/>
  <c r="A103" i="43"/>
  <c r="AF102" i="43"/>
  <c r="AD102" i="43"/>
  <c r="AA102" i="43"/>
  <c r="AB102" i="43" s="1"/>
  <c r="Y102" i="43"/>
  <c r="Z102" i="43" s="1"/>
  <c r="W102" i="43"/>
  <c r="X102" i="43" s="1"/>
  <c r="U102" i="43"/>
  <c r="V102" i="43" s="1"/>
  <c r="S102" i="43"/>
  <c r="T102" i="43" s="1"/>
  <c r="Q102" i="43"/>
  <c r="R102" i="43" s="1"/>
  <c r="O102" i="43"/>
  <c r="P102" i="43" s="1"/>
  <c r="M102" i="43"/>
  <c r="N102" i="43" s="1"/>
  <c r="K102" i="43"/>
  <c r="L102" i="43" s="1"/>
  <c r="I102" i="43"/>
  <c r="J102" i="43" s="1"/>
  <c r="B102" i="43"/>
  <c r="A102" i="43"/>
  <c r="AF101" i="43"/>
  <c r="AD101" i="43"/>
  <c r="AA101" i="43"/>
  <c r="AB101" i="43" s="1"/>
  <c r="Y101" i="43"/>
  <c r="Z101" i="43" s="1"/>
  <c r="W101" i="43"/>
  <c r="X101" i="43" s="1"/>
  <c r="U101" i="43"/>
  <c r="V101" i="43" s="1"/>
  <c r="S101" i="43"/>
  <c r="T101" i="43" s="1"/>
  <c r="Q101" i="43"/>
  <c r="R101" i="43" s="1"/>
  <c r="O101" i="43"/>
  <c r="P101" i="43" s="1"/>
  <c r="M101" i="43"/>
  <c r="N101" i="43" s="1"/>
  <c r="K101" i="43"/>
  <c r="L101" i="43" s="1"/>
  <c r="I101" i="43"/>
  <c r="J101" i="43" s="1"/>
  <c r="B101" i="43"/>
  <c r="A101" i="43"/>
  <c r="AF100" i="43"/>
  <c r="AD100" i="43"/>
  <c r="AA100" i="43"/>
  <c r="AB100" i="43" s="1"/>
  <c r="Y100" i="43"/>
  <c r="Z100" i="43" s="1"/>
  <c r="W100" i="43"/>
  <c r="X100" i="43" s="1"/>
  <c r="U100" i="43"/>
  <c r="V100" i="43" s="1"/>
  <c r="S100" i="43"/>
  <c r="T100" i="43" s="1"/>
  <c r="Q100" i="43"/>
  <c r="R100" i="43" s="1"/>
  <c r="O100" i="43"/>
  <c r="P100" i="43" s="1"/>
  <c r="M100" i="43"/>
  <c r="N100" i="43" s="1"/>
  <c r="K100" i="43"/>
  <c r="L100" i="43" s="1"/>
  <c r="I100" i="43"/>
  <c r="J100" i="43" s="1"/>
  <c r="B100" i="43"/>
  <c r="A100" i="43"/>
  <c r="AF99" i="43"/>
  <c r="AD99" i="43"/>
  <c r="AA99" i="43"/>
  <c r="AB99" i="43" s="1"/>
  <c r="Y99" i="43"/>
  <c r="Z99" i="43" s="1"/>
  <c r="W99" i="43"/>
  <c r="X99" i="43" s="1"/>
  <c r="U99" i="43"/>
  <c r="V99" i="43" s="1"/>
  <c r="S99" i="43"/>
  <c r="T99" i="43" s="1"/>
  <c r="Q99" i="43"/>
  <c r="R99" i="43" s="1"/>
  <c r="O99" i="43"/>
  <c r="P99" i="43" s="1"/>
  <c r="M99" i="43"/>
  <c r="N99" i="43" s="1"/>
  <c r="K99" i="43"/>
  <c r="L99" i="43" s="1"/>
  <c r="I99" i="43"/>
  <c r="J99" i="43" s="1"/>
  <c r="B99" i="43"/>
  <c r="A99" i="43"/>
  <c r="AF98" i="43"/>
  <c r="AD98" i="43"/>
  <c r="AA98" i="43"/>
  <c r="AB98" i="43" s="1"/>
  <c r="Y98" i="43"/>
  <c r="Z98" i="43" s="1"/>
  <c r="W98" i="43"/>
  <c r="X98" i="43" s="1"/>
  <c r="U98" i="43"/>
  <c r="V98" i="43" s="1"/>
  <c r="S98" i="43"/>
  <c r="T98" i="43" s="1"/>
  <c r="Q98" i="43"/>
  <c r="R98" i="43" s="1"/>
  <c r="O98" i="43"/>
  <c r="P98" i="43" s="1"/>
  <c r="M98" i="43"/>
  <c r="N98" i="43" s="1"/>
  <c r="K98" i="43"/>
  <c r="L98" i="43" s="1"/>
  <c r="I98" i="43"/>
  <c r="J98" i="43" s="1"/>
  <c r="B98" i="43"/>
  <c r="A98" i="43"/>
  <c r="AF97" i="43"/>
  <c r="AD97" i="43"/>
  <c r="AA97" i="43"/>
  <c r="AB97" i="43" s="1"/>
  <c r="Y97" i="43"/>
  <c r="Z97" i="43" s="1"/>
  <c r="W97" i="43"/>
  <c r="X97" i="43" s="1"/>
  <c r="U97" i="43"/>
  <c r="V97" i="43" s="1"/>
  <c r="S97" i="43"/>
  <c r="T97" i="43" s="1"/>
  <c r="Q97" i="43"/>
  <c r="R97" i="43" s="1"/>
  <c r="O97" i="43"/>
  <c r="P97" i="43" s="1"/>
  <c r="M97" i="43"/>
  <c r="N97" i="43" s="1"/>
  <c r="K97" i="43"/>
  <c r="L97" i="43" s="1"/>
  <c r="I97" i="43"/>
  <c r="J97" i="43" s="1"/>
  <c r="B97" i="43"/>
  <c r="A97" i="43"/>
  <c r="AF96" i="43"/>
  <c r="AD96" i="43"/>
  <c r="AA96" i="43"/>
  <c r="AB96" i="43" s="1"/>
  <c r="Y96" i="43"/>
  <c r="Z96" i="43" s="1"/>
  <c r="W96" i="43"/>
  <c r="X96" i="43" s="1"/>
  <c r="U96" i="43"/>
  <c r="S96" i="43"/>
  <c r="Q96" i="43"/>
  <c r="O96" i="43"/>
  <c r="M96" i="43"/>
  <c r="K96" i="43"/>
  <c r="I96" i="43"/>
  <c r="J96" i="43" s="1"/>
  <c r="B96" i="43"/>
  <c r="A96" i="43"/>
  <c r="AF95" i="43"/>
  <c r="AD95" i="43"/>
  <c r="AA95" i="43"/>
  <c r="AB95" i="43" s="1"/>
  <c r="Y95" i="43"/>
  <c r="Z95" i="43" s="1"/>
  <c r="W95" i="43"/>
  <c r="X95" i="43" s="1"/>
  <c r="U95" i="43"/>
  <c r="V95" i="43" s="1"/>
  <c r="S95" i="43"/>
  <c r="T95" i="43" s="1"/>
  <c r="Q95" i="43"/>
  <c r="R95" i="43" s="1"/>
  <c r="O95" i="43"/>
  <c r="P95" i="43" s="1"/>
  <c r="M95" i="43"/>
  <c r="N95" i="43" s="1"/>
  <c r="K95" i="43"/>
  <c r="L95" i="43" s="1"/>
  <c r="I95" i="43"/>
  <c r="J95" i="43" s="1"/>
  <c r="B95" i="43"/>
  <c r="A95" i="43"/>
  <c r="AF94" i="43"/>
  <c r="AD94" i="43"/>
  <c r="AA94" i="43"/>
  <c r="AB94" i="43" s="1"/>
  <c r="Y94" i="43"/>
  <c r="Z94" i="43" s="1"/>
  <c r="W94" i="43"/>
  <c r="X94" i="43" s="1"/>
  <c r="U94" i="43"/>
  <c r="V94" i="43" s="1"/>
  <c r="S94" i="43"/>
  <c r="T94" i="43" s="1"/>
  <c r="Q94" i="43"/>
  <c r="R94" i="43" s="1"/>
  <c r="O94" i="43"/>
  <c r="P94" i="43" s="1"/>
  <c r="M94" i="43"/>
  <c r="N94" i="43" s="1"/>
  <c r="K94" i="43"/>
  <c r="L94" i="43" s="1"/>
  <c r="I94" i="43"/>
  <c r="J94" i="43" s="1"/>
  <c r="B94" i="43"/>
  <c r="A94" i="43"/>
  <c r="AF93" i="43"/>
  <c r="AD93" i="43"/>
  <c r="AA93" i="43"/>
  <c r="AB93" i="43" s="1"/>
  <c r="Y93" i="43"/>
  <c r="Z93" i="43" s="1"/>
  <c r="W93" i="43"/>
  <c r="X93" i="43" s="1"/>
  <c r="U93" i="43"/>
  <c r="V93" i="43" s="1"/>
  <c r="S93" i="43"/>
  <c r="T93" i="43" s="1"/>
  <c r="Q93" i="43"/>
  <c r="R93" i="43" s="1"/>
  <c r="O93" i="43"/>
  <c r="P93" i="43" s="1"/>
  <c r="M93" i="43"/>
  <c r="N93" i="43" s="1"/>
  <c r="K93" i="43"/>
  <c r="L93" i="43" s="1"/>
  <c r="I93" i="43"/>
  <c r="J93" i="43" s="1"/>
  <c r="B93" i="43"/>
  <c r="A93" i="43"/>
  <c r="AF92" i="43"/>
  <c r="AD92" i="43"/>
  <c r="AA92" i="43"/>
  <c r="AB92" i="43" s="1"/>
  <c r="Y92" i="43"/>
  <c r="Z92" i="43" s="1"/>
  <c r="W92" i="43"/>
  <c r="X92" i="43" s="1"/>
  <c r="U92" i="43"/>
  <c r="V92" i="43" s="1"/>
  <c r="S92" i="43"/>
  <c r="T92" i="43" s="1"/>
  <c r="Q92" i="43"/>
  <c r="O92" i="43"/>
  <c r="P92" i="43" s="1"/>
  <c r="M92" i="43"/>
  <c r="N92" i="43" s="1"/>
  <c r="K92" i="43"/>
  <c r="L92" i="43" s="1"/>
  <c r="I92" i="43"/>
  <c r="J92" i="43" s="1"/>
  <c r="B92" i="43"/>
  <c r="A92" i="43"/>
  <c r="AF91" i="43"/>
  <c r="AD91" i="43"/>
  <c r="AA91" i="43"/>
  <c r="AB91" i="43" s="1"/>
  <c r="Y91" i="43"/>
  <c r="Z91" i="43" s="1"/>
  <c r="W91" i="43"/>
  <c r="X91" i="43" s="1"/>
  <c r="U91" i="43"/>
  <c r="V91" i="43" s="1"/>
  <c r="S91" i="43"/>
  <c r="T91" i="43" s="1"/>
  <c r="Q91" i="43"/>
  <c r="R91" i="43" s="1"/>
  <c r="O91" i="43"/>
  <c r="P91" i="43" s="1"/>
  <c r="M91" i="43"/>
  <c r="N91" i="43" s="1"/>
  <c r="K91" i="43"/>
  <c r="L91" i="43" s="1"/>
  <c r="I91" i="43"/>
  <c r="J91" i="43" s="1"/>
  <c r="B91" i="43"/>
  <c r="A91" i="43"/>
  <c r="AF90" i="43"/>
  <c r="AD90" i="43"/>
  <c r="AA90" i="43"/>
  <c r="AB90" i="43" s="1"/>
  <c r="Y90" i="43"/>
  <c r="Z90" i="43" s="1"/>
  <c r="W90" i="43"/>
  <c r="X90" i="43" s="1"/>
  <c r="U90" i="43"/>
  <c r="V90" i="43" s="1"/>
  <c r="S90" i="43"/>
  <c r="T90" i="43" s="1"/>
  <c r="Q90" i="43"/>
  <c r="R90" i="43" s="1"/>
  <c r="O90" i="43"/>
  <c r="P90" i="43" s="1"/>
  <c r="M90" i="43"/>
  <c r="N90" i="43" s="1"/>
  <c r="K90" i="43"/>
  <c r="L90" i="43" s="1"/>
  <c r="I90" i="43"/>
  <c r="J90" i="43" s="1"/>
  <c r="B90" i="43"/>
  <c r="A90" i="43"/>
  <c r="AF89" i="43"/>
  <c r="AD89" i="43"/>
  <c r="AA89" i="43"/>
  <c r="AB89" i="43" s="1"/>
  <c r="Y89" i="43"/>
  <c r="Z89" i="43" s="1"/>
  <c r="W89" i="43"/>
  <c r="X89" i="43" s="1"/>
  <c r="U89" i="43"/>
  <c r="V89" i="43" s="1"/>
  <c r="S89" i="43"/>
  <c r="T89" i="43" s="1"/>
  <c r="Q89" i="43"/>
  <c r="R89" i="43" s="1"/>
  <c r="O89" i="43"/>
  <c r="P89" i="43" s="1"/>
  <c r="M89" i="43"/>
  <c r="N89" i="43" s="1"/>
  <c r="K89" i="43"/>
  <c r="L89" i="43" s="1"/>
  <c r="I89" i="43"/>
  <c r="J89" i="43" s="1"/>
  <c r="B89" i="43"/>
  <c r="A89" i="43"/>
  <c r="AF88" i="43"/>
  <c r="AD88" i="43"/>
  <c r="AA88" i="43"/>
  <c r="AB88" i="43" s="1"/>
  <c r="Y88" i="43"/>
  <c r="Z88" i="43" s="1"/>
  <c r="W88" i="43"/>
  <c r="X88" i="43" s="1"/>
  <c r="U88" i="43"/>
  <c r="V88" i="43" s="1"/>
  <c r="S88" i="43"/>
  <c r="T88" i="43" s="1"/>
  <c r="Q88" i="43"/>
  <c r="R88" i="43" s="1"/>
  <c r="O88" i="43"/>
  <c r="P88" i="43" s="1"/>
  <c r="M88" i="43"/>
  <c r="N88" i="43" s="1"/>
  <c r="K88" i="43"/>
  <c r="L88" i="43" s="1"/>
  <c r="I88" i="43"/>
  <c r="J88" i="43" s="1"/>
  <c r="B88" i="43"/>
  <c r="A88" i="43"/>
  <c r="AF87" i="43"/>
  <c r="AD87" i="43"/>
  <c r="AA87" i="43"/>
  <c r="AB87" i="43" s="1"/>
  <c r="Y87" i="43"/>
  <c r="Z87" i="43" s="1"/>
  <c r="W87" i="43"/>
  <c r="X87" i="43" s="1"/>
  <c r="U87" i="43"/>
  <c r="V87" i="43" s="1"/>
  <c r="S87" i="43"/>
  <c r="T87" i="43" s="1"/>
  <c r="Q87" i="43"/>
  <c r="R87" i="43" s="1"/>
  <c r="O87" i="43"/>
  <c r="P87" i="43" s="1"/>
  <c r="M87" i="43"/>
  <c r="N87" i="43" s="1"/>
  <c r="K87" i="43"/>
  <c r="L87" i="43" s="1"/>
  <c r="I87" i="43"/>
  <c r="J87" i="43" s="1"/>
  <c r="B87" i="43"/>
  <c r="A87" i="43"/>
  <c r="AF86" i="43"/>
  <c r="AD86" i="43"/>
  <c r="AA86" i="43"/>
  <c r="AB86" i="43" s="1"/>
  <c r="Y86" i="43"/>
  <c r="Z86" i="43" s="1"/>
  <c r="W86" i="43"/>
  <c r="X86" i="43" s="1"/>
  <c r="U86" i="43"/>
  <c r="V86" i="43" s="1"/>
  <c r="S86" i="43"/>
  <c r="T86" i="43" s="1"/>
  <c r="Q86" i="43"/>
  <c r="R86" i="43" s="1"/>
  <c r="O86" i="43"/>
  <c r="P86" i="43" s="1"/>
  <c r="M86" i="43"/>
  <c r="N86" i="43" s="1"/>
  <c r="K86" i="43"/>
  <c r="L86" i="43" s="1"/>
  <c r="I86" i="43"/>
  <c r="J86" i="43" s="1"/>
  <c r="B86" i="43"/>
  <c r="A86" i="43"/>
  <c r="AF85" i="43"/>
  <c r="AD85" i="43"/>
  <c r="AA85" i="43"/>
  <c r="AB85" i="43" s="1"/>
  <c r="Y85" i="43"/>
  <c r="Z85" i="43" s="1"/>
  <c r="W85" i="43"/>
  <c r="X85" i="43" s="1"/>
  <c r="U85" i="43"/>
  <c r="V85" i="43" s="1"/>
  <c r="S85" i="43"/>
  <c r="T85" i="43" s="1"/>
  <c r="Q85" i="43"/>
  <c r="R85" i="43" s="1"/>
  <c r="O85" i="43"/>
  <c r="P85" i="43" s="1"/>
  <c r="M85" i="43"/>
  <c r="N85" i="43" s="1"/>
  <c r="K85" i="43"/>
  <c r="L85" i="43" s="1"/>
  <c r="I85" i="43"/>
  <c r="J85" i="43" s="1"/>
  <c r="B85" i="43"/>
  <c r="A85" i="43"/>
  <c r="AF84" i="43"/>
  <c r="AD84" i="43"/>
  <c r="AA84" i="43"/>
  <c r="AB84" i="43" s="1"/>
  <c r="Y84" i="43"/>
  <c r="Z84" i="43" s="1"/>
  <c r="W84" i="43"/>
  <c r="X84" i="43" s="1"/>
  <c r="U84" i="43"/>
  <c r="V84" i="43" s="1"/>
  <c r="S84" i="43"/>
  <c r="T84" i="43" s="1"/>
  <c r="Q84" i="43"/>
  <c r="R84" i="43" s="1"/>
  <c r="O84" i="43"/>
  <c r="P84" i="43" s="1"/>
  <c r="M84" i="43"/>
  <c r="N84" i="43" s="1"/>
  <c r="K84" i="43"/>
  <c r="L84" i="43" s="1"/>
  <c r="I84" i="43"/>
  <c r="J84" i="43" s="1"/>
  <c r="B84" i="43"/>
  <c r="A84" i="43"/>
  <c r="AF83" i="43"/>
  <c r="AD83" i="43"/>
  <c r="AA83" i="43"/>
  <c r="AB83" i="43" s="1"/>
  <c r="Y83" i="43"/>
  <c r="Z83" i="43" s="1"/>
  <c r="W83" i="43"/>
  <c r="X83" i="43" s="1"/>
  <c r="U83" i="43"/>
  <c r="V83" i="43" s="1"/>
  <c r="S83" i="43"/>
  <c r="T83" i="43" s="1"/>
  <c r="Q83" i="43"/>
  <c r="R83" i="43" s="1"/>
  <c r="O83" i="43"/>
  <c r="P83" i="43" s="1"/>
  <c r="M83" i="43"/>
  <c r="N83" i="43" s="1"/>
  <c r="K83" i="43"/>
  <c r="L83" i="43" s="1"/>
  <c r="I83" i="43"/>
  <c r="J83" i="43" s="1"/>
  <c r="B83" i="43"/>
  <c r="A83" i="43"/>
  <c r="AF82" i="43"/>
  <c r="AD82" i="43"/>
  <c r="AA82" i="43"/>
  <c r="AB82" i="43" s="1"/>
  <c r="Y82" i="43"/>
  <c r="Z82" i="43" s="1"/>
  <c r="W82" i="43"/>
  <c r="X82" i="43" s="1"/>
  <c r="U82" i="43"/>
  <c r="V82" i="43" s="1"/>
  <c r="S82" i="43"/>
  <c r="T82" i="43" s="1"/>
  <c r="Q82" i="43"/>
  <c r="R82" i="43" s="1"/>
  <c r="O82" i="43"/>
  <c r="P82" i="43" s="1"/>
  <c r="M82" i="43"/>
  <c r="N82" i="43" s="1"/>
  <c r="K82" i="43"/>
  <c r="L82" i="43" s="1"/>
  <c r="I82" i="43"/>
  <c r="J82" i="43" s="1"/>
  <c r="B82" i="43"/>
  <c r="A82" i="43"/>
  <c r="AF81" i="43"/>
  <c r="AD81" i="43"/>
  <c r="AA81" i="43"/>
  <c r="AB81" i="43" s="1"/>
  <c r="Y81" i="43"/>
  <c r="Z81" i="43" s="1"/>
  <c r="W81" i="43"/>
  <c r="X81" i="43" s="1"/>
  <c r="U81" i="43"/>
  <c r="V81" i="43" s="1"/>
  <c r="S81" i="43"/>
  <c r="T81" i="43" s="1"/>
  <c r="Q81" i="43"/>
  <c r="R81" i="43" s="1"/>
  <c r="O81" i="43"/>
  <c r="P81" i="43" s="1"/>
  <c r="M81" i="43"/>
  <c r="N81" i="43" s="1"/>
  <c r="K81" i="43"/>
  <c r="L81" i="43" s="1"/>
  <c r="I81" i="43"/>
  <c r="J81" i="43" s="1"/>
  <c r="B81" i="43"/>
  <c r="A81" i="43"/>
  <c r="AF80" i="43"/>
  <c r="AD80" i="43"/>
  <c r="AA80" i="43"/>
  <c r="AB80" i="43" s="1"/>
  <c r="Y80" i="43"/>
  <c r="Z80" i="43" s="1"/>
  <c r="W80" i="43"/>
  <c r="U80" i="43"/>
  <c r="S80" i="43"/>
  <c r="Q80" i="43"/>
  <c r="O80" i="43"/>
  <c r="M80" i="43"/>
  <c r="K80" i="43"/>
  <c r="L80" i="43" s="1"/>
  <c r="I80" i="43"/>
  <c r="J80" i="43" s="1"/>
  <c r="B80" i="43"/>
  <c r="A80" i="43"/>
  <c r="AF79" i="43"/>
  <c r="AD79" i="43"/>
  <c r="AA79" i="43"/>
  <c r="AB79" i="43" s="1"/>
  <c r="Y79" i="43"/>
  <c r="Z79" i="43" s="1"/>
  <c r="W79" i="43"/>
  <c r="X79" i="43" s="1"/>
  <c r="U79" i="43"/>
  <c r="V79" i="43" s="1"/>
  <c r="S79" i="43"/>
  <c r="T79" i="43" s="1"/>
  <c r="Q79" i="43"/>
  <c r="R79" i="43" s="1"/>
  <c r="O79" i="43"/>
  <c r="P79" i="43" s="1"/>
  <c r="M79" i="43"/>
  <c r="N79" i="43" s="1"/>
  <c r="K79" i="43"/>
  <c r="L79" i="43" s="1"/>
  <c r="I79" i="43"/>
  <c r="J79" i="43" s="1"/>
  <c r="B79" i="43"/>
  <c r="A79" i="43"/>
  <c r="AF78" i="43"/>
  <c r="AD78" i="43"/>
  <c r="AA78" i="43"/>
  <c r="AB78" i="43" s="1"/>
  <c r="Y78" i="43"/>
  <c r="Z78" i="43" s="1"/>
  <c r="W78" i="43"/>
  <c r="X78" i="43" s="1"/>
  <c r="U78" i="43"/>
  <c r="V78" i="43" s="1"/>
  <c r="S78" i="43"/>
  <c r="T78" i="43" s="1"/>
  <c r="Q78" i="43"/>
  <c r="R78" i="43" s="1"/>
  <c r="O78" i="43"/>
  <c r="P78" i="43" s="1"/>
  <c r="M78" i="43"/>
  <c r="N78" i="43" s="1"/>
  <c r="K78" i="43"/>
  <c r="L78" i="43" s="1"/>
  <c r="I78" i="43"/>
  <c r="J78" i="43" s="1"/>
  <c r="B78" i="43"/>
  <c r="A78" i="43"/>
  <c r="AF77" i="43"/>
  <c r="AD77" i="43"/>
  <c r="AA77" i="43"/>
  <c r="AB77" i="43" s="1"/>
  <c r="Y77" i="43"/>
  <c r="Z77" i="43" s="1"/>
  <c r="W77" i="43"/>
  <c r="X77" i="43" s="1"/>
  <c r="U77" i="43"/>
  <c r="V77" i="43" s="1"/>
  <c r="S77" i="43"/>
  <c r="T77" i="43" s="1"/>
  <c r="Q77" i="43"/>
  <c r="R77" i="43" s="1"/>
  <c r="O77" i="43"/>
  <c r="P77" i="43" s="1"/>
  <c r="M77" i="43"/>
  <c r="N77" i="43" s="1"/>
  <c r="K77" i="43"/>
  <c r="L77" i="43" s="1"/>
  <c r="I77" i="43"/>
  <c r="J77" i="43" s="1"/>
  <c r="B77" i="43"/>
  <c r="A77" i="43"/>
  <c r="AF76" i="43"/>
  <c r="AD76" i="43"/>
  <c r="AA76" i="43"/>
  <c r="AB76" i="43" s="1"/>
  <c r="Y76" i="43"/>
  <c r="Z76" i="43" s="1"/>
  <c r="W76" i="43"/>
  <c r="X76" i="43" s="1"/>
  <c r="U76" i="43"/>
  <c r="V76" i="43" s="1"/>
  <c r="S76" i="43"/>
  <c r="T76" i="43" s="1"/>
  <c r="Q76" i="43"/>
  <c r="R76" i="43" s="1"/>
  <c r="O76" i="43"/>
  <c r="P76" i="43" s="1"/>
  <c r="M76" i="43"/>
  <c r="N76" i="43" s="1"/>
  <c r="K76" i="43"/>
  <c r="L76" i="43" s="1"/>
  <c r="I76" i="43"/>
  <c r="J76" i="43" s="1"/>
  <c r="B76" i="43"/>
  <c r="A76" i="43"/>
  <c r="AF75" i="43"/>
  <c r="AD75" i="43"/>
  <c r="AA75" i="43"/>
  <c r="AB75" i="43" s="1"/>
  <c r="Y75" i="43"/>
  <c r="Z75" i="43" s="1"/>
  <c r="W75" i="43"/>
  <c r="X75" i="43" s="1"/>
  <c r="U75" i="43"/>
  <c r="V75" i="43" s="1"/>
  <c r="S75" i="43"/>
  <c r="T75" i="43" s="1"/>
  <c r="Q75" i="43"/>
  <c r="R75" i="43" s="1"/>
  <c r="O75" i="43"/>
  <c r="P75" i="43" s="1"/>
  <c r="M75" i="43"/>
  <c r="N75" i="43" s="1"/>
  <c r="K75" i="43"/>
  <c r="L75" i="43" s="1"/>
  <c r="I75" i="43"/>
  <c r="J75" i="43" s="1"/>
  <c r="B75" i="43"/>
  <c r="A75" i="43"/>
  <c r="AF74" i="43"/>
  <c r="AD74" i="43"/>
  <c r="AA74" i="43"/>
  <c r="AB74" i="43" s="1"/>
  <c r="Y74" i="43"/>
  <c r="Z74" i="43" s="1"/>
  <c r="W74" i="43"/>
  <c r="X74" i="43" s="1"/>
  <c r="U74" i="43"/>
  <c r="V74" i="43" s="1"/>
  <c r="S74" i="43"/>
  <c r="T74" i="43" s="1"/>
  <c r="Q74" i="43"/>
  <c r="R74" i="43" s="1"/>
  <c r="O74" i="43"/>
  <c r="P74" i="43" s="1"/>
  <c r="M74" i="43"/>
  <c r="N74" i="43" s="1"/>
  <c r="K74" i="43"/>
  <c r="L74" i="43" s="1"/>
  <c r="I74" i="43"/>
  <c r="J74" i="43" s="1"/>
  <c r="B74" i="43"/>
  <c r="A74" i="43"/>
  <c r="AF73" i="43"/>
  <c r="AD73" i="43"/>
  <c r="AA73" i="43"/>
  <c r="AB73" i="43" s="1"/>
  <c r="Y73" i="43"/>
  <c r="Z73" i="43" s="1"/>
  <c r="W73" i="43"/>
  <c r="X73" i="43" s="1"/>
  <c r="U73" i="43"/>
  <c r="V73" i="43" s="1"/>
  <c r="S73" i="43"/>
  <c r="T73" i="43" s="1"/>
  <c r="Q73" i="43"/>
  <c r="R73" i="43" s="1"/>
  <c r="O73" i="43"/>
  <c r="P73" i="43" s="1"/>
  <c r="M73" i="43"/>
  <c r="N73" i="43" s="1"/>
  <c r="K73" i="43"/>
  <c r="L73" i="43" s="1"/>
  <c r="I73" i="43"/>
  <c r="J73" i="43" s="1"/>
  <c r="B73" i="43"/>
  <c r="A73" i="43"/>
  <c r="AF72" i="43"/>
  <c r="AD72" i="43"/>
  <c r="AA72" i="43"/>
  <c r="AB72" i="43" s="1"/>
  <c r="Y72" i="43"/>
  <c r="Z72" i="43" s="1"/>
  <c r="W72" i="43"/>
  <c r="X72" i="43" s="1"/>
  <c r="U72" i="43"/>
  <c r="V72" i="43" s="1"/>
  <c r="S72" i="43"/>
  <c r="T72" i="43" s="1"/>
  <c r="Q72" i="43"/>
  <c r="R72" i="43" s="1"/>
  <c r="O72" i="43"/>
  <c r="P72" i="43" s="1"/>
  <c r="M72" i="43"/>
  <c r="N72" i="43" s="1"/>
  <c r="K72" i="43"/>
  <c r="L72" i="43" s="1"/>
  <c r="I72" i="43"/>
  <c r="J72" i="43" s="1"/>
  <c r="B72" i="43"/>
  <c r="A72" i="43"/>
  <c r="AA71" i="43"/>
  <c r="AB71" i="43" s="1"/>
  <c r="Y71" i="43"/>
  <c r="Z71" i="43" s="1"/>
  <c r="W71" i="43"/>
  <c r="X71" i="43" s="1"/>
  <c r="U71" i="43"/>
  <c r="V71" i="43" s="1"/>
  <c r="S71" i="43"/>
  <c r="T71" i="43" s="1"/>
  <c r="Q71" i="43"/>
  <c r="R71" i="43" s="1"/>
  <c r="O71" i="43"/>
  <c r="P71" i="43" s="1"/>
  <c r="M71" i="43"/>
  <c r="N71" i="43" s="1"/>
  <c r="K71" i="43"/>
  <c r="L71" i="43" s="1"/>
  <c r="I71" i="43"/>
  <c r="J71" i="43" s="1"/>
  <c r="B71" i="43"/>
  <c r="A71" i="43"/>
  <c r="AF70" i="43"/>
  <c r="AD70" i="43"/>
  <c r="AA70" i="43"/>
  <c r="AB70" i="43" s="1"/>
  <c r="Y70" i="43"/>
  <c r="Z70" i="43" s="1"/>
  <c r="W70" i="43"/>
  <c r="X70" i="43" s="1"/>
  <c r="U70" i="43"/>
  <c r="V70" i="43" s="1"/>
  <c r="S70" i="43"/>
  <c r="T70" i="43" s="1"/>
  <c r="Q70" i="43"/>
  <c r="R70" i="43" s="1"/>
  <c r="O70" i="43"/>
  <c r="P70" i="43" s="1"/>
  <c r="M70" i="43"/>
  <c r="N70" i="43" s="1"/>
  <c r="K70" i="43"/>
  <c r="L70" i="43" s="1"/>
  <c r="I70" i="43"/>
  <c r="J70" i="43" s="1"/>
  <c r="B70" i="43"/>
  <c r="A70" i="43"/>
  <c r="AF69" i="43"/>
  <c r="AD69" i="43"/>
  <c r="AA69" i="43"/>
  <c r="AB69" i="43" s="1"/>
  <c r="Y69" i="43"/>
  <c r="Z69" i="43" s="1"/>
  <c r="W69" i="43"/>
  <c r="X69" i="43" s="1"/>
  <c r="U69" i="43"/>
  <c r="V69" i="43" s="1"/>
  <c r="S69" i="43"/>
  <c r="T69" i="43" s="1"/>
  <c r="Q69" i="43"/>
  <c r="R69" i="43" s="1"/>
  <c r="O69" i="43"/>
  <c r="P69" i="43" s="1"/>
  <c r="M69" i="43"/>
  <c r="N69" i="43" s="1"/>
  <c r="K69" i="43"/>
  <c r="L69" i="43" s="1"/>
  <c r="I69" i="43"/>
  <c r="J69" i="43" s="1"/>
  <c r="B69" i="43"/>
  <c r="A69" i="43"/>
  <c r="AF68" i="43"/>
  <c r="AD68" i="43"/>
  <c r="AA68" i="43"/>
  <c r="AB68" i="43" s="1"/>
  <c r="Y68" i="43"/>
  <c r="Z68" i="43" s="1"/>
  <c r="W68" i="43"/>
  <c r="X68" i="43" s="1"/>
  <c r="U68" i="43"/>
  <c r="V68" i="43" s="1"/>
  <c r="S68" i="43"/>
  <c r="T68" i="43" s="1"/>
  <c r="Q68" i="43"/>
  <c r="R68" i="43" s="1"/>
  <c r="O68" i="43"/>
  <c r="P68" i="43" s="1"/>
  <c r="M68" i="43"/>
  <c r="N68" i="43" s="1"/>
  <c r="K68" i="43"/>
  <c r="L68" i="43" s="1"/>
  <c r="I68" i="43"/>
  <c r="J68" i="43" s="1"/>
  <c r="B68" i="43"/>
  <c r="A68" i="43"/>
  <c r="AF67" i="43"/>
  <c r="AD67" i="43"/>
  <c r="AA67" i="43"/>
  <c r="AB67" i="43" s="1"/>
  <c r="Y67" i="43"/>
  <c r="Z67" i="43" s="1"/>
  <c r="W67" i="43"/>
  <c r="X67" i="43" s="1"/>
  <c r="U67" i="43"/>
  <c r="V67" i="43" s="1"/>
  <c r="S67" i="43"/>
  <c r="T67" i="43" s="1"/>
  <c r="Q67" i="43"/>
  <c r="R67" i="43" s="1"/>
  <c r="O67" i="43"/>
  <c r="P67" i="43" s="1"/>
  <c r="M67" i="43"/>
  <c r="N67" i="43" s="1"/>
  <c r="K67" i="43"/>
  <c r="L67" i="43" s="1"/>
  <c r="I67" i="43"/>
  <c r="J67" i="43" s="1"/>
  <c r="B67" i="43"/>
  <c r="A67" i="43"/>
  <c r="AF66" i="43"/>
  <c r="AD66" i="43"/>
  <c r="AA66" i="43"/>
  <c r="AB66" i="43" s="1"/>
  <c r="Y66" i="43"/>
  <c r="Z66" i="43" s="1"/>
  <c r="W66" i="43"/>
  <c r="X66" i="43" s="1"/>
  <c r="U66" i="43"/>
  <c r="V66" i="43" s="1"/>
  <c r="S66" i="43"/>
  <c r="T66" i="43" s="1"/>
  <c r="Q66" i="43"/>
  <c r="R66" i="43" s="1"/>
  <c r="O66" i="43"/>
  <c r="P66" i="43" s="1"/>
  <c r="M66" i="43"/>
  <c r="N66" i="43" s="1"/>
  <c r="K66" i="43"/>
  <c r="L66" i="43" s="1"/>
  <c r="I66" i="43"/>
  <c r="J66" i="43" s="1"/>
  <c r="B66" i="43"/>
  <c r="A66" i="43"/>
  <c r="AF65" i="43"/>
  <c r="AD65" i="43"/>
  <c r="AA65" i="43"/>
  <c r="AB65" i="43" s="1"/>
  <c r="Y65" i="43"/>
  <c r="Z65" i="43" s="1"/>
  <c r="W65" i="43"/>
  <c r="X65" i="43" s="1"/>
  <c r="U65" i="43"/>
  <c r="V65" i="43" s="1"/>
  <c r="S65" i="43"/>
  <c r="T65" i="43" s="1"/>
  <c r="Q65" i="43"/>
  <c r="R65" i="43" s="1"/>
  <c r="O65" i="43"/>
  <c r="P65" i="43" s="1"/>
  <c r="M65" i="43"/>
  <c r="N65" i="43" s="1"/>
  <c r="K65" i="43"/>
  <c r="L65" i="43" s="1"/>
  <c r="I65" i="43"/>
  <c r="J65" i="43" s="1"/>
  <c r="B65" i="43"/>
  <c r="A65" i="43"/>
  <c r="AF64" i="43"/>
  <c r="AD64" i="43"/>
  <c r="AA64" i="43"/>
  <c r="AB64" i="43" s="1"/>
  <c r="Y64" i="43"/>
  <c r="Z64" i="43" s="1"/>
  <c r="W64" i="43"/>
  <c r="X64" i="43" s="1"/>
  <c r="U64" i="43"/>
  <c r="V64" i="43" s="1"/>
  <c r="S64" i="43"/>
  <c r="T64" i="43" s="1"/>
  <c r="Q64" i="43"/>
  <c r="R64" i="43" s="1"/>
  <c r="O64" i="43"/>
  <c r="P64" i="43" s="1"/>
  <c r="M64" i="43"/>
  <c r="N64" i="43" s="1"/>
  <c r="K64" i="43"/>
  <c r="L64" i="43" s="1"/>
  <c r="I64" i="43"/>
  <c r="J64" i="43" s="1"/>
  <c r="B64" i="43"/>
  <c r="A64" i="43"/>
  <c r="AF63" i="43"/>
  <c r="AD63" i="43"/>
  <c r="AA63" i="43"/>
  <c r="AB63" i="43" s="1"/>
  <c r="Y63" i="43"/>
  <c r="Z63" i="43" s="1"/>
  <c r="W63" i="43"/>
  <c r="X63" i="43" s="1"/>
  <c r="U63" i="43"/>
  <c r="V63" i="43" s="1"/>
  <c r="S63" i="43"/>
  <c r="T63" i="43" s="1"/>
  <c r="Q63" i="43"/>
  <c r="R63" i="43" s="1"/>
  <c r="O63" i="43"/>
  <c r="P63" i="43" s="1"/>
  <c r="M63" i="43"/>
  <c r="N63" i="43" s="1"/>
  <c r="K63" i="43"/>
  <c r="L63" i="43" s="1"/>
  <c r="I63" i="43"/>
  <c r="J63" i="43" s="1"/>
  <c r="B63" i="43"/>
  <c r="A63" i="43"/>
  <c r="AF62" i="43"/>
  <c r="AD62" i="43"/>
  <c r="AA62" i="43"/>
  <c r="AB62" i="43" s="1"/>
  <c r="Y62" i="43"/>
  <c r="Z62" i="43" s="1"/>
  <c r="W62" i="43"/>
  <c r="X62" i="43" s="1"/>
  <c r="U62" i="43"/>
  <c r="V62" i="43" s="1"/>
  <c r="S62" i="43"/>
  <c r="T62" i="43" s="1"/>
  <c r="Q62" i="43"/>
  <c r="R62" i="43" s="1"/>
  <c r="O62" i="43"/>
  <c r="P62" i="43" s="1"/>
  <c r="M62" i="43"/>
  <c r="N62" i="43" s="1"/>
  <c r="K62" i="43"/>
  <c r="L62" i="43" s="1"/>
  <c r="I62" i="43"/>
  <c r="J62" i="43" s="1"/>
  <c r="B62" i="43"/>
  <c r="A62" i="43"/>
  <c r="AF61" i="43"/>
  <c r="AD61" i="43"/>
  <c r="AA61" i="43"/>
  <c r="AB61" i="43" s="1"/>
  <c r="Y61" i="43"/>
  <c r="Z61" i="43" s="1"/>
  <c r="W61" i="43"/>
  <c r="X61" i="43" s="1"/>
  <c r="U61" i="43"/>
  <c r="V61" i="43" s="1"/>
  <c r="S61" i="43"/>
  <c r="T61" i="43" s="1"/>
  <c r="Q61" i="43"/>
  <c r="R61" i="43" s="1"/>
  <c r="O61" i="43"/>
  <c r="P61" i="43" s="1"/>
  <c r="M61" i="43"/>
  <c r="N61" i="43" s="1"/>
  <c r="K61" i="43"/>
  <c r="L61" i="43" s="1"/>
  <c r="I61" i="43"/>
  <c r="J61" i="43" s="1"/>
  <c r="B61" i="43"/>
  <c r="A61" i="43"/>
  <c r="AF60" i="43"/>
  <c r="AD60" i="43"/>
  <c r="AA60" i="43"/>
  <c r="AB60" i="43" s="1"/>
  <c r="Y60" i="43"/>
  <c r="Z60" i="43" s="1"/>
  <c r="W60" i="43"/>
  <c r="X60" i="43" s="1"/>
  <c r="U60" i="43"/>
  <c r="V60" i="43" s="1"/>
  <c r="S60" i="43"/>
  <c r="T60" i="43" s="1"/>
  <c r="Q60" i="43"/>
  <c r="R60" i="43" s="1"/>
  <c r="O60" i="43"/>
  <c r="P60" i="43" s="1"/>
  <c r="M60" i="43"/>
  <c r="N60" i="43" s="1"/>
  <c r="K60" i="43"/>
  <c r="L60" i="43" s="1"/>
  <c r="I60" i="43"/>
  <c r="J60" i="43" s="1"/>
  <c r="B60" i="43"/>
  <c r="A60" i="43"/>
  <c r="AD59" i="43"/>
  <c r="AA59" i="43"/>
  <c r="AB59" i="43" s="1"/>
  <c r="Y59" i="43"/>
  <c r="Z59" i="43" s="1"/>
  <c r="W59" i="43"/>
  <c r="X59" i="43" s="1"/>
  <c r="U59" i="43"/>
  <c r="V59" i="43" s="1"/>
  <c r="S59" i="43"/>
  <c r="T59" i="43" s="1"/>
  <c r="Q59" i="43"/>
  <c r="R59" i="43" s="1"/>
  <c r="O59" i="43"/>
  <c r="P59" i="43" s="1"/>
  <c r="M59" i="43"/>
  <c r="N59" i="43" s="1"/>
  <c r="K59" i="43"/>
  <c r="L59" i="43" s="1"/>
  <c r="I59" i="43"/>
  <c r="J59" i="43" s="1"/>
  <c r="B59" i="43"/>
  <c r="A59" i="43"/>
  <c r="AF58" i="43"/>
  <c r="AA58" i="43"/>
  <c r="AB58" i="43" s="1"/>
  <c r="Y58" i="43"/>
  <c r="Z58" i="43" s="1"/>
  <c r="W58" i="43"/>
  <c r="X58" i="43" s="1"/>
  <c r="U58" i="43"/>
  <c r="V58" i="43" s="1"/>
  <c r="S58" i="43"/>
  <c r="T58" i="43" s="1"/>
  <c r="Q58" i="43"/>
  <c r="R58" i="43" s="1"/>
  <c r="O58" i="43"/>
  <c r="P58" i="43" s="1"/>
  <c r="M58" i="43"/>
  <c r="N58" i="43" s="1"/>
  <c r="K58" i="43"/>
  <c r="L58" i="43" s="1"/>
  <c r="I58" i="43"/>
  <c r="J58" i="43" s="1"/>
  <c r="B58" i="43"/>
  <c r="A58" i="43"/>
  <c r="AF57" i="43"/>
  <c r="AD57" i="43"/>
  <c r="AA57" i="43"/>
  <c r="AB57" i="43" s="1"/>
  <c r="Y57" i="43"/>
  <c r="Z57" i="43" s="1"/>
  <c r="W57" i="43"/>
  <c r="X57" i="43" s="1"/>
  <c r="U57" i="43"/>
  <c r="V57" i="43" s="1"/>
  <c r="S57" i="43"/>
  <c r="T57" i="43" s="1"/>
  <c r="Q57" i="43"/>
  <c r="R57" i="43" s="1"/>
  <c r="O57" i="43"/>
  <c r="P57" i="43" s="1"/>
  <c r="M57" i="43"/>
  <c r="N57" i="43" s="1"/>
  <c r="K57" i="43"/>
  <c r="L57" i="43" s="1"/>
  <c r="I57" i="43"/>
  <c r="J57" i="43" s="1"/>
  <c r="B57" i="43"/>
  <c r="A57" i="43"/>
  <c r="AF56" i="43"/>
  <c r="AD56" i="43"/>
  <c r="AA56" i="43"/>
  <c r="AB56" i="43" s="1"/>
  <c r="Y56" i="43"/>
  <c r="Z56" i="43" s="1"/>
  <c r="W56" i="43"/>
  <c r="X56" i="43" s="1"/>
  <c r="U56" i="43"/>
  <c r="V56" i="43" s="1"/>
  <c r="S56" i="43"/>
  <c r="T56" i="43" s="1"/>
  <c r="Q56" i="43"/>
  <c r="R56" i="43" s="1"/>
  <c r="O56" i="43"/>
  <c r="P56" i="43" s="1"/>
  <c r="M56" i="43"/>
  <c r="N56" i="43" s="1"/>
  <c r="K56" i="43"/>
  <c r="L56" i="43" s="1"/>
  <c r="I56" i="43"/>
  <c r="J56" i="43" s="1"/>
  <c r="B56" i="43"/>
  <c r="A56" i="43"/>
  <c r="AF345" i="43"/>
  <c r="AD345" i="43"/>
  <c r="AA345" i="43"/>
  <c r="AB345" i="43" s="1"/>
  <c r="B345" i="43"/>
  <c r="A345" i="43"/>
  <c r="AF55" i="43"/>
  <c r="AD55" i="43"/>
  <c r="AA55" i="43"/>
  <c r="AB55" i="43" s="1"/>
  <c r="Y55" i="43"/>
  <c r="Z55" i="43" s="1"/>
  <c r="W55" i="43"/>
  <c r="X55" i="43" s="1"/>
  <c r="U55" i="43"/>
  <c r="V55" i="43" s="1"/>
  <c r="S55" i="43"/>
  <c r="T55" i="43" s="1"/>
  <c r="Q55" i="43"/>
  <c r="R55" i="43" s="1"/>
  <c r="O55" i="43"/>
  <c r="P55" i="43" s="1"/>
  <c r="M55" i="43"/>
  <c r="N55" i="43" s="1"/>
  <c r="K55" i="43"/>
  <c r="L55" i="43" s="1"/>
  <c r="I55" i="43"/>
  <c r="J55" i="43" s="1"/>
  <c r="B55" i="43"/>
  <c r="A55" i="43"/>
  <c r="AF54" i="43"/>
  <c r="AD54" i="43"/>
  <c r="AA54" i="43"/>
  <c r="AB54" i="43" s="1"/>
  <c r="Y54" i="43"/>
  <c r="Z54" i="43" s="1"/>
  <c r="W54" i="43"/>
  <c r="X54" i="43" s="1"/>
  <c r="U54" i="43"/>
  <c r="V54" i="43" s="1"/>
  <c r="S54" i="43"/>
  <c r="T54" i="43" s="1"/>
  <c r="Q54" i="43"/>
  <c r="R54" i="43" s="1"/>
  <c r="O54" i="43"/>
  <c r="P54" i="43" s="1"/>
  <c r="M54" i="43"/>
  <c r="N54" i="43" s="1"/>
  <c r="K54" i="43"/>
  <c r="L54" i="43" s="1"/>
  <c r="I54" i="43"/>
  <c r="J54" i="43" s="1"/>
  <c r="B54" i="43"/>
  <c r="A54" i="43"/>
  <c r="AF53" i="43"/>
  <c r="AD53" i="43"/>
  <c r="AA53" i="43"/>
  <c r="AB53" i="43" s="1"/>
  <c r="Y53" i="43"/>
  <c r="Z53" i="43" s="1"/>
  <c r="W53" i="43"/>
  <c r="X53" i="43" s="1"/>
  <c r="U53" i="43"/>
  <c r="V53" i="43" s="1"/>
  <c r="S53" i="43"/>
  <c r="T53" i="43" s="1"/>
  <c r="Q53" i="43"/>
  <c r="R53" i="43" s="1"/>
  <c r="O53" i="43"/>
  <c r="P53" i="43" s="1"/>
  <c r="M53" i="43"/>
  <c r="N53" i="43" s="1"/>
  <c r="K53" i="43"/>
  <c r="L53" i="43" s="1"/>
  <c r="I53" i="43"/>
  <c r="J53" i="43" s="1"/>
  <c r="B53" i="43"/>
  <c r="A53" i="43"/>
  <c r="AF52" i="43"/>
  <c r="AD52" i="43"/>
  <c r="AA52" i="43"/>
  <c r="AB52" i="43" s="1"/>
  <c r="Y52" i="43"/>
  <c r="Z52" i="43" s="1"/>
  <c r="W52" i="43"/>
  <c r="X52" i="43" s="1"/>
  <c r="U52" i="43"/>
  <c r="V52" i="43" s="1"/>
  <c r="S52" i="43"/>
  <c r="T52" i="43" s="1"/>
  <c r="Q52" i="43"/>
  <c r="R52" i="43" s="1"/>
  <c r="O52" i="43"/>
  <c r="P52" i="43" s="1"/>
  <c r="M52" i="43"/>
  <c r="N52" i="43" s="1"/>
  <c r="K52" i="43"/>
  <c r="L52" i="43" s="1"/>
  <c r="I52" i="43"/>
  <c r="J52" i="43" s="1"/>
  <c r="B52" i="43"/>
  <c r="A52" i="43"/>
  <c r="AF51" i="43"/>
  <c r="AD51" i="43"/>
  <c r="AA51" i="43"/>
  <c r="AB51" i="43" s="1"/>
  <c r="Y51" i="43"/>
  <c r="Z51" i="43" s="1"/>
  <c r="W51" i="43"/>
  <c r="X51" i="43" s="1"/>
  <c r="U51" i="43"/>
  <c r="V51" i="43" s="1"/>
  <c r="S51" i="43"/>
  <c r="T51" i="43" s="1"/>
  <c r="Q51" i="43"/>
  <c r="R51" i="43" s="1"/>
  <c r="O51" i="43"/>
  <c r="P51" i="43" s="1"/>
  <c r="M51" i="43"/>
  <c r="N51" i="43" s="1"/>
  <c r="K51" i="43"/>
  <c r="L51" i="43" s="1"/>
  <c r="I51" i="43"/>
  <c r="J51" i="43" s="1"/>
  <c r="B51" i="43"/>
  <c r="A51" i="43"/>
  <c r="AF50" i="43"/>
  <c r="AD50" i="43"/>
  <c r="AA50" i="43"/>
  <c r="AB50" i="43" s="1"/>
  <c r="Y50" i="43"/>
  <c r="Z50" i="43" s="1"/>
  <c r="W50" i="43"/>
  <c r="X50" i="43" s="1"/>
  <c r="U50" i="43"/>
  <c r="V50" i="43" s="1"/>
  <c r="S50" i="43"/>
  <c r="T50" i="43" s="1"/>
  <c r="Q50" i="43"/>
  <c r="R50" i="43" s="1"/>
  <c r="O50" i="43"/>
  <c r="P50" i="43" s="1"/>
  <c r="M50" i="43"/>
  <c r="N50" i="43" s="1"/>
  <c r="K50" i="43"/>
  <c r="L50" i="43" s="1"/>
  <c r="I50" i="43"/>
  <c r="J50" i="43" s="1"/>
  <c r="B50" i="43"/>
  <c r="A50" i="43"/>
  <c r="AF49" i="43"/>
  <c r="AD49" i="43"/>
  <c r="AA49" i="43"/>
  <c r="AB49" i="43" s="1"/>
  <c r="Y49" i="43"/>
  <c r="Z49" i="43" s="1"/>
  <c r="W49" i="43"/>
  <c r="X49" i="43" s="1"/>
  <c r="U49" i="43"/>
  <c r="V49" i="43" s="1"/>
  <c r="S49" i="43"/>
  <c r="T49" i="43" s="1"/>
  <c r="Q49" i="43"/>
  <c r="R49" i="43" s="1"/>
  <c r="O49" i="43"/>
  <c r="P49" i="43" s="1"/>
  <c r="M49" i="43"/>
  <c r="N49" i="43" s="1"/>
  <c r="K49" i="43"/>
  <c r="L49" i="43" s="1"/>
  <c r="I49" i="43"/>
  <c r="J49" i="43" s="1"/>
  <c r="B49" i="43"/>
  <c r="A49" i="43"/>
  <c r="AF48" i="43"/>
  <c r="AD48" i="43"/>
  <c r="AA48" i="43"/>
  <c r="AB48" i="43" s="1"/>
  <c r="Y48" i="43"/>
  <c r="Z48" i="43" s="1"/>
  <c r="W48" i="43"/>
  <c r="X48" i="43" s="1"/>
  <c r="U48" i="43"/>
  <c r="V48" i="43" s="1"/>
  <c r="S48" i="43"/>
  <c r="T48" i="43" s="1"/>
  <c r="Q48" i="43"/>
  <c r="R48" i="43" s="1"/>
  <c r="O48" i="43"/>
  <c r="P48" i="43" s="1"/>
  <c r="M48" i="43"/>
  <c r="N48" i="43" s="1"/>
  <c r="K48" i="43"/>
  <c r="L48" i="43" s="1"/>
  <c r="I48" i="43"/>
  <c r="J48" i="43" s="1"/>
  <c r="B48" i="43"/>
  <c r="A48" i="43"/>
  <c r="AF47" i="43"/>
  <c r="AD47" i="43"/>
  <c r="AA47" i="43"/>
  <c r="AB47" i="43" s="1"/>
  <c r="Y47" i="43"/>
  <c r="Z47" i="43" s="1"/>
  <c r="W47" i="43"/>
  <c r="X47" i="43" s="1"/>
  <c r="U47" i="43"/>
  <c r="V47" i="43" s="1"/>
  <c r="S47" i="43"/>
  <c r="T47" i="43" s="1"/>
  <c r="Q47" i="43"/>
  <c r="R47" i="43" s="1"/>
  <c r="O47" i="43"/>
  <c r="P47" i="43" s="1"/>
  <c r="M47" i="43"/>
  <c r="N47" i="43" s="1"/>
  <c r="K47" i="43"/>
  <c r="L47" i="43" s="1"/>
  <c r="I47" i="43"/>
  <c r="J47" i="43" s="1"/>
  <c r="B47" i="43"/>
  <c r="A47" i="43"/>
  <c r="AF46" i="43"/>
  <c r="AD46" i="43"/>
  <c r="AA46" i="43"/>
  <c r="AB46" i="43" s="1"/>
  <c r="Y46" i="43"/>
  <c r="Z46" i="43" s="1"/>
  <c r="W46" i="43"/>
  <c r="X46" i="43" s="1"/>
  <c r="U46" i="43"/>
  <c r="V46" i="43" s="1"/>
  <c r="S46" i="43"/>
  <c r="T46" i="43" s="1"/>
  <c r="Q46" i="43"/>
  <c r="R46" i="43" s="1"/>
  <c r="O46" i="43"/>
  <c r="P46" i="43" s="1"/>
  <c r="M46" i="43"/>
  <c r="N46" i="43" s="1"/>
  <c r="K46" i="43"/>
  <c r="L46" i="43" s="1"/>
  <c r="I46" i="43"/>
  <c r="J46" i="43" s="1"/>
  <c r="B46" i="43"/>
  <c r="A46" i="43"/>
  <c r="AF45" i="43"/>
  <c r="AD45" i="43"/>
  <c r="AA45" i="43"/>
  <c r="AB45" i="43" s="1"/>
  <c r="Y45" i="43"/>
  <c r="Z45" i="43" s="1"/>
  <c r="W45" i="43"/>
  <c r="X45" i="43" s="1"/>
  <c r="U45" i="43"/>
  <c r="V45" i="43" s="1"/>
  <c r="S45" i="43"/>
  <c r="T45" i="43" s="1"/>
  <c r="Q45" i="43"/>
  <c r="R45" i="43" s="1"/>
  <c r="O45" i="43"/>
  <c r="P45" i="43" s="1"/>
  <c r="M45" i="43"/>
  <c r="N45" i="43" s="1"/>
  <c r="K45" i="43"/>
  <c r="L45" i="43" s="1"/>
  <c r="I45" i="43"/>
  <c r="J45" i="43" s="1"/>
  <c r="B45" i="43"/>
  <c r="A45" i="43"/>
  <c r="AF44" i="43"/>
  <c r="AD44" i="43"/>
  <c r="AA44" i="43"/>
  <c r="AB44" i="43" s="1"/>
  <c r="Y44" i="43"/>
  <c r="Z44" i="43" s="1"/>
  <c r="W44" i="43"/>
  <c r="X44" i="43" s="1"/>
  <c r="U44" i="43"/>
  <c r="V44" i="43" s="1"/>
  <c r="S44" i="43"/>
  <c r="T44" i="43" s="1"/>
  <c r="Q44" i="43"/>
  <c r="R44" i="43" s="1"/>
  <c r="O44" i="43"/>
  <c r="P44" i="43" s="1"/>
  <c r="M44" i="43"/>
  <c r="N44" i="43" s="1"/>
  <c r="K44" i="43"/>
  <c r="L44" i="43" s="1"/>
  <c r="I44" i="43"/>
  <c r="J44" i="43" s="1"/>
  <c r="B44" i="43"/>
  <c r="A44" i="43"/>
  <c r="AF43" i="43"/>
  <c r="AD43" i="43"/>
  <c r="AA43" i="43"/>
  <c r="AB43" i="43" s="1"/>
  <c r="Y43" i="43"/>
  <c r="Z43" i="43" s="1"/>
  <c r="W43" i="43"/>
  <c r="X43" i="43" s="1"/>
  <c r="U43" i="43"/>
  <c r="V43" i="43" s="1"/>
  <c r="S43" i="43"/>
  <c r="T43" i="43" s="1"/>
  <c r="Q43" i="43"/>
  <c r="R43" i="43" s="1"/>
  <c r="O43" i="43"/>
  <c r="P43" i="43" s="1"/>
  <c r="M43" i="43"/>
  <c r="N43" i="43" s="1"/>
  <c r="K43" i="43"/>
  <c r="L43" i="43" s="1"/>
  <c r="I43" i="43"/>
  <c r="J43" i="43" s="1"/>
  <c r="B43" i="43"/>
  <c r="A43" i="43"/>
  <c r="AF42" i="43"/>
  <c r="AD42" i="43"/>
  <c r="AA42" i="43"/>
  <c r="AB42" i="43" s="1"/>
  <c r="Y42" i="43"/>
  <c r="Z42" i="43" s="1"/>
  <c r="W42" i="43"/>
  <c r="X42" i="43" s="1"/>
  <c r="U42" i="43"/>
  <c r="V42" i="43" s="1"/>
  <c r="S42" i="43"/>
  <c r="T42" i="43" s="1"/>
  <c r="Q42" i="43"/>
  <c r="R42" i="43" s="1"/>
  <c r="O42" i="43"/>
  <c r="P42" i="43" s="1"/>
  <c r="M42" i="43"/>
  <c r="N42" i="43" s="1"/>
  <c r="K42" i="43"/>
  <c r="L42" i="43" s="1"/>
  <c r="I42" i="43"/>
  <c r="J42" i="43" s="1"/>
  <c r="B42" i="43"/>
  <c r="A42" i="43"/>
  <c r="AF41" i="43"/>
  <c r="AD41" i="43"/>
  <c r="AA41" i="43"/>
  <c r="AB41" i="43" s="1"/>
  <c r="Y41" i="43"/>
  <c r="Z41" i="43" s="1"/>
  <c r="W41" i="43"/>
  <c r="X41" i="43" s="1"/>
  <c r="U41" i="43"/>
  <c r="V41" i="43" s="1"/>
  <c r="S41" i="43"/>
  <c r="T41" i="43" s="1"/>
  <c r="Q41" i="43"/>
  <c r="R41" i="43" s="1"/>
  <c r="O41" i="43"/>
  <c r="P41" i="43" s="1"/>
  <c r="M41" i="43"/>
  <c r="N41" i="43" s="1"/>
  <c r="K41" i="43"/>
  <c r="L41" i="43" s="1"/>
  <c r="I41" i="43"/>
  <c r="J41" i="43" s="1"/>
  <c r="B41" i="43"/>
  <c r="A41" i="43"/>
  <c r="AF40" i="43"/>
  <c r="AD40" i="43"/>
  <c r="AA40" i="43"/>
  <c r="AB40" i="43" s="1"/>
  <c r="Y40" i="43"/>
  <c r="Z40" i="43" s="1"/>
  <c r="W40" i="43"/>
  <c r="X40" i="43" s="1"/>
  <c r="U40" i="43"/>
  <c r="V40" i="43" s="1"/>
  <c r="S40" i="43"/>
  <c r="T40" i="43" s="1"/>
  <c r="Q40" i="43"/>
  <c r="R40" i="43" s="1"/>
  <c r="O40" i="43"/>
  <c r="P40" i="43" s="1"/>
  <c r="M40" i="43"/>
  <c r="N40" i="43" s="1"/>
  <c r="K40" i="43"/>
  <c r="L40" i="43" s="1"/>
  <c r="I40" i="43"/>
  <c r="J40" i="43" s="1"/>
  <c r="B40" i="43"/>
  <c r="A40" i="43"/>
  <c r="AF39" i="43"/>
  <c r="AD39" i="43"/>
  <c r="AA39" i="43"/>
  <c r="AB39" i="43" s="1"/>
  <c r="Y39" i="43"/>
  <c r="Z39" i="43" s="1"/>
  <c r="W39" i="43"/>
  <c r="X39" i="43" s="1"/>
  <c r="U39" i="43"/>
  <c r="V39" i="43" s="1"/>
  <c r="S39" i="43"/>
  <c r="T39" i="43" s="1"/>
  <c r="Q39" i="43"/>
  <c r="R39" i="43" s="1"/>
  <c r="O39" i="43"/>
  <c r="P39" i="43" s="1"/>
  <c r="M39" i="43"/>
  <c r="N39" i="43" s="1"/>
  <c r="K39" i="43"/>
  <c r="L39" i="43" s="1"/>
  <c r="I39" i="43"/>
  <c r="J39" i="43" s="1"/>
  <c r="B39" i="43"/>
  <c r="A39" i="43"/>
  <c r="AF38" i="43"/>
  <c r="AD38" i="43"/>
  <c r="AA38" i="43"/>
  <c r="AB38" i="43" s="1"/>
  <c r="Y38" i="43"/>
  <c r="Z38" i="43" s="1"/>
  <c r="W38" i="43"/>
  <c r="X38" i="43" s="1"/>
  <c r="U38" i="43"/>
  <c r="V38" i="43" s="1"/>
  <c r="S38" i="43"/>
  <c r="T38" i="43" s="1"/>
  <c r="Q38" i="43"/>
  <c r="R38" i="43" s="1"/>
  <c r="O38" i="43"/>
  <c r="P38" i="43" s="1"/>
  <c r="M38" i="43"/>
  <c r="N38" i="43" s="1"/>
  <c r="K38" i="43"/>
  <c r="L38" i="43" s="1"/>
  <c r="I38" i="43"/>
  <c r="J38" i="43" s="1"/>
  <c r="B38" i="43"/>
  <c r="A38" i="43"/>
  <c r="AF37" i="43"/>
  <c r="AD37" i="43"/>
  <c r="AA37" i="43"/>
  <c r="AB37" i="43" s="1"/>
  <c r="Y37" i="43"/>
  <c r="Z37" i="43" s="1"/>
  <c r="W37" i="43"/>
  <c r="X37" i="43" s="1"/>
  <c r="U37" i="43"/>
  <c r="V37" i="43" s="1"/>
  <c r="S37" i="43"/>
  <c r="T37" i="43" s="1"/>
  <c r="Q37" i="43"/>
  <c r="R37" i="43" s="1"/>
  <c r="O37" i="43"/>
  <c r="P37" i="43" s="1"/>
  <c r="M37" i="43"/>
  <c r="N37" i="43" s="1"/>
  <c r="K37" i="43"/>
  <c r="L37" i="43" s="1"/>
  <c r="I37" i="43"/>
  <c r="J37" i="43" s="1"/>
  <c r="B37" i="43"/>
  <c r="A37" i="43"/>
  <c r="AF36" i="43"/>
  <c r="AD36" i="43"/>
  <c r="AA36" i="43"/>
  <c r="AB36" i="43" s="1"/>
  <c r="Y36" i="43"/>
  <c r="Z36" i="43" s="1"/>
  <c r="W36" i="43"/>
  <c r="X36" i="43" s="1"/>
  <c r="U36" i="43"/>
  <c r="V36" i="43" s="1"/>
  <c r="S36" i="43"/>
  <c r="T36" i="43" s="1"/>
  <c r="Q36" i="43"/>
  <c r="R36" i="43" s="1"/>
  <c r="O36" i="43"/>
  <c r="P36" i="43" s="1"/>
  <c r="M36" i="43"/>
  <c r="N36" i="43" s="1"/>
  <c r="K36" i="43"/>
  <c r="L36" i="43" s="1"/>
  <c r="I36" i="43"/>
  <c r="J36" i="43" s="1"/>
  <c r="B36" i="43"/>
  <c r="A36" i="43"/>
  <c r="AF35" i="43"/>
  <c r="AD35" i="43"/>
  <c r="AA35" i="43"/>
  <c r="AB35" i="43" s="1"/>
  <c r="Y35" i="43"/>
  <c r="Z35" i="43" s="1"/>
  <c r="W35" i="43"/>
  <c r="X35" i="43" s="1"/>
  <c r="U35" i="43"/>
  <c r="V35" i="43" s="1"/>
  <c r="S35" i="43"/>
  <c r="T35" i="43" s="1"/>
  <c r="Q35" i="43"/>
  <c r="R35" i="43" s="1"/>
  <c r="O35" i="43"/>
  <c r="P35" i="43" s="1"/>
  <c r="M35" i="43"/>
  <c r="N35" i="43" s="1"/>
  <c r="K35" i="43"/>
  <c r="L35" i="43" s="1"/>
  <c r="I35" i="43"/>
  <c r="J35" i="43" s="1"/>
  <c r="B35" i="43"/>
  <c r="A35" i="43"/>
  <c r="AF34" i="43"/>
  <c r="AD34" i="43"/>
  <c r="AA34" i="43"/>
  <c r="AB34" i="43" s="1"/>
  <c r="Y34" i="43"/>
  <c r="Z34" i="43" s="1"/>
  <c r="W34" i="43"/>
  <c r="X34" i="43" s="1"/>
  <c r="U34" i="43"/>
  <c r="V34" i="43" s="1"/>
  <c r="S34" i="43"/>
  <c r="T34" i="43" s="1"/>
  <c r="Q34" i="43"/>
  <c r="R34" i="43" s="1"/>
  <c r="O34" i="43"/>
  <c r="P34" i="43" s="1"/>
  <c r="M34" i="43"/>
  <c r="N34" i="43" s="1"/>
  <c r="K34" i="43"/>
  <c r="L34" i="43" s="1"/>
  <c r="I34" i="43"/>
  <c r="J34" i="43" s="1"/>
  <c r="B34" i="43"/>
  <c r="A34" i="43"/>
  <c r="AF33" i="43"/>
  <c r="AD33" i="43"/>
  <c r="AA33" i="43"/>
  <c r="AB33" i="43" s="1"/>
  <c r="Y33" i="43"/>
  <c r="Z33" i="43" s="1"/>
  <c r="W33" i="43"/>
  <c r="X33" i="43" s="1"/>
  <c r="U33" i="43"/>
  <c r="V33" i="43" s="1"/>
  <c r="S33" i="43"/>
  <c r="T33" i="43" s="1"/>
  <c r="Q33" i="43"/>
  <c r="R33" i="43" s="1"/>
  <c r="O33" i="43"/>
  <c r="P33" i="43" s="1"/>
  <c r="M33" i="43"/>
  <c r="N33" i="43" s="1"/>
  <c r="K33" i="43"/>
  <c r="L33" i="43" s="1"/>
  <c r="I33" i="43"/>
  <c r="J33" i="43" s="1"/>
  <c r="B33" i="43"/>
  <c r="A33" i="43"/>
  <c r="AF32" i="43"/>
  <c r="AD32" i="43"/>
  <c r="AA32" i="43"/>
  <c r="AB32" i="43" s="1"/>
  <c r="Y32" i="43"/>
  <c r="Z32" i="43" s="1"/>
  <c r="W32" i="43"/>
  <c r="X32" i="43" s="1"/>
  <c r="U32" i="43"/>
  <c r="V32" i="43" s="1"/>
  <c r="S32" i="43"/>
  <c r="T32" i="43" s="1"/>
  <c r="Q32" i="43"/>
  <c r="R32" i="43" s="1"/>
  <c r="O32" i="43"/>
  <c r="P32" i="43" s="1"/>
  <c r="M32" i="43"/>
  <c r="N32" i="43" s="1"/>
  <c r="K32" i="43"/>
  <c r="L32" i="43" s="1"/>
  <c r="I32" i="43"/>
  <c r="J32" i="43" s="1"/>
  <c r="B32" i="43"/>
  <c r="A32" i="43"/>
  <c r="AF31" i="43"/>
  <c r="AD31" i="43"/>
  <c r="AA31" i="43"/>
  <c r="AB31" i="43" s="1"/>
  <c r="Y31" i="43"/>
  <c r="Z31" i="43" s="1"/>
  <c r="W31" i="43"/>
  <c r="X31" i="43" s="1"/>
  <c r="U31" i="43"/>
  <c r="V31" i="43" s="1"/>
  <c r="S31" i="43"/>
  <c r="T31" i="43" s="1"/>
  <c r="Q31" i="43"/>
  <c r="R31" i="43" s="1"/>
  <c r="O31" i="43"/>
  <c r="P31" i="43" s="1"/>
  <c r="M31" i="43"/>
  <c r="N31" i="43" s="1"/>
  <c r="K31" i="43"/>
  <c r="L31" i="43" s="1"/>
  <c r="I31" i="43"/>
  <c r="J31" i="43" s="1"/>
  <c r="B31" i="43"/>
  <c r="A31" i="43"/>
  <c r="AF30" i="43"/>
  <c r="AD30" i="43"/>
  <c r="AA30" i="43"/>
  <c r="AB30" i="43" s="1"/>
  <c r="Y30" i="43"/>
  <c r="Z30" i="43" s="1"/>
  <c r="W30" i="43"/>
  <c r="X30" i="43" s="1"/>
  <c r="U30" i="43"/>
  <c r="V30" i="43" s="1"/>
  <c r="S30" i="43"/>
  <c r="T30" i="43" s="1"/>
  <c r="Q30" i="43"/>
  <c r="R30" i="43" s="1"/>
  <c r="O30" i="43"/>
  <c r="P30" i="43" s="1"/>
  <c r="M30" i="43"/>
  <c r="N30" i="43" s="1"/>
  <c r="K30" i="43"/>
  <c r="L30" i="43" s="1"/>
  <c r="I30" i="43"/>
  <c r="J30" i="43" s="1"/>
  <c r="B30" i="43"/>
  <c r="A30" i="43"/>
  <c r="AF29" i="43"/>
  <c r="AD29" i="43"/>
  <c r="AA29" i="43"/>
  <c r="AB29" i="43" s="1"/>
  <c r="Y29" i="43"/>
  <c r="Z29" i="43" s="1"/>
  <c r="W29" i="43"/>
  <c r="X29" i="43" s="1"/>
  <c r="U29" i="43"/>
  <c r="V29" i="43" s="1"/>
  <c r="S29" i="43"/>
  <c r="T29" i="43" s="1"/>
  <c r="Q29" i="43"/>
  <c r="R29" i="43" s="1"/>
  <c r="O29" i="43"/>
  <c r="P29" i="43" s="1"/>
  <c r="M29" i="43"/>
  <c r="N29" i="43" s="1"/>
  <c r="K29" i="43"/>
  <c r="L29" i="43" s="1"/>
  <c r="I29" i="43"/>
  <c r="J29" i="43" s="1"/>
  <c r="B29" i="43"/>
  <c r="A29" i="43"/>
  <c r="AF28" i="43"/>
  <c r="AD28" i="43"/>
  <c r="AA28" i="43"/>
  <c r="AB28" i="43" s="1"/>
  <c r="Y28" i="43"/>
  <c r="Z28" i="43" s="1"/>
  <c r="W28" i="43"/>
  <c r="X28" i="43" s="1"/>
  <c r="U28" i="43"/>
  <c r="V28" i="43" s="1"/>
  <c r="S28" i="43"/>
  <c r="T28" i="43" s="1"/>
  <c r="Q28" i="43"/>
  <c r="R28" i="43" s="1"/>
  <c r="O28" i="43"/>
  <c r="P28" i="43" s="1"/>
  <c r="M28" i="43"/>
  <c r="N28" i="43" s="1"/>
  <c r="K28" i="43"/>
  <c r="L28" i="43" s="1"/>
  <c r="I28" i="43"/>
  <c r="J28" i="43" s="1"/>
  <c r="B28" i="43"/>
  <c r="A28" i="43"/>
  <c r="AF27" i="43"/>
  <c r="AD27" i="43"/>
  <c r="AA27" i="43"/>
  <c r="AB27" i="43" s="1"/>
  <c r="Y27" i="43"/>
  <c r="Z27" i="43" s="1"/>
  <c r="W27" i="43"/>
  <c r="X27" i="43" s="1"/>
  <c r="U27" i="43"/>
  <c r="V27" i="43" s="1"/>
  <c r="S27" i="43"/>
  <c r="T27" i="43" s="1"/>
  <c r="Q27" i="43"/>
  <c r="R27" i="43" s="1"/>
  <c r="O27" i="43"/>
  <c r="P27" i="43" s="1"/>
  <c r="M27" i="43"/>
  <c r="N27" i="43" s="1"/>
  <c r="K27" i="43"/>
  <c r="L27" i="43" s="1"/>
  <c r="I27" i="43"/>
  <c r="J27" i="43" s="1"/>
  <c r="B27" i="43"/>
  <c r="A27" i="43"/>
  <c r="AF26" i="43"/>
  <c r="AD26" i="43"/>
  <c r="AA26" i="43"/>
  <c r="AB26" i="43" s="1"/>
  <c r="Y26" i="43"/>
  <c r="Z26" i="43" s="1"/>
  <c r="W26" i="43"/>
  <c r="X26" i="43" s="1"/>
  <c r="U26" i="43"/>
  <c r="V26" i="43" s="1"/>
  <c r="S26" i="43"/>
  <c r="T26" i="43" s="1"/>
  <c r="Q26" i="43"/>
  <c r="R26" i="43" s="1"/>
  <c r="O26" i="43"/>
  <c r="P26" i="43" s="1"/>
  <c r="M26" i="43"/>
  <c r="N26" i="43" s="1"/>
  <c r="K26" i="43"/>
  <c r="L26" i="43" s="1"/>
  <c r="I26" i="43"/>
  <c r="J26" i="43" s="1"/>
  <c r="B26" i="43"/>
  <c r="A26" i="43"/>
  <c r="AF25" i="43"/>
  <c r="AD25" i="43"/>
  <c r="AA25" i="43"/>
  <c r="AB25" i="43" s="1"/>
  <c r="Y25" i="43"/>
  <c r="Z25" i="43" s="1"/>
  <c r="W25" i="43"/>
  <c r="X25" i="43" s="1"/>
  <c r="U25" i="43"/>
  <c r="V25" i="43" s="1"/>
  <c r="S25" i="43"/>
  <c r="T25" i="43" s="1"/>
  <c r="Q25" i="43"/>
  <c r="R25" i="43" s="1"/>
  <c r="O25" i="43"/>
  <c r="P25" i="43" s="1"/>
  <c r="M25" i="43"/>
  <c r="N25" i="43" s="1"/>
  <c r="K25" i="43"/>
  <c r="L25" i="43" s="1"/>
  <c r="I25" i="43"/>
  <c r="J25" i="43" s="1"/>
  <c r="B25" i="43"/>
  <c r="A25" i="43"/>
  <c r="AF24" i="43"/>
  <c r="AD24" i="43"/>
  <c r="AA24" i="43"/>
  <c r="AB24" i="43" s="1"/>
  <c r="Y24" i="43"/>
  <c r="Z24" i="43" s="1"/>
  <c r="W24" i="43"/>
  <c r="X24" i="43" s="1"/>
  <c r="U24" i="43"/>
  <c r="V24" i="43" s="1"/>
  <c r="S24" i="43"/>
  <c r="T24" i="43" s="1"/>
  <c r="Q24" i="43"/>
  <c r="R24" i="43" s="1"/>
  <c r="O24" i="43"/>
  <c r="P24" i="43" s="1"/>
  <c r="M24" i="43"/>
  <c r="N24" i="43" s="1"/>
  <c r="K24" i="43"/>
  <c r="L24" i="43" s="1"/>
  <c r="I24" i="43"/>
  <c r="J24" i="43" s="1"/>
  <c r="B24" i="43"/>
  <c r="A24" i="43"/>
  <c r="AF23" i="43"/>
  <c r="AD23" i="43"/>
  <c r="AA23" i="43"/>
  <c r="AB23" i="43" s="1"/>
  <c r="Y23" i="43"/>
  <c r="Z23" i="43" s="1"/>
  <c r="W23" i="43"/>
  <c r="X23" i="43" s="1"/>
  <c r="U23" i="43"/>
  <c r="V23" i="43" s="1"/>
  <c r="S23" i="43"/>
  <c r="T23" i="43" s="1"/>
  <c r="Q23" i="43"/>
  <c r="R23" i="43" s="1"/>
  <c r="O23" i="43"/>
  <c r="P23" i="43" s="1"/>
  <c r="M23" i="43"/>
  <c r="N23" i="43" s="1"/>
  <c r="K23" i="43"/>
  <c r="L23" i="43" s="1"/>
  <c r="I23" i="43"/>
  <c r="J23" i="43" s="1"/>
  <c r="B23" i="43"/>
  <c r="A23" i="43"/>
  <c r="AF22" i="43"/>
  <c r="AD22" i="43"/>
  <c r="AA22" i="43"/>
  <c r="AB22" i="43" s="1"/>
  <c r="Y22" i="43"/>
  <c r="Z22" i="43" s="1"/>
  <c r="W22" i="43"/>
  <c r="X22" i="43" s="1"/>
  <c r="U22" i="43"/>
  <c r="V22" i="43" s="1"/>
  <c r="S22" i="43"/>
  <c r="T22" i="43" s="1"/>
  <c r="Q22" i="43"/>
  <c r="R22" i="43" s="1"/>
  <c r="O22" i="43"/>
  <c r="P22" i="43" s="1"/>
  <c r="M22" i="43"/>
  <c r="N22" i="43" s="1"/>
  <c r="K22" i="43"/>
  <c r="L22" i="43" s="1"/>
  <c r="I22" i="43"/>
  <c r="J22" i="43" s="1"/>
  <c r="B22" i="43"/>
  <c r="A22" i="43"/>
  <c r="AF21" i="43"/>
  <c r="AD21" i="43"/>
  <c r="AA21" i="43"/>
  <c r="AB21" i="43" s="1"/>
  <c r="Y21" i="43"/>
  <c r="Z21" i="43" s="1"/>
  <c r="W21" i="43"/>
  <c r="X21" i="43" s="1"/>
  <c r="U21" i="43"/>
  <c r="V21" i="43" s="1"/>
  <c r="S21" i="43"/>
  <c r="T21" i="43" s="1"/>
  <c r="Q21" i="43"/>
  <c r="R21" i="43" s="1"/>
  <c r="O21" i="43"/>
  <c r="P21" i="43" s="1"/>
  <c r="M21" i="43"/>
  <c r="N21" i="43" s="1"/>
  <c r="K21" i="43"/>
  <c r="L21" i="43" s="1"/>
  <c r="I21" i="43"/>
  <c r="J21" i="43" s="1"/>
  <c r="B21" i="43"/>
  <c r="A21" i="43"/>
  <c r="AF20" i="43"/>
  <c r="AD20" i="43"/>
  <c r="AA20" i="43"/>
  <c r="AB20" i="43" s="1"/>
  <c r="Y20" i="43"/>
  <c r="Z20" i="43" s="1"/>
  <c r="W20" i="43"/>
  <c r="X20" i="43" s="1"/>
  <c r="U20" i="43"/>
  <c r="V20" i="43" s="1"/>
  <c r="S20" i="43"/>
  <c r="T20" i="43" s="1"/>
  <c r="Q20" i="43"/>
  <c r="R20" i="43" s="1"/>
  <c r="O20" i="43"/>
  <c r="P20" i="43" s="1"/>
  <c r="M20" i="43"/>
  <c r="N20" i="43" s="1"/>
  <c r="K20" i="43"/>
  <c r="L20" i="43" s="1"/>
  <c r="I20" i="43"/>
  <c r="J20" i="43" s="1"/>
  <c r="B20" i="43"/>
  <c r="A20" i="43"/>
  <c r="AF19" i="43"/>
  <c r="AD19" i="43"/>
  <c r="AA19" i="43"/>
  <c r="AB19" i="43" s="1"/>
  <c r="Y19" i="43"/>
  <c r="Z19" i="43" s="1"/>
  <c r="W19" i="43"/>
  <c r="X19" i="43" s="1"/>
  <c r="U19" i="43"/>
  <c r="V19" i="43" s="1"/>
  <c r="S19" i="43"/>
  <c r="T19" i="43" s="1"/>
  <c r="Q19" i="43"/>
  <c r="R19" i="43" s="1"/>
  <c r="O19" i="43"/>
  <c r="P19" i="43" s="1"/>
  <c r="M19" i="43"/>
  <c r="N19" i="43" s="1"/>
  <c r="K19" i="43"/>
  <c r="L19" i="43" s="1"/>
  <c r="I19" i="43"/>
  <c r="J19" i="43" s="1"/>
  <c r="B19" i="43"/>
  <c r="A19" i="43"/>
  <c r="AF18" i="43"/>
  <c r="AD18" i="43"/>
  <c r="AA18" i="43"/>
  <c r="AB18" i="43" s="1"/>
  <c r="Y18" i="43"/>
  <c r="Z18" i="43" s="1"/>
  <c r="W18" i="43"/>
  <c r="X18" i="43" s="1"/>
  <c r="U18" i="43"/>
  <c r="V18" i="43" s="1"/>
  <c r="S18" i="43"/>
  <c r="T18" i="43" s="1"/>
  <c r="Q18" i="43"/>
  <c r="R18" i="43" s="1"/>
  <c r="O18" i="43"/>
  <c r="P18" i="43" s="1"/>
  <c r="M18" i="43"/>
  <c r="N18" i="43" s="1"/>
  <c r="K18" i="43"/>
  <c r="L18" i="43" s="1"/>
  <c r="I18" i="43"/>
  <c r="J18" i="43" s="1"/>
  <c r="B18" i="43"/>
  <c r="A18" i="43"/>
  <c r="AF17" i="43"/>
  <c r="AD17" i="43"/>
  <c r="AA17" i="43"/>
  <c r="AB17" i="43" s="1"/>
  <c r="Y17" i="43"/>
  <c r="Z17" i="43" s="1"/>
  <c r="W17" i="43"/>
  <c r="X17" i="43" s="1"/>
  <c r="U17" i="43"/>
  <c r="V17" i="43" s="1"/>
  <c r="S17" i="43"/>
  <c r="T17" i="43" s="1"/>
  <c r="Q17" i="43"/>
  <c r="R17" i="43" s="1"/>
  <c r="O17" i="43"/>
  <c r="P17" i="43" s="1"/>
  <c r="M17" i="43"/>
  <c r="N17" i="43" s="1"/>
  <c r="K17" i="43"/>
  <c r="L17" i="43" s="1"/>
  <c r="I17" i="43"/>
  <c r="J17" i="43" s="1"/>
  <c r="B17" i="43"/>
  <c r="A17" i="43"/>
  <c r="AF16" i="43"/>
  <c r="AD16" i="43"/>
  <c r="AA16" i="43"/>
  <c r="Y16" i="43"/>
  <c r="W16" i="43"/>
  <c r="U16" i="43"/>
  <c r="S16" i="43"/>
  <c r="Q16" i="43"/>
  <c r="R16" i="43" s="1"/>
  <c r="O16" i="43"/>
  <c r="P16" i="43" s="1"/>
  <c r="M16" i="43"/>
  <c r="N16" i="43" s="1"/>
  <c r="K16" i="43"/>
  <c r="L16" i="43" s="1"/>
  <c r="I16" i="43"/>
  <c r="J16" i="43" s="1"/>
  <c r="B16" i="43"/>
  <c r="A16" i="43"/>
  <c r="AA15" i="43"/>
  <c r="Y15" i="43"/>
  <c r="Z15" i="43" s="1"/>
  <c r="W15" i="43"/>
  <c r="X15" i="43" s="1"/>
  <c r="U15" i="43"/>
  <c r="V15" i="43" s="1"/>
  <c r="S15" i="43"/>
  <c r="T15" i="43" s="1"/>
  <c r="Q15" i="43"/>
  <c r="R15" i="43" s="1"/>
  <c r="O15" i="43"/>
  <c r="P15" i="43" s="1"/>
  <c r="M15" i="43"/>
  <c r="N15" i="43" s="1"/>
  <c r="L15" i="43"/>
  <c r="I15" i="43"/>
  <c r="J15" i="43" s="1"/>
  <c r="B15" i="43"/>
  <c r="A15" i="43"/>
  <c r="AF14" i="43"/>
  <c r="AD14" i="43"/>
  <c r="AA14" i="43"/>
  <c r="AB14" i="43" s="1"/>
  <c r="Y14" i="43"/>
  <c r="Z14" i="43" s="1"/>
  <c r="W14" i="43"/>
  <c r="X14" i="43" s="1"/>
  <c r="U14" i="43"/>
  <c r="V14" i="43" s="1"/>
  <c r="S14" i="43"/>
  <c r="T14" i="43" s="1"/>
  <c r="Q14" i="43"/>
  <c r="R14" i="43" s="1"/>
  <c r="O14" i="43"/>
  <c r="P14" i="43" s="1"/>
  <c r="M14" i="43"/>
  <c r="N14" i="43" s="1"/>
  <c r="K14" i="43"/>
  <c r="L14" i="43" s="1"/>
  <c r="I14" i="43"/>
  <c r="J14" i="43" s="1"/>
  <c r="B14" i="43"/>
  <c r="A14" i="43"/>
  <c r="AF13" i="43"/>
  <c r="AD13" i="43"/>
  <c r="AA13" i="43"/>
  <c r="AB13" i="43" s="1"/>
  <c r="Y13" i="43"/>
  <c r="Z13" i="43" s="1"/>
  <c r="W13" i="43"/>
  <c r="X13" i="43" s="1"/>
  <c r="U13" i="43"/>
  <c r="V13" i="43" s="1"/>
  <c r="S13" i="43"/>
  <c r="T13" i="43" s="1"/>
  <c r="Q13" i="43"/>
  <c r="R13" i="43" s="1"/>
  <c r="O13" i="43"/>
  <c r="P13" i="43" s="1"/>
  <c r="M13" i="43"/>
  <c r="N13" i="43" s="1"/>
  <c r="K13" i="43"/>
  <c r="L13" i="43" s="1"/>
  <c r="I13" i="43"/>
  <c r="J13" i="43" s="1"/>
  <c r="B13" i="43"/>
  <c r="A13" i="43"/>
  <c r="AF12" i="43"/>
  <c r="AD12" i="43"/>
  <c r="AA12" i="43"/>
  <c r="AB12" i="43" s="1"/>
  <c r="Y12" i="43"/>
  <c r="Z12" i="43" s="1"/>
  <c r="W12" i="43"/>
  <c r="X12" i="43" s="1"/>
  <c r="U12" i="43"/>
  <c r="V12" i="43" s="1"/>
  <c r="S12" i="43"/>
  <c r="T12" i="43" s="1"/>
  <c r="Q12" i="43"/>
  <c r="R12" i="43" s="1"/>
  <c r="O12" i="43"/>
  <c r="P12" i="43" s="1"/>
  <c r="M12" i="43"/>
  <c r="N12" i="43" s="1"/>
  <c r="K12" i="43"/>
  <c r="L12" i="43" s="1"/>
  <c r="I12" i="43"/>
  <c r="J12" i="43" s="1"/>
  <c r="B12" i="43"/>
  <c r="A12" i="43"/>
  <c r="AF11" i="43"/>
  <c r="AA11" i="43"/>
  <c r="AB11" i="43" s="1"/>
  <c r="Y11" i="43"/>
  <c r="Z11" i="43" s="1"/>
  <c r="W11" i="43"/>
  <c r="X11" i="43" s="1"/>
  <c r="U11" i="43"/>
  <c r="V11" i="43" s="1"/>
  <c r="S11" i="43"/>
  <c r="T11" i="43" s="1"/>
  <c r="Q11" i="43"/>
  <c r="R11" i="43" s="1"/>
  <c r="O11" i="43"/>
  <c r="P11" i="43" s="1"/>
  <c r="M11" i="43"/>
  <c r="N11" i="43" s="1"/>
  <c r="K11" i="43"/>
  <c r="L11" i="43" s="1"/>
  <c r="I11" i="43"/>
  <c r="J11" i="43" s="1"/>
  <c r="B11" i="43"/>
  <c r="A11" i="43"/>
  <c r="AF10" i="43"/>
  <c r="AD10" i="43"/>
  <c r="AA10" i="43"/>
  <c r="AB10" i="43" s="1"/>
  <c r="Y10" i="43"/>
  <c r="Z10" i="43" s="1"/>
  <c r="W10" i="43"/>
  <c r="X10" i="43" s="1"/>
  <c r="U10" i="43"/>
  <c r="V10" i="43" s="1"/>
  <c r="S10" i="43"/>
  <c r="T10" i="43" s="1"/>
  <c r="Q10" i="43"/>
  <c r="R10" i="43" s="1"/>
  <c r="O10" i="43"/>
  <c r="P10" i="43" s="1"/>
  <c r="M10" i="43"/>
  <c r="N10" i="43" s="1"/>
  <c r="K10" i="43"/>
  <c r="L10" i="43" s="1"/>
  <c r="I10" i="43"/>
  <c r="J10" i="43" s="1"/>
  <c r="B10" i="43"/>
  <c r="A10" i="43"/>
  <c r="AF9" i="43"/>
  <c r="AD9" i="43"/>
  <c r="AA9" i="43"/>
  <c r="AB9" i="43" s="1"/>
  <c r="Y9" i="43"/>
  <c r="Z9" i="43" s="1"/>
  <c r="W9" i="43"/>
  <c r="X9" i="43" s="1"/>
  <c r="U9" i="43"/>
  <c r="V9" i="43" s="1"/>
  <c r="S9" i="43"/>
  <c r="T9" i="43" s="1"/>
  <c r="Q9" i="43"/>
  <c r="R9" i="43" s="1"/>
  <c r="O9" i="43"/>
  <c r="P9" i="43" s="1"/>
  <c r="M9" i="43"/>
  <c r="N9" i="43" s="1"/>
  <c r="K9" i="43"/>
  <c r="L9" i="43" s="1"/>
  <c r="I9" i="43"/>
  <c r="J9" i="43" s="1"/>
  <c r="B9" i="43"/>
  <c r="A9" i="43"/>
  <c r="AF8" i="43"/>
  <c r="AD8" i="43"/>
  <c r="AA8" i="43"/>
  <c r="AB8" i="43" s="1"/>
  <c r="Y8" i="43"/>
  <c r="Z8" i="43" s="1"/>
  <c r="W8" i="43"/>
  <c r="X8" i="43" s="1"/>
  <c r="U8" i="43"/>
  <c r="V8" i="43" s="1"/>
  <c r="S8" i="43"/>
  <c r="T8" i="43" s="1"/>
  <c r="Q8" i="43"/>
  <c r="R8" i="43" s="1"/>
  <c r="O8" i="43"/>
  <c r="P8" i="43" s="1"/>
  <c r="M8" i="43"/>
  <c r="N8" i="43" s="1"/>
  <c r="K8" i="43"/>
  <c r="L8" i="43" s="1"/>
  <c r="I8" i="43"/>
  <c r="J8" i="43" s="1"/>
  <c r="B8" i="43"/>
  <c r="A8" i="43"/>
  <c r="AE31" i="416"/>
  <c r="AC31" i="416"/>
  <c r="Z31" i="416"/>
  <c r="AA31" i="416" s="1"/>
  <c r="X31" i="416"/>
  <c r="Y31" i="416" s="1"/>
  <c r="V31" i="416"/>
  <c r="W31" i="416" s="1"/>
  <c r="T31" i="416"/>
  <c r="U31" i="416" s="1"/>
  <c r="R31" i="416"/>
  <c r="S31" i="416" s="1"/>
  <c r="P31" i="416"/>
  <c r="Q31" i="416" s="1"/>
  <c r="N31" i="416"/>
  <c r="O31" i="416" s="1"/>
  <c r="L31" i="416"/>
  <c r="M31" i="416" s="1"/>
  <c r="J31" i="416"/>
  <c r="K31" i="416" s="1"/>
  <c r="H31" i="416"/>
  <c r="I31" i="416" s="1"/>
  <c r="B31" i="416"/>
  <c r="A31" i="416"/>
  <c r="AE30" i="416"/>
  <c r="AC30" i="416"/>
  <c r="Z30" i="416"/>
  <c r="AA30" i="416" s="1"/>
  <c r="X30" i="416"/>
  <c r="Y30" i="416" s="1"/>
  <c r="V30" i="416"/>
  <c r="W30" i="416" s="1"/>
  <c r="T30" i="416"/>
  <c r="U30" i="416" s="1"/>
  <c r="R30" i="416"/>
  <c r="S30" i="416" s="1"/>
  <c r="P30" i="416"/>
  <c r="Q30" i="416" s="1"/>
  <c r="N30" i="416"/>
  <c r="O30" i="416" s="1"/>
  <c r="L30" i="416"/>
  <c r="M30" i="416" s="1"/>
  <c r="J30" i="416"/>
  <c r="K30" i="416" s="1"/>
  <c r="H30" i="416"/>
  <c r="I30" i="416" s="1"/>
  <c r="B30" i="416"/>
  <c r="A30" i="416"/>
  <c r="AE29" i="416"/>
  <c r="AC29" i="416"/>
  <c r="Z29" i="416"/>
  <c r="AA29" i="416" s="1"/>
  <c r="X29" i="416"/>
  <c r="Y29" i="416" s="1"/>
  <c r="V29" i="416"/>
  <c r="W29" i="416" s="1"/>
  <c r="T29" i="416"/>
  <c r="U29" i="416" s="1"/>
  <c r="R29" i="416"/>
  <c r="S29" i="416" s="1"/>
  <c r="P29" i="416"/>
  <c r="Q29" i="416" s="1"/>
  <c r="N29" i="416"/>
  <c r="O29" i="416" s="1"/>
  <c r="L29" i="416"/>
  <c r="M29" i="416" s="1"/>
  <c r="J29" i="416"/>
  <c r="K29" i="416" s="1"/>
  <c r="H29" i="416"/>
  <c r="I29" i="416" s="1"/>
  <c r="B29" i="416"/>
  <c r="A29" i="416"/>
  <c r="AE28" i="416"/>
  <c r="AC28" i="416"/>
  <c r="Z28" i="416"/>
  <c r="AA28" i="416" s="1"/>
  <c r="X28" i="416"/>
  <c r="Y28" i="416" s="1"/>
  <c r="V28" i="416"/>
  <c r="W28" i="416" s="1"/>
  <c r="T28" i="416"/>
  <c r="U28" i="416" s="1"/>
  <c r="R28" i="416"/>
  <c r="S28" i="416" s="1"/>
  <c r="P28" i="416"/>
  <c r="Q28" i="416" s="1"/>
  <c r="N28" i="416"/>
  <c r="O28" i="416" s="1"/>
  <c r="L28" i="416"/>
  <c r="M28" i="416" s="1"/>
  <c r="J28" i="416"/>
  <c r="K28" i="416" s="1"/>
  <c r="H28" i="416"/>
  <c r="I28" i="416" s="1"/>
  <c r="B28" i="416"/>
  <c r="A28" i="416"/>
  <c r="AE27" i="416"/>
  <c r="AC27" i="416"/>
  <c r="Z27" i="416"/>
  <c r="AA27" i="416" s="1"/>
  <c r="AF27" i="416" s="1"/>
  <c r="B27" i="416"/>
  <c r="A27" i="416"/>
  <c r="AE26" i="416"/>
  <c r="AC26" i="416"/>
  <c r="Z26" i="416"/>
  <c r="AA26" i="416" s="1"/>
  <c r="X26" i="416"/>
  <c r="Y26" i="416" s="1"/>
  <c r="V26" i="416"/>
  <c r="W26" i="416" s="1"/>
  <c r="T26" i="416"/>
  <c r="U26" i="416" s="1"/>
  <c r="R26" i="416"/>
  <c r="S26" i="416" s="1"/>
  <c r="P26" i="416"/>
  <c r="Q26" i="416" s="1"/>
  <c r="N26" i="416"/>
  <c r="O26" i="416" s="1"/>
  <c r="L26" i="416"/>
  <c r="M26" i="416" s="1"/>
  <c r="J26" i="416"/>
  <c r="K26" i="416" s="1"/>
  <c r="H26" i="416"/>
  <c r="I26" i="416" s="1"/>
  <c r="B26" i="416"/>
  <c r="A26" i="416"/>
  <c r="AE25" i="416"/>
  <c r="AC25" i="416"/>
  <c r="Z25" i="416"/>
  <c r="AA25" i="416" s="1"/>
  <c r="X25" i="416"/>
  <c r="Y25" i="416" s="1"/>
  <c r="V25" i="416"/>
  <c r="W25" i="416" s="1"/>
  <c r="T25" i="416"/>
  <c r="U25" i="416" s="1"/>
  <c r="R25" i="416"/>
  <c r="S25" i="416" s="1"/>
  <c r="P25" i="416"/>
  <c r="Q25" i="416" s="1"/>
  <c r="N25" i="416"/>
  <c r="O25" i="416" s="1"/>
  <c r="L25" i="416"/>
  <c r="M25" i="416" s="1"/>
  <c r="J25" i="416"/>
  <c r="K25" i="416" s="1"/>
  <c r="H25" i="416"/>
  <c r="I25" i="416" s="1"/>
  <c r="B25" i="416"/>
  <c r="A25" i="416"/>
  <c r="AE24" i="416"/>
  <c r="AC24" i="416"/>
  <c r="Z24" i="416"/>
  <c r="AA24" i="416" s="1"/>
  <c r="X24" i="416"/>
  <c r="Y24" i="416" s="1"/>
  <c r="V24" i="416"/>
  <c r="W24" i="416" s="1"/>
  <c r="T24" i="416"/>
  <c r="U24" i="416" s="1"/>
  <c r="R24" i="416"/>
  <c r="S24" i="416" s="1"/>
  <c r="P24" i="416"/>
  <c r="Q24" i="416" s="1"/>
  <c r="N24" i="416"/>
  <c r="O24" i="416" s="1"/>
  <c r="L24" i="416"/>
  <c r="M24" i="416" s="1"/>
  <c r="J24" i="416"/>
  <c r="K24" i="416" s="1"/>
  <c r="H24" i="416"/>
  <c r="I24" i="416" s="1"/>
  <c r="B24" i="416"/>
  <c r="A24" i="416"/>
  <c r="AE23" i="416"/>
  <c r="AC23" i="416"/>
  <c r="Z23" i="416"/>
  <c r="AA23" i="416" s="1"/>
  <c r="X23" i="416"/>
  <c r="Y23" i="416" s="1"/>
  <c r="V23" i="416"/>
  <c r="W23" i="416" s="1"/>
  <c r="T23" i="416"/>
  <c r="U23" i="416" s="1"/>
  <c r="R23" i="416"/>
  <c r="S23" i="416" s="1"/>
  <c r="P23" i="416"/>
  <c r="Q23" i="416" s="1"/>
  <c r="N23" i="416"/>
  <c r="O23" i="416" s="1"/>
  <c r="L23" i="416"/>
  <c r="M23" i="416" s="1"/>
  <c r="J23" i="416"/>
  <c r="K23" i="416" s="1"/>
  <c r="H23" i="416"/>
  <c r="I23" i="416" s="1"/>
  <c r="B23" i="416"/>
  <c r="A23" i="416"/>
  <c r="AE22" i="416"/>
  <c r="AC22" i="416"/>
  <c r="Z22" i="416"/>
  <c r="AA22" i="416" s="1"/>
  <c r="X22" i="416"/>
  <c r="Y22" i="416" s="1"/>
  <c r="V22" i="416"/>
  <c r="W22" i="416" s="1"/>
  <c r="T22" i="416"/>
  <c r="U22" i="416" s="1"/>
  <c r="R22" i="416"/>
  <c r="S22" i="416" s="1"/>
  <c r="P22" i="416"/>
  <c r="Q22" i="416" s="1"/>
  <c r="N22" i="416"/>
  <c r="O22" i="416" s="1"/>
  <c r="L22" i="416"/>
  <c r="M22" i="416" s="1"/>
  <c r="J22" i="416"/>
  <c r="K22" i="416" s="1"/>
  <c r="H22" i="416"/>
  <c r="I22" i="416" s="1"/>
  <c r="B22" i="416"/>
  <c r="A22" i="416"/>
  <c r="AE21" i="416"/>
  <c r="AC21" i="416"/>
  <c r="Z21" i="416"/>
  <c r="AA21" i="416" s="1"/>
  <c r="X21" i="416"/>
  <c r="Y21" i="416" s="1"/>
  <c r="V21" i="416"/>
  <c r="W21" i="416" s="1"/>
  <c r="T21" i="416"/>
  <c r="U21" i="416" s="1"/>
  <c r="R21" i="416"/>
  <c r="S21" i="416" s="1"/>
  <c r="P21" i="416"/>
  <c r="Q21" i="416" s="1"/>
  <c r="N21" i="416"/>
  <c r="O21" i="416" s="1"/>
  <c r="L21" i="416"/>
  <c r="M21" i="416" s="1"/>
  <c r="J21" i="416"/>
  <c r="K21" i="416" s="1"/>
  <c r="H21" i="416"/>
  <c r="I21" i="416" s="1"/>
  <c r="B21" i="416"/>
  <c r="A21" i="416"/>
  <c r="AE20" i="416"/>
  <c r="AC20" i="416"/>
  <c r="Z20" i="416"/>
  <c r="AA20" i="416" s="1"/>
  <c r="X20" i="416"/>
  <c r="Y20" i="416" s="1"/>
  <c r="V20" i="416"/>
  <c r="W20" i="416" s="1"/>
  <c r="T20" i="416"/>
  <c r="U20" i="416" s="1"/>
  <c r="R20" i="416"/>
  <c r="S20" i="416" s="1"/>
  <c r="P20" i="416"/>
  <c r="Q20" i="416" s="1"/>
  <c r="N20" i="416"/>
  <c r="O20" i="416" s="1"/>
  <c r="L20" i="416"/>
  <c r="M20" i="416" s="1"/>
  <c r="J20" i="416"/>
  <c r="K20" i="416" s="1"/>
  <c r="H20" i="416"/>
  <c r="I20" i="416" s="1"/>
  <c r="B20" i="416"/>
  <c r="A20" i="416"/>
  <c r="AE19" i="416"/>
  <c r="AC19" i="416"/>
  <c r="Z19" i="416"/>
  <c r="AA19" i="416" s="1"/>
  <c r="X19" i="416"/>
  <c r="Y19" i="416" s="1"/>
  <c r="V19" i="416"/>
  <c r="W19" i="416" s="1"/>
  <c r="T19" i="416"/>
  <c r="U19" i="416" s="1"/>
  <c r="R19" i="416"/>
  <c r="S19" i="416" s="1"/>
  <c r="P19" i="416"/>
  <c r="Q19" i="416" s="1"/>
  <c r="N19" i="416"/>
  <c r="O19" i="416" s="1"/>
  <c r="L19" i="416"/>
  <c r="M19" i="416" s="1"/>
  <c r="J19" i="416"/>
  <c r="K19" i="416" s="1"/>
  <c r="H19" i="416"/>
  <c r="I19" i="416" s="1"/>
  <c r="B19" i="416"/>
  <c r="A19" i="416"/>
  <c r="AE18" i="416"/>
  <c r="AC18" i="416"/>
  <c r="Z18" i="416"/>
  <c r="AA18" i="416" s="1"/>
  <c r="X18" i="416"/>
  <c r="Y18" i="416" s="1"/>
  <c r="V18" i="416"/>
  <c r="W18" i="416" s="1"/>
  <c r="T18" i="416"/>
  <c r="U18" i="416" s="1"/>
  <c r="R18" i="416"/>
  <c r="S18" i="416" s="1"/>
  <c r="P18" i="416"/>
  <c r="Q18" i="416" s="1"/>
  <c r="N18" i="416"/>
  <c r="O18" i="416" s="1"/>
  <c r="L18" i="416"/>
  <c r="M18" i="416" s="1"/>
  <c r="J18" i="416"/>
  <c r="K18" i="416" s="1"/>
  <c r="H18" i="416"/>
  <c r="I18" i="416" s="1"/>
  <c r="B18" i="416"/>
  <c r="A18" i="416"/>
  <c r="AE17" i="416"/>
  <c r="AC17" i="416"/>
  <c r="Z17" i="416"/>
  <c r="AA17" i="416" s="1"/>
  <c r="X17" i="416"/>
  <c r="Y17" i="416" s="1"/>
  <c r="V17" i="416"/>
  <c r="W17" i="416" s="1"/>
  <c r="T17" i="416"/>
  <c r="U17" i="416" s="1"/>
  <c r="R17" i="416"/>
  <c r="S17" i="416" s="1"/>
  <c r="P17" i="416"/>
  <c r="Q17" i="416" s="1"/>
  <c r="N17" i="416"/>
  <c r="O17" i="416" s="1"/>
  <c r="L17" i="416"/>
  <c r="M17" i="416" s="1"/>
  <c r="J17" i="416"/>
  <c r="K17" i="416" s="1"/>
  <c r="H17" i="416"/>
  <c r="I17" i="416" s="1"/>
  <c r="B17" i="416"/>
  <c r="A17" i="416"/>
  <c r="AE16" i="416"/>
  <c r="AC16" i="416"/>
  <c r="Z16" i="416"/>
  <c r="AA16" i="416" s="1"/>
  <c r="X16" i="416"/>
  <c r="Y16" i="416" s="1"/>
  <c r="V16" i="416"/>
  <c r="W16" i="416" s="1"/>
  <c r="T16" i="416"/>
  <c r="U16" i="416" s="1"/>
  <c r="R16" i="416"/>
  <c r="S16" i="416" s="1"/>
  <c r="P16" i="416"/>
  <c r="Q16" i="416" s="1"/>
  <c r="N16" i="416"/>
  <c r="O16" i="416" s="1"/>
  <c r="L16" i="416"/>
  <c r="M16" i="416" s="1"/>
  <c r="J16" i="416"/>
  <c r="K16" i="416" s="1"/>
  <c r="H16" i="416"/>
  <c r="I16" i="416" s="1"/>
  <c r="B16" i="416"/>
  <c r="A16" i="416"/>
  <c r="AE15" i="416"/>
  <c r="AC15" i="416"/>
  <c r="Z15" i="416"/>
  <c r="AA15" i="416" s="1"/>
  <c r="X15" i="416"/>
  <c r="Y15" i="416" s="1"/>
  <c r="V15" i="416"/>
  <c r="W15" i="416" s="1"/>
  <c r="T15" i="416"/>
  <c r="U15" i="416" s="1"/>
  <c r="R15" i="416"/>
  <c r="S15" i="416" s="1"/>
  <c r="P15" i="416"/>
  <c r="Q15" i="416" s="1"/>
  <c r="N15" i="416"/>
  <c r="O15" i="416" s="1"/>
  <c r="L15" i="416"/>
  <c r="M15" i="416" s="1"/>
  <c r="J15" i="416"/>
  <c r="K15" i="416" s="1"/>
  <c r="H15" i="416"/>
  <c r="I15" i="416" s="1"/>
  <c r="B15" i="416"/>
  <c r="A15" i="416"/>
  <c r="AE14" i="416"/>
  <c r="AC14" i="416"/>
  <c r="Z14" i="416"/>
  <c r="AA14" i="416" s="1"/>
  <c r="X14" i="416"/>
  <c r="Y14" i="416" s="1"/>
  <c r="V14" i="416"/>
  <c r="W14" i="416" s="1"/>
  <c r="T14" i="416"/>
  <c r="U14" i="416" s="1"/>
  <c r="R14" i="416"/>
  <c r="S14" i="416" s="1"/>
  <c r="P14" i="416"/>
  <c r="Q14" i="416" s="1"/>
  <c r="N14" i="416"/>
  <c r="O14" i="416" s="1"/>
  <c r="L14" i="416"/>
  <c r="M14" i="416" s="1"/>
  <c r="J14" i="416"/>
  <c r="K14" i="416" s="1"/>
  <c r="H14" i="416"/>
  <c r="I14" i="416" s="1"/>
  <c r="B14" i="416"/>
  <c r="A14" i="416"/>
  <c r="AE13" i="416"/>
  <c r="AC13" i="416"/>
  <c r="Z13" i="416"/>
  <c r="AA13" i="416" s="1"/>
  <c r="X13" i="416"/>
  <c r="Y13" i="416" s="1"/>
  <c r="V13" i="416"/>
  <c r="W13" i="416" s="1"/>
  <c r="T13" i="416"/>
  <c r="U13" i="416" s="1"/>
  <c r="R13" i="416"/>
  <c r="S13" i="416" s="1"/>
  <c r="P13" i="416"/>
  <c r="Q13" i="416" s="1"/>
  <c r="N13" i="416"/>
  <c r="O13" i="416" s="1"/>
  <c r="L13" i="416"/>
  <c r="M13" i="416" s="1"/>
  <c r="J13" i="416"/>
  <c r="K13" i="416" s="1"/>
  <c r="H13" i="416"/>
  <c r="I13" i="416" s="1"/>
  <c r="B13" i="416"/>
  <c r="A13" i="416"/>
  <c r="AE12" i="416"/>
  <c r="AC12" i="416"/>
  <c r="Z12" i="416"/>
  <c r="AA12" i="416" s="1"/>
  <c r="X12" i="416"/>
  <c r="Y12" i="416" s="1"/>
  <c r="V12" i="416"/>
  <c r="W12" i="416" s="1"/>
  <c r="T12" i="416"/>
  <c r="U12" i="416" s="1"/>
  <c r="R12" i="416"/>
  <c r="S12" i="416" s="1"/>
  <c r="P12" i="416"/>
  <c r="Q12" i="416" s="1"/>
  <c r="N12" i="416"/>
  <c r="O12" i="416" s="1"/>
  <c r="L12" i="416"/>
  <c r="M12" i="416" s="1"/>
  <c r="J12" i="416"/>
  <c r="K12" i="416" s="1"/>
  <c r="H12" i="416"/>
  <c r="I12" i="416" s="1"/>
  <c r="B12" i="416"/>
  <c r="A12" i="416"/>
  <c r="AE11" i="416"/>
  <c r="AC11" i="416"/>
  <c r="Z11" i="416"/>
  <c r="AA11" i="416" s="1"/>
  <c r="X11" i="416"/>
  <c r="Y11" i="416" s="1"/>
  <c r="V11" i="416"/>
  <c r="W11" i="416" s="1"/>
  <c r="T11" i="416"/>
  <c r="U11" i="416" s="1"/>
  <c r="R11" i="416"/>
  <c r="S11" i="416" s="1"/>
  <c r="P11" i="416"/>
  <c r="Q11" i="416" s="1"/>
  <c r="N11" i="416"/>
  <c r="O11" i="416" s="1"/>
  <c r="L11" i="416"/>
  <c r="M11" i="416" s="1"/>
  <c r="J11" i="416"/>
  <c r="K11" i="416" s="1"/>
  <c r="H11" i="416"/>
  <c r="I11" i="416" s="1"/>
  <c r="B11" i="416"/>
  <c r="A11" i="416"/>
  <c r="AE10" i="416"/>
  <c r="AC10" i="416"/>
  <c r="Z10" i="416"/>
  <c r="AA10" i="416" s="1"/>
  <c r="X10" i="416"/>
  <c r="Y10" i="416" s="1"/>
  <c r="V10" i="416"/>
  <c r="W10" i="416" s="1"/>
  <c r="T10" i="416"/>
  <c r="U10" i="416" s="1"/>
  <c r="R10" i="416"/>
  <c r="S10" i="416" s="1"/>
  <c r="P10" i="416"/>
  <c r="Q10" i="416" s="1"/>
  <c r="N10" i="416"/>
  <c r="O10" i="416" s="1"/>
  <c r="L10" i="416"/>
  <c r="M10" i="416" s="1"/>
  <c r="J10" i="416"/>
  <c r="K10" i="416" s="1"/>
  <c r="H10" i="416"/>
  <c r="I10" i="416" s="1"/>
  <c r="B10" i="416"/>
  <c r="A10" i="416"/>
  <c r="AE9" i="416"/>
  <c r="AC9" i="416"/>
  <c r="Z9" i="416"/>
  <c r="AA9" i="416" s="1"/>
  <c r="X9" i="416"/>
  <c r="Y9" i="416" s="1"/>
  <c r="V9" i="416"/>
  <c r="W9" i="416" s="1"/>
  <c r="T9" i="416"/>
  <c r="U9" i="416" s="1"/>
  <c r="R9" i="416"/>
  <c r="S9" i="416" s="1"/>
  <c r="P9" i="416"/>
  <c r="Q9" i="416" s="1"/>
  <c r="N9" i="416"/>
  <c r="O9" i="416" s="1"/>
  <c r="L9" i="416"/>
  <c r="M9" i="416" s="1"/>
  <c r="J9" i="416"/>
  <c r="K9" i="416" s="1"/>
  <c r="H9" i="416"/>
  <c r="I9" i="416" s="1"/>
  <c r="B9" i="416"/>
  <c r="A9" i="416"/>
  <c r="AE8" i="416"/>
  <c r="AC8" i="416"/>
  <c r="Z8" i="416"/>
  <c r="AA8" i="416" s="1"/>
  <c r="X8" i="416"/>
  <c r="Y8" i="416" s="1"/>
  <c r="V8" i="416"/>
  <c r="W8" i="416" s="1"/>
  <c r="T8" i="416"/>
  <c r="U8" i="416" s="1"/>
  <c r="R8" i="416"/>
  <c r="S8" i="416" s="1"/>
  <c r="P8" i="416"/>
  <c r="Q8" i="416" s="1"/>
  <c r="N8" i="416"/>
  <c r="O8" i="416" s="1"/>
  <c r="L8" i="416"/>
  <c r="M8" i="416" s="1"/>
  <c r="J8" i="416"/>
  <c r="K8" i="416" s="1"/>
  <c r="H8" i="416"/>
  <c r="I8" i="416" s="1"/>
  <c r="B8" i="416"/>
  <c r="A8" i="416"/>
  <c r="AE7" i="416"/>
  <c r="AC7" i="416"/>
  <c r="Z7" i="416"/>
  <c r="AA7" i="416" s="1"/>
  <c r="X7" i="416"/>
  <c r="Y7" i="416" s="1"/>
  <c r="V7" i="416"/>
  <c r="W7" i="416" s="1"/>
  <c r="T7" i="416"/>
  <c r="U7" i="416" s="1"/>
  <c r="R7" i="416"/>
  <c r="S7" i="416" s="1"/>
  <c r="P7" i="416"/>
  <c r="Q7" i="416" s="1"/>
  <c r="N7" i="416"/>
  <c r="O7" i="416" s="1"/>
  <c r="L7" i="416"/>
  <c r="M7" i="416" s="1"/>
  <c r="J7" i="416"/>
  <c r="K7" i="416" s="1"/>
  <c r="H7" i="416"/>
  <c r="I7" i="416" s="1"/>
  <c r="B7" i="416"/>
  <c r="A7" i="416"/>
  <c r="G107" i="414" l="1"/>
  <c r="G107" i="419"/>
  <c r="G83" i="419"/>
  <c r="H83" i="419" s="1"/>
  <c r="G79" i="419"/>
  <c r="G42" i="419"/>
  <c r="H42" i="419" s="1"/>
  <c r="G32" i="419"/>
  <c r="H32" i="419" s="1"/>
  <c r="G31" i="419"/>
  <c r="G52" i="419"/>
  <c r="H52" i="419" s="1"/>
  <c r="G65" i="419"/>
  <c r="G61" i="419"/>
  <c r="H61" i="419" s="1"/>
  <c r="G112" i="419"/>
  <c r="H112" i="419" s="1"/>
  <c r="G41" i="419"/>
  <c r="H41" i="419" s="1"/>
  <c r="H16" i="414"/>
  <c r="G55" i="414"/>
  <c r="G55" i="419"/>
  <c r="G54" i="419" s="1"/>
  <c r="G53" i="419" s="1"/>
  <c r="G60" i="414"/>
  <c r="G60" i="419"/>
  <c r="G59" i="419" s="1"/>
  <c r="G58" i="419" s="1"/>
  <c r="G111" i="414"/>
  <c r="G111" i="419"/>
  <c r="G100" i="419"/>
  <c r="H100" i="419" s="1"/>
  <c r="G95" i="419"/>
  <c r="H95" i="419" s="1"/>
  <c r="G81" i="419"/>
  <c r="G75" i="419"/>
  <c r="H75" i="419" s="1"/>
  <c r="G45" i="414"/>
  <c r="G45" i="419"/>
  <c r="G44" i="419" s="1"/>
  <c r="G43" i="419" s="1"/>
  <c r="G36" i="419"/>
  <c r="H36" i="419" s="1"/>
  <c r="M16" i="414"/>
  <c r="M16" i="419"/>
  <c r="G51" i="419"/>
  <c r="H51" i="419" s="1"/>
  <c r="G91" i="419"/>
  <c r="H91" i="419" s="1"/>
  <c r="G74" i="414"/>
  <c r="G74" i="419"/>
  <c r="G73" i="419" s="1"/>
  <c r="M21" i="414"/>
  <c r="M19" i="414" s="1"/>
  <c r="M21" i="419"/>
  <c r="M19" i="419" s="1"/>
  <c r="M18" i="419" s="1"/>
  <c r="G30" i="414"/>
  <c r="G8" i="414" s="1"/>
  <c r="G30" i="419"/>
  <c r="G98" i="419"/>
  <c r="G104" i="419"/>
  <c r="H104" i="419" s="1"/>
  <c r="G93" i="419"/>
  <c r="G92" i="419" s="1"/>
  <c r="G87" i="419"/>
  <c r="H87" i="419" s="1"/>
  <c r="G71" i="419"/>
  <c r="H71" i="419" s="1"/>
  <c r="G39" i="419"/>
  <c r="G38" i="419" s="1"/>
  <c r="M17" i="414"/>
  <c r="M17" i="419"/>
  <c r="G19" i="419"/>
  <c r="G18" i="419" s="1"/>
  <c r="H21" i="419"/>
  <c r="G50" i="419"/>
  <c r="G49" i="419" s="1"/>
  <c r="G48" i="419" s="1"/>
  <c r="G66" i="419"/>
  <c r="H66" i="419" s="1"/>
  <c r="G108" i="419"/>
  <c r="H108" i="419" s="1"/>
  <c r="G103" i="414"/>
  <c r="G103" i="419"/>
  <c r="G102" i="419" s="1"/>
  <c r="H10" i="419"/>
  <c r="AM286" i="43"/>
  <c r="G108" i="414"/>
  <c r="H108" i="414" s="1"/>
  <c r="AM296" i="43"/>
  <c r="G112" i="414"/>
  <c r="H112" i="414" s="1"/>
  <c r="AM267" i="43"/>
  <c r="G104" i="414"/>
  <c r="G99" i="414"/>
  <c r="AM276" i="43"/>
  <c r="G100" i="414"/>
  <c r="H100" i="414" s="1"/>
  <c r="G94" i="414"/>
  <c r="G90" i="414"/>
  <c r="G83" i="414"/>
  <c r="G86" i="414"/>
  <c r="AM235" i="43"/>
  <c r="G96" i="414"/>
  <c r="AM215" i="43"/>
  <c r="G95" i="414"/>
  <c r="H95" i="414" s="1"/>
  <c r="AM239" i="43"/>
  <c r="G91" i="414"/>
  <c r="H91" i="414" s="1"/>
  <c r="AM166" i="43"/>
  <c r="G87" i="414"/>
  <c r="H87" i="414" s="1"/>
  <c r="AM194" i="43"/>
  <c r="H83" i="414"/>
  <c r="AM152" i="43"/>
  <c r="M79" i="419" s="1"/>
  <c r="M77" i="419" s="1"/>
  <c r="G79" i="414"/>
  <c r="H79" i="414" s="1"/>
  <c r="G82" i="414"/>
  <c r="G78" i="414"/>
  <c r="G70" i="414"/>
  <c r="AM115" i="43"/>
  <c r="G71" i="414"/>
  <c r="H71" i="414" s="1"/>
  <c r="AM310" i="43"/>
  <c r="G66" i="414"/>
  <c r="H66" i="414" s="1"/>
  <c r="AM315" i="43"/>
  <c r="G67" i="414"/>
  <c r="H67" i="414" s="1"/>
  <c r="G65" i="414"/>
  <c r="AM135" i="43"/>
  <c r="G75" i="414"/>
  <c r="H75" i="414" s="1"/>
  <c r="AM305" i="43"/>
  <c r="G62" i="414"/>
  <c r="G50" i="414"/>
  <c r="AM321" i="43"/>
  <c r="G57" i="414"/>
  <c r="AM83" i="43"/>
  <c r="G47" i="414"/>
  <c r="H47" i="414" s="1"/>
  <c r="AM326" i="43"/>
  <c r="G52" i="414"/>
  <c r="H52" i="414" s="1"/>
  <c r="AM320" i="43"/>
  <c r="G56" i="414"/>
  <c r="G54" i="414" s="1"/>
  <c r="G53" i="414" s="1"/>
  <c r="AM302" i="43"/>
  <c r="G61" i="414"/>
  <c r="H61" i="414" s="1"/>
  <c r="AM82" i="43"/>
  <c r="G46" i="414"/>
  <c r="H46" i="414" s="1"/>
  <c r="AM324" i="43"/>
  <c r="G51" i="414"/>
  <c r="H51" i="414" s="1"/>
  <c r="G40" i="414"/>
  <c r="G35" i="414"/>
  <c r="AM95" i="43"/>
  <c r="G42" i="414"/>
  <c r="H42" i="414" s="1"/>
  <c r="AM88" i="43"/>
  <c r="G41" i="414"/>
  <c r="H41" i="414" s="1"/>
  <c r="AM75" i="43"/>
  <c r="G36" i="414"/>
  <c r="H36" i="414" s="1"/>
  <c r="AM80" i="43"/>
  <c r="G37" i="414"/>
  <c r="AM65" i="43"/>
  <c r="G32" i="414"/>
  <c r="H32" i="414" s="1"/>
  <c r="AM59" i="43"/>
  <c r="G31" i="414"/>
  <c r="H31" i="414" s="1"/>
  <c r="M22" i="414"/>
  <c r="M18" i="414" s="1"/>
  <c r="M23" i="414"/>
  <c r="G19" i="414"/>
  <c r="G18" i="414" s="1"/>
  <c r="G14" i="414"/>
  <c r="G13" i="414" s="1"/>
  <c r="AG332" i="43"/>
  <c r="AB66" i="415"/>
  <c r="AB69" i="415"/>
  <c r="AB72" i="415"/>
  <c r="AB75" i="415"/>
  <c r="AB78" i="415"/>
  <c r="AB81" i="415"/>
  <c r="AF18" i="416"/>
  <c r="AB135" i="415"/>
  <c r="AB138" i="415"/>
  <c r="AB139" i="415"/>
  <c r="AB141" i="415"/>
  <c r="AB231" i="415"/>
  <c r="AB232" i="415"/>
  <c r="AB233" i="415"/>
  <c r="AB234" i="415"/>
  <c r="AB235" i="415"/>
  <c r="AB236" i="415"/>
  <c r="AB237" i="415"/>
  <c r="AB238" i="415"/>
  <c r="AF14" i="416"/>
  <c r="AB136" i="415"/>
  <c r="AB84" i="415"/>
  <c r="AF31" i="416"/>
  <c r="AB134" i="415"/>
  <c r="AB140" i="415"/>
  <c r="AF25" i="416"/>
  <c r="AB137" i="415"/>
  <c r="AB239" i="415"/>
  <c r="AB240" i="415"/>
  <c r="AB241" i="415"/>
  <c r="AB242" i="415"/>
  <c r="AB243" i="415"/>
  <c r="AB244" i="415"/>
  <c r="AB245" i="415"/>
  <c r="AB246" i="415"/>
  <c r="AB247" i="415"/>
  <c r="AB248" i="415"/>
  <c r="AB249" i="415"/>
  <c r="AB250" i="415"/>
  <c r="AB251" i="415"/>
  <c r="AB252" i="415"/>
  <c r="AB253" i="415"/>
  <c r="AB254" i="415"/>
  <c r="AB255" i="415"/>
  <c r="AB256" i="415"/>
  <c r="AB257" i="415"/>
  <c r="AB258" i="415"/>
  <c r="AB270" i="415"/>
  <c r="AB271" i="415"/>
  <c r="AB272" i="415"/>
  <c r="AB273" i="415"/>
  <c r="AG10" i="43"/>
  <c r="AG8" i="43"/>
  <c r="AG102" i="43"/>
  <c r="AG9" i="43"/>
  <c r="AF16" i="416"/>
  <c r="AF22" i="416"/>
  <c r="AF10" i="416"/>
  <c r="AF9" i="416"/>
  <c r="AF7" i="416"/>
  <c r="AF13" i="416"/>
  <c r="AF19" i="416"/>
  <c r="AF29" i="416"/>
  <c r="AF12" i="416"/>
  <c r="AF24" i="416"/>
  <c r="AF28" i="416"/>
  <c r="AF15" i="416"/>
  <c r="AF20" i="416"/>
  <c r="AF21" i="416"/>
  <c r="AF26" i="416"/>
  <c r="AF8" i="416"/>
  <c r="AF11" i="416"/>
  <c r="AF17" i="416"/>
  <c r="AF23" i="416"/>
  <c r="Z33" i="416"/>
  <c r="AG48" i="43"/>
  <c r="AG42" i="43"/>
  <c r="AG54" i="43"/>
  <c r="AG38" i="43"/>
  <c r="AG46" i="43"/>
  <c r="AG36" i="43"/>
  <c r="AG47" i="43"/>
  <c r="AG57" i="43"/>
  <c r="AG44" i="43"/>
  <c r="AG49" i="43"/>
  <c r="AG51" i="43"/>
  <c r="AG41" i="43"/>
  <c r="AG53" i="43"/>
  <c r="AG56" i="43"/>
  <c r="AG11" i="43"/>
  <c r="AG39" i="43"/>
  <c r="AG45" i="43"/>
  <c r="AG40" i="43"/>
  <c r="AG52" i="43"/>
  <c r="AG43" i="43"/>
  <c r="AG50" i="43"/>
  <c r="AG15" i="43"/>
  <c r="AG16" i="43"/>
  <c r="AG37" i="43"/>
  <c r="AG55" i="43"/>
  <c r="AG35" i="43"/>
  <c r="AG13" i="43"/>
  <c r="AG17" i="43"/>
  <c r="AG18" i="43"/>
  <c r="AG19" i="43"/>
  <c r="AG20" i="43"/>
  <c r="AG21" i="43"/>
  <c r="AG22" i="43"/>
  <c r="AG23" i="43"/>
  <c r="AG24" i="43"/>
  <c r="AG25" i="43"/>
  <c r="AG26" i="43"/>
  <c r="AG27" i="43"/>
  <c r="AG28" i="43"/>
  <c r="AG29" i="43"/>
  <c r="AG30" i="43"/>
  <c r="AG31" i="43"/>
  <c r="AG32" i="43"/>
  <c r="AG33" i="43"/>
  <c r="AG12" i="43"/>
  <c r="AG14" i="43"/>
  <c r="AG34" i="43"/>
  <c r="AG80" i="43"/>
  <c r="AG92" i="43"/>
  <c r="AG267" i="43"/>
  <c r="AG96" i="43"/>
  <c r="AG135" i="43"/>
  <c r="AG298" i="43"/>
  <c r="AG334" i="43"/>
  <c r="AG145" i="43"/>
  <c r="AG71" i="43"/>
  <c r="AG149" i="43"/>
  <c r="AG335" i="43"/>
  <c r="AB67" i="415"/>
  <c r="AB70" i="415"/>
  <c r="AB73" i="415"/>
  <c r="AB76" i="415"/>
  <c r="AB79" i="415"/>
  <c r="AB82" i="415"/>
  <c r="AB85" i="415"/>
  <c r="AB68" i="415"/>
  <c r="AB71" i="415"/>
  <c r="AB74" i="415"/>
  <c r="AB77" i="415"/>
  <c r="AB80" i="415"/>
  <c r="AB83" i="415"/>
  <c r="AB86" i="415"/>
  <c r="AG310" i="43"/>
  <c r="AG311" i="43"/>
  <c r="AG154" i="43"/>
  <c r="AG146" i="43"/>
  <c r="AG147" i="43"/>
  <c r="AG169" i="43"/>
  <c r="AG170" i="43"/>
  <c r="AG171" i="43"/>
  <c r="AG172" i="43"/>
  <c r="AG173" i="43"/>
  <c r="AG174" i="43"/>
  <c r="AG175" i="43"/>
  <c r="AG176" i="43"/>
  <c r="AG177" i="43"/>
  <c r="AG178" i="43"/>
  <c r="AG179" i="43"/>
  <c r="AG180" i="43"/>
  <c r="AG181" i="43"/>
  <c r="AG182" i="43"/>
  <c r="AG183" i="43"/>
  <c r="AG184" i="43"/>
  <c r="AG185" i="43"/>
  <c r="AG186" i="43"/>
  <c r="AG187" i="43"/>
  <c r="AG188" i="43"/>
  <c r="AG189" i="43"/>
  <c r="AG190" i="43"/>
  <c r="AG191" i="43"/>
  <c r="AG192" i="43"/>
  <c r="AG193" i="43"/>
  <c r="AG194" i="43"/>
  <c r="AG195" i="43"/>
  <c r="AG196" i="43"/>
  <c r="AG197" i="43"/>
  <c r="AG198" i="43"/>
  <c r="AG199" i="43"/>
  <c r="AG62" i="43"/>
  <c r="AG63" i="43"/>
  <c r="AG66" i="43"/>
  <c r="AG74" i="43"/>
  <c r="AG75" i="43"/>
  <c r="AG78" i="43"/>
  <c r="AG202" i="43"/>
  <c r="AG203" i="43"/>
  <c r="AG325" i="43"/>
  <c r="AG326" i="43"/>
  <c r="AG155" i="43"/>
  <c r="AG156" i="43"/>
  <c r="AG157" i="43"/>
  <c r="AG158" i="43"/>
  <c r="AG159" i="43"/>
  <c r="AG160" i="43"/>
  <c r="AG161" i="43"/>
  <c r="AG162" i="43"/>
  <c r="AG103" i="43"/>
  <c r="AG104" i="43"/>
  <c r="AG105" i="43"/>
  <c r="AG106" i="43"/>
  <c r="AG107" i="43"/>
  <c r="AG108" i="43"/>
  <c r="AG109" i="43"/>
  <c r="AG110" i="43"/>
  <c r="AG111" i="43"/>
  <c r="AG114" i="43"/>
  <c r="AG321" i="43"/>
  <c r="AG322" i="43"/>
  <c r="AG90" i="43"/>
  <c r="AG91" i="43"/>
  <c r="AG93" i="43"/>
  <c r="AG201" i="43"/>
  <c r="AG60" i="43"/>
  <c r="AG61" i="43"/>
  <c r="AG98" i="43"/>
  <c r="AG99" i="43"/>
  <c r="AG138" i="43"/>
  <c r="AG139" i="43"/>
  <c r="AG140" i="43"/>
  <c r="AG141" i="43"/>
  <c r="AG142" i="43"/>
  <c r="AG143" i="43"/>
  <c r="AG144" i="43"/>
  <c r="AG150" i="43"/>
  <c r="AG151" i="43"/>
  <c r="AG67" i="43"/>
  <c r="AG68" i="43"/>
  <c r="AG69" i="43"/>
  <c r="AG70" i="43"/>
  <c r="AG72" i="43"/>
  <c r="AG73" i="43"/>
  <c r="AG207" i="43"/>
  <c r="AG208" i="43"/>
  <c r="AG209" i="43"/>
  <c r="AG210" i="43"/>
  <c r="AG211" i="43"/>
  <c r="AG212" i="43"/>
  <c r="AG213" i="43"/>
  <c r="AG214" i="43"/>
  <c r="AG215" i="43"/>
  <c r="AG216" i="43"/>
  <c r="AG217" i="43"/>
  <c r="AG218" i="43"/>
  <c r="AG219" i="43"/>
  <c r="AG220" i="43"/>
  <c r="AG221" i="43"/>
  <c r="AG222" i="43"/>
  <c r="AG288" i="43"/>
  <c r="AG294" i="43"/>
  <c r="AG300" i="43"/>
  <c r="AG306" i="43"/>
  <c r="AG223" i="43"/>
  <c r="AG224" i="43"/>
  <c r="AG225" i="43"/>
  <c r="AG226" i="43"/>
  <c r="AG227" i="43"/>
  <c r="AG228" i="43"/>
  <c r="AG229" i="43"/>
  <c r="AG230" i="43"/>
  <c r="AG231" i="43"/>
  <c r="AG232" i="43"/>
  <c r="AG233" i="43"/>
  <c r="AG234" i="43"/>
  <c r="AG235" i="43"/>
  <c r="AG236" i="43"/>
  <c r="AG237" i="43"/>
  <c r="AG238" i="43"/>
  <c r="AG239" i="43"/>
  <c r="AG240" i="43"/>
  <c r="AG241" i="43"/>
  <c r="AG242" i="43"/>
  <c r="AG243" i="43"/>
  <c r="AG244" i="43"/>
  <c r="AG245" i="43"/>
  <c r="AG246" i="43"/>
  <c r="AG247" i="43"/>
  <c r="AG248" i="43"/>
  <c r="AG249" i="43"/>
  <c r="AG250" i="43"/>
  <c r="AG251" i="43"/>
  <c r="AG252" i="43"/>
  <c r="AG253" i="43"/>
  <c r="AG254" i="43"/>
  <c r="AG255" i="43"/>
  <c r="AG256" i="43"/>
  <c r="AG257" i="43"/>
  <c r="AG258" i="43"/>
  <c r="AG259" i="43"/>
  <c r="AG260" i="43"/>
  <c r="AG261" i="43"/>
  <c r="AG262" i="43"/>
  <c r="AG263" i="43"/>
  <c r="AG264" i="43"/>
  <c r="AG265" i="43"/>
  <c r="AG329" i="43"/>
  <c r="AG266" i="43"/>
  <c r="AG268" i="43"/>
  <c r="AG269" i="43"/>
  <c r="AG270" i="43"/>
  <c r="AG271" i="43"/>
  <c r="AG272" i="43"/>
  <c r="AG273" i="43"/>
  <c r="AG274" i="43"/>
  <c r="AG275" i="43"/>
  <c r="AG276" i="43"/>
  <c r="AG277" i="43"/>
  <c r="AG278" i="43"/>
  <c r="AG279" i="43"/>
  <c r="AG280" i="43"/>
  <c r="AG281" i="43"/>
  <c r="AG282" i="43"/>
  <c r="AG283" i="43"/>
  <c r="AG284" i="43"/>
  <c r="AG285" i="43"/>
  <c r="AG286" i="43"/>
  <c r="AG287" i="43"/>
  <c r="AG289" i="43"/>
  <c r="AG290" i="43"/>
  <c r="AG291" i="43"/>
  <c r="AG292" i="43"/>
  <c r="AG293" i="43"/>
  <c r="AG295" i="43"/>
  <c r="AG296" i="43"/>
  <c r="AG297" i="43"/>
  <c r="AG299" i="43"/>
  <c r="AG301" i="43"/>
  <c r="AG302" i="43"/>
  <c r="AG303" i="43"/>
  <c r="AG304" i="43"/>
  <c r="AG305" i="43"/>
  <c r="AG307" i="43"/>
  <c r="AG308" i="43"/>
  <c r="AG309" i="43"/>
  <c r="AG79" i="43"/>
  <c r="AG81" i="43"/>
  <c r="AG82" i="43"/>
  <c r="AG83" i="43"/>
  <c r="AG84" i="43"/>
  <c r="AG85" i="43"/>
  <c r="AG115" i="43"/>
  <c r="AG116" i="43"/>
  <c r="AG117" i="43"/>
  <c r="AG118" i="43"/>
  <c r="AG119" i="43"/>
  <c r="AG120" i="43"/>
  <c r="AG121" i="43"/>
  <c r="AG163" i="43"/>
  <c r="AG164" i="43"/>
  <c r="AG165" i="43"/>
  <c r="AG166" i="43"/>
  <c r="AG167" i="43"/>
  <c r="AG204" i="43"/>
  <c r="AG205" i="43"/>
  <c r="AG313" i="43"/>
  <c r="AG314" i="43"/>
  <c r="AG316" i="43"/>
  <c r="AG317" i="43"/>
  <c r="AG318" i="43"/>
  <c r="AG86" i="43"/>
  <c r="AG87" i="43"/>
  <c r="AG122" i="43"/>
  <c r="AG123" i="43"/>
  <c r="AG312" i="43"/>
  <c r="AG319" i="43"/>
  <c r="AG320" i="43"/>
  <c r="AG323" i="43"/>
  <c r="AG94" i="43"/>
  <c r="AG95" i="43"/>
  <c r="AG97" i="43"/>
  <c r="AG126" i="43"/>
  <c r="AG127" i="43"/>
  <c r="AG128" i="43"/>
  <c r="AG129" i="43"/>
  <c r="AG130" i="43"/>
  <c r="AG131" i="43"/>
  <c r="AG132" i="43"/>
  <c r="AG133" i="43"/>
  <c r="AG168" i="43"/>
  <c r="AG200" i="43"/>
  <c r="AG134" i="43"/>
  <c r="AG148" i="43"/>
  <c r="AG324" i="43"/>
  <c r="AG327" i="43"/>
  <c r="AG64" i="43"/>
  <c r="AG65" i="43"/>
  <c r="AG88" i="43"/>
  <c r="AG89" i="43"/>
  <c r="AG112" i="43"/>
  <c r="AG113" i="43"/>
  <c r="AG152" i="43"/>
  <c r="AG153" i="43"/>
  <c r="AG315" i="43"/>
  <c r="AG76" i="43"/>
  <c r="AG77" i="43"/>
  <c r="AG100" i="43"/>
  <c r="AG101" i="43"/>
  <c r="AG124" i="43"/>
  <c r="AG125" i="43"/>
  <c r="AG206" i="43"/>
  <c r="AG136" i="43"/>
  <c r="AG137" i="43"/>
  <c r="AD58" i="43"/>
  <c r="AG58" i="43" s="1"/>
  <c r="AF59" i="43"/>
  <c r="AG59" i="43" s="1"/>
  <c r="M32" i="414" l="1"/>
  <c r="M32" i="419"/>
  <c r="M41" i="414"/>
  <c r="M39" i="414" s="1"/>
  <c r="M41" i="419"/>
  <c r="M39" i="419" s="1"/>
  <c r="M51" i="414"/>
  <c r="M49" i="414" s="1"/>
  <c r="M51" i="419"/>
  <c r="M49" i="419" s="1"/>
  <c r="M56" i="414"/>
  <c r="M54" i="414" s="1"/>
  <c r="M53" i="414" s="1"/>
  <c r="M56" i="419"/>
  <c r="M54" i="419" s="1"/>
  <c r="M57" i="414"/>
  <c r="M57" i="419"/>
  <c r="M71" i="414"/>
  <c r="M69" i="414" s="1"/>
  <c r="M71" i="419"/>
  <c r="M69" i="419" s="1"/>
  <c r="M104" i="414"/>
  <c r="M104" i="419"/>
  <c r="M102" i="419" s="1"/>
  <c r="G110" i="419"/>
  <c r="G109" i="419" s="1"/>
  <c r="G9" i="414"/>
  <c r="G85" i="419"/>
  <c r="M83" i="414"/>
  <c r="M83" i="419"/>
  <c r="M81" i="419" s="1"/>
  <c r="M95" i="414"/>
  <c r="M93" i="414" s="1"/>
  <c r="M95" i="419"/>
  <c r="M93" i="419" s="1"/>
  <c r="G29" i="419"/>
  <c r="G28" i="419" s="1"/>
  <c r="H31" i="419"/>
  <c r="M67" i="414"/>
  <c r="M67" i="419"/>
  <c r="M112" i="414"/>
  <c r="M110" i="414" s="1"/>
  <c r="M109" i="414" s="1"/>
  <c r="M112" i="419"/>
  <c r="M110" i="419" s="1"/>
  <c r="M109" i="419" s="1"/>
  <c r="G89" i="419"/>
  <c r="G88" i="419" s="1"/>
  <c r="M37" i="414"/>
  <c r="M10" i="414" s="1"/>
  <c r="N10" i="414" s="1"/>
  <c r="M37" i="419"/>
  <c r="N10" i="419" s="1"/>
  <c r="M42" i="414"/>
  <c r="M42" i="419"/>
  <c r="M46" i="414"/>
  <c r="M44" i="414" s="1"/>
  <c r="M46" i="419"/>
  <c r="M44" i="419" s="1"/>
  <c r="M52" i="414"/>
  <c r="M52" i="419"/>
  <c r="M62" i="414"/>
  <c r="M62" i="419"/>
  <c r="M87" i="414"/>
  <c r="M85" i="414" s="1"/>
  <c r="M87" i="419"/>
  <c r="M85" i="419" s="1"/>
  <c r="M96" i="414"/>
  <c r="M92" i="414" s="1"/>
  <c r="M88" i="414" s="1"/>
  <c r="M84" i="414" s="1"/>
  <c r="M96" i="419"/>
  <c r="M100" i="414"/>
  <c r="M98" i="414" s="1"/>
  <c r="M100" i="419"/>
  <c r="M98" i="419" s="1"/>
  <c r="G34" i="419"/>
  <c r="G33" i="419" s="1"/>
  <c r="G10" i="414"/>
  <c r="M14" i="419"/>
  <c r="M13" i="419" s="1"/>
  <c r="G106" i="419"/>
  <c r="G105" i="419" s="1"/>
  <c r="G101" i="419" s="1"/>
  <c r="G97" i="419" s="1"/>
  <c r="M31" i="414"/>
  <c r="M29" i="414" s="1"/>
  <c r="M31" i="419"/>
  <c r="M29" i="419" s="1"/>
  <c r="M28" i="419" s="1"/>
  <c r="M61" i="414"/>
  <c r="M59" i="414" s="1"/>
  <c r="M61" i="419"/>
  <c r="M59" i="419" s="1"/>
  <c r="M58" i="419" s="1"/>
  <c r="M47" i="414"/>
  <c r="M47" i="419"/>
  <c r="M66" i="414"/>
  <c r="M64" i="414" s="1"/>
  <c r="M66" i="419"/>
  <c r="M64" i="419" s="1"/>
  <c r="M63" i="419" s="1"/>
  <c r="M108" i="414"/>
  <c r="M106" i="414" s="1"/>
  <c r="M105" i="414" s="1"/>
  <c r="M108" i="419"/>
  <c r="M106" i="419" s="1"/>
  <c r="M105" i="419" s="1"/>
  <c r="M14" i="414"/>
  <c r="M13" i="414" s="1"/>
  <c r="G69" i="419"/>
  <c r="M36" i="414"/>
  <c r="M34" i="414" s="1"/>
  <c r="M33" i="414" s="1"/>
  <c r="M36" i="419"/>
  <c r="M34" i="419" s="1"/>
  <c r="M33" i="419" s="1"/>
  <c r="M75" i="414"/>
  <c r="M73" i="414" s="1"/>
  <c r="M75" i="419"/>
  <c r="M73" i="419" s="1"/>
  <c r="M91" i="414"/>
  <c r="M89" i="414" s="1"/>
  <c r="M91" i="419"/>
  <c r="M89" i="419" s="1"/>
  <c r="G64" i="419"/>
  <c r="G63" i="419" s="1"/>
  <c r="G77" i="419"/>
  <c r="H79" i="419"/>
  <c r="H9" i="419"/>
  <c r="G110" i="414"/>
  <c r="G109" i="414" s="1"/>
  <c r="G106" i="414"/>
  <c r="H10" i="414"/>
  <c r="H9" i="414"/>
  <c r="H104" i="414"/>
  <c r="M102" i="414"/>
  <c r="G102" i="414"/>
  <c r="M48" i="414"/>
  <c r="G98" i="414"/>
  <c r="G64" i="414"/>
  <c r="G63" i="414" s="1"/>
  <c r="G93" i="414"/>
  <c r="G92" i="414" s="1"/>
  <c r="G85" i="414"/>
  <c r="G89" i="414"/>
  <c r="G81" i="414"/>
  <c r="G77" i="414"/>
  <c r="M81" i="414"/>
  <c r="M79" i="414"/>
  <c r="M28" i="414"/>
  <c r="G73" i="414"/>
  <c r="M63" i="414"/>
  <c r="G69" i="414"/>
  <c r="M43" i="414"/>
  <c r="G44" i="414"/>
  <c r="G43" i="414" s="1"/>
  <c r="M58" i="414"/>
  <c r="G59" i="414"/>
  <c r="G58" i="414" s="1"/>
  <c r="G39" i="414"/>
  <c r="G38" i="414" s="1"/>
  <c r="G49" i="414"/>
  <c r="G48" i="414" s="1"/>
  <c r="M38" i="414"/>
  <c r="G34" i="414"/>
  <c r="G33" i="414" s="1"/>
  <c r="G29" i="414"/>
  <c r="G28" i="414" s="1"/>
  <c r="M9" i="414" l="1"/>
  <c r="G84" i="419"/>
  <c r="G80" i="419" s="1"/>
  <c r="M48" i="419"/>
  <c r="M97" i="419"/>
  <c r="G76" i="419"/>
  <c r="G72" i="419" s="1"/>
  <c r="G68" i="419" s="1"/>
  <c r="M92" i="419"/>
  <c r="M38" i="419"/>
  <c r="M101" i="419"/>
  <c r="M53" i="419"/>
  <c r="M88" i="419"/>
  <c r="M84" i="419" s="1"/>
  <c r="M80" i="419" s="1"/>
  <c r="M76" i="419" s="1"/>
  <c r="M72" i="419" s="1"/>
  <c r="M68" i="419" s="1"/>
  <c r="M43" i="419"/>
  <c r="M101" i="414"/>
  <c r="M97" i="414" s="1"/>
  <c r="G105" i="414"/>
  <c r="G101" i="414" s="1"/>
  <c r="G97" i="414" s="1"/>
  <c r="N9" i="414"/>
  <c r="M6" i="414"/>
  <c r="F6" i="414" s="1"/>
  <c r="M77" i="414"/>
  <c r="G88" i="414"/>
  <c r="G84" i="414" s="1"/>
  <c r="G80" i="414" s="1"/>
  <c r="G76" i="414" s="1"/>
  <c r="G72" i="414" s="1"/>
  <c r="G68" i="414" s="1"/>
  <c r="M80" i="414"/>
  <c r="N9" i="419" l="1"/>
  <c r="M6" i="419"/>
  <c r="F6" i="419" s="1"/>
  <c r="M76" i="414"/>
  <c r="M72" i="414" s="1"/>
  <c r="M68" i="414" s="1"/>
</calcChain>
</file>

<file path=xl/comments1.xml><?xml version="1.0" encoding="utf-8"?>
<comments xmlns="http://schemas.openxmlformats.org/spreadsheetml/2006/main">
  <authors>
    <author>Anh Phuong</author>
  </authors>
  <commentList>
    <comment ref="AA342" authorId="0" shapeId="0">
      <text>
        <r>
          <rPr>
            <b/>
            <sz val="9"/>
            <color indexed="81"/>
            <rFont val="Tahoma"/>
            <family val="2"/>
          </rPr>
          <t>Anh Phuong:</t>
        </r>
        <r>
          <rPr>
            <sz val="9"/>
            <color indexed="81"/>
            <rFont val="Tahoma"/>
            <family val="2"/>
          </rPr>
          <t xml:space="preserve">
Mức thi đua là C2, tạm thời điều chỉnh là B1 để đạt LĐTT
Không điều chỉnh lại kết quả thi đua tháng</t>
        </r>
      </text>
    </comment>
  </commentList>
</comments>
</file>

<file path=xl/comments2.xml><?xml version="1.0" encoding="utf-8"?>
<comments xmlns="http://schemas.openxmlformats.org/spreadsheetml/2006/main">
  <authors>
    <author>Anh Phuong</author>
  </authors>
  <commentList>
    <comment ref="AD115" authorId="0" shapeId="0">
      <text>
        <r>
          <rPr>
            <b/>
            <sz val="9"/>
            <color indexed="81"/>
            <rFont val="Tahoma"/>
            <family val="2"/>
          </rPr>
          <t>Anh Phuong:</t>
        </r>
        <r>
          <rPr>
            <sz val="9"/>
            <color indexed="81"/>
            <rFont val="Tahoma"/>
            <family val="2"/>
          </rPr>
          <t xml:space="preserve">
Thông báo số 444/TB-LTT-TC ngày 23/6/2025 về phê bình viên chức</t>
        </r>
      </text>
    </comment>
    <comment ref="Z341" authorId="0" shapeId="0">
      <text>
        <r>
          <rPr>
            <b/>
            <sz val="9"/>
            <color indexed="81"/>
            <rFont val="Tahoma"/>
            <family val="2"/>
          </rPr>
          <t>Anh Phuong:</t>
        </r>
        <r>
          <rPr>
            <sz val="9"/>
            <color indexed="81"/>
            <rFont val="Tahoma"/>
            <family val="2"/>
          </rPr>
          <t xml:space="preserve">
Mức thi đua là C2, tạm thời điều chỉnh là B1 để đạt LĐTT
Không điều chỉnh lại kết quả thi đua tháng</t>
        </r>
      </text>
    </comment>
  </commentList>
</comments>
</file>

<file path=xl/sharedStrings.xml><?xml version="1.0" encoding="utf-8"?>
<sst xmlns="http://schemas.openxmlformats.org/spreadsheetml/2006/main" count="9871" uniqueCount="1050">
  <si>
    <t>Họ và tên</t>
  </si>
  <si>
    <t>Nguyễn Thị Thùy</t>
  </si>
  <si>
    <t>Nguyễn Thị Ngọc Anh</t>
  </si>
  <si>
    <t>Nguyễn Thị Tuyết</t>
  </si>
  <si>
    <t>Nguyễn Thị Tất</t>
  </si>
  <si>
    <t>Nguyễn Thị Nhuận</t>
  </si>
  <si>
    <t>Lê Minh Phong</t>
  </si>
  <si>
    <t>Ngô Thanh Điền</t>
  </si>
  <si>
    <t>Đơn vị</t>
  </si>
  <si>
    <t>Khoa KHCB</t>
  </si>
  <si>
    <t>Khoa Kinh tế</t>
  </si>
  <si>
    <t>Ban Giám hiệu</t>
  </si>
  <si>
    <t>TT Y tế</t>
  </si>
  <si>
    <t>Phạm Hữu Lộc</t>
  </si>
  <si>
    <t>Đinh Văn Đệ</t>
  </si>
  <si>
    <t>Đinh Hồng Minh</t>
  </si>
  <si>
    <t>Lê Xuân Thiện</t>
  </si>
  <si>
    <t>Trần Thị Thu Hà</t>
  </si>
  <si>
    <t>Vũ Như Quỳnh</t>
  </si>
  <si>
    <t>Nguyễn Thị Bích Liễu</t>
  </si>
  <si>
    <t>Nguyễn Văn Chì</t>
  </si>
  <si>
    <t>Trần Thị Ánh Phượng</t>
  </si>
  <si>
    <t>Trần Văn Cu Anh</t>
  </si>
  <si>
    <t>Thái Thị My Sa</t>
  </si>
  <si>
    <t>Lưu Hoàng Hải Yến</t>
  </si>
  <si>
    <t>Nguyễn Cao Thắng</t>
  </si>
  <si>
    <t>Phạm Hữu Tấn</t>
  </si>
  <si>
    <t>Nguyễn Hữu Xuân Vũ</t>
  </si>
  <si>
    <t>Nguyễn Trung Dũng</t>
  </si>
  <si>
    <t>Lê Hồng Phúc</t>
  </si>
  <si>
    <t>Đồng Anh Tuấn</t>
  </si>
  <si>
    <t>Nguyễn Kính</t>
  </si>
  <si>
    <t>Nguyễn Thị Kim Dung</t>
  </si>
  <si>
    <t>Hồng Mộng Tuyết Dung</t>
  </si>
  <si>
    <t>Trần Thị Minh Thoa</t>
  </si>
  <si>
    <t>Nguyễn Thị Hồng Thắm</t>
  </si>
  <si>
    <t>Trần Thị Thảo Vân</t>
  </si>
  <si>
    <t>Huỳnh Thị Minh Ly</t>
  </si>
  <si>
    <t>Võ Thị Xuân Thơ</t>
  </si>
  <si>
    <t>Giáp Thị Vượng</t>
  </si>
  <si>
    <t>Vương Hội Khánh</t>
  </si>
  <si>
    <t>Nguyễn Thị Thanh Thảo</t>
  </si>
  <si>
    <t>Lê Văn Bình</t>
  </si>
  <si>
    <t>Lương Xuân Thịnh</t>
  </si>
  <si>
    <t>Lâm Viết Dũng</t>
  </si>
  <si>
    <t>Huỳnh Thị Xuân Mai</t>
  </si>
  <si>
    <t>Trần Thị Phương Oanh</t>
  </si>
  <si>
    <t>Thân Thị Nhung</t>
  </si>
  <si>
    <t>Mai Thu Hương</t>
  </si>
  <si>
    <t>Phạm Minh Nghĩa</t>
  </si>
  <si>
    <t>Nguyễn Ngọc Hiệp</t>
  </si>
  <si>
    <t>Nguyễn Thị Kim Anh</t>
  </si>
  <si>
    <t>Phan Đức Long</t>
  </si>
  <si>
    <t>Phạm Thị Lê Chi</t>
  </si>
  <si>
    <t>Nguyễn Tất Thắng</t>
  </si>
  <si>
    <t>Bùi Thị Dương</t>
  </si>
  <si>
    <t>Huỳnh Văn Hiếu</t>
  </si>
  <si>
    <t>Trịnh Tuấn Vũ</t>
  </si>
  <si>
    <t>Phạm Huy Hoàng</t>
  </si>
  <si>
    <t>Nguyễn Chí Nhân</t>
  </si>
  <si>
    <t>Nguyễn Thanh Sơn</t>
  </si>
  <si>
    <t>Nguyễn Văn Sơn</t>
  </si>
  <si>
    <t>Vũ Thị Thu Thủy</t>
  </si>
  <si>
    <t>Nguyễn Yến Nhi</t>
  </si>
  <si>
    <t>Lê Tiến Dũng</t>
  </si>
  <si>
    <t>Nguyễn Văn Hậu</t>
  </si>
  <si>
    <t>Dương Đức Kiên</t>
  </si>
  <si>
    <t>Hà Như Mai</t>
  </si>
  <si>
    <t>Phạm Thị Thu Nga</t>
  </si>
  <si>
    <t>Nguyễn Thị Cẩm Thạch</t>
  </si>
  <si>
    <t>Nguyễn Thị Thủy</t>
  </si>
  <si>
    <t>Nguyễn Văn Đông</t>
  </si>
  <si>
    <t>Đặng Thị Kiến Trúc</t>
  </si>
  <si>
    <t>Nguyễn Thanh Tú</t>
  </si>
  <si>
    <t>Trần Thị Ánh Tuyết</t>
  </si>
  <si>
    <t>Nguyễn Thị Huyền Nga</t>
  </si>
  <si>
    <t>Trịnh Khắc Vũ</t>
  </si>
  <si>
    <t>Nguyễn Phương Hà</t>
  </si>
  <si>
    <t>Lê Thái Hùng</t>
  </si>
  <si>
    <t>Giang Phi Hùng</t>
  </si>
  <si>
    <t>Nguyễn Mạnh Phương</t>
  </si>
  <si>
    <t>Nguyễn Phú Tân</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</si>
  <si>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</si>
  <si>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</si>
  <si>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</si>
  <si>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</si>
  <si>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</si>
  <si>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</si>
  <si>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</si>
  <si>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</si>
  <si>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</si>
  <si>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</si>
  <si>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</si>
  <si>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</si>
  <si>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</si>
  <si>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</si>
  <si>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</si>
  <si>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</si>
  <si>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</si>
  <si>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</si>
  <si>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</si>
  <si>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</si>
  <si>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</si>
  <si>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</si>
  <si>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</si>
  <si>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</si>
  <si>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</si>
  <si>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</si>
  <si>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</si>
  <si>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</si>
  <si>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</si>
  <si>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</si>
  <si>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</si>
  <si>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</si>
  <si>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</si>
  <si>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</si>
  <si>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</si>
  <si>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</si>
  <si>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</si>
  <si>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</si>
  <si>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</si>
  <si>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</si>
  <si>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</si>
  <si>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</si>
  <si>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</si>
  <si>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</si>
  <si>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</si>
  <si>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</si>
  <si>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</si>
  <si>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Kiều Trung Tín</t>
  </si>
  <si>
    <t>Trần Quốc Duy</t>
  </si>
  <si>
    <t>Hồ Văn Hóa</t>
  </si>
  <si>
    <t>Nguyễn Thanh Hùng</t>
  </si>
  <si>
    <t>Hà Quốc Bảo</t>
  </si>
  <si>
    <t>Hoàng Phúc Bảo</t>
  </si>
  <si>
    <t>Ngô Hoàng Anh</t>
  </si>
  <si>
    <t>Châu Văn Bảo</t>
  </si>
  <si>
    <t>Vũ Hạnh Chiêu</t>
  </si>
  <si>
    <t>Ngô Phong Cường</t>
  </si>
  <si>
    <t>Nguyễn Minh Đức Cường</t>
  </si>
  <si>
    <t>Tạ Minh Cường</t>
  </si>
  <si>
    <t>Nguyễn Thùy Dương</t>
  </si>
  <si>
    <t>Nguyễn Hồng Đức</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</si>
  <si>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</si>
  <si>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</si>
  <si>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</si>
  <si>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</si>
  <si>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</si>
  <si>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</si>
  <si>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</si>
  <si>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</si>
  <si>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</si>
  <si>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</si>
  <si>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</si>
  <si>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</si>
  <si>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</si>
  <si>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</si>
  <si>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</si>
  <si>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</si>
  <si>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</si>
  <si>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Đặng Thế Huân</t>
  </si>
  <si>
    <t>Trần Đình Khoa</t>
  </si>
  <si>
    <t xml:space="preserve">Đỗ Trọng Quý </t>
  </si>
  <si>
    <t>Võ Thị Tuyết</t>
  </si>
  <si>
    <t>Nguyễn Trọng Nghĩa</t>
  </si>
  <si>
    <t>Trịnh Hoàng Hiệp</t>
  </si>
  <si>
    <t>Phạm Quỳnh Như</t>
  </si>
  <si>
    <t>Lê Thị Thu Thảo</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</si>
  <si>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</si>
  <si>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</si>
  <si>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</si>
  <si>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</si>
  <si>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</si>
  <si>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</si>
  <si>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</si>
  <si>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</si>
  <si>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</si>
  <si>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</si>
  <si>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</si>
  <si>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</si>
  <si>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</si>
  <si>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</si>
  <si>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</si>
  <si>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</si>
  <si>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</si>
  <si>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</si>
  <si>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</si>
  <si>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</si>
  <si>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Ninh Đỗ Hiệp</t>
  </si>
  <si>
    <t>Lê Hồng Anh Tuấn</t>
  </si>
  <si>
    <t>Dương Thị Thủy</t>
  </si>
  <si>
    <t>Tạ Quốc Tấn</t>
  </si>
  <si>
    <t>Trần Thị Thu</t>
  </si>
  <si>
    <t>Nguyễn Xuân Lợi</t>
  </si>
  <si>
    <t>Vũ Thị Thái Linh</t>
  </si>
  <si>
    <t>Nguyễn Sanh Cường</t>
  </si>
  <si>
    <t>Lê Quý Hưng Quốc</t>
  </si>
  <si>
    <t>Bùi Văn Dũng</t>
  </si>
  <si>
    <t>Nguyễn Văn Minh</t>
  </si>
  <si>
    <t xml:space="preserve">Nguyễn Thị Khánh Thư </t>
  </si>
  <si>
    <t>Trần Việt Khánh</t>
  </si>
  <si>
    <t>Đỗ Thị Hải Yến</t>
  </si>
  <si>
    <t>Lê Hồng Thái</t>
  </si>
  <si>
    <t>Đặng Ngọc Đoàn</t>
  </si>
  <si>
    <t>Nguyễn Văn Đôn</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</si>
  <si>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</si>
  <si>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</si>
  <si>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</si>
  <si>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</si>
  <si>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</si>
  <si>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</si>
  <si>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</si>
  <si>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</si>
  <si>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</si>
  <si>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</si>
  <si>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</si>
  <si>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</si>
  <si>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</si>
  <si>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</si>
  <si>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</si>
  <si>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</si>
  <si>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</si>
  <si>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</si>
  <si>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</si>
  <si>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</si>
  <si>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Phạm Hữu Thành Phú</t>
  </si>
  <si>
    <t>Huỳnh Thanh Nhàn</t>
  </si>
  <si>
    <t>Đỗ Thị Bích Thủy</t>
  </si>
  <si>
    <t>Nguyễn Việt Tiến</t>
  </si>
  <si>
    <t>Huỳnh Bá Triết</t>
  </si>
  <si>
    <t>Võ Tấn Kiệt</t>
  </si>
  <si>
    <t>Bùi Đức Phước</t>
  </si>
  <si>
    <t>Nguyễn Thị Thanh Hòa</t>
  </si>
  <si>
    <t>Phạm Huỳnh Kim Ngân</t>
  </si>
  <si>
    <t>Huỳnh Thị Cẩm Hoa</t>
  </si>
  <si>
    <t>Bùi Đặng Hoàng Tuấn</t>
  </si>
  <si>
    <t>Nguyễn Thị Thảo</t>
  </si>
  <si>
    <t>Nguyễn Thị Vân</t>
  </si>
  <si>
    <t>Nguyễn Thị Minh Thùy</t>
  </si>
  <si>
    <t>Trần Thị Ngọc Dung</t>
  </si>
  <si>
    <t>Nguyễn Mỹ Tiên</t>
  </si>
  <si>
    <t>Trần Hồng Thảo</t>
  </si>
  <si>
    <t>Cao Văn Tuấn</t>
  </si>
  <si>
    <t>Trần Nam Anh</t>
  </si>
  <si>
    <t>Phạm Quang Vũ</t>
  </si>
  <si>
    <t>Nguyễn Thanh Giang</t>
  </si>
  <si>
    <t>Nguyễn Thanh Hiền</t>
  </si>
  <si>
    <t>Trần Thanh Phương</t>
  </si>
  <si>
    <t>Nguyễn Hồng Phúc</t>
  </si>
  <si>
    <t>Hồ Ngọc Chi</t>
  </si>
  <si>
    <t>Huỳnh Quốc Dũng</t>
  </si>
  <si>
    <t>Nguyễn Lương Tâm</t>
  </si>
  <si>
    <t>Trần Thế Sơn</t>
  </si>
  <si>
    <t>Lê Thị Phương Thảo</t>
  </si>
  <si>
    <t>Cao Xuân Giang</t>
  </si>
  <si>
    <t>E</t>
  </si>
  <si>
    <t>A DN</t>
  </si>
  <si>
    <t>Trần Văn Đông</t>
  </si>
  <si>
    <t>Trần Giang Nam</t>
  </si>
  <si>
    <t>Nguyễn Tiến Việt Dũng</t>
  </si>
  <si>
    <t>D</t>
  </si>
  <si>
    <t>Nguyễn Khắc Huy</t>
  </si>
  <si>
    <t>TRƯỜNG CAO ĐẲNG LÝ TỰ TRỌNG</t>
  </si>
  <si>
    <t xml:space="preserve"> THÀNH PHỐ HỒ CHÍ MINH</t>
  </si>
  <si>
    <t>TT Thư viện</t>
  </si>
  <si>
    <t>Khoa Cơ khí</t>
  </si>
  <si>
    <t>Khoa May - TT</t>
  </si>
  <si>
    <t>Vương Thanh Thủy</t>
  </si>
  <si>
    <t>Khoa Động lực</t>
  </si>
  <si>
    <t>Mai Nguyễn Hoàng Yến</t>
  </si>
  <si>
    <t>Lý Văn Trung</t>
  </si>
  <si>
    <t>Nguyễn Hoàng Vinh</t>
  </si>
  <si>
    <t>Trình Minh Phong</t>
  </si>
  <si>
    <t>Trần Kim Tươi</t>
  </si>
  <si>
    <t>Trần Anh Mỹ</t>
  </si>
  <si>
    <t>Lâm Thị Phương Thảo</t>
  </si>
  <si>
    <t>Dương Văn Tâm</t>
  </si>
  <si>
    <t>Nguyễn Khắc Huân</t>
  </si>
  <si>
    <t>Huỳnh Ngọc Liên</t>
  </si>
  <si>
    <t>Nguyễn Thụy Nghiêm</t>
  </si>
  <si>
    <t>Phòng TC - HC - TH</t>
  </si>
  <si>
    <t>Phan Thị Ngọc Phượng</t>
  </si>
  <si>
    <t xml:space="preserve"> Phòng Kế hoạch - TC</t>
  </si>
  <si>
    <t>Phòng Tuyển sinh - ĐT</t>
  </si>
  <si>
    <t>P. Khảo thí &amp; ĐBCL</t>
  </si>
  <si>
    <t xml:space="preserve"> Phòng Quản lý KH - HTQT</t>
  </si>
  <si>
    <t>Lê Trần Thanh Nga</t>
  </si>
  <si>
    <t xml:space="preserve"> Phòng Quản trị - DV</t>
  </si>
  <si>
    <t>Nguyễn Thành Nam</t>
  </si>
  <si>
    <t>Nguyễn Thiện Bình</t>
  </si>
  <si>
    <t>Khoa Công nghệ thông tin</t>
  </si>
  <si>
    <t>K. Điện - Điện tử</t>
  </si>
  <si>
    <t>Lê Thị Thúy Oanh</t>
  </si>
  <si>
    <t>Nguyễn Văn Chiến</t>
  </si>
  <si>
    <t>TT ĐH &amp; QLDL</t>
  </si>
  <si>
    <t>Trương Thị Định</t>
  </si>
  <si>
    <t>Trương Thị Bắc</t>
  </si>
  <si>
    <t>Phạm Quang Tùng</t>
  </si>
  <si>
    <t>Lư Diễm Phúc</t>
  </si>
  <si>
    <t>Đinh Đồng Hiệp</t>
  </si>
  <si>
    <t>Võ Anh Hào</t>
  </si>
  <si>
    <t>A1</t>
  </si>
  <si>
    <t>A2</t>
  </si>
  <si>
    <t>A3</t>
  </si>
  <si>
    <t>A4</t>
  </si>
  <si>
    <t>B1</t>
  </si>
  <si>
    <t>C1</t>
  </si>
  <si>
    <t>Mã số E-office</t>
  </si>
  <si>
    <t>Nguyễn Vũ Xuân Thì</t>
  </si>
  <si>
    <t>Hoàng Văn Viết</t>
  </si>
  <si>
    <t>Nguyễn Thị Thu Hà</t>
  </si>
  <si>
    <t>Phạm Thị Thu Hiền</t>
  </si>
  <si>
    <t>Võ Thị Hồng Lan</t>
  </si>
  <si>
    <t>Nguyễn Thị Thanh Tú</t>
  </si>
  <si>
    <t>Trần Thanh Trúc</t>
  </si>
  <si>
    <t>Nguyễn Thị Thu Tâm</t>
  </si>
  <si>
    <t>Nguyễn Thị Bảo Trân</t>
  </si>
  <si>
    <t>Lê Nguyễn Mỹ Trâm</t>
  </si>
  <si>
    <t>B2</t>
  </si>
  <si>
    <t>01002017</t>
  </si>
  <si>
    <t>01002018</t>
  </si>
  <si>
    <t>01002005</t>
  </si>
  <si>
    <t>01023001</t>
  </si>
  <si>
    <t>01017006</t>
  </si>
  <si>
    <t>01002007</t>
  </si>
  <si>
    <t>01002019</t>
  </si>
  <si>
    <t>01002032</t>
  </si>
  <si>
    <t>01007006</t>
  </si>
  <si>
    <t>01007007</t>
  </si>
  <si>
    <t>01007005</t>
  </si>
  <si>
    <t>01002023</t>
  </si>
  <si>
    <t>01002010</t>
  </si>
  <si>
    <t>01002012</t>
  </si>
  <si>
    <t>01002028</t>
  </si>
  <si>
    <t>01002027</t>
  </si>
  <si>
    <t>01002013</t>
  </si>
  <si>
    <t>01002033</t>
  </si>
  <si>
    <t>01002034</t>
  </si>
  <si>
    <t>01002035</t>
  </si>
  <si>
    <t>01002036</t>
  </si>
  <si>
    <t>01002024</t>
  </si>
  <si>
    <t>01003002</t>
  </si>
  <si>
    <t>01003009</t>
  </si>
  <si>
    <t>01003005</t>
  </si>
  <si>
    <t>01003007</t>
  </si>
  <si>
    <t>01023004</t>
  </si>
  <si>
    <t>01003008</t>
  </si>
  <si>
    <t>01003014</t>
  </si>
  <si>
    <t>01004005</t>
  </si>
  <si>
    <t>01004003</t>
  </si>
  <si>
    <t>01004008</t>
  </si>
  <si>
    <t>01004009</t>
  </si>
  <si>
    <t>01022013</t>
  </si>
  <si>
    <t>01010038</t>
  </si>
  <si>
    <t>01012026</t>
  </si>
  <si>
    <t>01002020</t>
  </si>
  <si>
    <t>01005009</t>
  </si>
  <si>
    <t>01018006</t>
  </si>
  <si>
    <t>01004013</t>
  </si>
  <si>
    <t>01011017</t>
  </si>
  <si>
    <t>01022059</t>
  </si>
  <si>
    <t>01002002</t>
  </si>
  <si>
    <t>01009006</t>
  </si>
  <si>
    <t>01009018</t>
  </si>
  <si>
    <t>01009008</t>
  </si>
  <si>
    <t>01009010</t>
  </si>
  <si>
    <t>01002004</t>
  </si>
  <si>
    <t>01022058</t>
  </si>
  <si>
    <t>01007004</t>
  </si>
  <si>
    <t>01009019</t>
  </si>
  <si>
    <t>01002008</t>
  </si>
  <si>
    <t>01009011</t>
  </si>
  <si>
    <t>01009028</t>
  </si>
  <si>
    <t>01009026</t>
  </si>
  <si>
    <t>01009009</t>
  </si>
  <si>
    <t>01006003</t>
  </si>
  <si>
    <t>01013032</t>
  </si>
  <si>
    <t>01022061</t>
  </si>
  <si>
    <t>01015027</t>
  </si>
  <si>
    <t>01006006</t>
  </si>
  <si>
    <t>01005003</t>
  </si>
  <si>
    <t>01005011</t>
  </si>
  <si>
    <t>01008028</t>
  </si>
  <si>
    <t>01008002</t>
  </si>
  <si>
    <t>01025007</t>
  </si>
  <si>
    <t>01008004</t>
  </si>
  <si>
    <t>01008008</t>
  </si>
  <si>
    <t>01008006</t>
  </si>
  <si>
    <t>01015028</t>
  </si>
  <si>
    <t>01009007</t>
  </si>
  <si>
    <t>01017009</t>
  </si>
  <si>
    <t>01008005</t>
  </si>
  <si>
    <t>01002021</t>
  </si>
  <si>
    <t>01015026</t>
  </si>
  <si>
    <t>01008034</t>
  </si>
  <si>
    <t>01009014</t>
  </si>
  <si>
    <t>01012027</t>
  </si>
  <si>
    <t>01008021</t>
  </si>
  <si>
    <t>01008031</t>
  </si>
  <si>
    <t>01008009</t>
  </si>
  <si>
    <t>01007003</t>
  </si>
  <si>
    <t>01008012</t>
  </si>
  <si>
    <t>01009015</t>
  </si>
  <si>
    <t>01013033</t>
  </si>
  <si>
    <t>01017008</t>
  </si>
  <si>
    <t>01008033</t>
  </si>
  <si>
    <t>01008039</t>
  </si>
  <si>
    <t>01008041</t>
  </si>
  <si>
    <t>01008040</t>
  </si>
  <si>
    <t>01005007</t>
  </si>
  <si>
    <t>01010007</t>
  </si>
  <si>
    <t>01010006</t>
  </si>
  <si>
    <t>01010021</t>
  </si>
  <si>
    <t>01010033</t>
  </si>
  <si>
    <t>01010037</t>
  </si>
  <si>
    <t>01010031</t>
  </si>
  <si>
    <t>01010016</t>
  </si>
  <si>
    <t>01010028</t>
  </si>
  <si>
    <t>01010017</t>
  </si>
  <si>
    <t>01010024</t>
  </si>
  <si>
    <t>01010012</t>
  </si>
  <si>
    <t>01010029</t>
  </si>
  <si>
    <t>01010026</t>
  </si>
  <si>
    <t>01010023</t>
  </si>
  <si>
    <t>01010027</t>
  </si>
  <si>
    <t>01010032</t>
  </si>
  <si>
    <t>01010022</t>
  </si>
  <si>
    <t>01010039</t>
  </si>
  <si>
    <t>01010040</t>
  </si>
  <si>
    <t>01010015</t>
  </si>
  <si>
    <t>01010019</t>
  </si>
  <si>
    <t>01010018</t>
  </si>
  <si>
    <t>01010009</t>
  </si>
  <si>
    <t>01010020</t>
  </si>
  <si>
    <t>01002025</t>
  </si>
  <si>
    <t>01004012</t>
  </si>
  <si>
    <t>01022005</t>
  </si>
  <si>
    <t>01022048</t>
  </si>
  <si>
    <t>01023002</t>
  </si>
  <si>
    <t>01010141</t>
  </si>
  <si>
    <t>01010162</t>
  </si>
  <si>
    <t>01011012</t>
  </si>
  <si>
    <t>01011002</t>
  </si>
  <si>
    <t>01011009</t>
  </si>
  <si>
    <t>01011010</t>
  </si>
  <si>
    <t>01011005</t>
  </si>
  <si>
    <t>01011013</t>
  </si>
  <si>
    <t>01011008</t>
  </si>
  <si>
    <t>01011015</t>
  </si>
  <si>
    <t>01011007</t>
  </si>
  <si>
    <t>01011011</t>
  </si>
  <si>
    <t>01011014</t>
  </si>
  <si>
    <t>01011001</t>
  </si>
  <si>
    <t>01011006</t>
  </si>
  <si>
    <t>01011016</t>
  </si>
  <si>
    <t>01011018</t>
  </si>
  <si>
    <t>01012003</t>
  </si>
  <si>
    <t>01012008</t>
  </si>
  <si>
    <t>01012023</t>
  </si>
  <si>
    <t>01012013</t>
  </si>
  <si>
    <t>01012007</t>
  </si>
  <si>
    <t>01012022</t>
  </si>
  <si>
    <t>01012014</t>
  </si>
  <si>
    <t>01012005</t>
  </si>
  <si>
    <t>01012006</t>
  </si>
  <si>
    <t>01012004</t>
  </si>
  <si>
    <t>01012012</t>
  </si>
  <si>
    <t>01012016</t>
  </si>
  <si>
    <t>01012015</t>
  </si>
  <si>
    <t>01012019</t>
  </si>
  <si>
    <t>01012018</t>
  </si>
  <si>
    <t>01012017</t>
  </si>
  <si>
    <t>01012020</t>
  </si>
  <si>
    <t>01012021</t>
  </si>
  <si>
    <t>01012011</t>
  </si>
  <si>
    <t>01017002</t>
  </si>
  <si>
    <t>01012028</t>
  </si>
  <si>
    <t>01006004</t>
  </si>
  <si>
    <t>01012032</t>
  </si>
  <si>
    <t>01025017</t>
  </si>
  <si>
    <t>01013068</t>
  </si>
  <si>
    <t>01015042</t>
  </si>
  <si>
    <t>01015008</t>
  </si>
  <si>
    <t>01015013</t>
  </si>
  <si>
    <t>01015023</t>
  </si>
  <si>
    <t>01015019</t>
  </si>
  <si>
    <t>01017001</t>
  </si>
  <si>
    <t>01015006</t>
  </si>
  <si>
    <t>01015005</t>
  </si>
  <si>
    <t>01015004</t>
  </si>
  <si>
    <t>01015020</t>
  </si>
  <si>
    <t>01015016</t>
  </si>
  <si>
    <t>01015021</t>
  </si>
  <si>
    <t>01015017</t>
  </si>
  <si>
    <t>01015018</t>
  </si>
  <si>
    <t>01015012</t>
  </si>
  <si>
    <t>01015025</t>
  </si>
  <si>
    <t>01018001</t>
  </si>
  <si>
    <t>01015031</t>
  </si>
  <si>
    <t>01004007</t>
  </si>
  <si>
    <t>01015041</t>
  </si>
  <si>
    <t>01013003</t>
  </si>
  <si>
    <t>01013002</t>
  </si>
  <si>
    <t>01013004</t>
  </si>
  <si>
    <t>01013021</t>
  </si>
  <si>
    <t>01013006</t>
  </si>
  <si>
    <t>01013005</t>
  </si>
  <si>
    <t>01013016</t>
  </si>
  <si>
    <t>01013018</t>
  </si>
  <si>
    <t>01013019</t>
  </si>
  <si>
    <t>01013017</t>
  </si>
  <si>
    <t>01013027</t>
  </si>
  <si>
    <t>01013026</t>
  </si>
  <si>
    <t>01013029</t>
  </si>
  <si>
    <t>01013028</t>
  </si>
  <si>
    <t>01013022</t>
  </si>
  <si>
    <t>01013047</t>
  </si>
  <si>
    <t>01013070</t>
  </si>
  <si>
    <t>01014047</t>
  </si>
  <si>
    <t>01013079</t>
  </si>
  <si>
    <t>01013087</t>
  </si>
  <si>
    <t>01013096</t>
  </si>
  <si>
    <t>01014002</t>
  </si>
  <si>
    <t>01023003</t>
  </si>
  <si>
    <t>01014004</t>
  </si>
  <si>
    <t>01014007</t>
  </si>
  <si>
    <t>01014005</t>
  </si>
  <si>
    <t>01014026</t>
  </si>
  <si>
    <t>01014029</t>
  </si>
  <si>
    <t>01014033</t>
  </si>
  <si>
    <t>01014013</t>
  </si>
  <si>
    <t>01014017</t>
  </si>
  <si>
    <t>01014034</t>
  </si>
  <si>
    <t>01014020</t>
  </si>
  <si>
    <t>01014018</t>
  </si>
  <si>
    <t>01014019</t>
  </si>
  <si>
    <t>01014010</t>
  </si>
  <si>
    <t>01014030</t>
  </si>
  <si>
    <t>01014024</t>
  </si>
  <si>
    <t>01014022</t>
  </si>
  <si>
    <t>01014025</t>
  </si>
  <si>
    <t>01014032</t>
  </si>
  <si>
    <t>01014006</t>
  </si>
  <si>
    <t>01014009</t>
  </si>
  <si>
    <t>01014021</t>
  </si>
  <si>
    <t>01014038</t>
  </si>
  <si>
    <t>01014016</t>
  </si>
  <si>
    <t>01014045</t>
  </si>
  <si>
    <t>01014046</t>
  </si>
  <si>
    <t>01014048</t>
  </si>
  <si>
    <t>01016008</t>
  </si>
  <si>
    <t>01016003</t>
  </si>
  <si>
    <t>01016004</t>
  </si>
  <si>
    <t>01016002</t>
  </si>
  <si>
    <t>01016006</t>
  </si>
  <si>
    <t>01016005</t>
  </si>
  <si>
    <t>01016007</t>
  </si>
  <si>
    <t>01016010</t>
  </si>
  <si>
    <t>01016012</t>
  </si>
  <si>
    <t>01013020</t>
  </si>
  <si>
    <t>01029001</t>
  </si>
  <si>
    <t>01013009</t>
  </si>
  <si>
    <t>01013015</t>
  </si>
  <si>
    <t>01013023</t>
  </si>
  <si>
    <t>01013011</t>
  </si>
  <si>
    <t>01013008</t>
  </si>
  <si>
    <t>01025001</t>
  </si>
  <si>
    <t>01025009</t>
  </si>
  <si>
    <t>01003013</t>
  </si>
  <si>
    <t>01025004</t>
  </si>
  <si>
    <t>01025008</t>
  </si>
  <si>
    <t>01025002</t>
  </si>
  <si>
    <t>01025012</t>
  </si>
  <si>
    <t>01025016</t>
  </si>
  <si>
    <t>01025015</t>
  </si>
  <si>
    <t>01025018</t>
  </si>
  <si>
    <t>01025020</t>
  </si>
  <si>
    <t>01004014</t>
  </si>
  <si>
    <t>01028013</t>
  </si>
  <si>
    <t>01018003</t>
  </si>
  <si>
    <t>01018002</t>
  </si>
  <si>
    <t>01018005</t>
  </si>
  <si>
    <t>01018008</t>
  </si>
  <si>
    <t>01018007</t>
  </si>
  <si>
    <t>01018009</t>
  </si>
  <si>
    <t>01019001</t>
  </si>
  <si>
    <t>01019002</t>
  </si>
  <si>
    <t>01005005</t>
  </si>
  <si>
    <t>01021001</t>
  </si>
  <si>
    <t>01021003</t>
  </si>
  <si>
    <t>01021004</t>
  </si>
  <si>
    <t>01007008</t>
  </si>
  <si>
    <t>01017003</t>
  </si>
  <si>
    <t>01017010</t>
  </si>
  <si>
    <t>01018004</t>
  </si>
  <si>
    <t>01025013</t>
  </si>
  <si>
    <t>01009027</t>
  </si>
  <si>
    <t>01010030</t>
  </si>
  <si>
    <t>01001001</t>
  </si>
  <si>
    <t>01002001</t>
  </si>
  <si>
    <t>01001006</t>
  </si>
  <si>
    <t>01014037</t>
  </si>
  <si>
    <t>01007009</t>
  </si>
  <si>
    <t>01010068</t>
  </si>
  <si>
    <t>Bùi Trọng Tân</t>
  </si>
  <si>
    <t>01013094</t>
  </si>
  <si>
    <t>Nguyễn Thanh Dũng</t>
  </si>
  <si>
    <t>01029016</t>
  </si>
  <si>
    <t>Trần Việt Anh</t>
  </si>
  <si>
    <t>01002038</t>
  </si>
  <si>
    <t>Võ Tấn Đức</t>
  </si>
  <si>
    <t>01008042</t>
  </si>
  <si>
    <t>Ngô Ngọc Của</t>
  </si>
  <si>
    <t>01008044</t>
  </si>
  <si>
    <t>01014012</t>
  </si>
  <si>
    <t>Stt</t>
  </si>
  <si>
    <t>C2</t>
  </si>
  <si>
    <t>Xếp loại</t>
  </si>
  <si>
    <t>Điểm</t>
  </si>
  <si>
    <t>Huỳnh Như Ý</t>
  </si>
  <si>
    <t>01003015</t>
  </si>
  <si>
    <t>Võ Hoài Sơn</t>
  </si>
  <si>
    <t>01012048</t>
  </si>
  <si>
    <t>Võ Quốc Duy</t>
  </si>
  <si>
    <t>01013120</t>
  </si>
  <si>
    <t>Trần Ngọc Tuấn</t>
  </si>
  <si>
    <t>01028017</t>
  </si>
  <si>
    <t>Giang Văn Tiến</t>
  </si>
  <si>
    <t>Hồ Gia Bảo</t>
  </si>
  <si>
    <t>Nguyễn Hoàng Thanh Ngân</t>
  </si>
  <si>
    <t>01025029</t>
  </si>
  <si>
    <t>01025027</t>
  </si>
  <si>
    <t>01013117</t>
  </si>
  <si>
    <t>01013010</t>
  </si>
  <si>
    <t>01022003</t>
  </si>
  <si>
    <t>01012049</t>
  </si>
  <si>
    <t>Nguyễn Thị Xuân Chinh</t>
  </si>
  <si>
    <t>Phan Thanh Hoàng</t>
  </si>
  <si>
    <t>01014042</t>
  </si>
  <si>
    <t>Trương Thị Hồng</t>
  </si>
  <si>
    <t xml:space="preserve">Nguyễn Minh Đức </t>
  </si>
  <si>
    <t xml:space="preserve">Phan Văn Hòa </t>
  </si>
  <si>
    <t>VC/HĐT</t>
  </si>
  <si>
    <t>VC</t>
  </si>
  <si>
    <t>HĐT</t>
  </si>
  <si>
    <t>tt</t>
  </si>
  <si>
    <t>Phạm Thị Hoàng Diễm</t>
  </si>
  <si>
    <t>01008045</t>
  </si>
  <si>
    <t>Bà</t>
  </si>
  <si>
    <t>Ông</t>
  </si>
  <si>
    <t>Nguyễn Chiến Thắng</t>
  </si>
  <si>
    <t>01003016</t>
  </si>
  <si>
    <t>Nguyễn Đan Trường</t>
  </si>
  <si>
    <t>01031001</t>
  </si>
  <si>
    <t>Lưu Hoàng Bảo Châu</t>
  </si>
  <si>
    <t>01009029</t>
  </si>
  <si>
    <t>Đinh Thị Trâm</t>
  </si>
  <si>
    <t>01025033</t>
  </si>
  <si>
    <t>Nguyễn Duy Tân</t>
  </si>
  <si>
    <t>01012050</t>
  </si>
  <si>
    <t>Nguyễn Hữu Lương</t>
  </si>
  <si>
    <t>01013116</t>
  </si>
  <si>
    <t>Huỳnh Duy An</t>
  </si>
  <si>
    <t>01014051</t>
  </si>
  <si>
    <t>Nguyễn Khương Thành</t>
  </si>
  <si>
    <t>01014052</t>
  </si>
  <si>
    <t>Lê Hồng Ngọc My</t>
  </si>
  <si>
    <t>01015053</t>
  </si>
  <si>
    <t>Huỳnh Kim Liên</t>
  </si>
  <si>
    <t>01025052</t>
  </si>
  <si>
    <t>Trần Hà Trang</t>
  </si>
  <si>
    <t>01010254</t>
  </si>
  <si>
    <t>KXL</t>
  </si>
  <si>
    <t>Nguyễn Văn Hiển</t>
  </si>
  <si>
    <t>01008048</t>
  </si>
  <si>
    <t>Lê Thị Hải Đăng</t>
  </si>
  <si>
    <t>01002039</t>
  </si>
  <si>
    <t>Phan Hữu Tước</t>
  </si>
  <si>
    <t>01008049</t>
  </si>
  <si>
    <t>Huỳnh Đình Văn</t>
  </si>
  <si>
    <t>01013128</t>
  </si>
  <si>
    <t>Đào Lê Phương Anh</t>
  </si>
  <si>
    <t>01015108</t>
  </si>
  <si>
    <t>Khoa Ngoại ngữ</t>
  </si>
  <si>
    <t>Nguyễn Hoàng Hải</t>
  </si>
  <si>
    <t>01019003</t>
  </si>
  <si>
    <t>01002040</t>
  </si>
  <si>
    <t>Trần Thanh Cường</t>
  </si>
  <si>
    <t>Vũ Anh Hiếu</t>
  </si>
  <si>
    <t>01002041</t>
  </si>
  <si>
    <t>Nguyễn Duy Lộc</t>
  </si>
  <si>
    <t>Lê Thu Hà</t>
  </si>
  <si>
    <t>01010260</t>
  </si>
  <si>
    <t>01015142</t>
  </si>
  <si>
    <t>Trần Nhật Thịnh</t>
  </si>
  <si>
    <t>01004020</t>
  </si>
  <si>
    <t>Nguyễn Huỳnh Lưu Phương</t>
  </si>
  <si>
    <t>01025101</t>
  </si>
  <si>
    <t>Lương Công Phi</t>
  </si>
  <si>
    <t>01031002</t>
  </si>
  <si>
    <t>Khoa Du lịch - Khách sạn</t>
  </si>
  <si>
    <t>Ôn Thị Ngọc Thảo</t>
  </si>
  <si>
    <t>01010288</t>
  </si>
  <si>
    <t>Lâm Võ Hữu Duy</t>
  </si>
  <si>
    <t>01008050</t>
  </si>
  <si>
    <t>Phòng TTGD - QHDN</t>
  </si>
  <si>
    <t>Khoa XD-NL</t>
  </si>
  <si>
    <t>Võ Lạc Tân</t>
  </si>
  <si>
    <t>01008051</t>
  </si>
  <si>
    <t>TỔNG HỢP THI ĐUA NĂM HỌC 2024 - 2025</t>
  </si>
  <si>
    <t>Võ Thị Mỹ Ngọc</t>
  </si>
  <si>
    <t>01004021</t>
  </si>
  <si>
    <t>Tháng 7/24</t>
  </si>
  <si>
    <t>Tháng 8/24</t>
  </si>
  <si>
    <t>Tháng 09/2024</t>
  </si>
  <si>
    <t>Tháng 10/2024</t>
  </si>
  <si>
    <t>Tháng 11/2024</t>
  </si>
  <si>
    <t>Tháng 12/2024</t>
  </si>
  <si>
    <t>Tháng 01/2025</t>
  </si>
  <si>
    <t>Tháng 02/2025</t>
  </si>
  <si>
    <t>Tháng 03/2025</t>
  </si>
  <si>
    <t>Tháng 04/2025</t>
  </si>
  <si>
    <t>Tháng 05/2025</t>
  </si>
  <si>
    <t>Tháng 06/2025</t>
  </si>
  <si>
    <t>TT Đào tạo và QLVTTB</t>
  </si>
  <si>
    <t>Nguyễn Huỳnh Khánh Vy</t>
  </si>
  <si>
    <t>01027013</t>
  </si>
  <si>
    <t>Đoàn Thanh Long</t>
  </si>
  <si>
    <t>01027003</t>
  </si>
  <si>
    <t>Phan Đức Hiếu</t>
  </si>
  <si>
    <t>01002042</t>
  </si>
  <si>
    <t>HĐ từ 01/4/2025</t>
  </si>
  <si>
    <t>Nghỉ HTLĐ từ 01/5/2025</t>
  </si>
  <si>
    <t>Cá nhân tự đánh giá</t>
  </si>
  <si>
    <t>Kết quả đánh giá của đơn vị</t>
  </si>
  <si>
    <t>Ý kiến đánh giá của đơn vị</t>
  </si>
  <si>
    <t>Kết quả đánh giá của chi bộ</t>
  </si>
  <si>
    <t>Ý kiến đánh giá của chi bộ</t>
  </si>
  <si>
    <t>Kết quả đánh giá của Hội đồng</t>
  </si>
  <si>
    <t xml:space="preserve">Ý kiến đánh giá của Hội đồng </t>
  </si>
  <si>
    <t>BẢNG TỔNG HỢP TỶ LỆ ĐÁNH GIÁ XẾP LOẠI CỦA HỘI ĐỒNG ĐÁNH GIÁ</t>
  </si>
  <si>
    <t>Tên đơn vị</t>
  </si>
  <si>
    <t>Tổng CBGVNV</t>
  </si>
  <si>
    <t>SL tối đa theo tỷ lệ 20% HTXSNV</t>
  </si>
  <si>
    <t>Chênh lệch</t>
  </si>
  <si>
    <t>Kết quả đơn vị đánh giá</t>
  </si>
  <si>
    <t>Kết quả Hội đồng đánh giá</t>
  </si>
  <si>
    <t>Kết quả Đơn vị đánh giá HTXSNV</t>
  </si>
  <si>
    <t>Kết quả Hội đồng đánh giá HTXSNV</t>
  </si>
  <si>
    <t>HTXS NV</t>
  </si>
  <si>
    <t>HTT NV</t>
  </si>
  <si>
    <t>HTNV</t>
  </si>
  <si>
    <t>Không đánh giá</t>
  </si>
  <si>
    <t>HTXSNV</t>
  </si>
  <si>
    <t>HTTNV</t>
  </si>
  <si>
    <t>CB1</t>
  </si>
  <si>
    <t>CB2</t>
  </si>
  <si>
    <t>CB3</t>
  </si>
  <si>
    <t>CBSV</t>
  </si>
  <si>
    <t>SL</t>
  </si>
  <si>
    <t>Tỷ lệ</t>
  </si>
  <si>
    <t>Viên chức</t>
  </si>
  <si>
    <t>Trưởng, Phó đơn vị</t>
  </si>
  <si>
    <t>Giảng viên, nhân viên</t>
  </si>
  <si>
    <t>Người lao động</t>
  </si>
  <si>
    <t>01</t>
  </si>
  <si>
    <t>02</t>
  </si>
  <si>
    <t>Phòng Kế hoạch - Tài chính</t>
  </si>
  <si>
    <t>a</t>
  </si>
  <si>
    <t>Giảng viên - Nhân viên</t>
  </si>
  <si>
    <t>b</t>
  </si>
  <si>
    <t>03</t>
  </si>
  <si>
    <t>Phòng Tuyển sinh - Đào tạo</t>
  </si>
  <si>
    <t>04</t>
  </si>
  <si>
    <t>Phòng Tổ chức - Hành chính - Tổng hợp</t>
  </si>
  <si>
    <t>05</t>
  </si>
  <si>
    <t>Phòng Thanh tra Giáo dục - Công tác Sinh viên</t>
  </si>
  <si>
    <t>06</t>
  </si>
  <si>
    <t>Phòng Khảo thí và Đảm bảo chất lượng</t>
  </si>
  <si>
    <t>07</t>
  </si>
  <si>
    <t>Phòng Quản trị - Dịch vụ</t>
  </si>
  <si>
    <t>08</t>
  </si>
  <si>
    <t>Phòng Quản lý KH - HTQT</t>
  </si>
  <si>
    <t>Trung tâm điều hành và quản lý dữ liệu</t>
  </si>
  <si>
    <t>Trung tâm Y tế</t>
  </si>
  <si>
    <t>Trung tâm Thư viện</t>
  </si>
  <si>
    <t>Trung tâm ĐT - Quản lý thiết bị</t>
  </si>
  <si>
    <t>Khoa Khoa học cơ bản</t>
  </si>
  <si>
    <t>Khoa Điện - Điện tử</t>
  </si>
  <si>
    <t>Khoa Xây dựng - Nhiệt - Lạnh</t>
  </si>
  <si>
    <t>Khoa May - Thời trang</t>
  </si>
  <si>
    <t>TỔNG CỘNG</t>
  </si>
  <si>
    <t>Tháng 07/2023</t>
  </si>
  <si>
    <t>Tháng 08/2023</t>
  </si>
  <si>
    <t>Tháng 09/2023</t>
  </si>
  <si>
    <t>Tháng 10/2023</t>
  </si>
  <si>
    <t>Tháng 11/2023</t>
  </si>
  <si>
    <t>Tháng 12/2023</t>
  </si>
  <si>
    <t>Tháng 01/2024</t>
  </si>
  <si>
    <t>Tháng 02/2024</t>
  </si>
  <si>
    <t>Tháng 03/2024</t>
  </si>
  <si>
    <t>Tháng 04/2024</t>
  </si>
  <si>
    <t>Tháng 05/2024</t>
  </si>
  <si>
    <t>Đơn vị thực hiện</t>
  </si>
  <si>
    <t>09</t>
  </si>
  <si>
    <t>10</t>
  </si>
  <si>
    <t>11</t>
  </si>
  <si>
    <t>Tốt</t>
  </si>
  <si>
    <t>Điểm trung bình 12 tháng</t>
  </si>
  <si>
    <t>Tháng 06/2024</t>
  </si>
  <si>
    <t>Điểm X
(Điểm TB 12 tháng)</t>
  </si>
  <si>
    <t>NGUYỄN THỊ THU HÀ</t>
  </si>
  <si>
    <t xml:space="preserve">PHẠM THỊ THU HIỀN </t>
  </si>
  <si>
    <t xml:space="preserve">LÊ NGUYỄN MỸ TRÂM </t>
  </si>
  <si>
    <t>NGUYỄN THỊ BẢO TRÂN</t>
  </si>
  <si>
    <t>VƯƠNG THANH THỦY</t>
  </si>
  <si>
    <t>NGUYỄN THỊ THU TÂM</t>
  </si>
  <si>
    <t xml:space="preserve">VÕ THỊ HỒNG LAN </t>
  </si>
  <si>
    <t>NGUYỄN THỊ THANH TÚ</t>
  </si>
  <si>
    <t>TRẦN THANH TRÚC</t>
  </si>
  <si>
    <t>NGUYỄN THIỆN BÌNH</t>
  </si>
  <si>
    <t>LÂM THỊ PHƯƠNG THẢO</t>
  </si>
  <si>
    <t>12</t>
  </si>
  <si>
    <t>TRẦN HÀ TRANG</t>
  </si>
  <si>
    <t>13</t>
  </si>
  <si>
    <t>LÊ THU HÀ</t>
  </si>
  <si>
    <t>14</t>
  </si>
  <si>
    <t>ÔN THỊ NGỌC THẢO</t>
  </si>
  <si>
    <t>15</t>
  </si>
  <si>
    <t>NGUYỄN HUỲNH KHÁNH VY</t>
  </si>
  <si>
    <t>16</t>
  </si>
  <si>
    <t>ĐOÀN THANH LONG</t>
  </si>
  <si>
    <t>Nghỉ thai sản từ 21/02/2025</t>
  </si>
  <si>
    <t>Xuất sắc</t>
  </si>
  <si>
    <t>Chuyển về P.QT-DV ngày 01/6/2025</t>
  </si>
  <si>
    <t>AND</t>
  </si>
  <si>
    <t>ADN</t>
  </si>
  <si>
    <t xml:space="preserve"> Nghỉ thai sản từ ngày 29/4 đến hết ngày 28/10/2025</t>
  </si>
  <si>
    <t>17</t>
  </si>
  <si>
    <t>Ngô Hoàng  Anh</t>
  </si>
  <si>
    <t>Vũ Hạnh  Chiêu</t>
  </si>
  <si>
    <t>Nguyễn Hồng  Đức</t>
  </si>
  <si>
    <t>A</t>
  </si>
  <si>
    <t>Nguyễn Minh  Đức</t>
  </si>
  <si>
    <t>Trần Trung  Hiếu</t>
  </si>
  <si>
    <t>Phan Thanh  Hoàng</t>
  </si>
  <si>
    <t>Lê Thế  Huân</t>
  </si>
  <si>
    <t>Nguyễn Thùy  Linh</t>
  </si>
  <si>
    <t>18</t>
  </si>
  <si>
    <t>19</t>
  </si>
  <si>
    <t>20</t>
  </si>
  <si>
    <t>21</t>
  </si>
  <si>
    <t>22</t>
  </si>
  <si>
    <t>23</t>
  </si>
  <si>
    <t>24</t>
  </si>
  <si>
    <t>25</t>
  </si>
  <si>
    <t>26</t>
  </si>
  <si>
    <t>27</t>
  </si>
  <si>
    <t>Trần Nguyên Bảo  Trân</t>
  </si>
  <si>
    <t>28</t>
  </si>
  <si>
    <r>
      <rPr>
        <sz val="10"/>
        <rFont val="Times New Roman"/>
        <family val="1"/>
      </rPr>
      <t>A3</t>
    </r>
  </si>
  <si>
    <t>29</t>
  </si>
  <si>
    <t>Cao Văn  Tuấn</t>
  </si>
  <si>
    <t>31</t>
  </si>
  <si>
    <r>
      <rPr>
        <sz val="10"/>
        <rFont val="Times New Roman"/>
        <family val="1"/>
      </rPr>
      <t>E</t>
    </r>
  </si>
  <si>
    <t>Không hoàn thành nhiệm vụ do kỷ luật khiển trách từ 10/4/2025</t>
  </si>
  <si>
    <t>30</t>
  </si>
  <si>
    <t>Nguyễn Văn  Yên</t>
  </si>
  <si>
    <t>TRỊNH HOÀNG HIỆP</t>
  </si>
  <si>
    <t>LƯU THỊ THÚY</t>
  </si>
  <si>
    <t>TRẦN THỊ NGỌC DUNG</t>
  </si>
  <si>
    <t>CAO XUÂN GIANG</t>
  </si>
  <si>
    <t>NGUYỄN THỊ THANH HÒA</t>
  </si>
  <si>
    <t>LÊ HỒNG NGỌC MY</t>
  </si>
  <si>
    <t>LÊ THỊ THU THẢO</t>
  </si>
  <si>
    <t>NGUYỄN MỸ TIÊN</t>
  </si>
  <si>
    <t>NGUYỄN THỤY NGHIÊM</t>
  </si>
  <si>
    <t xml:space="preserve">Chưa về </t>
  </si>
  <si>
    <t>NGẮN HẠN</t>
  </si>
  <si>
    <t>Ngoại ngữ</t>
  </si>
  <si>
    <t>Khách sạn</t>
  </si>
  <si>
    <t>Thư viện</t>
  </si>
  <si>
    <t>Thanh tra</t>
  </si>
  <si>
    <t>khoa học cơ bản</t>
  </si>
  <si>
    <t>điện tử</t>
  </si>
  <si>
    <t>Kinh tế</t>
  </si>
  <si>
    <t>Y tế</t>
  </si>
  <si>
    <t>Khảo thí</t>
  </si>
  <si>
    <t>Đào tạo</t>
  </si>
  <si>
    <t>QLDL</t>
  </si>
  <si>
    <t>Trương Thị Hồng</t>
  </si>
  <si>
    <t>Hồ Văn Hoá</t>
  </si>
  <si>
    <t>động lực</t>
  </si>
  <si>
    <t xml:space="preserve">
'-Trang trí Không gian Văn hóa HCM;
-Tham gia Thi kể chuyện Bác Hồ: đạt giải 3;
-Huấn luyện Khỏi nghiệp SV cấp QG: đạt giải KK;
-Huấn luyện SV thi Kỹ năng nghề;
-Tham gia Ngày Hội tư vấn - Hướng nghiệp tại ĐH SPKT và ĐH BK TPHCM;
-May túi phục vụ công tác tuyển sinh.</t>
  </si>
  <si>
    <t>May</t>
  </si>
  <si>
    <t>cơ khí</t>
  </si>
  <si>
    <t>Giáp Đức  Nhận</t>
  </si>
  <si>
    <t>Trịnh Tuấn  Vũ</t>
  </si>
  <si>
    <t xml:space="preserve">Võ Lạc Tân </t>
  </si>
  <si>
    <t>Quản trị</t>
  </si>
  <si>
    <t>Nghỉ chế độ thai sản tháng 12/2024 đến tháng 05/2025.</t>
  </si>
  <si>
    <t>Về phòng tháng 02-2025 ,Nghỉ chế độ thai sản tháng 03-10/2025.</t>
  </si>
  <si>
    <t>Kế toán</t>
  </si>
  <si>
    <t>Hoàn thành</t>
  </si>
  <si>
    <t xml:space="preserve">Tích cực trong các công việc của Trường, của Khoa
- Tổ chức các hoạt động, phong trào cho SV: Thi hùng biện tiếng Anh, 
Workshop định hướng nghề nghiệp, 
- Kiểm tra, hỗ trợ GVCH và GVTG làm hồ sơ chuyên môn phục vụ cho công tác thanh tra từ 21/4-15/6
- Dạy học lại không lấy thù lao cho SV khoá 19T4- kịp tiến độ ra trường </t>
  </si>
  <si>
    <t>Rất Tích cực trong công tác của trường, của Khoa trong NH 24-25:
- là GVCH tiếng Hàn duy nhất của Khoa, mặc dù đang trong giai đoạn nuôi con nhỏ dưới 01 năm nhưng tích cực tham gia giảng dạy theo sự phân công của Khoa tại 02 cơ sở: CĐ LTT và TTGDTX Q.12
- Hỗ trợ Khoa trong việc kiểm hồ sơ chuyên môn phục vụ công tác thanh tra từ 21/04 đến 15/6
- Tham gia đi tuyển sinh tại tỉnh Long An.
- Hỗ trợ Khoa trong kiểm duyệt các đề thi chuyên môn
- Chủ động tổ chức các hoạt động, phong trào chuyên môn cho SV.</t>
  </si>
  <si>
    <t>Rất Tích cực trong công tác của trường, của Khoa trong NH24-25:
- Hỗ trợ Khoa trong việc kiểm hồ sơ chuyên môn phục vụ công tác thanh tra từ 21/04 đến 15/6
- Hỗ trợ Khoa trong kiểm duyệt các đề thi chuyên môn
- Chủ động tổ chức các hoạt động, phong trào chuyên môn cho SV: Workshop ẩm thức văn hoá Nhật Bản, Định hướng nghề nghiệp cho SV, thi viết chữ Nhật.</t>
  </si>
  <si>
    <t xml:space="preserve"> Ưu tiên 2: GV tích cực tham gia tuyển sinh và phong trào của Công đoàn và Trường phát động.
 Thực hiện xuất sắc nhiệm vụ của Khoa và Nhà trường phân công trên vai trò là Trưởng bộ môn.
 Hướng dẫn sinh viên thi Startup Kite 2025 và sinh viên kiến tập, tham quan doanh nghiệp.
</t>
  </si>
  <si>
    <t xml:space="preserve"> Ưu tiên 1: GV tích cực tham gia tuyển sinh và phong trào của Công đoàn và Trường phát động.
 Thực hiện xuất sắc nhiệm vụ của Khoa và Nhà trường phân công trên vai trò là Giảng viên.
 Hướng dẫn sinh viên thi Kỹ năng nghề và Thao giảng cấp Khoa và cấp Trường 2025
Hướng dẫn sinh viên kiến tập, tham quan doanh nghiệp.
</t>
  </si>
  <si>
    <t>HTQT</t>
  </si>
  <si>
    <t>Hướng dẫn SV Starup Kite giải nhất toàn quốc; Chủ nhiệm: (i) đề tài NCKH cấp trường, (ii) đề tài thi thiết bị tự làm</t>
  </si>
  <si>
    <t>Tham gia: (i) đề tài NCKH cấp trường, (ii) thi thiết bị tự làm</t>
  </si>
  <si>
    <t>Phan Văn Hòa</t>
  </si>
  <si>
    <t>Xây dựng</t>
  </si>
  <si>
    <t xml:space="preserve">Hỗ trợ rất nhiều tromg các công tác của Khoa, hoàn thành luận án Tiến sĩ </t>
  </si>
  <si>
    <t xml:space="preserve">Hỗ trợ rất nhiều tromg các công tác của Khoa </t>
  </si>
  <si>
    <t>Hỗ trợ rất nhiều tromg các công tác của Khoa cũng như hoạt động công đoàn</t>
  </si>
  <si>
    <t>Công nghệ thông tin</t>
  </si>
  <si>
    <t>8,67</t>
  </si>
  <si>
    <t>7,26</t>
  </si>
  <si>
    <t>7,66</t>
  </si>
  <si>
    <t>7,72</t>
  </si>
  <si>
    <t>8,23</t>
  </si>
  <si>
    <t>8,5</t>
  </si>
  <si>
    <t>7,22</t>
  </si>
  <si>
    <t>7,99</t>
  </si>
  <si>
    <t>8,00</t>
  </si>
  <si>
    <t>8,37</t>
  </si>
  <si>
    <t>7,73</t>
  </si>
  <si>
    <t>9,02</t>
  </si>
  <si>
    <t>7,76</t>
  </si>
  <si>
    <t>Lý luận chính trị</t>
  </si>
  <si>
    <t>Nghỉ thai sản từ ngày 17/3/2025 đến 16/10/25, đánh giá 9 tháng làm việc thực tế</t>
  </si>
  <si>
    <t>Nghỉ thai sản từ ngày 01/12/2024 đến 31/5/25, đánh giá 6 tháng làm việc thực tế</t>
  </si>
  <si>
    <t>Tuyển dụng 01/10/2024, đánh giá 9 tháng làm việc thực tế</t>
  </si>
  <si>
    <t>Nghỉ hộ sản từ tháng 5/2025, đánh giá 10 tháng làm việc thực tế.</t>
  </si>
  <si>
    <t>Nghỉ HTLĐ từ 01/5/2025, đánh giá 10 tháng làm việc thực tế</t>
  </si>
  <si>
    <t>nghỉ thai sản từ ngày 9/9/2024 đến 8/3/25, đánh giá 6 tháng làm việc thực tế</t>
  </si>
  <si>
    <t>Nghỉ chế độ ốm đau tháng 11/2024, đánh giá 11 tháng làm việc thực tế</t>
  </si>
  <si>
    <t>nghỉ thai sản từ ngày 01/8/2024 đến 31/01/2025, đánh giá 6 tháng làm việc thực tế</t>
  </si>
  <si>
    <t xml:space="preserve">Nghỉ thai sản từ ngày 17/11/2024 đến 16/5/25, đánh giá 6 tháng làm việc thực tế </t>
  </si>
  <si>
    <t>nghỉ thai sản từ ngày 10/02/2025 đến 9/8/25, đánh giá 6 tháng làm việc thực tế</t>
  </si>
  <si>
    <t>nghỉ thai sản từ ngày 28/10/2024 đến 27/4/25, đánh giá 6 tháng làm việc thực tế</t>
  </si>
  <si>
    <t>nghỉ thai sản từ ngày 21/02/2025 đến 20/8/25, đánh giá 9 tháng làm việc thực tế</t>
  </si>
  <si>
    <t>Nghỉ việc từ 15/4/2025, đánh giá 9 tháng làm việc thực tế.</t>
  </si>
  <si>
    <t>Thuyên chuyển từ 01/01/2025, đánh giá 6 tháng làm việc thực tế.</t>
  </si>
  <si>
    <t>Thuyên chuyển từ 18/10/2024, đánh giá 4 tháng làm việc thực tế.</t>
  </si>
  <si>
    <t>Ngưng HĐ từ 05/02/2025, đánh giá 7 tháng làm việc thực tế.</t>
  </si>
  <si>
    <t>Không đánh giá, xếp loại do chưa đủ thời gian công tác theo quy định</t>
  </si>
  <si>
    <t>Đánh giá, xếp loại đối với VC, NLĐ đã thuyên chuyển, đã nghỉ:</t>
  </si>
  <si>
    <t>Đi học nước ngoài từ 01/3/2023
Nghỉ việc từ 01/3/2025, không đánh giá do chưa đủ thời gian công tác theo quy định.</t>
  </si>
  <si>
    <t>Nghỉ hưu từ 01/11/2024, không đánh giá do chưa đủ thời gian công tác theo quy định</t>
  </si>
  <si>
    <t>Nghỉ không lương tháng 9, 10/2024
Nghỉ việc từ tháng 12/2024, không đánh giá do chưa đủ thời gian công tác theo quy định</t>
  </si>
  <si>
    <t>Nghỉ việc từ 01/10/2024, không đánh giá do chưa đủ thời gian công tác theo quy định</t>
  </si>
  <si>
    <t>Nghỉ hưu từ 01/9/2024, không đánh giá do chưa đủ thời gian công tác theo quy định</t>
  </si>
  <si>
    <t>Nghỉ việc từ 01/8/2024, không đánh giá do chưa đủ thời gian công tác theo quy định</t>
  </si>
  <si>
    <t>Nhiệt tình tham gia các phong trào của nhà Trường</t>
  </si>
  <si>
    <t>- Nhiệt tình tham gia các phong trào của nhà Trường
- Dạy tất cả các buổi tối của các lớp liên thông, dạy khối lượng nhiều nhất Khoa</t>
  </si>
  <si>
    <t>Nhiệt tình tham gia nhiều hoạt động của Khoa</t>
  </si>
  <si>
    <t>Nhiệt tình hỗ trợ Khoa nhiều công việc</t>
  </si>
  <si>
    <t>Tích cực trong các hoạt động đột xuất, quan trọng của đơn vị</t>
  </si>
  <si>
    <t>Viên chức "Không hoàn thành nhiệm vụ"</t>
  </si>
  <si>
    <t>Nghỉ thai sản từ ngày 17/3/2025 đến 16/10/25</t>
  </si>
  <si>
    <t>Nghỉ thai sản từ ngày 01/12/2024 đến 31/5/25.</t>
  </si>
  <si>
    <t>nghỉ thai sản từ ngày 29/4/2024 đến 28/10/25</t>
  </si>
  <si>
    <t>nghỉ thai sản từ ngày 9/9/2024 đến 8/3/25</t>
  </si>
  <si>
    <t>Nghỉ chế độ ốm đau tháng 11/2024.</t>
  </si>
  <si>
    <t>nghỉ thai sản từ ngày 01/8/2024 đến 31/01/2025</t>
  </si>
  <si>
    <t>nghỉ thai sản từ ngày 10/02/2025 đến 9/8/25</t>
  </si>
  <si>
    <t xml:space="preserve">Nghỉ thai sản từ ngày 17/11/2024 đến 16/5/25. </t>
  </si>
  <si>
    <t>Tuyển dụng 01/10/2024.</t>
  </si>
  <si>
    <t>Kỷ luật khiển trách từ 10/4/2025</t>
  </si>
  <si>
    <t>nghỉ thai sản từ ngày 28/10/2024 đến 27/4/25.</t>
  </si>
  <si>
    <t>nghỉ thai sản từ ngày 21/02/2025 đến 20/8/25</t>
  </si>
  <si>
    <t>Đã nghỉ việc</t>
  </si>
  <si>
    <t>Nghỉ việc từ 15/4/2025.</t>
  </si>
  <si>
    <t>Đi học nước ngoài từ 01/3/2023
Nghỉ việc từ 01/3/2025</t>
  </si>
  <si>
    <t>Thuyên chuyển từ 01/01/2025.</t>
  </si>
  <si>
    <t>Thuyên chuyển từ 18/10/2024.</t>
  </si>
  <si>
    <t>Nghỉ hưu từ 01/11/2024.</t>
  </si>
  <si>
    <t>Ngưng HĐ từ 05/02/2025</t>
  </si>
  <si>
    <t>Nghỉ không lương tháng 9, 10/2024
Nghỉ việc từ tháng 12/2024</t>
  </si>
  <si>
    <t>Nghỉ việc từ 01/10/2024</t>
  </si>
  <si>
    <t>Nghỉ hưu từ 01/9/2024</t>
  </si>
  <si>
    <t>Nghỉ việc từ 01/8/2024</t>
  </si>
  <si>
    <t>Tổng số CB.GV.NV</t>
  </si>
  <si>
    <t>Tăng 01: Mỹ Ngọc (P. TSDT)
Giảm 1: Ông Lê Hồng Sơn (P. TCHC) nghỉ HTLĐ</t>
  </si>
  <si>
    <t>Tăng 01: Khánh Vy (K. Ngoại ngữ)
Giảm 1: Võ Quốc Duy (K. Động lực)</t>
  </si>
  <si>
    <t>Giảm 1: Võ Minh Quang (Cơ khí)</t>
  </si>
  <si>
    <t>Tăng 1: Đoàn Thanh Long, (K. NN)
Giảm 1: Bùi Văn Dũng (CNTT)</t>
  </si>
  <si>
    <t>Giảm 2: 
Thầy Phạm Hữu Lộc
Thầy Nguyễn Thanh Sơn (Khảo thí)</t>
  </si>
  <si>
    <t>Giảm 1: 
Thầy Lưu Phương (K. Kinh tế)</t>
  </si>
  <si>
    <t>Giảm 1: Cô Quỳnh Như (K. Kinh tế)</t>
  </si>
  <si>
    <t>Giảm 1: Lương Công Phi (TTĐH)</t>
  </si>
  <si>
    <t>Giảm 1: Cô Thanh Ngân (K. DLKS)</t>
  </si>
  <si>
    <t>Giảm 1: Thầy Lượng (15/4)
Tăng 1: Phan Đức Hiếu (TCHC)</t>
  </si>
  <si>
    <t>Giảm 2: Thầy Đinh Đồng Hiệp (K. XD-NL); Ông Phạm Hữu Tấn (TCHC)</t>
  </si>
  <si>
    <t>Xếp loại A1</t>
  </si>
  <si>
    <t>Xếp loại A2</t>
  </si>
  <si>
    <t>Xếp loại A3</t>
  </si>
  <si>
    <t>Xếp loại A4</t>
  </si>
  <si>
    <t>Xếp loại B1</t>
  </si>
  <si>
    <t>Xếp loại B2</t>
  </si>
  <si>
    <t>Xếp loại C1</t>
  </si>
  <si>
    <t>Xếp loại C2</t>
  </si>
  <si>
    <t>Xếp loại D</t>
  </si>
  <si>
    <t>Xếp loại A DN</t>
  </si>
  <si>
    <t>Xếp loại E</t>
  </si>
  <si>
    <t>Không hoàn thành nhiệm vụ do kỷ luật khiển trách từ ngày 10/4/2025</t>
  </si>
  <si>
    <t>VC/ HĐT</t>
  </si>
  <si>
    <t>BGH</t>
  </si>
  <si>
    <t>CV</t>
  </si>
  <si>
    <t>K. Đ-ĐT</t>
  </si>
  <si>
    <t>TPĐV</t>
  </si>
  <si>
    <t>GVNV</t>
  </si>
  <si>
    <t>K.CK</t>
  </si>
  <si>
    <t>K.CNTT</t>
  </si>
  <si>
    <t>K.ĐL</t>
  </si>
  <si>
    <t>K.DL-KS</t>
  </si>
  <si>
    <t>K.KHCB</t>
  </si>
  <si>
    <t>K.KT</t>
  </si>
  <si>
    <t>K.LLCT</t>
  </si>
  <si>
    <t>K.M-TT</t>
  </si>
  <si>
    <t>K.NN</t>
  </si>
  <si>
    <t>K.XD-NL</t>
  </si>
  <si>
    <t>P.KT-ĐBCL</t>
  </si>
  <si>
    <t>P.KH-TC</t>
  </si>
  <si>
    <t>P.QLKH-HTQT</t>
  </si>
  <si>
    <t>P.QT-DV</t>
  </si>
  <si>
    <t>P.TC-HC-TH</t>
  </si>
  <si>
    <t>P.TTGD-QHDN</t>
  </si>
  <si>
    <t>P.TS-ĐT</t>
  </si>
  <si>
    <t>TT.ĐT-QLTB</t>
  </si>
  <si>
    <t>TT.TV</t>
  </si>
  <si>
    <t>TT.Yt</t>
  </si>
  <si>
    <t>TT.ĐH-QLDL</t>
  </si>
  <si>
    <t>Vượt tỷ lệ (giảm 1 người)</t>
  </si>
  <si>
    <t>Đề nghị BS 01 VC HTXS (28,6%)</t>
  </si>
  <si>
    <t>Đề nghị xét cá nhân của đơn vị</t>
  </si>
  <si>
    <t>Vượt tỷ lệ (đề nghị xét cá nhân của đơn vị)</t>
  </si>
  <si>
    <t>Vượt tỷ lệ</t>
  </si>
  <si>
    <t>Khoa có đề nghị xét 3 VC HTXS</t>
  </si>
  <si>
    <t>Khoa có đề nghị xét thêm 3 VC HTXS (tỷ lệ 23,5%)</t>
  </si>
  <si>
    <t>Khoa có đề nghị xét thêm 3 VC HTXS (tỷ lệ 18,18%)</t>
  </si>
  <si>
    <t>Vượt tỷ lệ. Khoa có đề nghị xét thêm 1 VC HTXS (tỷ lệ 33,33%)</t>
  </si>
  <si>
    <t>Khoa có đề nghị xét 1 VC HTXS (tỷ lệ 14,29%)</t>
  </si>
  <si>
    <t>Xuất sắc - Ưu tiên 1</t>
  </si>
  <si>
    <t>Xuất sắc - Ưu tiên 2</t>
  </si>
  <si>
    <t>Khoa có đề nghị xét thêm 2 VC HTXS (tỷ lệ 60%)</t>
  </si>
  <si>
    <t>Xuất sắc - Ưu tiên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</si>
</sst>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0.00_);_(&quot;$&quot;* \(#,##0.00\);_(&quot;$&quot;* &quot;-&quot;??_);_(@_)"/>
    <numFmt numFmtId="164" formatCode="_-* #,##0.00_-;\-* #,##0.00_-;_-* &quot;-&quot;??_-;_-@_-"/>
    <numFmt numFmtId="165" formatCode="0.0%"/>
    <numFmt numFmtId="166" formatCode="#,##0.0"/>
    <numFmt numFmtId="167" formatCode="_-* #,##0.0_-;\-* #,##0.0_-;_-* &quot;-&quot;??_-;_-@_-"/>
    <numFmt numFmtId="168" formatCode="#.##"/>
    <numFmt numFmtId="169" formatCode="_(* #,##0.0_);_(* \(#,##0.0\);_(* &quot;-&quot;??_);_(@_)"/>
    <numFmt numFmtId="170" formatCode="_(* #,##0_);_(* \(#,##0\);_(* &quot;-&quot;??_);_(@_)"/>
  </numFmts>
  <fonts count="77"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sz val="10"/>
      <name val="Arial"/>
      <family val="2"/>
    </font>
    <font>
      <sz val="10"/>
      <name val="Times New Roman"/>
      <family val="1"/>
    </font>
    <font>
      <b/>
      <sz val="10"/>
      <color indexed="8"/>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sz val="14"/>
      <color theme="1"/>
      <name val="Times New Roman"/>
      <family val="1"/>
    </font>
    <font>
      <b/>
      <sz val="12"/>
      <color theme="1"/>
      <name val="Times New Roman"/>
      <family val="1"/>
    </font>
    <font>
      <sz val="10"/>
      <color theme="1"/>
      <name val="Times New Roman"/>
      <family val="1"/>
    </font>
    <font>
      <b/>
      <sz val="10"/>
      <color theme="1"/>
      <name val="Times New Roman"/>
      <family val="1"/>
    </font>
    <font>
      <sz val="10"/>
      <color rgb="FFFF0000"/>
      <name val="Times New Roman"/>
      <family val="1"/>
    </font>
    <font>
      <sz val="9"/>
      <color theme="1"/>
      <name val="Times New Roman"/>
      <family val="1"/>
    </font>
    <font>
      <sz val="13"/>
      <color theme="1"/>
      <name val="Times New Roman"/>
      <family val="1"/>
    </font>
    <font>
      <sz val="13"/>
      <color indexed="8"/>
      <name val="Times New Roman"/>
      <family val="1"/>
    </font>
    <font>
      <sz val="13"/>
      <color rgb="FFFF0000"/>
      <name val="Times New Roman"/>
      <family val="1"/>
    </font>
    <font>
      <b/>
      <sz val="13"/>
      <name val="Times New Roman"/>
      <family val="1"/>
    </font>
    <font>
      <sz val="11"/>
      <color theme="1"/>
      <name val="Calibri"/>
      <family val="2"/>
      <scheme val="minor"/>
    </font>
    <font>
      <sz val="11"/>
      <color theme="1"/>
      <name val="Times New Roman"/>
      <family val="1"/>
    </font>
    <font>
      <sz val="11"/>
      <color rgb="FFFF0000"/>
      <name val="Times New Roman"/>
      <family val="1"/>
    </font>
    <font>
      <sz val="11"/>
      <name val="Times New Roman"/>
      <family val="1"/>
    </font>
    <font>
      <b/>
      <sz val="14"/>
      <color theme="1"/>
      <name val="Times New Roman"/>
      <family val="1"/>
    </font>
    <font>
      <b/>
      <sz val="13"/>
      <color theme="1"/>
      <name val="Times New Roman"/>
      <family val="1"/>
    </font>
    <font>
      <b/>
      <sz val="13"/>
      <color indexed="8"/>
      <name val="Times New Roman"/>
      <family val="1"/>
    </font>
    <font>
      <b/>
      <sz val="13"/>
      <color rgb="FFFF0000"/>
      <name val="Times New Roman"/>
      <family val="1"/>
    </font>
    <font>
      <b/>
      <sz val="15"/>
      <color rgb="FFFF0000"/>
      <name val="Times New Roman"/>
      <family val="1"/>
    </font>
    <font>
      <b/>
      <sz val="14"/>
      <color rgb="FFFF0000"/>
      <name val="Times New Roman"/>
      <family val="1"/>
    </font>
    <font>
      <b/>
      <sz val="15"/>
      <color theme="1"/>
      <name val="Times New Roman"/>
      <family val="1"/>
    </font>
    <font>
      <sz val="15"/>
      <color theme="1"/>
      <name val="Times New Roman"/>
      <family val="1"/>
    </font>
    <font>
      <b/>
      <sz val="15"/>
      <color indexed="8"/>
      <name val="Times New Roman"/>
      <family val="1"/>
    </font>
    <font>
      <sz val="15"/>
      <name val="Times New Roman"/>
      <family val="1"/>
    </font>
    <font>
      <b/>
      <sz val="15"/>
      <name val="Times New Roman"/>
      <family val="1"/>
    </font>
    <font>
      <sz val="14"/>
      <color indexed="8"/>
      <name val="Times New Roman"/>
      <family val="1"/>
    </font>
    <font>
      <sz val="14"/>
      <color rgb="FFFF0000"/>
      <name val="Times New Roman"/>
      <family val="1"/>
    </font>
    <font>
      <b/>
      <sz val="14"/>
      <color indexed="8"/>
      <name val="Times New Roman"/>
      <family val="1"/>
    </font>
    <font>
      <sz val="8"/>
      <name val="Times New Roman"/>
      <family val="1"/>
    </font>
    <font>
      <sz val="8"/>
      <color indexed="8"/>
      <name val="Times New Roman"/>
      <family val="1"/>
    </font>
    <font>
      <sz val="8"/>
      <color theme="1"/>
      <name val="Times New Roman"/>
      <family val="1"/>
    </font>
    <font>
      <b/>
      <sz val="8"/>
      <color theme="1"/>
      <name val="Times New Roman"/>
      <family val="1"/>
    </font>
    <font>
      <sz val="8"/>
      <color rgb="FF081C36"/>
      <name val="Times New Roman"/>
      <family val="1"/>
    </font>
    <font>
      <b/>
      <sz val="12"/>
      <color rgb="FFFF0000"/>
      <name val="Times New Roman"/>
      <family val="1"/>
    </font>
    <font>
      <sz val="12"/>
      <color rgb="FF000000"/>
      <name val="Times New Roman"/>
      <family val="1"/>
    </font>
    <font>
      <b/>
      <sz val="13"/>
      <color rgb="FF000000"/>
      <name val="Times New Roman"/>
      <family val="1"/>
    </font>
    <font>
      <sz val="10"/>
      <color rgb="FF000000"/>
      <name val="Times New Roman"/>
      <family val="1"/>
    </font>
    <font>
      <b/>
      <sz val="10"/>
      <color rgb="FF000000"/>
      <name val="Times New Roman"/>
      <family val="1"/>
    </font>
    <font>
      <b/>
      <sz val="10"/>
      <color rgb="FF0000FF"/>
      <name val="Times New Roman"/>
      <family val="1"/>
    </font>
    <font>
      <sz val="13"/>
      <color rgb="FF00B050"/>
      <name val="Times New Roman"/>
      <family val="1"/>
    </font>
    <font>
      <sz val="12"/>
      <color rgb="FF00B050"/>
      <name val="Times New Roman"/>
      <family val="1"/>
    </font>
    <font>
      <sz val="10"/>
      <color rgb="FF00B050"/>
      <name val="Times New Roman"/>
      <family val="1"/>
    </font>
    <font>
      <sz val="16"/>
      <color rgb="FFFF0000"/>
      <name val="Times New Roman"/>
      <family val="1"/>
    </font>
    <font>
      <sz val="14"/>
      <name val="Times New Roman"/>
      <family val="1"/>
    </font>
    <font>
      <sz val="14"/>
      <color rgb="FF081C36"/>
      <name val="Times New Roman"/>
      <family val="1"/>
    </font>
    <font>
      <b/>
      <sz val="14"/>
      <color rgb="FF0000FF"/>
      <name val="Times New Roman"/>
      <family val="1"/>
    </font>
    <font>
      <b/>
      <sz val="14"/>
      <color rgb="FF000000"/>
      <name val="Times New Roman"/>
      <family val="1"/>
    </font>
    <font>
      <sz val="14"/>
      <color rgb="FF000000"/>
      <name val="Times New Roman"/>
      <family val="1"/>
    </font>
    <font>
      <sz val="14"/>
      <color theme="1"/>
      <name val="Calibri"/>
      <family val="2"/>
      <scheme val="minor"/>
    </font>
    <font>
      <b/>
      <sz val="14"/>
      <name val="Times New Roman"/>
      <family val="1"/>
    </font>
    <font>
      <sz val="10"/>
      <color indexed="8"/>
      <name val="Times New Roman"/>
      <family val="1"/>
    </font>
    <font>
      <sz val="9"/>
      <name val="Times New Roman"/>
      <family val="1"/>
    </font>
    <font>
      <sz val="9"/>
      <color indexed="8"/>
      <name val="Times New Roman"/>
      <family val="1"/>
    </font>
    <font>
      <sz val="8"/>
      <name val="Calibri"/>
      <family val="2"/>
      <scheme val="minor"/>
    </font>
    <font>
      <b/>
      <sz val="11"/>
      <color theme="1"/>
      <name val="Calibri"/>
      <family val="2"/>
      <scheme val="minor"/>
    </font>
    <font>
      <b/>
      <sz val="10"/>
      <name val="Times New Roman"/>
      <family val="1"/>
    </font>
    <font>
      <i/>
      <sz val="12"/>
      <color indexed="8"/>
      <name val="Times New Roman"/>
      <family val="1"/>
    </font>
    <font>
      <i/>
      <sz val="12"/>
      <name val="Times New Roman"/>
      <family val="1"/>
    </font>
    <font>
      <b/>
      <sz val="12"/>
      <color rgb="FF00B050"/>
      <name val="Times New Roman"/>
      <family val="1"/>
    </font>
    <font>
      <sz val="11"/>
      <color indexed="8"/>
      <name val="Times New Roman"/>
      <family val="1"/>
    </font>
    <font>
      <b/>
      <sz val="11"/>
      <color rgb="FFFF0000"/>
      <name val="Times New Roman"/>
      <family val="1"/>
    </font>
    <font>
      <b/>
      <sz val="11"/>
      <name val="Times New Roman"/>
      <family val="1"/>
    </font>
    <font>
      <sz val="15"/>
      <color rgb="FFFF0000"/>
      <name val="Times New Roman"/>
      <family val="1"/>
    </font>
  </fonts>
  <fills count="22">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indexed="9"/>
        <bgColor indexed="64"/>
      </patternFill>
    </fill>
    <fill>
      <patternFill patternType="solid">
        <fgColor theme="0"/>
        <bgColor theme="0"/>
      </patternFill>
    </fill>
    <fill>
      <patternFill patternType="solid">
        <fgColor theme="0"/>
        <bgColor rgb="FFFFFFB3"/>
      </patternFill>
    </fill>
    <fill>
      <patternFill patternType="solid">
        <fgColor rgb="FFFFFF00"/>
        <bgColor theme="0"/>
      </patternFill>
    </fill>
    <fill>
      <patternFill patternType="solid">
        <fgColor rgb="FFFFFF00"/>
        <bgColor rgb="FFFFFFB3"/>
      </patternFill>
    </fill>
    <fill>
      <patternFill patternType="solid">
        <fgColor theme="8"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8"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
      <left style="thin">
        <color indexed="64"/>
      </left>
      <right/>
      <top/>
      <bottom/>
      <diagonal/>
    </border>
    <border>
      <left/>
      <right style="thin">
        <color auto="1"/>
      </right>
      <top/>
      <bottom/>
      <diagonal/>
    </border>
    <border>
      <left/>
      <right/>
      <top/>
      <bottom style="thin">
        <color indexed="64"/>
      </bottom>
      <diagonal/>
    </border>
    <border>
      <left style="thin">
        <color rgb="FF000000"/>
      </left>
      <right style="thin">
        <color rgb="FF000000"/>
      </right>
      <top style="thin">
        <color rgb="FF000000"/>
      </top>
      <bottom style="thin">
        <color rgb="FF000000"/>
      </bottom>
      <diagonal style="thin">
        <color rgb="FF000000"/>
      </diagonal>
    </border>
    <border>
      <left style="thin">
        <color indexed="8"/>
      </left>
      <right style="thin">
        <color indexed="8"/>
      </right>
      <top style="thin">
        <color indexed="8"/>
      </top>
      <bottom/>
      <diagonal style="thin">
        <color indexed="8"/>
      </diagonal>
    </border>
    <border>
      <left style="thin">
        <color indexed="8"/>
      </left>
      <right style="thin">
        <color indexed="8"/>
      </right>
      <top style="thin">
        <color indexed="8"/>
      </top>
      <bottom style="thin">
        <color indexed="8"/>
      </bottom>
      <diagonal style="thin">
        <color indexed="8"/>
      </diagonal>
    </border>
  </borders>
  <cellStyleXfs count="6">
    <xf numFmtId="0" fontId="0" fillId="0" borderId="0"/>
    <xf numFmtId="0" fontId="6" fillId="0" borderId="0"/>
    <xf numFmtId="0" fontId="1" fillId="0" borderId="0"/>
    <xf numFmtId="44" fontId="24" fillId="0" borderId="0" applyFont="0" applyFill="0" applyBorder="0" applyAlignment="0" applyProtection="0"/>
    <xf numFmtId="0" fontId="6" fillId="0" borderId="0"/>
    <xf numFmtId="164" fontId="24" fillId="0" borderId="0" applyFont="0" applyFill="0" applyBorder="0" applyAlignment="0" applyProtection="0"/>
  </cellStyleXfs>
  <cellXfs count="757">
    <xf numFmtId="0" fontId="0" fillId="0" borderId="0" xfId="0"/>
    <xf numFmtId="0" fontId="12" fillId="0" borderId="1" xfId="0" applyFont="1" applyBorder="1" applyAlignment="1">
      <alignment horizontal="center" vertical="center" wrapText="1"/>
    </xf>
    <xf numFmtId="0" fontId="4" fillId="0" borderId="0" xfId="0" applyFont="1" applyAlignment="1">
      <alignment vertical="center" wrapText="1"/>
    </xf>
    <xf numFmtId="0" fontId="5" fillId="0" borderId="0" xfId="0" applyFont="1" applyAlignment="1">
      <alignment vertical="center" wrapText="1"/>
    </xf>
    <xf numFmtId="0" fontId="15" fillId="0" borderId="1" xfId="0" applyFont="1" applyBorder="1" applyAlignment="1">
      <alignment horizontal="center" vertical="center" wrapText="1"/>
    </xf>
    <xf numFmtId="0" fontId="12" fillId="0" borderId="0" xfId="0" applyFont="1"/>
    <xf numFmtId="0" fontId="15" fillId="0" borderId="0" xfId="0" applyFont="1"/>
    <xf numFmtId="0" fontId="1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16" fillId="0" borderId="0" xfId="0" applyFont="1"/>
    <xf numFmtId="0" fontId="12" fillId="0" borderId="0" xfId="0" quotePrefix="1" applyFont="1"/>
    <xf numFmtId="0" fontId="12" fillId="0" borderId="0" xfId="0" applyFont="1" applyAlignment="1">
      <alignment horizontal="center"/>
    </xf>
    <xf numFmtId="0" fontId="3" fillId="0" borderId="1" xfId="1" applyFont="1" applyBorder="1" applyAlignment="1">
      <alignment horizontal="center" vertical="center" wrapText="1"/>
    </xf>
    <xf numFmtId="0" fontId="13" fillId="0" borderId="0" xfId="0" applyFont="1" applyAlignment="1">
      <alignment horizontal="center" vertical="center" wrapText="1"/>
    </xf>
    <xf numFmtId="0" fontId="4" fillId="0" borderId="1" xfId="0" applyFont="1" applyBorder="1" applyAlignment="1">
      <alignment horizontal="center" vertical="center" wrapText="1"/>
    </xf>
    <xf numFmtId="0" fontId="12" fillId="0" borderId="0" xfId="0" applyFont="1" applyAlignment="1">
      <alignment vertical="center" wrapText="1"/>
    </xf>
    <xf numFmtId="0" fontId="3" fillId="0" borderId="0" xfId="0" applyFont="1" applyAlignment="1">
      <alignment vertical="center" wrapText="1"/>
    </xf>
    <xf numFmtId="0" fontId="11" fillId="0" borderId="1" xfId="1" applyFont="1" applyBorder="1" applyAlignment="1">
      <alignment vertical="center" wrapText="1"/>
    </xf>
    <xf numFmtId="0" fontId="20" fillId="0" borderId="1" xfId="0" applyFont="1" applyBorder="1" applyAlignment="1">
      <alignment vertical="center" wrapText="1"/>
    </xf>
    <xf numFmtId="0" fontId="11" fillId="0" borderId="1" xfId="0" applyFont="1" applyBorder="1" applyAlignment="1" applyProtection="1">
      <alignment horizontal="justify" vertical="center" wrapText="1"/>
      <protection locked="0"/>
    </xf>
    <xf numFmtId="0" fontId="3" fillId="3" borderId="1" xfId="0" applyFont="1" applyFill="1" applyBorder="1" applyAlignment="1">
      <alignment horizontal="center" vertical="center" wrapText="1"/>
    </xf>
    <xf numFmtId="0" fontId="12" fillId="0" borderId="0" xfId="0" applyFont="1" applyAlignment="1">
      <alignment horizontal="center" vertical="center" wrapText="1"/>
    </xf>
    <xf numFmtId="0" fontId="3" fillId="0" borderId="0" xfId="0" applyFont="1" applyAlignment="1">
      <alignment horizontal="center"/>
    </xf>
    <xf numFmtId="0" fontId="3" fillId="0" borderId="1" xfId="0" quotePrefix="1" applyFont="1" applyBorder="1" applyAlignment="1" applyProtection="1">
      <alignment horizontal="center" vertical="center" wrapText="1"/>
      <protection locked="0"/>
    </xf>
    <xf numFmtId="0" fontId="2" fillId="0" borderId="0" xfId="0" applyFont="1" applyAlignment="1">
      <alignment horizontal="center"/>
    </xf>
    <xf numFmtId="0" fontId="3" fillId="0" borderId="0" xfId="0" quotePrefix="1" applyFont="1" applyAlignment="1">
      <alignment horizontal="center"/>
    </xf>
    <xf numFmtId="0" fontId="14" fillId="0" borderId="1" xfId="0" applyFont="1" applyBorder="1"/>
    <xf numFmtId="0" fontId="3" fillId="0" borderId="0" xfId="0" applyFont="1" applyAlignment="1">
      <alignment horizontal="center" vertical="center" wrapText="1"/>
    </xf>
    <xf numFmtId="0" fontId="11" fillId="0" borderId="1" xfId="0" applyFont="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1" fillId="0" borderId="1" xfId="0" applyFont="1" applyBorder="1" applyAlignment="1">
      <alignment horizontal="center" vertical="center" wrapText="1"/>
    </xf>
    <xf numFmtId="0" fontId="20" fillId="0" borderId="1" xfId="0" quotePrefix="1" applyFont="1" applyBorder="1" applyAlignment="1">
      <alignment horizontal="center" vertical="center" wrapText="1"/>
    </xf>
    <xf numFmtId="0" fontId="11" fillId="0" borderId="1" xfId="0" applyFont="1" applyBorder="1" applyAlignment="1">
      <alignment vertical="center" wrapText="1"/>
    </xf>
    <xf numFmtId="0" fontId="11" fillId="0" borderId="1" xfId="0" quotePrefix="1" applyFont="1" applyBorder="1" applyAlignment="1">
      <alignment horizontal="center" vertical="center" wrapText="1"/>
    </xf>
    <xf numFmtId="0" fontId="22" fillId="0" borderId="1" xfId="0" applyFont="1" applyBorder="1" applyAlignment="1">
      <alignment horizontal="center" vertical="center" wrapText="1"/>
    </xf>
    <xf numFmtId="0" fontId="21" fillId="0" borderId="1" xfId="0" applyFont="1" applyBorder="1" applyAlignment="1">
      <alignment vertical="center" wrapText="1"/>
    </xf>
    <xf numFmtId="0" fontId="11" fillId="0" borderId="1" xfId="1" applyFont="1" applyBorder="1" applyAlignment="1">
      <alignment horizontal="center" vertical="center" wrapText="1"/>
    </xf>
    <xf numFmtId="0" fontId="11" fillId="0" borderId="1" xfId="0" applyFont="1" applyBorder="1" applyAlignment="1">
      <alignment horizontal="left"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11" fillId="0" borderId="1" xfId="0" quotePrefix="1" applyFont="1" applyBorder="1" applyAlignment="1" applyProtection="1">
      <alignment horizontal="center" vertical="center" wrapText="1"/>
      <protection locked="0"/>
    </xf>
    <xf numFmtId="0" fontId="11" fillId="0" borderId="1" xfId="0" applyFont="1" applyBorder="1" applyAlignment="1" applyProtection="1">
      <alignment vertical="center" wrapText="1"/>
      <protection locked="0"/>
    </xf>
    <xf numFmtId="0" fontId="11" fillId="0" borderId="1" xfId="0" applyFont="1" applyBorder="1" applyAlignment="1" applyProtection="1">
      <alignment horizontal="center" vertical="center" wrapText="1"/>
      <protection locked="0"/>
    </xf>
    <xf numFmtId="49" fontId="11" fillId="0" borderId="1" xfId="0" applyNumberFormat="1" applyFont="1" applyBorder="1" applyAlignment="1" applyProtection="1">
      <alignment horizontal="center" vertical="center" wrapText="1"/>
      <protection locked="0"/>
    </xf>
    <xf numFmtId="1" fontId="11" fillId="0" borderId="1" xfId="0" quotePrefix="1" applyNumberFormat="1" applyFont="1" applyBorder="1" applyAlignment="1" applyProtection="1">
      <alignment horizontal="center" vertical="center" wrapText="1"/>
      <protection locked="0"/>
    </xf>
    <xf numFmtId="0" fontId="11" fillId="0" borderId="6" xfId="0" applyFont="1" applyBorder="1" applyAlignment="1">
      <alignment horizontal="center" vertical="center" wrapText="1"/>
    </xf>
    <xf numFmtId="49" fontId="11" fillId="0" borderId="1" xfId="0" applyNumberFormat="1" applyFont="1" applyBorder="1" applyAlignment="1">
      <alignment horizontal="left" vertical="center" wrapText="1"/>
    </xf>
    <xf numFmtId="49" fontId="20" fillId="0" borderId="1" xfId="0" quotePrefix="1" applyNumberFormat="1" applyFont="1" applyBorder="1" applyAlignment="1">
      <alignment horizontal="center" vertical="center" wrapText="1"/>
    </xf>
    <xf numFmtId="49" fontId="20" fillId="0" borderId="1" xfId="0" applyNumberFormat="1" applyFont="1" applyBorder="1" applyAlignment="1">
      <alignment horizontal="left" vertical="center" wrapText="1"/>
    </xf>
    <xf numFmtId="0" fontId="20" fillId="0" borderId="1" xfId="0" applyFont="1" applyBorder="1" applyAlignment="1">
      <alignment horizontal="left" vertical="center" wrapText="1"/>
    </xf>
    <xf numFmtId="0" fontId="11" fillId="0" borderId="1" xfId="1" quotePrefix="1" applyFont="1" applyBorder="1" applyAlignment="1">
      <alignment horizontal="center" vertical="center" wrapText="1"/>
    </xf>
    <xf numFmtId="0" fontId="11" fillId="0" borderId="1" xfId="2" applyFont="1" applyBorder="1" applyAlignment="1" applyProtection="1">
      <alignment vertical="center" wrapText="1"/>
      <protection locked="0"/>
    </xf>
    <xf numFmtId="49" fontId="20" fillId="0" borderId="1" xfId="3" applyNumberFormat="1" applyFont="1" applyFill="1" applyBorder="1" applyAlignment="1">
      <alignment horizontal="center" vertical="center" wrapText="1"/>
    </xf>
    <xf numFmtId="0" fontId="8" fillId="0" borderId="0" xfId="0" applyFont="1" applyAlignment="1">
      <alignment vertical="center" wrapText="1"/>
    </xf>
    <xf numFmtId="0" fontId="7"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3" fillId="5" borderId="1" xfId="1" applyFont="1" applyFill="1" applyBorder="1" applyAlignment="1">
      <alignment horizontal="center" vertical="center" wrapText="1"/>
    </xf>
    <xf numFmtId="0" fontId="4" fillId="5" borderId="1" xfId="2" applyFont="1" applyFill="1" applyBorder="1" applyAlignment="1">
      <alignment horizontal="center" vertical="center" wrapText="1"/>
    </xf>
    <xf numFmtId="0" fontId="15" fillId="5" borderId="0" xfId="0" applyFont="1" applyFill="1"/>
    <xf numFmtId="0" fontId="12" fillId="6" borderId="1" xfId="0" applyFont="1" applyFill="1" applyBorder="1" applyAlignment="1">
      <alignment horizontal="center" vertical="center" wrapText="1"/>
    </xf>
    <xf numFmtId="0" fontId="3" fillId="0" borderId="1" xfId="0" applyFont="1" applyBorder="1" applyAlignment="1" applyProtection="1">
      <alignment vertical="center" wrapText="1"/>
      <protection locked="0"/>
    </xf>
    <xf numFmtId="0" fontId="13" fillId="0" borderId="1" xfId="1" applyFont="1" applyBorder="1" applyAlignment="1">
      <alignment horizontal="center" vertical="center" wrapText="1"/>
    </xf>
    <xf numFmtId="0" fontId="23" fillId="4" borderId="1" xfId="0" applyFont="1" applyFill="1" applyBorder="1" applyAlignment="1" applyProtection="1">
      <alignment horizontal="center" vertical="center" wrapText="1"/>
      <protection locked="0"/>
    </xf>
    <xf numFmtId="0" fontId="23" fillId="4" borderId="1" xfId="0" applyFont="1" applyFill="1" applyBorder="1" applyAlignment="1" applyProtection="1">
      <alignment vertical="center" wrapText="1"/>
      <protection locked="0"/>
    </xf>
    <xf numFmtId="0" fontId="4" fillId="4" borderId="0" xfId="0" applyFont="1" applyFill="1" applyAlignment="1">
      <alignment vertical="center" wrapText="1"/>
    </xf>
    <xf numFmtId="0" fontId="1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22" fillId="0" borderId="1" xfId="0" quotePrefix="1" applyFont="1" applyBorder="1" applyAlignment="1" applyProtection="1">
      <alignment horizontal="center" vertical="center" wrapText="1"/>
      <protection locked="0"/>
    </xf>
    <xf numFmtId="0" fontId="22" fillId="0" borderId="1" xfId="0" applyFont="1" applyBorder="1" applyAlignment="1" applyProtection="1">
      <alignment horizontal="left" vertical="center" wrapText="1"/>
      <protection locked="0"/>
    </xf>
    <xf numFmtId="0" fontId="18" fillId="0" borderId="1" xfId="0" applyFont="1" applyBorder="1" applyAlignment="1">
      <alignment horizontal="center" vertical="center" wrapText="1"/>
    </xf>
    <xf numFmtId="0" fontId="13" fillId="0" borderId="0" xfId="0" applyFont="1" applyAlignment="1">
      <alignment vertical="center" wrapText="1"/>
    </xf>
    <xf numFmtId="0" fontId="22" fillId="0" borderId="1" xfId="0" applyFont="1" applyBorder="1" applyAlignment="1" applyProtection="1">
      <alignment horizontal="justify" vertical="center" wrapText="1"/>
      <protection locked="0"/>
    </xf>
    <xf numFmtId="49" fontId="22" fillId="0" borderId="1" xfId="0" applyNumberFormat="1" applyFont="1" applyBorder="1" applyAlignment="1" applyProtection="1">
      <alignment horizontal="center" vertical="center" wrapText="1"/>
      <protection locked="0"/>
    </xf>
    <xf numFmtId="0" fontId="4" fillId="4" borderId="0" xfId="0" applyFont="1" applyFill="1" applyAlignment="1">
      <alignment horizontal="center" vertical="center" wrapText="1"/>
    </xf>
    <xf numFmtId="0" fontId="22" fillId="0" borderId="1" xfId="0" applyFont="1" applyBorder="1" applyAlignment="1" applyProtection="1">
      <alignment vertical="center" wrapText="1"/>
      <protection locked="0"/>
    </xf>
    <xf numFmtId="0" fontId="22" fillId="0" borderId="1" xfId="0" quotePrefix="1" applyFont="1" applyBorder="1" applyAlignment="1">
      <alignment horizontal="center" vertical="center" wrapText="1"/>
    </xf>
    <xf numFmtId="49" fontId="22" fillId="0" borderId="1" xfId="0" applyNumberFormat="1" applyFont="1" applyBorder="1" applyAlignment="1" applyProtection="1">
      <alignment horizontal="left" vertical="center" wrapText="1"/>
      <protection locked="0"/>
    </xf>
    <xf numFmtId="0" fontId="22" fillId="0" borderId="6" xfId="0" applyFont="1" applyBorder="1" applyAlignment="1" applyProtection="1">
      <alignment horizontal="center" vertical="center" wrapText="1"/>
      <protection locked="0"/>
    </xf>
    <xf numFmtId="0" fontId="22" fillId="0" borderId="1" xfId="0" applyFont="1" applyBorder="1" applyAlignment="1">
      <alignment vertical="center" wrapText="1"/>
    </xf>
    <xf numFmtId="0" fontId="22" fillId="0" borderId="1" xfId="2" applyFont="1" applyBorder="1" applyAlignment="1" applyProtection="1">
      <alignment vertical="center" wrapText="1"/>
      <protection locked="0"/>
    </xf>
    <xf numFmtId="0" fontId="13" fillId="0" borderId="1" xfId="2" applyFont="1" applyBorder="1" applyAlignment="1">
      <alignment horizontal="center" vertical="center" wrapText="1"/>
    </xf>
    <xf numFmtId="0" fontId="15" fillId="7" borderId="0" xfId="0" applyFont="1" applyFill="1"/>
    <xf numFmtId="0" fontId="22" fillId="0" borderId="1" xfId="0" applyFont="1" applyBorder="1" applyAlignment="1" applyProtection="1">
      <alignment horizontal="center" vertical="center" wrapText="1"/>
      <protection locked="0"/>
    </xf>
    <xf numFmtId="0" fontId="20" fillId="0" borderId="1" xfId="0" applyFont="1" applyBorder="1" applyAlignment="1">
      <alignment horizontal="left" vertical="center"/>
    </xf>
    <xf numFmtId="0" fontId="11" fillId="8" borderId="1" xfId="0" quotePrefix="1" applyFont="1" applyFill="1" applyBorder="1" applyAlignment="1">
      <alignment horizontal="center" vertical="center"/>
    </xf>
    <xf numFmtId="0" fontId="11" fillId="0" borderId="0" xfId="0" quotePrefix="1"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11" fillId="0" borderId="0" xfId="0" applyFont="1" applyAlignment="1" applyProtection="1">
      <alignment horizontal="left" vertical="center" wrapText="1"/>
      <protection locked="0"/>
    </xf>
    <xf numFmtId="49" fontId="11" fillId="0" borderId="0" xfId="0" applyNumberFormat="1" applyFont="1" applyAlignment="1" applyProtection="1">
      <alignment horizontal="center" vertical="center" wrapText="1"/>
      <protection locked="0"/>
    </xf>
    <xf numFmtId="0" fontId="3" fillId="0" borderId="0" xfId="1" applyFont="1" applyAlignment="1">
      <alignment horizontal="center" vertical="center" wrapText="1"/>
    </xf>
    <xf numFmtId="0" fontId="16" fillId="0" borderId="0" xfId="0" quotePrefix="1" applyFont="1" applyAlignment="1">
      <alignment horizontal="center" vertical="center" wrapText="1"/>
    </xf>
    <xf numFmtId="0" fontId="3" fillId="0" borderId="2" xfId="0" quotePrefix="1" applyFont="1" applyBorder="1" applyAlignment="1" applyProtection="1">
      <alignment horizontal="center" vertical="center" wrapText="1"/>
      <protection locked="0"/>
    </xf>
    <xf numFmtId="49" fontId="11" fillId="0" borderId="1" xfId="0" quotePrefix="1" applyNumberFormat="1" applyFont="1" applyBorder="1" applyAlignment="1" applyProtection="1">
      <alignment horizontal="center" vertical="center" wrapText="1"/>
      <protection locked="0"/>
    </xf>
    <xf numFmtId="0" fontId="11" fillId="0" borderId="2" xfId="0" quotePrefix="1" applyFont="1" applyBorder="1" applyAlignment="1" applyProtection="1">
      <alignment horizontal="center" vertical="center" wrapText="1"/>
      <protection locked="0"/>
    </xf>
    <xf numFmtId="0" fontId="4" fillId="0" borderId="1" xfId="0" quotePrefix="1" applyFont="1" applyBorder="1" applyAlignment="1">
      <alignment horizontal="center" vertical="center" wrapText="1"/>
    </xf>
    <xf numFmtId="0" fontId="22" fillId="0" borderId="1" xfId="0" applyFont="1" applyBorder="1" applyAlignment="1">
      <alignment vertical="center"/>
    </xf>
    <xf numFmtId="0" fontId="5" fillId="0" borderId="1" xfId="0" applyFont="1" applyBorder="1" applyAlignment="1">
      <alignment horizontal="center" vertical="center" wrapText="1"/>
    </xf>
    <xf numFmtId="0" fontId="2" fillId="0" borderId="4" xfId="0" applyFont="1" applyBorder="1" applyAlignment="1">
      <alignment horizontal="center" vertical="center" wrapText="1"/>
    </xf>
    <xf numFmtId="0" fontId="13" fillId="0" borderId="1" xfId="0" applyFont="1" applyBorder="1" applyAlignment="1" applyProtection="1">
      <alignment horizontal="justify" vertical="center" wrapText="1"/>
      <protection locked="0"/>
    </xf>
    <xf numFmtId="49" fontId="22" fillId="0" borderId="1" xfId="0" quotePrefix="1" applyNumberFormat="1" applyFont="1" applyBorder="1" applyAlignment="1" applyProtection="1">
      <alignment horizontal="center" vertical="center" wrapText="1"/>
      <protection locked="0"/>
    </xf>
    <xf numFmtId="1" fontId="22" fillId="0" borderId="1" xfId="0" quotePrefix="1" applyNumberFormat="1" applyFont="1" applyBorder="1" applyAlignment="1" applyProtection="1">
      <alignment horizontal="center" vertical="center" wrapText="1"/>
      <protection locked="0"/>
    </xf>
    <xf numFmtId="0" fontId="26"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3" fillId="6" borderId="1" xfId="1" applyFont="1" applyFill="1" applyBorder="1" applyAlignment="1">
      <alignment horizontal="center" vertical="center" wrapText="1"/>
    </xf>
    <xf numFmtId="0" fontId="4" fillId="6" borderId="1" xfId="0" applyFont="1" applyFill="1" applyBorder="1" applyAlignment="1">
      <alignment horizontal="center" vertical="center" wrapText="1"/>
    </xf>
    <xf numFmtId="0" fontId="15" fillId="0" borderId="0" xfId="0" quotePrefix="1" applyFont="1"/>
    <xf numFmtId="0" fontId="3" fillId="5" borderId="0" xfId="0" applyFont="1" applyFill="1" applyAlignment="1">
      <alignment horizontal="center" vertical="center" wrapText="1"/>
    </xf>
    <xf numFmtId="0" fontId="12"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13" fillId="0" borderId="1" xfId="0" applyFont="1" applyBorder="1" applyAlignment="1">
      <alignment horizontal="center" vertical="center"/>
    </xf>
    <xf numFmtId="0" fontId="5" fillId="0" borderId="4" xfId="0" applyFont="1" applyBorder="1" applyAlignment="1">
      <alignment horizontal="center" vertical="center" wrapText="1"/>
    </xf>
    <xf numFmtId="0" fontId="4" fillId="2" borderId="0" xfId="0" applyFont="1" applyFill="1" applyAlignment="1">
      <alignment horizontal="center" vertical="center" wrapText="1"/>
    </xf>
    <xf numFmtId="0" fontId="5" fillId="2" borderId="0" xfId="0" applyFont="1" applyFill="1" applyAlignment="1">
      <alignment vertical="center" wrapText="1"/>
    </xf>
    <xf numFmtId="0" fontId="4" fillId="2" borderId="0" xfId="0" applyFont="1" applyFill="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12" fillId="2" borderId="0" xfId="0" applyFont="1" applyFill="1"/>
    <xf numFmtId="0" fontId="23" fillId="2" borderId="4" xfId="0" applyFont="1" applyFill="1" applyBorder="1" applyAlignment="1">
      <alignment horizontal="center" vertical="center" wrapText="1"/>
    </xf>
    <xf numFmtId="0" fontId="23" fillId="2" borderId="4" xfId="0" applyFont="1" applyFill="1" applyBorder="1" applyAlignment="1">
      <alignment vertical="center" wrapText="1"/>
    </xf>
    <xf numFmtId="0" fontId="2" fillId="2" borderId="4" xfId="0" applyFont="1" applyFill="1" applyBorder="1" applyAlignment="1">
      <alignment vertical="center" wrapText="1"/>
    </xf>
    <xf numFmtId="0" fontId="14" fillId="2" borderId="0" xfId="0" applyFont="1" applyFill="1" applyAlignment="1">
      <alignment horizontal="center" vertical="center"/>
    </xf>
    <xf numFmtId="0" fontId="14" fillId="2" borderId="0" xfId="0" applyFont="1" applyFill="1" applyAlignment="1">
      <alignment vertical="center"/>
    </xf>
    <xf numFmtId="0" fontId="29" fillId="2" borderId="1" xfId="0" applyFont="1" applyFill="1" applyBorder="1" applyAlignment="1">
      <alignment horizontal="center" vertical="center" wrapText="1"/>
    </xf>
    <xf numFmtId="0" fontId="32" fillId="2" borderId="3" xfId="0" applyFont="1" applyFill="1" applyBorder="1" applyAlignment="1">
      <alignment horizontal="center" vertical="center"/>
    </xf>
    <xf numFmtId="0" fontId="32" fillId="2" borderId="3" xfId="0" applyFont="1" applyFill="1" applyBorder="1" applyAlignment="1">
      <alignment horizontal="justify" vertical="center"/>
    </xf>
    <xf numFmtId="0" fontId="32" fillId="2" borderId="3" xfId="0" applyFont="1" applyFill="1" applyBorder="1" applyAlignment="1">
      <alignment horizontal="center" vertical="center" wrapText="1"/>
    </xf>
    <xf numFmtId="10" fontId="32" fillId="2" borderId="1" xfId="0" applyNumberFormat="1" applyFont="1" applyFill="1" applyBorder="1" applyAlignment="1">
      <alignment vertical="center" wrapText="1"/>
    </xf>
    <xf numFmtId="0" fontId="32" fillId="2" borderId="1" xfId="0" applyFont="1" applyFill="1" applyBorder="1" applyAlignment="1">
      <alignment horizontal="center" vertical="center" wrapText="1"/>
    </xf>
    <xf numFmtId="0" fontId="33" fillId="2" borderId="1" xfId="0" applyFont="1" applyFill="1" applyBorder="1" applyAlignment="1">
      <alignment horizontal="center" vertical="center" wrapText="1"/>
    </xf>
    <xf numFmtId="0" fontId="34" fillId="2" borderId="3" xfId="0" applyFont="1" applyFill="1" applyBorder="1" applyAlignment="1">
      <alignment horizontal="center" vertical="center"/>
    </xf>
    <xf numFmtId="0" fontId="35" fillId="2" borderId="3" xfId="0" applyFont="1" applyFill="1" applyBorder="1" applyAlignment="1">
      <alignment horizontal="justify" vertical="center"/>
    </xf>
    <xf numFmtId="0" fontId="34" fillId="2" borderId="3" xfId="0" applyFont="1" applyFill="1" applyBorder="1" applyAlignment="1">
      <alignment horizontal="center" vertical="center" wrapText="1"/>
    </xf>
    <xf numFmtId="0" fontId="34" fillId="2"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36" fillId="2" borderId="1" xfId="0" applyFont="1" applyFill="1" applyBorder="1" applyAlignment="1">
      <alignment horizontal="center" vertical="center" wrapText="1"/>
    </xf>
    <xf numFmtId="0" fontId="30" fillId="2" borderId="1" xfId="0" applyFont="1" applyFill="1" applyBorder="1" applyAlignment="1">
      <alignment horizontal="center" vertical="center" wrapText="1"/>
    </xf>
    <xf numFmtId="0" fontId="29" fillId="2" borderId="3" xfId="0" quotePrefix="1" applyFont="1" applyFill="1" applyBorder="1" applyAlignment="1">
      <alignment horizontal="center" vertical="center"/>
    </xf>
    <xf numFmtId="0" fontId="29" fillId="2" borderId="3" xfId="0" applyFont="1" applyFill="1" applyBorder="1" applyAlignment="1">
      <alignment horizontal="left" vertical="center" wrapText="1"/>
    </xf>
    <xf numFmtId="0" fontId="28" fillId="2" borderId="1" xfId="0" applyFont="1" applyFill="1" applyBorder="1" applyAlignment="1">
      <alignment horizontal="center" vertical="center"/>
    </xf>
    <xf numFmtId="0" fontId="37" fillId="2" borderId="3" xfId="0" applyFont="1" applyFill="1" applyBorder="1" applyAlignment="1">
      <alignment horizontal="center" vertical="center" wrapText="1"/>
    </xf>
    <xf numFmtId="0" fontId="28" fillId="2" borderId="1" xfId="0" applyFont="1" applyFill="1" applyBorder="1" applyAlignment="1">
      <alignment vertical="center" wrapText="1"/>
    </xf>
    <xf numFmtId="165" fontId="41" fillId="2" borderId="1" xfId="0" applyNumberFormat="1" applyFont="1" applyFill="1" applyBorder="1" applyAlignment="1">
      <alignment horizontal="center" vertical="center" wrapText="1"/>
    </xf>
    <xf numFmtId="0" fontId="41" fillId="2" borderId="1" xfId="0" applyFont="1" applyFill="1" applyBorder="1" applyAlignment="1">
      <alignment horizontal="center" vertical="center" wrapText="1"/>
    </xf>
    <xf numFmtId="0" fontId="14" fillId="2" borderId="1" xfId="0" applyFont="1" applyFill="1" applyBorder="1" applyAlignment="1">
      <alignment horizontal="center" vertical="center"/>
    </xf>
    <xf numFmtId="0" fontId="28" fillId="2" borderId="1" xfId="0" applyFont="1" applyFill="1" applyBorder="1" applyAlignment="1">
      <alignment vertical="center"/>
    </xf>
    <xf numFmtId="0" fontId="33" fillId="2" borderId="1" xfId="0" applyFont="1" applyFill="1" applyBorder="1" applyAlignment="1">
      <alignment horizontal="center" vertical="center"/>
    </xf>
    <xf numFmtId="165" fontId="39" fillId="2" borderId="1" xfId="0" applyNumberFormat="1" applyFont="1" applyFill="1" applyBorder="1" applyAlignment="1">
      <alignment horizontal="center" vertical="center" wrapText="1"/>
    </xf>
    <xf numFmtId="0" fontId="4" fillId="0" borderId="1" xfId="0" applyFont="1" applyBorder="1" applyAlignment="1">
      <alignment vertical="center" wrapText="1"/>
    </xf>
    <xf numFmtId="0" fontId="2" fillId="4" borderId="8" xfId="0" applyFont="1" applyFill="1" applyBorder="1" applyAlignment="1">
      <alignment horizontal="center" vertical="center" wrapText="1"/>
    </xf>
    <xf numFmtId="0" fontId="31" fillId="2" borderId="1" xfId="0" applyFont="1" applyFill="1" applyBorder="1" applyAlignment="1">
      <alignment horizontal="center" vertical="center" wrapText="1"/>
    </xf>
    <xf numFmtId="165" fontId="40" fillId="2" borderId="3" xfId="0" applyNumberFormat="1" applyFont="1" applyFill="1" applyBorder="1" applyAlignment="1">
      <alignment horizontal="center" vertical="center" wrapText="1"/>
    </xf>
    <xf numFmtId="0" fontId="14" fillId="2" borderId="1" xfId="0" quotePrefix="1" applyFont="1" applyFill="1" applyBorder="1" applyAlignment="1">
      <alignment horizontal="center" vertical="center"/>
    </xf>
    <xf numFmtId="165" fontId="39" fillId="2" borderId="3" xfId="0" applyNumberFormat="1" applyFont="1" applyFill="1" applyBorder="1" applyAlignment="1">
      <alignment horizontal="center" vertical="center" wrapText="1"/>
    </xf>
    <xf numFmtId="0" fontId="20" fillId="2" borderId="3" xfId="0" quotePrefix="1" applyFont="1" applyFill="1" applyBorder="1" applyAlignment="1">
      <alignment horizontal="center" vertical="center"/>
    </xf>
    <xf numFmtId="0" fontId="14" fillId="2" borderId="1" xfId="0" applyFont="1" applyFill="1" applyBorder="1" applyAlignment="1">
      <alignment horizontal="justify" vertical="center"/>
    </xf>
    <xf numFmtId="0" fontId="40" fillId="2" borderId="1" xfId="0" quotePrefix="1" applyFont="1" applyFill="1" applyBorder="1" applyAlignment="1">
      <alignment horizontal="center" vertical="center" wrapText="1"/>
    </xf>
    <xf numFmtId="0" fontId="28" fillId="2" borderId="1" xfId="0" applyFont="1" applyFill="1" applyBorder="1" applyAlignment="1">
      <alignment horizontal="justify" vertical="center"/>
    </xf>
    <xf numFmtId="0" fontId="28" fillId="2" borderId="0" xfId="0" applyFont="1" applyFill="1" applyAlignment="1">
      <alignment vertical="center"/>
    </xf>
    <xf numFmtId="0" fontId="22" fillId="2" borderId="1" xfId="0" quotePrefix="1" applyFont="1" applyFill="1" applyBorder="1" applyAlignment="1">
      <alignment horizontal="center" vertical="center" wrapText="1"/>
    </xf>
    <xf numFmtId="3" fontId="28" fillId="2" borderId="0" xfId="0" applyNumberFormat="1" applyFont="1" applyFill="1" applyAlignment="1">
      <alignment vertical="center"/>
    </xf>
    <xf numFmtId="3" fontId="14" fillId="2" borderId="0" xfId="0" applyNumberFormat="1" applyFont="1" applyFill="1" applyAlignment="1">
      <alignment vertical="center"/>
    </xf>
    <xf numFmtId="0" fontId="44" fillId="2" borderId="1" xfId="0" applyFont="1" applyFill="1" applyBorder="1" applyAlignment="1">
      <alignment horizontal="center" vertical="center"/>
    </xf>
    <xf numFmtId="0" fontId="42" fillId="2" borderId="1" xfId="0" applyFont="1" applyFill="1" applyBorder="1" applyAlignment="1">
      <alignment horizontal="center" vertical="center" wrapText="1"/>
    </xf>
    <xf numFmtId="0" fontId="44" fillId="2" borderId="1" xfId="0" applyFont="1" applyFill="1" applyBorder="1" applyAlignment="1">
      <alignment horizontal="center" vertical="center" wrapText="1"/>
    </xf>
    <xf numFmtId="0" fontId="42" fillId="2" borderId="1" xfId="0" applyFont="1" applyFill="1" applyBorder="1" applyAlignment="1">
      <alignment vertical="center" wrapText="1"/>
    </xf>
    <xf numFmtId="0" fontId="47" fillId="2" borderId="1" xfId="0" applyFont="1" applyFill="1" applyBorder="1" applyAlignment="1">
      <alignment horizontal="center" vertical="center" wrapText="1"/>
    </xf>
    <xf numFmtId="2" fontId="3" fillId="0" borderId="1" xfId="0" applyNumberFormat="1" applyFont="1" applyBorder="1" applyAlignment="1">
      <alignment horizontal="center" vertical="center" wrapText="1"/>
    </xf>
    <xf numFmtId="0" fontId="11" fillId="5" borderId="1" xfId="0" quotePrefix="1" applyFont="1" applyFill="1" applyBorder="1" applyAlignment="1" applyProtection="1">
      <alignment horizontal="center" vertical="center" wrapText="1"/>
      <protection locked="0"/>
    </xf>
    <xf numFmtId="0" fontId="22" fillId="5" borderId="1" xfId="0" applyFont="1" applyFill="1" applyBorder="1" applyAlignment="1" applyProtection="1">
      <alignment vertical="center" wrapText="1"/>
      <protection locked="0"/>
    </xf>
    <xf numFmtId="0" fontId="22" fillId="5" borderId="1" xfId="0" quotePrefix="1" applyFont="1" applyFill="1" applyBorder="1" applyAlignment="1">
      <alignment horizontal="center" vertical="center" wrapText="1"/>
    </xf>
    <xf numFmtId="0" fontId="13" fillId="5" borderId="1" xfId="0" applyFont="1" applyFill="1" applyBorder="1" applyAlignment="1">
      <alignment horizontal="center" vertical="center" wrapText="1"/>
    </xf>
    <xf numFmtId="2" fontId="3" fillId="5" borderId="1" xfId="0" applyNumberFormat="1" applyFont="1" applyFill="1" applyBorder="1" applyAlignment="1">
      <alignment horizontal="center" vertical="center" wrapText="1"/>
    </xf>
    <xf numFmtId="0" fontId="18" fillId="5" borderId="1" xfId="0" applyFont="1" applyFill="1" applyBorder="1" applyAlignment="1">
      <alignment horizontal="center" vertical="center" wrapText="1"/>
    </xf>
    <xf numFmtId="0" fontId="13" fillId="5" borderId="0" xfId="0" applyFont="1" applyFill="1" applyAlignment="1">
      <alignment vertical="center" wrapText="1"/>
    </xf>
    <xf numFmtId="0" fontId="22" fillId="5" borderId="1" xfId="0" quotePrefix="1" applyFont="1" applyFill="1" applyBorder="1" applyAlignment="1" applyProtection="1">
      <alignment horizontal="center" vertical="center" wrapText="1"/>
      <protection locked="0"/>
    </xf>
    <xf numFmtId="49" fontId="22" fillId="5" borderId="1" xfId="0" applyNumberFormat="1" applyFont="1" applyFill="1" applyBorder="1" applyAlignment="1" applyProtection="1">
      <alignment horizontal="left" vertical="center" wrapText="1"/>
      <protection locked="0"/>
    </xf>
    <xf numFmtId="0" fontId="22" fillId="5" borderId="1" xfId="0" applyFont="1" applyFill="1" applyBorder="1" applyAlignment="1" applyProtection="1">
      <alignment horizontal="justify" vertical="center" wrapText="1"/>
      <protection locked="0"/>
    </xf>
    <xf numFmtId="49" fontId="22" fillId="5" borderId="1" xfId="0" applyNumberFormat="1" applyFont="1" applyFill="1" applyBorder="1" applyAlignment="1" applyProtection="1">
      <alignment horizontal="center" vertical="center" wrapText="1"/>
      <protection locked="0"/>
    </xf>
    <xf numFmtId="0" fontId="13" fillId="5" borderId="1" xfId="0" quotePrefix="1" applyFont="1" applyFill="1" applyBorder="1" applyAlignment="1">
      <alignment horizontal="center" vertical="center" wrapText="1"/>
    </xf>
    <xf numFmtId="0" fontId="15" fillId="9" borderId="13" xfId="0" applyFont="1" applyFill="1" applyBorder="1" applyAlignment="1">
      <alignment horizontal="center" vertical="center" wrapText="1"/>
    </xf>
    <xf numFmtId="0" fontId="17" fillId="9" borderId="13" xfId="0" applyFont="1" applyFill="1" applyBorder="1" applyAlignment="1">
      <alignment horizontal="center" vertical="center" wrapText="1"/>
    </xf>
    <xf numFmtId="1" fontId="3" fillId="2" borderId="1" xfId="1" applyNumberFormat="1" applyFont="1" applyFill="1" applyBorder="1" applyAlignment="1" applyProtection="1">
      <alignment horizontal="center" vertical="center"/>
      <protection locked="0"/>
    </xf>
    <xf numFmtId="0" fontId="11"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vertical="center" wrapText="1"/>
    </xf>
    <xf numFmtId="167" fontId="2" fillId="2" borderId="1" xfId="5" quotePrefix="1" applyNumberFormat="1" applyFont="1" applyFill="1" applyBorder="1" applyAlignment="1">
      <alignment horizontal="center" vertical="center" wrapText="1"/>
    </xf>
    <xf numFmtId="0" fontId="12" fillId="2" borderId="1" xfId="0" applyFont="1" applyFill="1" applyBorder="1" applyAlignment="1">
      <alignment horizontal="center" vertical="center"/>
    </xf>
    <xf numFmtId="0" fontId="25" fillId="2" borderId="1" xfId="0" quotePrefix="1" applyFont="1" applyFill="1" applyBorder="1" applyAlignment="1">
      <alignment horizontal="justify" vertical="center" wrapText="1"/>
    </xf>
    <xf numFmtId="0" fontId="12" fillId="2" borderId="5" xfId="0" applyFont="1" applyFill="1" applyBorder="1" applyAlignment="1">
      <alignment vertical="center"/>
    </xf>
    <xf numFmtId="0" fontId="12" fillId="2" borderId="0" xfId="0" applyFont="1" applyFill="1" applyAlignment="1">
      <alignment vertical="center"/>
    </xf>
    <xf numFmtId="0" fontId="11" fillId="2" borderId="1" xfId="0" quotePrefix="1" applyFont="1" applyFill="1" applyBorder="1" applyAlignment="1" applyProtection="1">
      <alignment horizontal="center" vertical="center" wrapText="1"/>
      <protection locked="0"/>
    </xf>
    <xf numFmtId="0" fontId="12" fillId="2" borderId="0" xfId="0" quotePrefix="1" applyFont="1" applyFill="1" applyAlignment="1">
      <alignment vertical="center"/>
    </xf>
    <xf numFmtId="0" fontId="5"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12" fillId="2" borderId="1" xfId="0" applyFont="1" applyFill="1" applyBorder="1" applyAlignment="1">
      <alignment horizontal="left" vertical="center" wrapText="1"/>
    </xf>
    <xf numFmtId="0" fontId="12" fillId="2" borderId="1" xfId="0" quotePrefix="1" applyFont="1" applyFill="1" applyBorder="1" applyAlignment="1">
      <alignment horizontal="center" vertical="center" wrapText="1"/>
    </xf>
    <xf numFmtId="166" fontId="3" fillId="2" borderId="1" xfId="0" quotePrefix="1" applyNumberFormat="1" applyFont="1" applyFill="1" applyBorder="1" applyAlignment="1">
      <alignment horizontal="center" vertical="center" wrapText="1"/>
    </xf>
    <xf numFmtId="0" fontId="4" fillId="2" borderId="1" xfId="0" applyFont="1" applyFill="1" applyBorder="1" applyAlignment="1">
      <alignment vertical="center" wrapText="1"/>
    </xf>
    <xf numFmtId="0" fontId="42" fillId="2" borderId="1" xfId="0" quotePrefix="1" applyFont="1" applyFill="1" applyBorder="1" applyAlignment="1" applyProtection="1">
      <alignment horizontal="center" vertical="center" wrapText="1"/>
      <protection locked="0"/>
    </xf>
    <xf numFmtId="0" fontId="43" fillId="2" borderId="1" xfId="0" applyFont="1" applyFill="1" applyBorder="1" applyAlignment="1">
      <alignment horizontal="center" vertical="center" wrapText="1"/>
    </xf>
    <xf numFmtId="0" fontId="43" fillId="2" borderId="1" xfId="0" applyFont="1" applyFill="1" applyBorder="1" applyAlignment="1">
      <alignment vertical="center" wrapText="1"/>
    </xf>
    <xf numFmtId="0" fontId="44" fillId="2" borderId="1" xfId="0" quotePrefix="1" applyFont="1" applyFill="1" applyBorder="1" applyAlignment="1">
      <alignment horizontal="center" vertical="center"/>
    </xf>
    <xf numFmtId="0" fontId="44" fillId="2" borderId="1" xfId="0" applyFont="1" applyFill="1" applyBorder="1"/>
    <xf numFmtId="0" fontId="45" fillId="2" borderId="1" xfId="0" applyFont="1" applyFill="1" applyBorder="1" applyAlignment="1">
      <alignment horizontal="center" vertical="center"/>
    </xf>
    <xf numFmtId="0" fontId="44" fillId="2" borderId="1" xfId="0" applyFont="1" applyFill="1" applyBorder="1" applyAlignment="1">
      <alignment horizontal="left" vertical="center" wrapText="1"/>
    </xf>
    <xf numFmtId="0" fontId="46" fillId="2" borderId="1" xfId="0" quotePrefix="1" applyFont="1" applyFill="1" applyBorder="1" applyAlignment="1">
      <alignment horizontal="center" vertical="center"/>
    </xf>
    <xf numFmtId="0" fontId="40" fillId="2" borderId="1" xfId="0" applyFont="1" applyFill="1" applyBorder="1" applyAlignment="1" applyProtection="1">
      <alignment horizontal="center" vertical="center"/>
      <protection locked="0"/>
    </xf>
    <xf numFmtId="0" fontId="2" fillId="2" borderId="1" xfId="0" quotePrefix="1" applyFont="1" applyFill="1" applyBorder="1" applyAlignment="1">
      <alignment horizontal="center" vertical="center" wrapText="1"/>
    </xf>
    <xf numFmtId="0" fontId="13" fillId="2" borderId="1" xfId="0" applyFont="1" applyFill="1" applyBorder="1" applyAlignment="1">
      <alignment horizontal="center" vertical="center" wrapText="1"/>
    </xf>
    <xf numFmtId="0" fontId="23" fillId="2" borderId="1" xfId="0" quotePrefix="1" applyFont="1" applyFill="1" applyBorder="1" applyAlignment="1" applyProtection="1">
      <alignment horizontal="center" vertical="center" wrapText="1"/>
      <protection locked="0"/>
    </xf>
    <xf numFmtId="0" fontId="5" fillId="2" borderId="1" xfId="0" applyFont="1" applyFill="1" applyBorder="1" applyAlignment="1">
      <alignment vertical="center" wrapText="1"/>
    </xf>
    <xf numFmtId="0" fontId="48" fillId="2" borderId="13" xfId="0" applyFont="1" applyFill="1" applyBorder="1" applyAlignment="1">
      <alignment horizontal="center" vertical="center" wrapText="1"/>
    </xf>
    <xf numFmtId="0" fontId="15" fillId="2" borderId="13" xfId="0" applyFont="1" applyFill="1" applyBorder="1" applyAlignment="1">
      <alignment horizontal="left" vertical="center" wrapText="1"/>
    </xf>
    <xf numFmtId="0" fontId="25" fillId="2" borderId="13" xfId="0" quotePrefix="1" applyFont="1" applyFill="1" applyBorder="1" applyAlignment="1">
      <alignment horizontal="left" vertical="center" wrapText="1"/>
    </xf>
    <xf numFmtId="0" fontId="15" fillId="2" borderId="13" xfId="0" applyFont="1" applyFill="1" applyBorder="1" applyAlignment="1">
      <alignment horizontal="center" vertical="center" wrapText="1"/>
    </xf>
    <xf numFmtId="0" fontId="15" fillId="10" borderId="13" xfId="0" applyFont="1" applyFill="1" applyBorder="1" applyAlignment="1">
      <alignment horizontal="center" vertical="center" wrapText="1"/>
    </xf>
    <xf numFmtId="4" fontId="15" fillId="2" borderId="13" xfId="0" applyNumberFormat="1" applyFont="1" applyFill="1" applyBorder="1" applyAlignment="1">
      <alignment horizontal="center" vertical="center" wrapText="1"/>
    </xf>
    <xf numFmtId="0" fontId="49" fillId="2" borderId="13" xfId="0" applyFont="1" applyFill="1" applyBorder="1" applyAlignment="1">
      <alignment horizontal="center" vertical="center" wrapText="1"/>
    </xf>
    <xf numFmtId="0" fontId="0" fillId="2" borderId="0" xfId="0" applyFill="1"/>
    <xf numFmtId="0" fontId="17" fillId="10" borderId="13" xfId="0" applyFont="1" applyFill="1" applyBorder="1" applyAlignment="1">
      <alignment horizontal="center" vertical="center" wrapText="1"/>
    </xf>
    <xf numFmtId="0" fontId="50" fillId="2" borderId="13" xfId="0" applyFont="1" applyFill="1" applyBorder="1" applyAlignment="1">
      <alignment horizontal="center" vertical="center" wrapText="1"/>
    </xf>
    <xf numFmtId="0" fontId="17" fillId="2" borderId="13" xfId="0" applyFont="1" applyFill="1" applyBorder="1" applyAlignment="1">
      <alignment horizontal="left" vertical="center" wrapText="1"/>
    </xf>
    <xf numFmtId="0" fontId="16" fillId="2" borderId="13" xfId="0" quotePrefix="1" applyFont="1" applyFill="1" applyBorder="1" applyAlignment="1">
      <alignment horizontal="left" vertical="center" wrapText="1"/>
    </xf>
    <xf numFmtId="0" fontId="51" fillId="2" borderId="13"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52" fillId="10" borderId="13" xfId="0" applyFont="1" applyFill="1" applyBorder="1" applyAlignment="1">
      <alignment horizontal="center" vertical="center" wrapText="1"/>
    </xf>
    <xf numFmtId="0" fontId="50" fillId="2" borderId="13" xfId="0" applyFont="1" applyFill="1" applyBorder="1" applyAlignment="1">
      <alignment vertical="center" wrapText="1"/>
    </xf>
    <xf numFmtId="0" fontId="17" fillId="2" borderId="13" xfId="0" applyFont="1" applyFill="1" applyBorder="1" applyAlignment="1">
      <alignment horizontal="center" vertical="center" wrapText="1"/>
    </xf>
    <xf numFmtId="0" fontId="3" fillId="2" borderId="1" xfId="0" quotePrefix="1" applyFont="1" applyFill="1" applyBorder="1" applyAlignment="1" applyProtection="1">
      <alignment horizontal="center" vertical="center" wrapText="1"/>
      <protection locked="0"/>
    </xf>
    <xf numFmtId="0" fontId="3" fillId="2" borderId="13" xfId="0" quotePrefix="1" applyFont="1" applyFill="1" applyBorder="1" applyAlignment="1">
      <alignment horizontal="center" vertical="center" wrapText="1"/>
    </xf>
    <xf numFmtId="0" fontId="3" fillId="2" borderId="1" xfId="4" applyFont="1" applyFill="1" applyBorder="1" applyAlignment="1" applyProtection="1">
      <alignment horizontal="center" vertical="center" wrapText="1"/>
      <protection locked="0"/>
    </xf>
    <xf numFmtId="0" fontId="3" fillId="2" borderId="2" xfId="4" applyFont="1" applyFill="1" applyBorder="1" applyAlignment="1" applyProtection="1">
      <alignment horizontal="center" vertical="center" wrapText="1"/>
      <protection locked="0"/>
    </xf>
    <xf numFmtId="0" fontId="3" fillId="2" borderId="1" xfId="0" quotePrefix="1" applyFont="1" applyFill="1" applyBorder="1" applyAlignment="1">
      <alignment horizontal="center" vertical="center" wrapText="1"/>
    </xf>
    <xf numFmtId="166" fontId="2" fillId="2" borderId="1" xfId="0" quotePrefix="1" applyNumberFormat="1" applyFont="1" applyFill="1" applyBorder="1" applyAlignment="1">
      <alignment horizontal="center" vertical="center" wrapText="1"/>
    </xf>
    <xf numFmtId="0" fontId="12" fillId="2" borderId="13" xfId="0" quotePrefix="1" applyFont="1" applyFill="1" applyBorder="1" applyAlignment="1">
      <alignment horizontal="center" vertical="center" wrapText="1"/>
    </xf>
    <xf numFmtId="1" fontId="12" fillId="2" borderId="1" xfId="1" applyNumberFormat="1" applyFont="1" applyFill="1" applyBorder="1" applyAlignment="1" applyProtection="1">
      <alignment horizontal="center" vertical="center"/>
      <protection locked="0"/>
    </xf>
    <xf numFmtId="0" fontId="13" fillId="2" borderId="1" xfId="0" quotePrefix="1"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center" vertical="center" wrapText="1"/>
    </xf>
    <xf numFmtId="0" fontId="20" fillId="2" borderId="1" xfId="0" applyFont="1" applyFill="1" applyBorder="1" applyAlignment="1">
      <alignment horizontal="center" vertical="center"/>
    </xf>
    <xf numFmtId="0" fontId="12" fillId="2" borderId="1" xfId="0" applyFont="1" applyFill="1" applyBorder="1"/>
    <xf numFmtId="0" fontId="3" fillId="2" borderId="1" xfId="0" applyFont="1" applyFill="1" applyBorder="1"/>
    <xf numFmtId="0" fontId="11" fillId="2" borderId="4" xfId="0" applyFont="1" applyFill="1" applyBorder="1" applyAlignment="1">
      <alignment horizontal="center" vertical="center"/>
    </xf>
    <xf numFmtId="0" fontId="20" fillId="2" borderId="4" xfId="0" applyFont="1" applyFill="1" applyBorder="1" applyAlignment="1">
      <alignment horizontal="center" vertical="center"/>
    </xf>
    <xf numFmtId="0" fontId="12" fillId="2" borderId="1" xfId="0" applyFont="1" applyFill="1" applyBorder="1" applyAlignment="1">
      <alignment horizontal="center" wrapText="1"/>
    </xf>
    <xf numFmtId="0" fontId="11" fillId="2" borderId="1" xfId="0" applyFont="1" applyFill="1" applyBorder="1" applyAlignment="1">
      <alignment horizontal="center"/>
    </xf>
    <xf numFmtId="0" fontId="20" fillId="2" borderId="1" xfId="0" quotePrefix="1" applyFont="1" applyFill="1" applyBorder="1" applyAlignment="1" applyProtection="1">
      <alignment horizontal="center" vertical="center" wrapText="1"/>
      <protection locked="0"/>
    </xf>
    <xf numFmtId="0" fontId="3" fillId="2" borderId="2" xfId="1" applyFont="1" applyFill="1" applyBorder="1" applyAlignment="1">
      <alignment horizontal="left" vertical="center" wrapText="1"/>
    </xf>
    <xf numFmtId="4" fontId="3" fillId="2" borderId="1" xfId="0" quotePrefix="1" applyNumberFormat="1" applyFont="1" applyFill="1" applyBorder="1" applyAlignment="1">
      <alignment horizontal="center" vertical="center" wrapText="1"/>
    </xf>
    <xf numFmtId="0" fontId="7" fillId="2" borderId="1" xfId="0" applyFont="1" applyFill="1" applyBorder="1" applyAlignment="1">
      <alignment vertical="center" wrapText="1"/>
    </xf>
    <xf numFmtId="0" fontId="54" fillId="2" borderId="1" xfId="0" applyFont="1" applyFill="1" applyBorder="1" applyAlignment="1">
      <alignment vertical="center" wrapText="1"/>
    </xf>
    <xf numFmtId="0" fontId="55" fillId="2" borderId="1" xfId="0" applyFont="1" applyFill="1" applyBorder="1" applyAlignment="1">
      <alignment vertical="center" wrapText="1"/>
    </xf>
    <xf numFmtId="0" fontId="54" fillId="2" borderId="0" xfId="0" applyFont="1" applyFill="1" applyAlignment="1">
      <alignment vertical="center" wrapText="1"/>
    </xf>
    <xf numFmtId="0" fontId="12" fillId="2" borderId="0" xfId="0" applyFont="1" applyFill="1" applyAlignment="1">
      <alignment vertical="center" wrapText="1"/>
    </xf>
    <xf numFmtId="0" fontId="54" fillId="2" borderId="0" xfId="0" applyFont="1" applyFill="1"/>
    <xf numFmtId="0" fontId="22" fillId="2" borderId="1" xfId="0" quotePrefix="1" applyFont="1" applyFill="1" applyBorder="1" applyAlignment="1" applyProtection="1">
      <alignment horizontal="center" vertical="center" wrapText="1"/>
      <protection locked="0"/>
    </xf>
    <xf numFmtId="0" fontId="13" fillId="2" borderId="2" xfId="1" applyFont="1" applyFill="1" applyBorder="1" applyAlignment="1">
      <alignment horizontal="left" vertical="center" wrapText="1"/>
    </xf>
    <xf numFmtId="0" fontId="13" fillId="2" borderId="1" xfId="0" quotePrefix="1" applyFont="1" applyFill="1" applyBorder="1" applyAlignment="1" applyProtection="1">
      <alignment horizontal="center" vertical="center" wrapText="1"/>
      <protection locked="0"/>
    </xf>
    <xf numFmtId="0" fontId="13" fillId="2" borderId="1" xfId="0" applyFont="1" applyFill="1" applyBorder="1" applyAlignment="1">
      <alignment horizontal="center" vertical="center"/>
    </xf>
    <xf numFmtId="4" fontId="13" fillId="2" borderId="1" xfId="0" quotePrefix="1" applyNumberFormat="1" applyFont="1" applyFill="1" applyBorder="1" applyAlignment="1">
      <alignment horizontal="center" vertical="center" wrapText="1"/>
    </xf>
    <xf numFmtId="0" fontId="18" fillId="2" borderId="1" xfId="0" applyFont="1" applyFill="1" applyBorder="1" applyAlignment="1">
      <alignment vertical="center" wrapText="1"/>
    </xf>
    <xf numFmtId="49" fontId="3" fillId="2" borderId="1" xfId="0" applyNumberFormat="1" applyFont="1" applyFill="1" applyBorder="1" applyAlignment="1">
      <alignment horizontal="center" vertical="center" wrapText="1"/>
    </xf>
    <xf numFmtId="0" fontId="13" fillId="2" borderId="1" xfId="0" applyFont="1" applyFill="1" applyBorder="1" applyAlignment="1">
      <alignment vertical="center" wrapText="1"/>
    </xf>
    <xf numFmtId="0" fontId="16" fillId="2" borderId="1" xfId="0" applyFont="1" applyFill="1" applyBorder="1" applyAlignment="1">
      <alignment vertical="center" wrapText="1"/>
    </xf>
    <xf numFmtId="49" fontId="13" fillId="2" borderId="1" xfId="0" applyNumberFormat="1" applyFont="1" applyFill="1" applyBorder="1" applyAlignment="1">
      <alignment horizontal="center" vertical="center" wrapText="1"/>
    </xf>
    <xf numFmtId="0" fontId="53" fillId="2" borderId="1" xfId="0" quotePrefix="1" applyFont="1" applyFill="1" applyBorder="1" applyAlignment="1" applyProtection="1">
      <alignment horizontal="center" vertical="center" wrapText="1"/>
      <protection locked="0"/>
    </xf>
    <xf numFmtId="0" fontId="54" fillId="2" borderId="2" xfId="1" applyFont="1" applyFill="1" applyBorder="1" applyAlignment="1">
      <alignment horizontal="left" vertical="center" wrapText="1"/>
    </xf>
    <xf numFmtId="0" fontId="54" fillId="2" borderId="1" xfId="0" quotePrefix="1" applyFont="1" applyFill="1" applyBorder="1" applyAlignment="1" applyProtection="1">
      <alignment horizontal="center" vertical="center" wrapText="1"/>
      <protection locked="0"/>
    </xf>
    <xf numFmtId="0" fontId="54" fillId="2" borderId="1" xfId="0" applyFont="1" applyFill="1" applyBorder="1" applyAlignment="1">
      <alignment horizontal="center" vertical="center" wrapText="1"/>
    </xf>
    <xf numFmtId="0" fontId="54" fillId="2" borderId="1" xfId="0" quotePrefix="1" applyFont="1" applyFill="1" applyBorder="1" applyAlignment="1">
      <alignment horizontal="center" vertical="center" wrapText="1"/>
    </xf>
    <xf numFmtId="0" fontId="54" fillId="2" borderId="1" xfId="0" applyFont="1" applyFill="1" applyBorder="1" applyAlignment="1">
      <alignment horizontal="center" vertical="center"/>
    </xf>
    <xf numFmtId="4" fontId="54" fillId="2" borderId="1" xfId="0" quotePrefix="1" applyNumberFormat="1" applyFont="1" applyFill="1" applyBorder="1" applyAlignment="1">
      <alignment horizontal="center" vertical="center" wrapText="1"/>
    </xf>
    <xf numFmtId="49" fontId="54" fillId="2" borderId="1" xfId="0" applyNumberFormat="1" applyFont="1" applyFill="1" applyBorder="1" applyAlignment="1">
      <alignment horizontal="center" vertical="center" wrapText="1"/>
    </xf>
    <xf numFmtId="49" fontId="18" fillId="2" borderId="1" xfId="0" applyNumberFormat="1" applyFont="1" applyFill="1" applyBorder="1" applyAlignment="1">
      <alignment horizontal="center" vertical="center" wrapText="1"/>
    </xf>
    <xf numFmtId="49" fontId="7" fillId="2" borderId="1" xfId="0" applyNumberFormat="1" applyFont="1" applyFill="1" applyBorder="1" applyAlignment="1">
      <alignment horizontal="center" vertical="center" wrapText="1"/>
    </xf>
    <xf numFmtId="0" fontId="16" fillId="2" borderId="0" xfId="0" applyFont="1" applyFill="1" applyAlignment="1">
      <alignment vertical="center" wrapText="1"/>
    </xf>
    <xf numFmtId="0" fontId="11" fillId="2" borderId="2" xfId="0" quotePrefix="1" applyFont="1" applyFill="1" applyBorder="1" applyAlignment="1" applyProtection="1">
      <alignment horizontal="center" vertical="center" wrapText="1"/>
      <protection locked="0"/>
    </xf>
    <xf numFmtId="0" fontId="4" fillId="2" borderId="5" xfId="0" applyFont="1" applyFill="1" applyBorder="1" applyAlignment="1">
      <alignment vertical="center" wrapText="1"/>
    </xf>
    <xf numFmtId="0" fontId="23" fillId="5" borderId="1" xfId="0" quotePrefix="1" applyFont="1" applyFill="1" applyBorder="1" applyAlignment="1" applyProtection="1">
      <alignment horizontal="center" vertical="center" wrapText="1"/>
      <protection locked="0"/>
    </xf>
    <xf numFmtId="0" fontId="15" fillId="5" borderId="1" xfId="0" applyFont="1" applyFill="1" applyBorder="1" applyAlignment="1">
      <alignment horizontal="left" vertical="center" wrapText="1"/>
    </xf>
    <xf numFmtId="0" fontId="15" fillId="5" borderId="1" xfId="0" quotePrefix="1" applyFont="1" applyFill="1" applyBorder="1" applyAlignment="1">
      <alignment horizontal="center" vertical="center" wrapText="1"/>
    </xf>
    <xf numFmtId="0" fontId="15" fillId="5" borderId="1" xfId="0" applyFont="1" applyFill="1" applyBorder="1" applyAlignment="1">
      <alignment horizontal="center" vertical="center"/>
    </xf>
    <xf numFmtId="0" fontId="2" fillId="5" borderId="1" xfId="0" applyFont="1" applyFill="1" applyBorder="1" applyAlignment="1">
      <alignment horizontal="center" vertical="center" wrapText="1"/>
    </xf>
    <xf numFmtId="166" fontId="2" fillId="5" borderId="1" xfId="0" quotePrefix="1" applyNumberFormat="1" applyFont="1" applyFill="1" applyBorder="1" applyAlignment="1">
      <alignment horizontal="center" vertical="center" wrapText="1"/>
    </xf>
    <xf numFmtId="0" fontId="5" fillId="5" borderId="1" xfId="0" applyFont="1" applyFill="1" applyBorder="1" applyAlignment="1">
      <alignment vertical="center" wrapText="1"/>
    </xf>
    <xf numFmtId="0" fontId="5" fillId="5" borderId="0" xfId="0" applyFont="1" applyFill="1" applyAlignment="1">
      <alignment vertical="center" wrapText="1"/>
    </xf>
    <xf numFmtId="0" fontId="57" fillId="5" borderId="1" xfId="0" quotePrefix="1" applyFont="1" applyFill="1" applyBorder="1" applyAlignment="1" applyProtection="1">
      <alignment horizontal="center" vertical="center" wrapText="1"/>
      <protection locked="0"/>
    </xf>
    <xf numFmtId="0" fontId="14" fillId="5" borderId="1" xfId="0" applyFont="1" applyFill="1" applyBorder="1" applyAlignment="1">
      <alignment horizontal="left" vertical="center" wrapText="1"/>
    </xf>
    <xf numFmtId="0" fontId="58" fillId="5" borderId="1" xfId="0" quotePrefix="1" applyFont="1" applyFill="1" applyBorder="1" applyAlignment="1">
      <alignment horizontal="center" vertical="center"/>
    </xf>
    <xf numFmtId="0" fontId="14" fillId="5" borderId="1" xfId="0" applyFont="1" applyFill="1" applyBorder="1" applyAlignment="1">
      <alignment horizontal="center" vertical="center"/>
    </xf>
    <xf numFmtId="0" fontId="14" fillId="5" borderId="1" xfId="0" quotePrefix="1" applyFont="1" applyFill="1" applyBorder="1" applyAlignment="1">
      <alignment horizontal="center" vertical="center"/>
    </xf>
    <xf numFmtId="3" fontId="57" fillId="5" borderId="1" xfId="0" quotePrefix="1" applyNumberFormat="1" applyFont="1" applyFill="1" applyBorder="1" applyAlignment="1">
      <alignment horizontal="center" vertical="center" wrapText="1"/>
    </xf>
    <xf numFmtId="0" fontId="14" fillId="5" borderId="1" xfId="0" applyFont="1" applyFill="1" applyBorder="1"/>
    <xf numFmtId="0" fontId="14" fillId="5" borderId="0" xfId="0" applyFont="1" applyFill="1"/>
    <xf numFmtId="0" fontId="14" fillId="5" borderId="0" xfId="0" applyFont="1" applyFill="1" applyAlignment="1">
      <alignment horizontal="center" vertical="center" wrapText="1"/>
    </xf>
    <xf numFmtId="0" fontId="28" fillId="5" borderId="13" xfId="0" applyFont="1" applyFill="1" applyBorder="1" applyAlignment="1">
      <alignment horizontal="left" vertical="center" wrapText="1"/>
    </xf>
    <xf numFmtId="0" fontId="14" fillId="5" borderId="13" xfId="0" quotePrefix="1" applyFont="1" applyFill="1" applyBorder="1" applyAlignment="1">
      <alignment horizontal="left" vertical="center" wrapText="1"/>
    </xf>
    <xf numFmtId="0" fontId="28" fillId="11" borderId="0" xfId="0" applyFont="1" applyFill="1" applyAlignment="1">
      <alignment horizontal="center" vertical="center" wrapText="1"/>
    </xf>
    <xf numFmtId="0" fontId="28" fillId="5" borderId="0" xfId="0" applyFont="1" applyFill="1" applyAlignment="1">
      <alignment horizontal="center" vertical="center" wrapText="1"/>
    </xf>
    <xf numFmtId="0" fontId="59" fillId="12" borderId="0" xfId="0" applyFont="1" applyFill="1" applyAlignment="1">
      <alignment horizontal="center" vertical="center" wrapText="1"/>
    </xf>
    <xf numFmtId="0" fontId="28" fillId="12" borderId="0" xfId="0" applyFont="1" applyFill="1" applyAlignment="1">
      <alignment horizontal="center" vertical="center" wrapText="1"/>
    </xf>
    <xf numFmtId="4" fontId="28" fillId="5" borderId="0" xfId="0" applyNumberFormat="1" applyFont="1" applyFill="1" applyAlignment="1">
      <alignment horizontal="center" vertical="center" wrapText="1"/>
    </xf>
    <xf numFmtId="0" fontId="60" fillId="5" borderId="0" xfId="0" applyFont="1" applyFill="1" applyAlignment="1">
      <alignment horizontal="center" vertical="center" wrapText="1"/>
    </xf>
    <xf numFmtId="0" fontId="61" fillId="5" borderId="0" xfId="0" applyFont="1" applyFill="1" applyAlignment="1">
      <alignment vertical="center" wrapText="1"/>
    </xf>
    <xf numFmtId="0" fontId="62" fillId="5" borderId="0" xfId="0" applyFont="1" applyFill="1"/>
    <xf numFmtId="0" fontId="63" fillId="5" borderId="0" xfId="0" quotePrefix="1" applyFont="1" applyFill="1" applyAlignment="1" applyProtection="1">
      <alignment horizontal="center" vertical="center" wrapText="1"/>
      <protection locked="0"/>
    </xf>
    <xf numFmtId="0" fontId="63" fillId="5" borderId="0" xfId="0" applyFont="1" applyFill="1" applyAlignment="1">
      <alignment horizontal="center" vertical="center" wrapText="1"/>
    </xf>
    <xf numFmtId="0" fontId="33" fillId="5" borderId="0" xfId="0" applyFont="1" applyFill="1" applyAlignment="1">
      <alignment horizontal="center" vertical="center" wrapText="1"/>
    </xf>
    <xf numFmtId="0" fontId="33" fillId="5" borderId="0" xfId="0" applyFont="1" applyFill="1" applyAlignment="1" applyProtection="1">
      <alignment horizontal="center" vertical="center"/>
      <protection locked="0"/>
    </xf>
    <xf numFmtId="4" fontId="63" fillId="5" borderId="0" xfId="0" applyNumberFormat="1" applyFont="1" applyFill="1" applyAlignment="1">
      <alignment horizontal="center" vertical="center" wrapText="1"/>
    </xf>
    <xf numFmtId="0" fontId="41" fillId="5" borderId="0" xfId="0" applyFont="1" applyFill="1" applyAlignment="1">
      <alignment horizontal="center" vertical="center" wrapText="1"/>
    </xf>
    <xf numFmtId="0" fontId="41" fillId="5" borderId="0" xfId="0" applyFont="1" applyFill="1" applyAlignment="1">
      <alignment vertical="center" wrapText="1"/>
    </xf>
    <xf numFmtId="0" fontId="57" fillId="5" borderId="1" xfId="0" quotePrefix="1" applyFont="1" applyFill="1" applyBorder="1" applyAlignment="1">
      <alignment horizontal="center" vertical="center" wrapText="1"/>
    </xf>
    <xf numFmtId="0" fontId="57" fillId="5" borderId="1" xfId="0" applyFont="1" applyFill="1" applyBorder="1" applyAlignment="1">
      <alignment horizontal="center" vertical="center" wrapText="1"/>
    </xf>
    <xf numFmtId="166" fontId="63" fillId="5" borderId="1" xfId="0" quotePrefix="1" applyNumberFormat="1" applyFont="1" applyFill="1" applyBorder="1" applyAlignment="1">
      <alignment horizontal="center" vertical="center" wrapText="1"/>
    </xf>
    <xf numFmtId="0" fontId="39" fillId="5" borderId="1" xfId="0" applyFont="1" applyFill="1" applyBorder="1" applyAlignment="1">
      <alignment vertical="center" wrapText="1"/>
    </xf>
    <xf numFmtId="0" fontId="39" fillId="5" borderId="0" xfId="0" applyFont="1" applyFill="1" applyAlignment="1">
      <alignment vertical="center" wrapText="1"/>
    </xf>
    <xf numFmtId="0" fontId="63" fillId="5" borderId="1" xfId="0" quotePrefix="1" applyFont="1" applyFill="1" applyBorder="1" applyAlignment="1" applyProtection="1">
      <alignment horizontal="center" vertical="center" wrapText="1"/>
      <protection locked="0"/>
    </xf>
    <xf numFmtId="0" fontId="28" fillId="5" borderId="0" xfId="0" quotePrefix="1" applyFont="1" applyFill="1" applyAlignment="1">
      <alignment horizontal="center" vertical="center" wrapText="1"/>
    </xf>
    <xf numFmtId="0" fontId="63" fillId="5" borderId="1" xfId="0" quotePrefix="1" applyFont="1" applyFill="1" applyBorder="1" applyAlignment="1">
      <alignment horizontal="center" vertical="center" wrapText="1"/>
    </xf>
    <xf numFmtId="1" fontId="63" fillId="5" borderId="1" xfId="1" applyNumberFormat="1" applyFont="1" applyFill="1" applyBorder="1" applyAlignment="1" applyProtection="1">
      <alignment horizontal="center" vertical="center"/>
      <protection locked="0"/>
    </xf>
    <xf numFmtId="0" fontId="28" fillId="5" borderId="1" xfId="0" quotePrefix="1" applyFont="1" applyFill="1" applyBorder="1" applyAlignment="1">
      <alignment horizontal="center" vertical="center" wrapText="1"/>
    </xf>
    <xf numFmtId="1" fontId="28" fillId="5" borderId="1" xfId="1" applyNumberFormat="1" applyFont="1" applyFill="1" applyBorder="1" applyAlignment="1" applyProtection="1">
      <alignment horizontal="center" vertical="center"/>
      <protection locked="0"/>
    </xf>
    <xf numFmtId="0" fontId="63" fillId="5" borderId="1" xfId="0" applyFont="1" applyFill="1" applyBorder="1" applyAlignment="1">
      <alignment horizontal="center" vertical="center" wrapText="1"/>
    </xf>
    <xf numFmtId="0" fontId="63" fillId="5" borderId="1" xfId="4" applyFont="1" applyFill="1" applyBorder="1" applyAlignment="1" applyProtection="1">
      <alignment horizontal="center" vertical="center" wrapText="1"/>
      <protection locked="0"/>
    </xf>
    <xf numFmtId="0" fontId="41" fillId="5" borderId="1" xfId="0" applyFont="1" applyFill="1" applyBorder="1" applyAlignment="1">
      <alignment vertical="center" wrapText="1"/>
    </xf>
    <xf numFmtId="0" fontId="33" fillId="5" borderId="1" xfId="0" quotePrefix="1" applyFont="1" applyFill="1" applyBorder="1" applyAlignment="1">
      <alignment horizontal="center" vertical="center" wrapText="1"/>
    </xf>
    <xf numFmtId="0" fontId="63" fillId="5" borderId="1" xfId="0" applyFont="1" applyFill="1" applyBorder="1" applyAlignment="1">
      <alignment horizontal="center"/>
    </xf>
    <xf numFmtId="0" fontId="63" fillId="5" borderId="1" xfId="0" applyFont="1" applyFill="1" applyBorder="1" applyAlignment="1">
      <alignment horizontal="center" vertical="center"/>
    </xf>
    <xf numFmtId="0" fontId="28" fillId="5" borderId="1" xfId="0" applyFont="1" applyFill="1" applyBorder="1" applyAlignment="1">
      <alignment horizontal="center" vertical="center"/>
    </xf>
    <xf numFmtId="0" fontId="63" fillId="5" borderId="1" xfId="0" applyFont="1" applyFill="1" applyBorder="1" applyAlignment="1">
      <alignment vertical="center" wrapText="1"/>
    </xf>
    <xf numFmtId="0" fontId="28" fillId="5" borderId="1" xfId="0" applyFont="1" applyFill="1" applyBorder="1"/>
    <xf numFmtId="0" fontId="28" fillId="5" borderId="0" xfId="0" applyFont="1" applyFill="1"/>
    <xf numFmtId="0" fontId="14" fillId="5" borderId="2" xfId="0" quotePrefix="1" applyFont="1" applyFill="1" applyBorder="1" applyAlignment="1" applyProtection="1">
      <alignment horizontal="center" vertical="center" wrapText="1"/>
      <protection locked="0"/>
    </xf>
    <xf numFmtId="0" fontId="57" fillId="5" borderId="2" xfId="1" applyFont="1" applyFill="1" applyBorder="1" applyAlignment="1">
      <alignment horizontal="left" vertical="center" wrapText="1"/>
    </xf>
    <xf numFmtId="49" fontId="57" fillId="5" borderId="1" xfId="0" applyNumberFormat="1" applyFont="1" applyFill="1" applyBorder="1" applyAlignment="1">
      <alignment horizontal="center" vertical="center" wrapText="1"/>
    </xf>
    <xf numFmtId="0" fontId="57" fillId="5" borderId="1" xfId="0" applyFont="1" applyFill="1" applyBorder="1" applyAlignment="1">
      <alignment horizontal="center" vertical="center"/>
    </xf>
    <xf numFmtId="4" fontId="57" fillId="5" borderId="1" xfId="0" quotePrefix="1" applyNumberFormat="1" applyFont="1" applyFill="1" applyBorder="1" applyAlignment="1">
      <alignment horizontal="center" vertical="center" wrapText="1"/>
    </xf>
    <xf numFmtId="0" fontId="57" fillId="5" borderId="1" xfId="0" applyFont="1" applyFill="1" applyBorder="1" applyAlignment="1">
      <alignment vertical="center" wrapText="1"/>
    </xf>
    <xf numFmtId="0" fontId="14" fillId="5" borderId="5" xfId="0" applyFont="1" applyFill="1" applyBorder="1" applyAlignment="1">
      <alignment vertical="center" wrapText="1"/>
    </xf>
    <xf numFmtId="0" fontId="14" fillId="5" borderId="0" xfId="0" applyFont="1" applyFill="1" applyAlignment="1">
      <alignment vertical="center" wrapText="1"/>
    </xf>
    <xf numFmtId="0" fontId="40" fillId="5" borderId="0" xfId="0" applyFont="1" applyFill="1" applyAlignment="1">
      <alignment vertical="top" wrapText="1"/>
    </xf>
    <xf numFmtId="164" fontId="3" fillId="0" borderId="1" xfId="5" quotePrefix="1" applyFont="1" applyBorder="1" applyAlignment="1">
      <alignment horizontal="center" vertical="center" wrapText="1"/>
    </xf>
    <xf numFmtId="0" fontId="57" fillId="5" borderId="2" xfId="0" quotePrefix="1" applyFont="1" applyFill="1" applyBorder="1" applyAlignment="1" applyProtection="1">
      <alignment horizontal="center" vertical="center" wrapText="1"/>
      <protection locked="0"/>
    </xf>
    <xf numFmtId="0" fontId="39" fillId="5" borderId="1" xfId="0" applyFont="1" applyFill="1" applyBorder="1" applyAlignment="1">
      <alignment horizontal="center" vertical="center" wrapText="1"/>
    </xf>
    <xf numFmtId="167" fontId="63" fillId="5" borderId="1" xfId="5" quotePrefix="1" applyNumberFormat="1" applyFont="1" applyFill="1" applyBorder="1" applyAlignment="1">
      <alignment horizontal="center" vertical="center" wrapText="1"/>
    </xf>
    <xf numFmtId="0" fontId="14" fillId="5" borderId="1" xfId="0" quotePrefix="1" applyFont="1" applyFill="1" applyBorder="1" applyAlignment="1">
      <alignment horizontal="justify" vertical="center" wrapText="1"/>
    </xf>
    <xf numFmtId="0" fontId="14" fillId="5" borderId="5" xfId="0" applyFont="1" applyFill="1" applyBorder="1" applyAlignment="1">
      <alignment vertical="center"/>
    </xf>
    <xf numFmtId="0" fontId="14" fillId="5" borderId="0" xfId="0" applyFont="1" applyFill="1" applyAlignment="1">
      <alignment vertical="center"/>
    </xf>
    <xf numFmtId="168" fontId="3" fillId="0" borderId="1" xfId="0" quotePrefix="1" applyNumberFormat="1" applyFont="1" applyBorder="1" applyAlignment="1">
      <alignment horizontal="center" vertical="center" wrapText="1"/>
    </xf>
    <xf numFmtId="164" fontId="57" fillId="5" borderId="1" xfId="5" quotePrefix="1" applyFont="1" applyFill="1" applyBorder="1" applyAlignment="1">
      <alignment horizontal="center" vertical="center" wrapText="1"/>
    </xf>
    <xf numFmtId="0" fontId="11" fillId="5" borderId="1" xfId="0" applyFont="1" applyFill="1" applyBorder="1" applyAlignment="1" applyProtection="1">
      <alignment vertical="center" wrapText="1"/>
      <protection locked="0"/>
    </xf>
    <xf numFmtId="0" fontId="3" fillId="5" borderId="2" xfId="0" applyFont="1" applyFill="1" applyBorder="1" applyAlignment="1">
      <alignment horizontal="center" vertical="center" wrapText="1"/>
    </xf>
    <xf numFmtId="168" fontId="3" fillId="5" borderId="1" xfId="0" quotePrefix="1" applyNumberFormat="1" applyFont="1" applyFill="1" applyBorder="1" applyAlignment="1">
      <alignment horizontal="center" vertical="center" wrapText="1"/>
    </xf>
    <xf numFmtId="0" fontId="4" fillId="5" borderId="1" xfId="0" applyFont="1" applyFill="1" applyBorder="1" applyAlignment="1">
      <alignment vertical="center" wrapText="1"/>
    </xf>
    <xf numFmtId="0" fontId="4" fillId="5" borderId="0" xfId="0" applyFont="1" applyFill="1" applyAlignment="1">
      <alignment vertical="center" wrapText="1"/>
    </xf>
    <xf numFmtId="0" fontId="3" fillId="0" borderId="1" xfId="0" applyFont="1" applyBorder="1" applyAlignment="1" applyProtection="1">
      <alignment horizontal="left" vertical="center" wrapText="1"/>
      <protection locked="0"/>
    </xf>
    <xf numFmtId="49" fontId="7" fillId="0" borderId="1" xfId="0" applyNumberFormat="1" applyFont="1" applyBorder="1" applyAlignment="1" applyProtection="1">
      <alignment horizontal="center" vertical="center" wrapText="1"/>
      <protection locked="0"/>
    </xf>
    <xf numFmtId="0" fontId="20" fillId="0" borderId="1" xfId="1" applyFont="1" applyBorder="1" applyAlignment="1" applyProtection="1">
      <alignment horizontal="center" vertical="center"/>
      <protection locked="0"/>
    </xf>
    <xf numFmtId="0" fontId="20" fillId="0" borderId="2" xfId="1" applyFont="1" applyBorder="1" applyAlignment="1" applyProtection="1">
      <alignment horizontal="center" vertical="center"/>
      <protection locked="0"/>
    </xf>
    <xf numFmtId="165" fontId="20" fillId="0" borderId="1" xfId="1" applyNumberFormat="1" applyFont="1" applyBorder="1" applyAlignment="1" applyProtection="1">
      <alignment horizontal="center" vertical="center"/>
      <protection locked="0"/>
    </xf>
    <xf numFmtId="0" fontId="11" fillId="0" borderId="2" xfId="1" applyFont="1" applyBorder="1" applyAlignment="1" applyProtection="1">
      <alignment horizontal="center" vertical="center"/>
      <protection locked="0"/>
    </xf>
    <xf numFmtId="0" fontId="11" fillId="0" borderId="1" xfId="1" applyFont="1" applyBorder="1" applyAlignment="1" applyProtection="1">
      <alignment horizontal="center" vertical="center"/>
      <protection locked="0"/>
    </xf>
    <xf numFmtId="4" fontId="2" fillId="0" borderId="1" xfId="0" quotePrefix="1" applyNumberFormat="1" applyFont="1" applyBorder="1" applyAlignment="1">
      <alignment horizontal="center" vertical="center" wrapText="1"/>
    </xf>
    <xf numFmtId="0" fontId="3" fillId="0" borderId="1" xfId="0" applyFont="1" applyBorder="1" applyAlignment="1">
      <alignment vertical="center" wrapText="1"/>
    </xf>
    <xf numFmtId="49" fontId="7" fillId="0" borderId="2" xfId="0" applyNumberFormat="1" applyFont="1" applyBorder="1" applyAlignment="1" applyProtection="1">
      <alignment horizontal="center" vertical="center" wrapText="1"/>
      <protection locked="0"/>
    </xf>
    <xf numFmtId="0" fontId="3" fillId="0" borderId="1" xfId="0" applyFont="1" applyBorder="1" applyAlignment="1">
      <alignment horizontal="center" vertical="center"/>
    </xf>
    <xf numFmtId="165" fontId="22" fillId="0" borderId="1" xfId="1" applyNumberFormat="1" applyFont="1" applyBorder="1" applyAlignment="1" applyProtection="1">
      <alignment horizontal="center" vertical="center"/>
      <protection locked="0"/>
    </xf>
    <xf numFmtId="49" fontId="7" fillId="0" borderId="2" xfId="0" quotePrefix="1" applyNumberFormat="1" applyFont="1" applyBorder="1" applyAlignment="1" applyProtection="1">
      <alignment horizontal="center" vertical="center" wrapText="1"/>
      <protection locked="0"/>
    </xf>
    <xf numFmtId="0" fontId="3" fillId="5" borderId="1" xfId="0" applyFont="1" applyFill="1" applyBorder="1" applyAlignment="1" applyProtection="1">
      <alignment horizontal="left" vertical="center" wrapText="1"/>
      <protection locked="0"/>
    </xf>
    <xf numFmtId="49" fontId="7" fillId="5" borderId="2" xfId="0" applyNumberFormat="1" applyFont="1" applyFill="1" applyBorder="1" applyAlignment="1" applyProtection="1">
      <alignment horizontal="center" vertical="center" wrapText="1"/>
      <protection locked="0"/>
    </xf>
    <xf numFmtId="0" fontId="12" fillId="5" borderId="1" xfId="0" applyFont="1" applyFill="1" applyBorder="1" applyAlignment="1">
      <alignment horizontal="center" vertical="center"/>
    </xf>
    <xf numFmtId="0" fontId="20" fillId="5" borderId="1" xfId="1" applyFont="1" applyFill="1" applyBorder="1" applyAlignment="1" applyProtection="1">
      <alignment horizontal="center" vertical="center"/>
      <protection locked="0"/>
    </xf>
    <xf numFmtId="0" fontId="20" fillId="5" borderId="2" xfId="1" applyFont="1" applyFill="1" applyBorder="1" applyAlignment="1" applyProtection="1">
      <alignment horizontal="center" vertical="center"/>
      <protection locked="0"/>
    </xf>
    <xf numFmtId="0" fontId="13" fillId="5" borderId="1" xfId="0" applyFont="1" applyFill="1" applyBorder="1" applyAlignment="1">
      <alignment horizontal="center" vertical="center"/>
    </xf>
    <xf numFmtId="0" fontId="3" fillId="5" borderId="1" xfId="0" applyFont="1" applyFill="1" applyBorder="1" applyAlignment="1">
      <alignment horizontal="center" vertical="center"/>
    </xf>
    <xf numFmtId="165" fontId="20" fillId="5" borderId="1" xfId="1" applyNumberFormat="1" applyFont="1" applyFill="1" applyBorder="1" applyAlignment="1" applyProtection="1">
      <alignment horizontal="center" vertical="center"/>
      <protection locked="0"/>
    </xf>
    <xf numFmtId="0" fontId="11" fillId="5" borderId="1" xfId="1" applyFont="1" applyFill="1" applyBorder="1" applyAlignment="1" applyProtection="1">
      <alignment horizontal="center" vertical="center"/>
      <protection locked="0"/>
    </xf>
    <xf numFmtId="4" fontId="2" fillId="5" borderId="1" xfId="0" quotePrefix="1" applyNumberFormat="1" applyFont="1" applyFill="1" applyBorder="1" applyAlignment="1">
      <alignment horizontal="center" vertical="center" wrapText="1"/>
    </xf>
    <xf numFmtId="0" fontId="3" fillId="5" borderId="1" xfId="0" applyFont="1" applyFill="1" applyBorder="1" applyAlignment="1">
      <alignment vertical="center" wrapText="1"/>
    </xf>
    <xf numFmtId="0" fontId="3" fillId="5" borderId="0" xfId="0" applyFont="1" applyFill="1" applyAlignment="1">
      <alignment vertical="center" wrapText="1"/>
    </xf>
    <xf numFmtId="164" fontId="3" fillId="0" borderId="1" xfId="5" quotePrefix="1" applyFont="1" applyFill="1" applyBorder="1" applyAlignment="1">
      <alignment horizontal="center" vertical="center" wrapText="1"/>
    </xf>
    <xf numFmtId="169" fontId="4" fillId="0" borderId="1" xfId="5" applyNumberFormat="1" applyFont="1" applyFill="1" applyBorder="1" applyAlignment="1">
      <alignment horizontal="center" vertical="center" wrapText="1"/>
    </xf>
    <xf numFmtId="0" fontId="12" fillId="0" borderId="2" xfId="0" applyFont="1" applyBorder="1" applyAlignment="1">
      <alignment horizontal="left" vertical="center" wrapText="1"/>
    </xf>
    <xf numFmtId="165" fontId="20" fillId="2" borderId="1" xfId="1" applyNumberFormat="1" applyFont="1" applyFill="1" applyBorder="1" applyAlignment="1" applyProtection="1">
      <alignment horizontal="center" vertical="center"/>
      <protection locked="0"/>
    </xf>
    <xf numFmtId="1" fontId="20" fillId="0" borderId="1" xfId="1" applyNumberFormat="1" applyFont="1" applyBorder="1" applyAlignment="1" applyProtection="1">
      <alignment horizontal="center" vertical="center"/>
      <protection locked="0"/>
    </xf>
    <xf numFmtId="0" fontId="12" fillId="2" borderId="2" xfId="0" applyFont="1" applyFill="1" applyBorder="1" applyAlignment="1">
      <alignment horizontal="center" vertical="center" wrapText="1"/>
    </xf>
    <xf numFmtId="0" fontId="4" fillId="0" borderId="5" xfId="0" applyFont="1" applyBorder="1" applyAlignment="1">
      <alignment vertical="center" wrapText="1"/>
    </xf>
    <xf numFmtId="0" fontId="12" fillId="0" borderId="1" xfId="0" quotePrefix="1" applyFont="1" applyBorder="1" applyAlignment="1">
      <alignment horizontal="center"/>
    </xf>
    <xf numFmtId="0" fontId="12" fillId="0" borderId="1" xfId="0" applyFont="1" applyBorder="1"/>
    <xf numFmtId="0" fontId="15" fillId="0" borderId="1" xfId="0" applyFont="1" applyBorder="1" applyAlignment="1">
      <alignment horizontal="center"/>
    </xf>
    <xf numFmtId="1" fontId="20" fillId="2" borderId="1" xfId="1" applyNumberFormat="1" applyFont="1" applyFill="1" applyBorder="1" applyAlignment="1" applyProtection="1">
      <alignment horizontal="center" vertical="center"/>
      <protection locked="0"/>
    </xf>
    <xf numFmtId="0" fontId="12" fillId="0" borderId="1" xfId="0" applyFont="1" applyBorder="1" applyAlignment="1">
      <alignment horizontal="center"/>
    </xf>
    <xf numFmtId="0" fontId="14" fillId="0" borderId="2" xfId="0" applyFont="1" applyBorder="1" applyAlignment="1" applyProtection="1">
      <alignment horizontal="left" vertical="center"/>
      <protection locked="0"/>
    </xf>
    <xf numFmtId="0" fontId="21" fillId="0" borderId="2" xfId="0" applyFont="1" applyBorder="1" applyAlignment="1" applyProtection="1">
      <alignment horizontal="left" vertical="center" wrapText="1"/>
      <protection locked="0"/>
    </xf>
    <xf numFmtId="0" fontId="21" fillId="0" borderId="7" xfId="0" applyFont="1" applyBorder="1" applyAlignment="1" applyProtection="1">
      <alignment horizontal="left" vertical="center" wrapText="1"/>
      <protection locked="0"/>
    </xf>
    <xf numFmtId="0" fontId="11" fillId="0" borderId="4" xfId="0" quotePrefix="1" applyFont="1" applyBorder="1" applyAlignment="1" applyProtection="1">
      <alignment horizontal="center" vertical="center" wrapText="1"/>
      <protection locked="0"/>
    </xf>
    <xf numFmtId="165" fontId="20" fillId="2" borderId="4" xfId="1" applyNumberFormat="1" applyFont="1" applyFill="1" applyBorder="1" applyAlignment="1" applyProtection="1">
      <alignment horizontal="center" vertical="center"/>
      <protection locked="0"/>
    </xf>
    <xf numFmtId="1" fontId="20" fillId="0" borderId="4" xfId="1" applyNumberFormat="1" applyFont="1" applyBorder="1" applyAlignment="1" applyProtection="1">
      <alignment horizontal="center" vertical="center"/>
      <protection locked="0"/>
    </xf>
    <xf numFmtId="0" fontId="12" fillId="2" borderId="4" xfId="0" applyFont="1" applyFill="1" applyBorder="1" applyAlignment="1">
      <alignment horizontal="center"/>
    </xf>
    <xf numFmtId="0" fontId="12" fillId="0" borderId="4" xfId="0" applyFont="1" applyBorder="1" applyAlignment="1">
      <alignment horizontal="center"/>
    </xf>
    <xf numFmtId="0" fontId="63" fillId="5" borderId="2" xfId="0" applyFont="1" applyFill="1" applyBorder="1" applyAlignment="1">
      <alignment horizontal="center" vertical="center" wrapText="1"/>
    </xf>
    <xf numFmtId="164" fontId="63" fillId="5" borderId="1" xfId="5" quotePrefix="1" applyFont="1" applyFill="1" applyBorder="1" applyAlignment="1">
      <alignment horizontal="center" vertical="center" wrapText="1"/>
    </xf>
    <xf numFmtId="169" fontId="41" fillId="5" borderId="1" xfId="5" applyNumberFormat="1" applyFont="1" applyFill="1" applyBorder="1" applyAlignment="1">
      <alignment horizontal="center" vertical="center" wrapText="1"/>
    </xf>
    <xf numFmtId="0" fontId="41" fillId="5" borderId="1" xfId="0" applyFont="1" applyFill="1" applyBorder="1" applyAlignment="1">
      <alignment horizontal="center" vertical="center" wrapText="1"/>
    </xf>
    <xf numFmtId="0" fontId="41" fillId="5" borderId="5" xfId="0" applyFont="1" applyFill="1" applyBorder="1" applyAlignment="1">
      <alignment vertical="center" wrapText="1"/>
    </xf>
    <xf numFmtId="0" fontId="42" fillId="0" borderId="1" xfId="0" quotePrefix="1" applyFont="1" applyBorder="1" applyAlignment="1" applyProtection="1">
      <alignment horizontal="center" vertical="center" wrapText="1"/>
      <protection locked="0"/>
    </xf>
    <xf numFmtId="0" fontId="42" fillId="0" borderId="1" xfId="0" applyFont="1" applyBorder="1" applyAlignment="1">
      <alignment horizontal="center" vertical="center" wrapText="1"/>
    </xf>
    <xf numFmtId="3" fontId="42" fillId="0" borderId="1" xfId="0" quotePrefix="1" applyNumberFormat="1" applyFont="1" applyBorder="1" applyAlignment="1">
      <alignment horizontal="center" vertical="center" wrapText="1"/>
    </xf>
    <xf numFmtId="0" fontId="43" fillId="0" borderId="1" xfId="0" applyFont="1" applyBorder="1" applyAlignment="1">
      <alignment vertical="center" wrapText="1"/>
    </xf>
    <xf numFmtId="4" fontId="42" fillId="0" borderId="1" xfId="0" quotePrefix="1" applyNumberFormat="1" applyFont="1" applyBorder="1" applyAlignment="1">
      <alignment horizontal="center" vertical="center" wrapText="1"/>
    </xf>
    <xf numFmtId="0" fontId="44" fillId="0" borderId="1" xfId="0" applyFont="1" applyBorder="1" applyAlignment="1">
      <alignment horizontal="center" vertical="center"/>
    </xf>
    <xf numFmtId="0" fontId="44" fillId="0" borderId="1" xfId="0" quotePrefix="1" applyFont="1" applyBorder="1" applyAlignment="1">
      <alignment horizontal="center" vertical="center"/>
    </xf>
    <xf numFmtId="0" fontId="44" fillId="0" borderId="1" xfId="0" applyFont="1" applyBorder="1"/>
    <xf numFmtId="0" fontId="44" fillId="0" borderId="1" xfId="0" quotePrefix="1" applyFont="1" applyBorder="1" applyAlignment="1">
      <alignment wrapText="1"/>
    </xf>
    <xf numFmtId="0" fontId="45" fillId="0" borderId="1" xfId="0" applyFont="1" applyBorder="1" applyAlignment="1">
      <alignment horizontal="center" vertical="center"/>
    </xf>
    <xf numFmtId="0" fontId="5" fillId="5" borderId="1" xfId="0" applyFont="1" applyFill="1" applyBorder="1" applyAlignment="1">
      <alignment horizontal="center" vertical="center" wrapText="1"/>
    </xf>
    <xf numFmtId="165" fontId="29" fillId="5" borderId="1" xfId="1" applyNumberFormat="1" applyFont="1" applyFill="1" applyBorder="1" applyAlignment="1" applyProtection="1">
      <alignment horizontal="center" vertical="center"/>
      <protection locked="0"/>
    </xf>
    <xf numFmtId="1" fontId="29" fillId="5" borderId="1" xfId="1" applyNumberFormat="1" applyFont="1" applyFill="1" applyBorder="1" applyAlignment="1" applyProtection="1">
      <alignment horizontal="center" vertical="center"/>
      <protection locked="0"/>
    </xf>
    <xf numFmtId="0" fontId="15" fillId="5" borderId="2" xfId="0" applyFont="1" applyFill="1" applyBorder="1" applyAlignment="1">
      <alignment horizontal="center" vertical="center" wrapText="1"/>
    </xf>
    <xf numFmtId="0" fontId="15" fillId="5" borderId="1" xfId="0" applyFont="1" applyFill="1" applyBorder="1" applyAlignment="1">
      <alignment horizontal="center"/>
    </xf>
    <xf numFmtId="0" fontId="15" fillId="5" borderId="1" xfId="0" applyFont="1" applyFill="1" applyBorder="1"/>
    <xf numFmtId="0" fontId="3" fillId="0" borderId="11" xfId="0" applyFont="1" applyBorder="1" applyAlignment="1">
      <alignment horizontal="left" vertical="center"/>
    </xf>
    <xf numFmtId="0" fontId="12" fillId="0" borderId="1" xfId="0" quotePrefix="1" applyFont="1" applyBorder="1" applyAlignment="1">
      <alignment horizontal="center" vertical="center" wrapText="1"/>
    </xf>
    <xf numFmtId="4" fontId="3" fillId="0" borderId="1" xfId="0" quotePrefix="1" applyNumberFormat="1" applyFont="1" applyBorder="1" applyAlignment="1">
      <alignment horizontal="center" vertical="center" wrapText="1"/>
    </xf>
    <xf numFmtId="0" fontId="3" fillId="0" borderId="11" xfId="0" applyFont="1" applyBorder="1" applyAlignment="1">
      <alignment horizontal="left" vertical="center" wrapText="1"/>
    </xf>
    <xf numFmtId="0" fontId="3" fillId="0" borderId="1" xfId="0" applyFont="1" applyBorder="1" applyAlignment="1">
      <alignment horizontal="left" vertical="center"/>
    </xf>
    <xf numFmtId="0" fontId="12" fillId="0" borderId="1" xfId="0" applyFont="1" applyBorder="1" applyAlignment="1">
      <alignment horizontal="left" vertical="center"/>
    </xf>
    <xf numFmtId="0" fontId="12" fillId="0" borderId="1" xfId="0" applyFont="1" applyBorder="1" applyAlignment="1">
      <alignment horizontal="left" vertical="center" wrapText="1"/>
    </xf>
    <xf numFmtId="0" fontId="42" fillId="5" borderId="1" xfId="0" quotePrefix="1" applyFont="1" applyFill="1" applyBorder="1" applyAlignment="1" applyProtection="1">
      <alignment horizontal="center" vertical="center" wrapText="1"/>
      <protection locked="0"/>
    </xf>
    <xf numFmtId="0" fontId="44" fillId="5" borderId="1" xfId="0" applyFont="1" applyFill="1" applyBorder="1" applyAlignment="1">
      <alignment horizontal="center" vertical="center"/>
    </xf>
    <xf numFmtId="0" fontId="42" fillId="5" borderId="1" xfId="0" applyFont="1" applyFill="1" applyBorder="1" applyAlignment="1">
      <alignment horizontal="center" vertical="center" wrapText="1"/>
    </xf>
    <xf numFmtId="0" fontId="44" fillId="5" borderId="1" xfId="0" quotePrefix="1" applyFont="1" applyFill="1" applyBorder="1" applyAlignment="1">
      <alignment horizontal="center" vertical="center"/>
    </xf>
    <xf numFmtId="4" fontId="42" fillId="5" borderId="1" xfId="0" quotePrefix="1" applyNumberFormat="1" applyFont="1" applyFill="1" applyBorder="1" applyAlignment="1">
      <alignment horizontal="center" vertical="center" wrapText="1"/>
    </xf>
    <xf numFmtId="0" fontId="44" fillId="5" borderId="1" xfId="0" applyFont="1" applyFill="1" applyBorder="1"/>
    <xf numFmtId="0" fontId="12" fillId="5" borderId="0" xfId="0" applyFont="1" applyFill="1"/>
    <xf numFmtId="0" fontId="7" fillId="0" borderId="18" xfId="0" applyFont="1" applyBorder="1" applyAlignment="1">
      <alignment horizontal="center" vertical="center" wrapText="1"/>
    </xf>
    <xf numFmtId="0" fontId="40" fillId="0" borderId="1" xfId="0" applyFont="1" applyBorder="1" applyAlignment="1" applyProtection="1">
      <alignment horizontal="center" vertical="center"/>
      <protection locked="0"/>
    </xf>
    <xf numFmtId="0" fontId="61" fillId="0" borderId="1" xfId="0" applyFont="1" applyBorder="1" applyAlignment="1" applyProtection="1">
      <alignment horizontal="center" vertical="center"/>
      <protection locked="0"/>
    </xf>
    <xf numFmtId="4" fontId="2" fillId="0" borderId="1" xfId="0" applyNumberFormat="1" applyFont="1" applyBorder="1" applyAlignment="1">
      <alignment horizontal="center" vertical="center" wrapText="1"/>
    </xf>
    <xf numFmtId="0" fontId="64" fillId="4"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18" fillId="0" borderId="18" xfId="0" applyFont="1" applyBorder="1" applyAlignment="1">
      <alignment horizontal="center" vertical="center" wrapText="1"/>
    </xf>
    <xf numFmtId="0" fontId="31" fillId="0" borderId="1" xfId="0" applyFont="1" applyBorder="1" applyAlignment="1">
      <alignment horizontal="center" vertical="center" wrapText="1"/>
    </xf>
    <xf numFmtId="0" fontId="61" fillId="0" borderId="5" xfId="0" applyFont="1" applyBorder="1" applyAlignment="1" applyProtection="1">
      <alignment horizontal="center" vertical="center"/>
      <protection locked="0"/>
    </xf>
    <xf numFmtId="0" fontId="11" fillId="0" borderId="19" xfId="0" applyFont="1" applyBorder="1" applyAlignment="1">
      <alignment horizontal="left" vertical="center" wrapText="1"/>
    </xf>
    <xf numFmtId="0" fontId="22" fillId="0" borderId="20" xfId="0" applyFont="1" applyBorder="1" applyAlignment="1">
      <alignment horizontal="left" vertical="center" wrapText="1"/>
    </xf>
    <xf numFmtId="0" fontId="11" fillId="0" borderId="20" xfId="0" applyFont="1" applyBorder="1" applyAlignment="1">
      <alignment horizontal="left" vertical="center" wrapText="1"/>
    </xf>
    <xf numFmtId="0" fontId="7" fillId="0" borderId="0" xfId="0" quotePrefix="1" applyFont="1" applyAlignment="1">
      <alignment horizontal="center" vertical="center"/>
    </xf>
    <xf numFmtId="0" fontId="4" fillId="0" borderId="4" xfId="0" applyFont="1" applyBorder="1" applyAlignment="1">
      <alignment horizontal="center" vertical="center" wrapText="1"/>
    </xf>
    <xf numFmtId="0" fontId="16" fillId="0" borderId="1" xfId="0" quotePrefix="1" applyFont="1" applyBorder="1" applyAlignment="1">
      <alignment horizontal="center" vertical="center" wrapText="1"/>
    </xf>
    <xf numFmtId="0" fontId="11" fillId="5" borderId="0" xfId="0" quotePrefix="1" applyFont="1" applyFill="1" applyAlignment="1" applyProtection="1">
      <alignment horizontal="center" vertical="center" wrapText="1"/>
      <protection locked="0"/>
    </xf>
    <xf numFmtId="4" fontId="3" fillId="5" borderId="1" xfId="0" quotePrefix="1" applyNumberFormat="1" applyFont="1" applyFill="1" applyBorder="1" applyAlignment="1">
      <alignment horizontal="center" vertical="center" wrapText="1"/>
    </xf>
    <xf numFmtId="0" fontId="7" fillId="0" borderId="1" xfId="0" quotePrefix="1" applyFont="1" applyBorder="1" applyAlignment="1" applyProtection="1">
      <alignment horizontal="center" vertical="center" wrapText="1"/>
      <protection locked="0"/>
    </xf>
    <xf numFmtId="0" fontId="65" fillId="0" borderId="1" xfId="0" applyFont="1" applyBorder="1" applyAlignment="1" applyProtection="1">
      <alignment horizontal="center" vertical="center" wrapText="1"/>
      <protection locked="0"/>
    </xf>
    <xf numFmtId="0" fontId="65" fillId="0" borderId="1" xfId="0" applyFont="1" applyBorder="1" applyAlignment="1">
      <alignment horizontal="center" vertical="center" wrapText="1"/>
    </xf>
    <xf numFmtId="170" fontId="65" fillId="0" borderId="1" xfId="5" quotePrefix="1" applyNumberFormat="1" applyFont="1" applyFill="1" applyBorder="1" applyAlignment="1">
      <alignment horizontal="center" vertical="center" wrapText="1"/>
    </xf>
    <xf numFmtId="0" fontId="66" fillId="0" borderId="1" xfId="0" applyFont="1" applyBorder="1" applyAlignment="1">
      <alignment vertical="center" wrapText="1"/>
    </xf>
    <xf numFmtId="0" fontId="66" fillId="0" borderId="1" xfId="0" quotePrefix="1" applyFont="1" applyBorder="1" applyAlignment="1">
      <alignment horizontal="justify" vertical="center" wrapText="1"/>
    </xf>
    <xf numFmtId="165" fontId="65" fillId="0" borderId="1" xfId="1" applyNumberFormat="1" applyFont="1" applyBorder="1" applyAlignment="1" applyProtection="1">
      <alignment horizontal="center" vertical="center"/>
      <protection locked="0"/>
    </xf>
    <xf numFmtId="1" fontId="65" fillId="0" borderId="1" xfId="1" applyNumberFormat="1" applyFont="1" applyBorder="1" applyAlignment="1" applyProtection="1">
      <alignment horizontal="center" vertical="center"/>
      <protection locked="0"/>
    </xf>
    <xf numFmtId="165" fontId="19" fillId="0" borderId="1" xfId="1" applyNumberFormat="1" applyFont="1" applyBorder="1" applyAlignment="1" applyProtection="1">
      <alignment horizontal="center" vertical="center"/>
      <protection locked="0"/>
    </xf>
    <xf numFmtId="1" fontId="19" fillId="0" borderId="1" xfId="1" applyNumberFormat="1" applyFont="1" applyBorder="1" applyAlignment="1" applyProtection="1">
      <alignment horizontal="center" vertical="center"/>
      <protection locked="0"/>
    </xf>
    <xf numFmtId="169" fontId="65" fillId="0" borderId="1" xfId="5" quotePrefix="1" applyNumberFormat="1" applyFont="1" applyFill="1" applyBorder="1" applyAlignment="1">
      <alignment horizontal="center" vertical="center" wrapText="1"/>
    </xf>
    <xf numFmtId="169" fontId="65" fillId="0" borderId="1" xfId="5" quotePrefix="1" applyNumberFormat="1" applyFont="1" applyFill="1" applyBorder="1" applyAlignment="1">
      <alignment horizontal="right" vertical="center" wrapText="1"/>
    </xf>
    <xf numFmtId="0" fontId="65" fillId="0" borderId="1" xfId="0" quotePrefix="1" applyFont="1" applyBorder="1" applyAlignment="1" applyProtection="1">
      <alignment horizontal="center" vertical="center" wrapText="1"/>
      <protection locked="0"/>
    </xf>
    <xf numFmtId="0" fontId="66" fillId="0" borderId="1" xfId="0" quotePrefix="1" applyFont="1" applyBorder="1" applyAlignment="1">
      <alignment vertical="center" wrapText="1"/>
    </xf>
    <xf numFmtId="0" fontId="14" fillId="5" borderId="1" xfId="0" quotePrefix="1" applyFont="1" applyFill="1" applyBorder="1" applyAlignment="1">
      <alignment horizontal="center" vertical="center" wrapText="1"/>
    </xf>
    <xf numFmtId="0" fontId="14" fillId="5" borderId="1" xfId="0" applyFont="1" applyFill="1" applyBorder="1" applyAlignment="1">
      <alignment horizontal="center" vertical="center" wrapText="1"/>
    </xf>
    <xf numFmtId="4" fontId="63" fillId="5" borderId="1" xfId="0" applyNumberFormat="1" applyFont="1" applyFill="1" applyBorder="1" applyAlignment="1">
      <alignment horizontal="center" vertical="center" wrapText="1"/>
    </xf>
    <xf numFmtId="0" fontId="21" fillId="2" borderId="1" xfId="0" applyFont="1" applyFill="1" applyBorder="1" applyAlignment="1">
      <alignment horizontal="left" vertical="center" wrapText="1"/>
    </xf>
    <xf numFmtId="4" fontId="42" fillId="2" borderId="1" xfId="0" quotePrefix="1" applyNumberFormat="1" applyFont="1" applyFill="1" applyBorder="1" applyAlignment="1">
      <alignment horizontal="center" vertical="center" wrapText="1"/>
    </xf>
    <xf numFmtId="0" fontId="44" fillId="2" borderId="1" xfId="0" applyFont="1" applyFill="1" applyBorder="1" applyAlignment="1">
      <alignment vertical="center" wrapText="1"/>
    </xf>
    <xf numFmtId="0" fontId="21" fillId="0" borderId="1" xfId="0" applyFont="1" applyBorder="1" applyAlignment="1">
      <alignment horizontal="left" vertical="center" wrapText="1"/>
    </xf>
    <xf numFmtId="0" fontId="2" fillId="2" borderId="1" xfId="0" applyFont="1" applyFill="1" applyBorder="1" applyAlignment="1">
      <alignment horizontal="left" vertical="center" wrapText="1"/>
    </xf>
    <xf numFmtId="0" fontId="42" fillId="2" borderId="1" xfId="0" applyFont="1" applyFill="1" applyBorder="1" applyAlignment="1" applyProtection="1">
      <alignment horizontal="left" vertical="center" wrapText="1"/>
      <protection locked="0"/>
    </xf>
    <xf numFmtId="0" fontId="23" fillId="2" borderId="1" xfId="0" applyFont="1" applyFill="1" applyBorder="1" applyAlignment="1" applyProtection="1">
      <alignment horizontal="left" vertical="center" wrapText="1"/>
      <protection locked="0"/>
    </xf>
    <xf numFmtId="0" fontId="63" fillId="5" borderId="0" xfId="0" applyFont="1" applyFill="1" applyAlignment="1" applyProtection="1">
      <alignment horizontal="left" vertical="center" wrapText="1"/>
      <protection locked="0"/>
    </xf>
    <xf numFmtId="0" fontId="48" fillId="2" borderId="13"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3" fillId="2" borderId="1" xfId="0" applyFont="1" applyFill="1" applyBorder="1" applyAlignment="1" applyProtection="1">
      <alignment horizontal="left" vertical="center" wrapText="1"/>
      <protection locked="0"/>
    </xf>
    <xf numFmtId="0" fontId="63" fillId="5" borderId="1" xfId="0" applyFont="1" applyFill="1" applyBorder="1" applyAlignment="1" applyProtection="1">
      <alignment horizontal="left" vertical="center" wrapText="1"/>
      <protection locked="0"/>
    </xf>
    <xf numFmtId="0" fontId="3" fillId="2" borderId="1" xfId="0" applyFont="1" applyFill="1" applyBorder="1" applyAlignment="1">
      <alignment horizontal="left" vertical="center" wrapText="1"/>
    </xf>
    <xf numFmtId="0" fontId="28" fillId="5" borderId="2" xfId="0" applyFont="1" applyFill="1" applyBorder="1" applyAlignment="1">
      <alignment horizontal="left" vertical="center" wrapText="1"/>
    </xf>
    <xf numFmtId="0" fontId="27" fillId="2" borderId="2" xfId="0" applyFont="1" applyFill="1" applyBorder="1" applyAlignment="1">
      <alignment horizontal="left" vertical="center" wrapText="1"/>
    </xf>
    <xf numFmtId="0" fontId="57" fillId="5" borderId="2" xfId="0" applyFont="1" applyFill="1" applyBorder="1" applyAlignment="1">
      <alignment horizontal="left" vertical="center" wrapText="1"/>
    </xf>
    <xf numFmtId="0" fontId="57" fillId="5" borderId="1" xfId="0" applyFont="1" applyFill="1" applyBorder="1" applyAlignment="1" applyProtection="1">
      <alignment horizontal="left" vertical="center" wrapText="1"/>
      <protection locked="0"/>
    </xf>
    <xf numFmtId="0" fontId="11" fillId="5" borderId="1" xfId="0" applyFont="1" applyFill="1" applyBorder="1" applyAlignment="1" applyProtection="1">
      <alignment horizontal="left" vertical="center" wrapText="1"/>
      <protection locked="0"/>
    </xf>
    <xf numFmtId="0" fontId="63" fillId="5" borderId="2" xfId="0" applyFont="1" applyFill="1" applyBorder="1" applyAlignment="1" applyProtection="1">
      <alignment horizontal="left" vertical="center" wrapText="1"/>
      <protection locked="0"/>
    </xf>
    <xf numFmtId="0" fontId="3" fillId="0" borderId="1" xfId="0" quotePrefix="1" applyFont="1" applyBorder="1" applyAlignment="1">
      <alignment horizontal="left"/>
    </xf>
    <xf numFmtId="0" fontId="12" fillId="0" borderId="2" xfId="0" applyFont="1" applyBorder="1" applyAlignment="1" applyProtection="1">
      <alignment horizontal="left" vertical="center" wrapText="1"/>
      <protection locked="0"/>
    </xf>
    <xf numFmtId="0" fontId="15" fillId="5" borderId="2" xfId="0" applyFont="1" applyFill="1" applyBorder="1" applyAlignment="1" applyProtection="1">
      <alignment horizontal="left" vertical="center" wrapText="1"/>
      <protection locked="0"/>
    </xf>
    <xf numFmtId="0" fontId="42" fillId="0" borderId="1" xfId="0" applyFont="1" applyBorder="1" applyAlignment="1" applyProtection="1">
      <alignment horizontal="left" vertical="center" wrapText="1"/>
      <protection locked="0"/>
    </xf>
    <xf numFmtId="0" fontId="57" fillId="5" borderId="11" xfId="0" applyFont="1" applyFill="1" applyBorder="1" applyAlignment="1" applyProtection="1">
      <alignment horizontal="left" vertical="center" wrapText="1"/>
      <protection locked="0"/>
    </xf>
    <xf numFmtId="0" fontId="20" fillId="2" borderId="1" xfId="0" applyFont="1" applyFill="1" applyBorder="1" applyAlignment="1">
      <alignment horizontal="left" vertical="center" wrapText="1"/>
    </xf>
    <xf numFmtId="0" fontId="20" fillId="2" borderId="5" xfId="0" applyFont="1" applyFill="1" applyBorder="1" applyAlignment="1">
      <alignment horizontal="left" vertical="center" wrapText="1"/>
    </xf>
    <xf numFmtId="0" fontId="22" fillId="2" borderId="1" xfId="0" applyFont="1" applyFill="1" applyBorder="1" applyAlignment="1">
      <alignment horizontal="left" vertical="center" wrapText="1"/>
    </xf>
    <xf numFmtId="0" fontId="11" fillId="0" borderId="2" xfId="0" applyFont="1" applyBorder="1" applyAlignment="1">
      <alignment horizontal="left" vertical="center"/>
    </xf>
    <xf numFmtId="0" fontId="20" fillId="2" borderId="1" xfId="0" applyFont="1" applyFill="1" applyBorder="1" applyAlignment="1">
      <alignment horizontal="left" vertical="center"/>
    </xf>
    <xf numFmtId="0" fontId="12" fillId="2" borderId="2" xfId="0" applyFont="1" applyFill="1" applyBorder="1" applyAlignment="1" applyProtection="1">
      <alignment horizontal="left" vertical="center" wrapText="1"/>
      <protection locked="0"/>
    </xf>
    <xf numFmtId="0" fontId="20" fillId="0" borderId="4" xfId="0" applyFont="1" applyBorder="1" applyAlignment="1">
      <alignment horizontal="left" vertical="center"/>
    </xf>
    <xf numFmtId="0" fontId="12" fillId="0" borderId="1" xfId="0" quotePrefix="1" applyFont="1" applyBorder="1" applyAlignment="1">
      <alignment horizontal="left" vertical="center" wrapText="1"/>
    </xf>
    <xf numFmtId="0" fontId="14" fillId="5" borderId="1" xfId="0" quotePrefix="1" applyFont="1" applyFill="1" applyBorder="1" applyAlignment="1">
      <alignment horizontal="left" vertical="center" wrapText="1"/>
    </xf>
    <xf numFmtId="0" fontId="7" fillId="0" borderId="1" xfId="0" applyFont="1" applyBorder="1" applyAlignment="1" applyProtection="1">
      <alignment horizontal="left" vertical="center" wrapText="1"/>
      <protection locked="0"/>
    </xf>
    <xf numFmtId="0" fontId="0" fillId="2" borderId="0" xfId="0" applyFill="1" applyAlignment="1">
      <alignment horizontal="left"/>
    </xf>
    <xf numFmtId="166" fontId="3" fillId="0" borderId="1" xfId="0" applyNumberFormat="1" applyFont="1" applyBorder="1" applyAlignment="1">
      <alignment horizontal="center" vertical="center" wrapText="1"/>
    </xf>
    <xf numFmtId="0" fontId="7" fillId="5" borderId="1" xfId="0" quotePrefix="1" applyFont="1" applyFill="1" applyBorder="1" applyAlignment="1" applyProtection="1">
      <alignment horizontal="center" vertical="center" wrapText="1"/>
      <protection locked="0"/>
    </xf>
    <xf numFmtId="0" fontId="7" fillId="5" borderId="1" xfId="0" applyFont="1" applyFill="1" applyBorder="1" applyAlignment="1" applyProtection="1">
      <alignment horizontal="left" vertical="center" wrapText="1"/>
      <protection locked="0"/>
    </xf>
    <xf numFmtId="0" fontId="65" fillId="5" borderId="1" xfId="0" applyFont="1" applyFill="1" applyBorder="1" applyAlignment="1" applyProtection="1">
      <alignment horizontal="center" vertical="center" wrapText="1"/>
      <protection locked="0"/>
    </xf>
    <xf numFmtId="0" fontId="65" fillId="5" borderId="1" xfId="0" applyFont="1" applyFill="1" applyBorder="1" applyAlignment="1">
      <alignment horizontal="center" vertical="center" wrapText="1"/>
    </xf>
    <xf numFmtId="165" fontId="65" fillId="5" borderId="1" xfId="1" applyNumberFormat="1" applyFont="1" applyFill="1" applyBorder="1" applyAlignment="1" applyProtection="1">
      <alignment horizontal="center" vertical="center"/>
      <protection locked="0"/>
    </xf>
    <xf numFmtId="1" fontId="65" fillId="5" borderId="1" xfId="1" applyNumberFormat="1" applyFont="1" applyFill="1" applyBorder="1" applyAlignment="1" applyProtection="1">
      <alignment horizontal="center" vertical="center"/>
      <protection locked="0"/>
    </xf>
    <xf numFmtId="169" fontId="65" fillId="5" borderId="1" xfId="5" quotePrefix="1" applyNumberFormat="1" applyFont="1" applyFill="1" applyBorder="1" applyAlignment="1">
      <alignment horizontal="center" vertical="center" wrapText="1"/>
    </xf>
    <xf numFmtId="0" fontId="66" fillId="5" borderId="1" xfId="0" quotePrefix="1" applyFont="1" applyFill="1" applyBorder="1" applyAlignment="1">
      <alignment vertical="center" wrapText="1"/>
    </xf>
    <xf numFmtId="0" fontId="66" fillId="5" borderId="1" xfId="0" applyFont="1" applyFill="1" applyBorder="1" applyAlignment="1">
      <alignment vertical="center" wrapText="1"/>
    </xf>
    <xf numFmtId="2" fontId="57" fillId="5" borderId="1" xfId="0" applyNumberFormat="1" applyFont="1" applyFill="1" applyBorder="1" applyAlignment="1">
      <alignment vertical="center" wrapText="1"/>
    </xf>
    <xf numFmtId="0" fontId="11" fillId="2" borderId="1" xfId="0" applyFont="1" applyFill="1" applyBorder="1" applyAlignment="1">
      <alignment vertical="center" wrapText="1"/>
    </xf>
    <xf numFmtId="0" fontId="11" fillId="2" borderId="1" xfId="0" applyFont="1" applyFill="1" applyBorder="1" applyAlignment="1">
      <alignment horizontal="center" vertical="center" wrapText="1"/>
    </xf>
    <xf numFmtId="0" fontId="11" fillId="2" borderId="1" xfId="0" applyFont="1" applyFill="1" applyBorder="1"/>
    <xf numFmtId="166" fontId="3" fillId="5" borderId="1" xfId="0" applyNumberFormat="1" applyFont="1" applyFill="1" applyBorder="1" applyAlignment="1">
      <alignment horizontal="center" vertical="center" wrapText="1"/>
    </xf>
    <xf numFmtId="0" fontId="12" fillId="0" borderId="1" xfId="0" applyFont="1" applyBorder="1" applyAlignment="1">
      <alignment wrapText="1"/>
    </xf>
    <xf numFmtId="0" fontId="22"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vertical="center" wrapText="1"/>
      <protection locked="0"/>
    </xf>
    <xf numFmtId="0" fontId="13" fillId="2" borderId="0" xfId="0" applyFont="1" applyFill="1" applyAlignment="1">
      <alignment vertical="center" wrapText="1"/>
    </xf>
    <xf numFmtId="0" fontId="22" fillId="2" borderId="1" xfId="0" applyFont="1" applyFill="1" applyBorder="1" applyAlignment="1" applyProtection="1">
      <alignment horizontal="justify" vertical="center" wrapText="1"/>
      <protection locked="0"/>
    </xf>
    <xf numFmtId="49" fontId="22" fillId="2" borderId="1" xfId="0" applyNumberFormat="1" applyFont="1" applyFill="1" applyBorder="1" applyAlignment="1" applyProtection="1">
      <alignment horizontal="center" vertical="center" wrapText="1"/>
      <protection locked="0"/>
    </xf>
    <xf numFmtId="49" fontId="22" fillId="2" borderId="1" xfId="0" applyNumberFormat="1" applyFont="1" applyFill="1" applyBorder="1" applyAlignment="1" applyProtection="1">
      <alignment horizontal="left" vertical="center" wrapText="1"/>
      <protection locked="0"/>
    </xf>
    <xf numFmtId="164" fontId="3" fillId="2" borderId="1" xfId="5" quotePrefix="1" applyFont="1" applyFill="1" applyBorder="1" applyAlignment="1">
      <alignment horizontal="center" vertical="center" wrapText="1"/>
    </xf>
    <xf numFmtId="169" fontId="4" fillId="2" borderId="1" xfId="5" applyNumberFormat="1" applyFont="1" applyFill="1" applyBorder="1" applyAlignment="1">
      <alignment horizontal="center" vertical="center" wrapText="1"/>
    </xf>
    <xf numFmtId="0" fontId="25" fillId="0" borderId="1" xfId="0" quotePrefix="1" applyFont="1" applyBorder="1" applyAlignment="1">
      <alignment horizontal="center" vertical="center" wrapText="1"/>
    </xf>
    <xf numFmtId="0" fontId="25" fillId="0" borderId="1" xfId="0" applyFont="1" applyBorder="1" applyAlignment="1">
      <alignment horizontal="center" vertical="center" wrapText="1"/>
    </xf>
    <xf numFmtId="0" fontId="12" fillId="2" borderId="1" xfId="0" applyFont="1" applyFill="1" applyBorder="1" applyAlignment="1">
      <alignment horizontal="center"/>
    </xf>
    <xf numFmtId="0" fontId="12" fillId="0" borderId="1" xfId="0" applyFont="1" applyBorder="1" applyAlignment="1">
      <alignment vertical="center" wrapText="1"/>
    </xf>
    <xf numFmtId="0" fontId="68" fillId="5" borderId="0" xfId="0" applyFont="1" applyFill="1"/>
    <xf numFmtId="0" fontId="68" fillId="5" borderId="0" xfId="0" applyFont="1" applyFill="1" applyAlignment="1">
      <alignment horizontal="left"/>
    </xf>
    <xf numFmtId="49" fontId="3" fillId="0" borderId="1" xfId="0" applyNumberFormat="1" applyFont="1" applyBorder="1" applyAlignment="1">
      <alignment horizontal="left" vertical="center"/>
    </xf>
    <xf numFmtId="0" fontId="20" fillId="0" borderId="1" xfId="0" applyFont="1" applyBorder="1" applyAlignment="1">
      <alignment horizontal="center" vertical="center"/>
    </xf>
    <xf numFmtId="0" fontId="20" fillId="5" borderId="1" xfId="0" applyFont="1" applyFill="1" applyBorder="1" applyAlignment="1">
      <alignment horizontal="center" vertical="center" wrapText="1"/>
    </xf>
    <xf numFmtId="0" fontId="20" fillId="0" borderId="1" xfId="0" applyFont="1" applyBorder="1" applyAlignment="1">
      <alignment horizontal="center" vertical="center" wrapText="1"/>
    </xf>
    <xf numFmtId="49" fontId="3" fillId="0" borderId="1" xfId="0" quotePrefix="1" applyNumberFormat="1" applyFont="1" applyBorder="1" applyAlignment="1">
      <alignment horizontal="center" vertical="center" wrapText="1"/>
    </xf>
    <xf numFmtId="0" fontId="3" fillId="2" borderId="0" xfId="0" applyFont="1" applyFill="1" applyAlignment="1">
      <alignment vertical="center" wrapText="1"/>
    </xf>
    <xf numFmtId="0" fontId="12" fillId="0" borderId="0" xfId="0" applyFont="1" applyAlignment="1">
      <alignment wrapText="1"/>
    </xf>
    <xf numFmtId="0" fontId="23" fillId="2" borderId="1" xfId="0" applyFont="1" applyFill="1" applyBorder="1" applyAlignment="1" applyProtection="1">
      <alignment horizontal="center" vertical="center" wrapText="1"/>
      <protection locked="0"/>
    </xf>
    <xf numFmtId="49" fontId="3" fillId="0" borderId="15" xfId="0" applyNumberFormat="1" applyFont="1" applyBorder="1" applyAlignment="1">
      <alignment horizontal="left" vertical="center"/>
    </xf>
    <xf numFmtId="0" fontId="11" fillId="0" borderId="1" xfId="0" applyFont="1" applyBorder="1" applyAlignment="1">
      <alignment horizontal="center" vertical="center" wrapText="1"/>
    </xf>
    <xf numFmtId="49" fontId="3" fillId="0" borderId="0" xfId="0" applyNumberFormat="1" applyFont="1" applyAlignment="1">
      <alignment horizontal="left" vertical="center"/>
    </xf>
    <xf numFmtId="49" fontId="3" fillId="0" borderId="2" xfId="0" quotePrefix="1" applyNumberFormat="1" applyFont="1" applyBorder="1" applyAlignment="1">
      <alignment horizontal="center" vertical="center" wrapText="1"/>
    </xf>
    <xf numFmtId="0" fontId="12" fillId="5" borderId="1" xfId="0" applyFont="1" applyFill="1" applyBorder="1" applyAlignment="1">
      <alignment horizontal="left" vertical="center" wrapText="1"/>
    </xf>
    <xf numFmtId="0" fontId="25" fillId="5" borderId="1" xfId="0" quotePrefix="1" applyFont="1" applyFill="1" applyBorder="1" applyAlignment="1">
      <alignment horizontal="center" vertical="center" wrapText="1"/>
    </xf>
    <xf numFmtId="0" fontId="12" fillId="5" borderId="1" xfId="0" applyFont="1" applyFill="1" applyBorder="1" applyAlignment="1">
      <alignment horizontal="center"/>
    </xf>
    <xf numFmtId="0" fontId="12" fillId="5" borderId="1" xfId="0" quotePrefix="1" applyFont="1" applyFill="1" applyBorder="1" applyAlignment="1">
      <alignment horizontal="center"/>
    </xf>
    <xf numFmtId="0" fontId="13" fillId="0" borderId="1" xfId="0" quotePrefix="1" applyFont="1" applyBorder="1" applyAlignment="1">
      <alignment horizontal="left" vertical="center" wrapText="1"/>
    </xf>
    <xf numFmtId="0" fontId="8" fillId="0" borderId="0" xfId="0" applyFont="1" applyAlignment="1">
      <alignment horizontal="left" vertical="center" wrapText="1"/>
    </xf>
    <xf numFmtId="0" fontId="7" fillId="0" borderId="1" xfId="0" applyFont="1" applyBorder="1" applyAlignment="1">
      <alignment horizontal="left" vertical="center" wrapText="1"/>
    </xf>
    <xf numFmtId="0" fontId="18" fillId="0" borderId="1" xfId="0" applyFont="1" applyBorder="1" applyAlignment="1">
      <alignment horizontal="left" vertical="center" wrapText="1"/>
    </xf>
    <xf numFmtId="0" fontId="26" fillId="0" borderId="1" xfId="0" applyFont="1" applyBorder="1" applyAlignment="1">
      <alignment horizontal="left" vertical="center" wrapText="1"/>
    </xf>
    <xf numFmtId="0" fontId="18" fillId="2" borderId="1" xfId="0" applyFont="1" applyFill="1" applyBorder="1" applyAlignment="1">
      <alignment horizontal="left" vertical="center" wrapText="1"/>
    </xf>
    <xf numFmtId="0" fontId="16" fillId="0" borderId="0" xfId="0" quotePrefix="1" applyFont="1" applyAlignment="1">
      <alignment horizontal="left" vertical="center" wrapText="1"/>
    </xf>
    <xf numFmtId="0" fontId="16" fillId="0" borderId="0" xfId="0" applyFont="1" applyAlignment="1">
      <alignment horizontal="left"/>
    </xf>
    <xf numFmtId="0" fontId="12" fillId="2" borderId="0" xfId="0" applyFont="1" applyFill="1" applyAlignment="1">
      <alignment horizontal="center" vertical="center" wrapText="1"/>
    </xf>
    <xf numFmtId="0" fontId="15" fillId="2" borderId="0" xfId="0" applyFont="1" applyFill="1" applyAlignment="1">
      <alignment vertical="center" wrapText="1"/>
    </xf>
    <xf numFmtId="0" fontId="11" fillId="5" borderId="1" xfId="0" applyFont="1" applyFill="1" applyBorder="1" applyAlignment="1">
      <alignment horizontal="center" vertical="center" wrapText="1"/>
    </xf>
    <xf numFmtId="2" fontId="3" fillId="2" borderId="1" xfId="0" applyNumberFormat="1" applyFont="1" applyFill="1" applyBorder="1" applyAlignment="1">
      <alignment horizontal="center" vertical="center" wrapText="1"/>
    </xf>
    <xf numFmtId="0" fontId="13" fillId="2" borderId="1" xfId="0" quotePrefix="1" applyFont="1" applyFill="1" applyBorder="1" applyAlignment="1">
      <alignment horizontal="left" vertical="center" wrapText="1"/>
    </xf>
    <xf numFmtId="0" fontId="11" fillId="2"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justify" vertical="center" wrapText="1"/>
      <protection locked="0"/>
    </xf>
    <xf numFmtId="49" fontId="11" fillId="2" borderId="1" xfId="0" applyNumberFormat="1" applyFont="1" applyFill="1" applyBorder="1" applyAlignment="1" applyProtection="1">
      <alignment horizontal="center" vertical="center" wrapText="1"/>
      <protection locked="0"/>
    </xf>
    <xf numFmtId="0" fontId="3" fillId="2" borderId="1" xfId="0" quotePrefix="1" applyFont="1" applyFill="1" applyBorder="1" applyAlignment="1">
      <alignment horizontal="left" vertical="center" wrapText="1"/>
    </xf>
    <xf numFmtId="0" fontId="13" fillId="0" borderId="1" xfId="0" applyFont="1" applyBorder="1" applyAlignment="1">
      <alignment horizontal="left" vertical="center" wrapText="1"/>
    </xf>
    <xf numFmtId="0" fontId="3" fillId="4" borderId="1" xfId="0" applyFont="1" applyFill="1" applyBorder="1" applyAlignment="1">
      <alignment horizontal="left" vertical="center" wrapText="1"/>
    </xf>
    <xf numFmtId="0" fontId="18" fillId="0" borderId="1" xfId="0" quotePrefix="1" applyFont="1" applyBorder="1" applyAlignment="1">
      <alignment horizontal="left" vertical="center" wrapText="1"/>
    </xf>
    <xf numFmtId="0" fontId="3" fillId="0" borderId="1" xfId="0" quotePrefix="1" applyFont="1" applyBorder="1" applyAlignment="1">
      <alignment horizontal="left" vertical="center" wrapText="1"/>
    </xf>
    <xf numFmtId="49" fontId="11" fillId="0" borderId="1" xfId="0" quotePrefix="1" applyNumberFormat="1" applyFont="1" applyBorder="1" applyAlignment="1">
      <alignment horizontal="center" vertical="center" wrapText="1"/>
    </xf>
    <xf numFmtId="0" fontId="11" fillId="0" borderId="1" xfId="0" applyFont="1" applyBorder="1" applyAlignment="1">
      <alignment vertical="center"/>
    </xf>
    <xf numFmtId="0" fontId="3" fillId="0" borderId="0" xfId="0" applyFont="1"/>
    <xf numFmtId="0" fontId="11" fillId="2" borderId="1" xfId="0" applyFont="1" applyFill="1" applyBorder="1" applyAlignment="1" applyProtection="1">
      <alignment vertical="center" wrapText="1"/>
      <protection locked="0"/>
    </xf>
    <xf numFmtId="0" fontId="4" fillId="2" borderId="1" xfId="0" quotePrefix="1" applyFont="1" applyFill="1" applyBorder="1" applyAlignment="1">
      <alignment horizontal="center" vertical="center" wrapText="1"/>
    </xf>
    <xf numFmtId="0" fontId="12" fillId="0" borderId="1" xfId="0" quotePrefix="1" applyFont="1" applyBorder="1" applyAlignment="1">
      <alignment horizontal="left" wrapText="1"/>
    </xf>
    <xf numFmtId="0" fontId="12" fillId="0" borderId="1" xfId="0" applyFont="1" applyBorder="1" applyAlignment="1">
      <alignment horizontal="left"/>
    </xf>
    <xf numFmtId="0" fontId="23" fillId="0" borderId="1" xfId="0" quotePrefix="1" applyFont="1" applyBorder="1" applyAlignment="1" applyProtection="1">
      <alignment horizontal="center" vertical="center" wrapText="1"/>
      <protection locked="0"/>
    </xf>
    <xf numFmtId="0" fontId="2" fillId="0" borderId="1" xfId="0" applyFont="1" applyBorder="1" applyAlignment="1">
      <alignment horizontal="center" vertical="center" wrapText="1"/>
    </xf>
    <xf numFmtId="2" fontId="2" fillId="0" borderId="1" xfId="0" applyNumberFormat="1"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1" xfId="0" applyFont="1" applyBorder="1" applyAlignment="1">
      <alignment vertical="center"/>
    </xf>
    <xf numFmtId="0" fontId="23" fillId="0" borderId="1" xfId="0" quotePrefix="1" applyFont="1" applyBorder="1" applyAlignment="1">
      <alignment horizontal="center" vertical="center" wrapText="1"/>
    </xf>
    <xf numFmtId="0" fontId="23" fillId="0" borderId="0" xfId="0" applyFont="1" applyAlignment="1">
      <alignment horizontal="center" vertical="center" wrapText="1"/>
    </xf>
    <xf numFmtId="0" fontId="69" fillId="0" borderId="1" xfId="0" applyFont="1" applyBorder="1" applyAlignment="1">
      <alignment horizontal="left" vertical="center" wrapText="1"/>
    </xf>
    <xf numFmtId="0" fontId="2" fillId="0" borderId="0" xfId="0" applyFont="1"/>
    <xf numFmtId="0" fontId="11" fillId="2" borderId="1" xfId="0" applyFont="1" applyFill="1" applyBorder="1" applyAlignment="1" applyProtection="1">
      <alignment horizontal="left" vertical="center" wrapText="1"/>
      <protection locked="0"/>
    </xf>
    <xf numFmtId="49" fontId="20" fillId="2" borderId="1" xfId="3" applyNumberFormat="1" applyFont="1" applyFill="1" applyBorder="1" applyAlignment="1">
      <alignment horizontal="center" vertical="center" wrapText="1"/>
    </xf>
    <xf numFmtId="0" fontId="7" fillId="2" borderId="1" xfId="0" applyFont="1" applyFill="1" applyBorder="1" applyAlignment="1">
      <alignment horizontal="left" vertical="center" wrapText="1"/>
    </xf>
    <xf numFmtId="0" fontId="2" fillId="0" borderId="3" xfId="0" applyFont="1" applyBorder="1" applyAlignment="1">
      <alignment horizontal="center" vertical="center" wrapText="1"/>
    </xf>
    <xf numFmtId="0" fontId="2" fillId="7"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70" fillId="0" borderId="1" xfId="0" quotePrefix="1" applyFont="1" applyBorder="1" applyAlignment="1">
      <alignment horizontal="center" vertical="center" wrapText="1"/>
    </xf>
    <xf numFmtId="0" fontId="70" fillId="0" borderId="1" xfId="0" quotePrefix="1" applyFont="1" applyBorder="1" applyAlignment="1">
      <alignment vertical="center" wrapText="1"/>
    </xf>
    <xf numFmtId="0" fontId="71" fillId="0" borderId="1" xfId="0" quotePrefix="1" applyFont="1" applyBorder="1" applyAlignment="1">
      <alignment horizontal="center" vertical="center" wrapText="1"/>
    </xf>
    <xf numFmtId="0" fontId="13" fillId="0" borderId="1" xfId="0" quotePrefix="1" applyFont="1" applyBorder="1" applyAlignment="1">
      <alignment horizontal="center" vertical="center" wrapText="1"/>
    </xf>
    <xf numFmtId="0" fontId="26" fillId="0" borderId="1" xfId="0" applyFont="1" applyBorder="1" applyAlignment="1">
      <alignment horizontal="justify" vertical="center" wrapText="1"/>
    </xf>
    <xf numFmtId="0" fontId="18" fillId="0" borderId="1" xfId="0" quotePrefix="1" applyFont="1" applyBorder="1" applyAlignment="1">
      <alignment horizontal="center" vertical="center" wrapText="1"/>
    </xf>
    <xf numFmtId="0" fontId="4" fillId="5" borderId="1" xfId="0" quotePrefix="1" applyFont="1" applyFill="1" applyBorder="1" applyAlignment="1">
      <alignment horizontal="center" vertical="center" wrapText="1"/>
    </xf>
    <xf numFmtId="0" fontId="16" fillId="0" borderId="0" xfId="0" applyFont="1" applyAlignment="1">
      <alignment horizontal="center"/>
    </xf>
    <xf numFmtId="0" fontId="72" fillId="0" borderId="0" xfId="0" quotePrefix="1" applyFont="1" applyAlignment="1">
      <alignment horizontal="center" vertical="center" wrapText="1"/>
    </xf>
    <xf numFmtId="0" fontId="17" fillId="0" borderId="0" xfId="0" applyFont="1" applyAlignment="1">
      <alignment horizontal="center"/>
    </xf>
    <xf numFmtId="0" fontId="73" fillId="0" borderId="0" xfId="0" applyFont="1" applyAlignment="1">
      <alignment vertical="top" wrapText="1"/>
    </xf>
    <xf numFmtId="0" fontId="25" fillId="0" borderId="0" xfId="0" applyFont="1" applyAlignment="1">
      <alignment vertical="top" wrapText="1"/>
    </xf>
    <xf numFmtId="0" fontId="27" fillId="0" borderId="0" xfId="0" applyFont="1" applyAlignment="1">
      <alignment horizontal="center" vertical="center" wrapText="1"/>
    </xf>
    <xf numFmtId="0" fontId="19" fillId="0" borderId="0" xfId="0" applyFont="1" applyAlignment="1">
      <alignment vertical="top" wrapText="1"/>
    </xf>
    <xf numFmtId="0" fontId="17" fillId="0" borderId="0" xfId="0" applyFont="1" applyAlignment="1">
      <alignment horizontal="center" vertical="center"/>
    </xf>
    <xf numFmtId="0" fontId="16" fillId="0" borderId="0" xfId="0" quotePrefix="1" applyFont="1"/>
    <xf numFmtId="0" fontId="16" fillId="0" borderId="0" xfId="0" applyFont="1" applyAlignment="1">
      <alignment wrapText="1"/>
    </xf>
    <xf numFmtId="0" fontId="25" fillId="0" borderId="0" xfId="0" applyFont="1"/>
    <xf numFmtId="0" fontId="74" fillId="0" borderId="0" xfId="0" applyFont="1"/>
    <xf numFmtId="0" fontId="75" fillId="0" borderId="0" xfId="0" applyFont="1" applyAlignment="1">
      <alignment horizontal="center"/>
    </xf>
    <xf numFmtId="0" fontId="25" fillId="0" borderId="0" xfId="0" applyFont="1" applyAlignment="1">
      <alignment horizontal="center"/>
    </xf>
    <xf numFmtId="0" fontId="75" fillId="5" borderId="0" xfId="0" applyFont="1" applyFill="1" applyAlignment="1" applyProtection="1">
      <alignment horizontal="center" vertical="center"/>
      <protection locked="0"/>
    </xf>
    <xf numFmtId="0" fontId="75" fillId="0" borderId="0" xfId="0" applyFont="1" applyAlignment="1" applyProtection="1">
      <alignment horizontal="center" vertical="center"/>
      <protection locked="0"/>
    </xf>
    <xf numFmtId="0" fontId="75" fillId="13" borderId="0" xfId="0" applyFont="1" applyFill="1" applyAlignment="1" applyProtection="1">
      <alignment horizontal="center" vertical="center"/>
      <protection locked="0"/>
    </xf>
    <xf numFmtId="0" fontId="75" fillId="14" borderId="0" xfId="0" applyFont="1" applyFill="1" applyAlignment="1" applyProtection="1">
      <alignment horizontal="center" vertical="center"/>
      <protection locked="0"/>
    </xf>
    <xf numFmtId="0" fontId="75" fillId="6" borderId="0" xfId="0" applyFont="1" applyFill="1" applyAlignment="1" applyProtection="1">
      <alignment horizontal="center" vertical="center"/>
      <protection locked="0"/>
    </xf>
    <xf numFmtId="0" fontId="25" fillId="5" borderId="0" xfId="0" applyFont="1" applyFill="1" applyAlignment="1">
      <alignment horizontal="center"/>
    </xf>
    <xf numFmtId="0" fontId="75" fillId="15" borderId="0" xfId="0" applyFont="1" applyFill="1" applyAlignment="1" applyProtection="1">
      <alignment horizontal="center" vertical="center"/>
      <protection locked="0"/>
    </xf>
    <xf numFmtId="0" fontId="25" fillId="0" borderId="0" xfId="0" quotePrefix="1" applyFont="1" applyAlignment="1">
      <alignment vertical="top" wrapText="1"/>
    </xf>
    <xf numFmtId="0" fontId="75" fillId="16" borderId="0" xfId="0" applyFont="1" applyFill="1" applyAlignment="1" applyProtection="1">
      <alignment horizontal="center" vertical="center"/>
      <protection locked="0"/>
    </xf>
    <xf numFmtId="0" fontId="75" fillId="17" borderId="0" xfId="0" applyFont="1" applyFill="1" applyAlignment="1" applyProtection="1">
      <alignment horizontal="center" vertical="center"/>
      <protection locked="0"/>
    </xf>
    <xf numFmtId="0" fontId="75" fillId="18" borderId="0" xfId="0" applyFont="1" applyFill="1" applyAlignment="1" applyProtection="1">
      <alignment horizontal="center" vertical="center"/>
      <protection locked="0"/>
    </xf>
    <xf numFmtId="0" fontId="27" fillId="5" borderId="0" xfId="0" applyFont="1" applyFill="1" applyAlignment="1">
      <alignment horizontal="center" vertical="center" wrapText="1"/>
    </xf>
    <xf numFmtId="0" fontId="75" fillId="7" borderId="0" xfId="0" applyFont="1" applyFill="1" applyAlignment="1" applyProtection="1">
      <alignment horizontal="center" vertical="center"/>
      <protection locked="0"/>
    </xf>
    <xf numFmtId="0" fontId="75" fillId="19" borderId="0" xfId="0" applyFont="1" applyFill="1" applyAlignment="1" applyProtection="1">
      <alignment horizontal="center" vertical="center"/>
      <protection locked="0"/>
    </xf>
    <xf numFmtId="0" fontId="15" fillId="13" borderId="0" xfId="0" applyFont="1" applyFill="1"/>
    <xf numFmtId="0" fontId="15" fillId="14" borderId="0" xfId="0" applyFont="1" applyFill="1"/>
    <xf numFmtId="0" fontId="15" fillId="6" borderId="0" xfId="0" applyFont="1" applyFill="1"/>
    <xf numFmtId="0" fontId="12" fillId="5" borderId="0" xfId="0" applyFont="1" applyFill="1" applyAlignment="1">
      <alignment horizontal="center"/>
    </xf>
    <xf numFmtId="0" fontId="15" fillId="15" borderId="0" xfId="0" applyFont="1" applyFill="1"/>
    <xf numFmtId="0" fontId="15" fillId="16" borderId="0" xfId="0" applyFont="1" applyFill="1"/>
    <xf numFmtId="0" fontId="15" fillId="17" borderId="0" xfId="0" applyFont="1" applyFill="1"/>
    <xf numFmtId="0" fontId="15" fillId="18" borderId="0" xfId="0" applyFont="1" applyFill="1"/>
    <xf numFmtId="0" fontId="15" fillId="19" borderId="0" xfId="0" applyFont="1" applyFill="1"/>
    <xf numFmtId="0" fontId="2" fillId="0" borderId="0" xfId="0" applyFont="1" applyAlignment="1">
      <alignment horizontal="center" vertical="center" wrapText="1"/>
    </xf>
    <xf numFmtId="0" fontId="12" fillId="2" borderId="0" xfId="0" quotePrefix="1" applyFont="1" applyFill="1"/>
    <xf numFmtId="0" fontId="4" fillId="0" borderId="0" xfId="0" applyFont="1" applyAlignment="1">
      <alignment horizontal="center" vertical="center" wrapText="1"/>
    </xf>
    <xf numFmtId="0" fontId="5" fillId="0" borderId="0" xfId="0" applyFont="1" applyAlignment="1">
      <alignment horizontal="center" vertical="center" wrapText="1"/>
    </xf>
    <xf numFmtId="0" fontId="5" fillId="0" borderId="7" xfId="0" applyFont="1" applyBorder="1" applyAlignment="1">
      <alignment horizontal="center" vertical="center" wrapText="1"/>
    </xf>
    <xf numFmtId="0" fontId="29"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5" fillId="0" borderId="4" xfId="0" applyFont="1" applyBorder="1" applyAlignment="1">
      <alignment horizontal="center" vertical="center" wrapText="1"/>
    </xf>
    <xf numFmtId="9" fontId="29" fillId="2" borderId="1" xfId="0" applyNumberFormat="1" applyFont="1" applyFill="1" applyBorder="1" applyAlignment="1">
      <alignment horizontal="center" vertical="center" wrapText="1"/>
    </xf>
    <xf numFmtId="0" fontId="3" fillId="0" borderId="0" xfId="1" applyFont="1" applyBorder="1" applyAlignment="1">
      <alignment horizontal="center" vertical="center" wrapText="1"/>
    </xf>
    <xf numFmtId="0" fontId="7" fillId="5" borderId="1" xfId="1"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0" borderId="1" xfId="1" applyFont="1" applyBorder="1" applyAlignment="1">
      <alignment horizontal="center" vertical="center" wrapText="1"/>
    </xf>
    <xf numFmtId="0" fontId="7" fillId="0" borderId="1" xfId="0" applyFont="1" applyFill="1" applyBorder="1" applyAlignment="1">
      <alignment horizontal="center" vertical="center" wrapText="1"/>
    </xf>
    <xf numFmtId="0" fontId="7" fillId="5" borderId="1" xfId="2" applyFont="1" applyFill="1" applyBorder="1" applyAlignment="1">
      <alignment horizontal="center" vertical="center" wrapText="1"/>
    </xf>
    <xf numFmtId="37" fontId="4" fillId="0" borderId="4" xfId="0" applyNumberFormat="1" applyFont="1" applyBorder="1" applyAlignment="1">
      <alignment horizontal="center" vertical="center" wrapText="1"/>
    </xf>
    <xf numFmtId="0" fontId="15" fillId="2" borderId="4" xfId="0" applyFont="1" applyFill="1" applyBorder="1" applyAlignment="1">
      <alignment horizontal="center" vertical="center" wrapText="1"/>
    </xf>
    <xf numFmtId="10" fontId="76" fillId="2" borderId="1" xfId="0" applyNumberFormat="1" applyFont="1" applyFill="1" applyBorder="1" applyAlignment="1">
      <alignment vertical="center" wrapText="1"/>
    </xf>
    <xf numFmtId="0" fontId="32" fillId="5" borderId="1" xfId="0" applyFont="1" applyFill="1" applyBorder="1" applyAlignment="1">
      <alignment horizontal="center" vertical="center" wrapText="1"/>
    </xf>
    <xf numFmtId="0" fontId="37" fillId="2" borderId="3" xfId="0" quotePrefix="1" applyFont="1" applyFill="1" applyBorder="1" applyAlignment="1">
      <alignment horizontal="center" vertical="center" wrapText="1"/>
    </xf>
    <xf numFmtId="0" fontId="37" fillId="17" borderId="9" xfId="0" applyFont="1" applyFill="1" applyBorder="1" applyAlignment="1">
      <alignment horizontal="center" vertical="center" wrapText="1"/>
    </xf>
    <xf numFmtId="0" fontId="37" fillId="20" borderId="9" xfId="0" applyFont="1" applyFill="1" applyBorder="1" applyAlignment="1">
      <alignment horizontal="center" vertical="center" wrapText="1"/>
    </xf>
    <xf numFmtId="0" fontId="14" fillId="5" borderId="0" xfId="0" applyFont="1" applyFill="1" applyAlignment="1">
      <alignment horizontal="center" vertical="center"/>
    </xf>
    <xf numFmtId="0" fontId="14" fillId="0" borderId="1" xfId="0" applyFont="1" applyBorder="1" applyAlignment="1">
      <alignment horizontal="center" vertical="center"/>
    </xf>
    <xf numFmtId="0" fontId="57" fillId="0" borderId="1" xfId="0" applyFont="1" applyBorder="1" applyAlignment="1">
      <alignment horizontal="center" vertical="center" wrapText="1"/>
    </xf>
    <xf numFmtId="0" fontId="57" fillId="0" borderId="1" xfId="1" applyFont="1" applyBorder="1" applyAlignment="1">
      <alignment horizontal="center" vertical="center" wrapText="1"/>
    </xf>
    <xf numFmtId="0" fontId="57" fillId="0" borderId="1" xfId="0" applyFont="1" applyFill="1" applyBorder="1" applyAlignment="1">
      <alignment horizontal="center" vertical="center" wrapText="1"/>
    </xf>
    <xf numFmtId="0" fontId="14" fillId="0" borderId="0" xfId="0" applyFont="1" applyAlignment="1">
      <alignment horizontal="center" vertical="center"/>
    </xf>
    <xf numFmtId="0" fontId="62" fillId="0" borderId="0" xfId="0" applyFont="1"/>
    <xf numFmtId="0" fontId="40" fillId="0" borderId="1" xfId="0" applyFont="1" applyBorder="1" applyAlignment="1">
      <alignment horizontal="center" vertical="center" wrapText="1"/>
    </xf>
    <xf numFmtId="10" fontId="76" fillId="5" borderId="1" xfId="0" applyNumberFormat="1" applyFont="1" applyFill="1" applyBorder="1" applyAlignment="1">
      <alignment vertical="center" wrapText="1"/>
    </xf>
    <xf numFmtId="165" fontId="40" fillId="20" borderId="1" xfId="0" applyNumberFormat="1" applyFont="1" applyFill="1" applyBorder="1" applyAlignment="1">
      <alignment horizontal="center" vertical="center" wrapText="1"/>
    </xf>
    <xf numFmtId="0" fontId="41" fillId="4" borderId="1" xfId="0" applyFont="1" applyFill="1" applyBorder="1" applyAlignment="1">
      <alignment horizontal="center" vertical="center" wrapText="1"/>
    </xf>
    <xf numFmtId="0" fontId="14" fillId="0" borderId="1" xfId="0" quotePrefix="1" applyFont="1" applyBorder="1" applyAlignment="1">
      <alignment horizontal="center" vertical="center"/>
    </xf>
    <xf numFmtId="165" fontId="39" fillId="5" borderId="1" xfId="0" applyNumberFormat="1" applyFont="1" applyFill="1" applyBorder="1" applyAlignment="1">
      <alignment horizontal="center" vertical="center" wrapText="1"/>
    </xf>
    <xf numFmtId="165" fontId="40" fillId="5" borderId="1" xfId="0" applyNumberFormat="1" applyFont="1" applyFill="1" applyBorder="1" applyAlignment="1">
      <alignment horizontal="center" vertical="center" wrapText="1"/>
    </xf>
    <xf numFmtId="165" fontId="40" fillId="0" borderId="1" xfId="0" applyNumberFormat="1" applyFont="1" applyFill="1" applyBorder="1" applyAlignment="1">
      <alignment horizontal="center" vertical="center" wrapText="1"/>
    </xf>
    <xf numFmtId="0" fontId="38" fillId="20" borderId="3" xfId="0" applyFont="1" applyFill="1" applyBorder="1" applyAlignment="1">
      <alignment horizontal="center" vertical="center" wrapText="1"/>
    </xf>
    <xf numFmtId="165" fontId="39" fillId="0" borderId="1" xfId="0" applyNumberFormat="1" applyFont="1" applyBorder="1" applyAlignment="1">
      <alignment horizontal="center" vertical="center" wrapText="1"/>
    </xf>
    <xf numFmtId="10" fontId="39" fillId="0" borderId="1" xfId="0" applyNumberFormat="1" applyFont="1" applyBorder="1" applyAlignment="1">
      <alignment horizontal="center" vertical="center" wrapText="1"/>
    </xf>
    <xf numFmtId="0" fontId="38" fillId="5" borderId="3" xfId="0" applyFont="1" applyFill="1" applyBorder="1" applyAlignment="1">
      <alignment horizontal="center" vertical="center" wrapText="1"/>
    </xf>
    <xf numFmtId="0" fontId="38" fillId="17" borderId="9" xfId="0" applyFont="1" applyFill="1" applyBorder="1" applyAlignment="1">
      <alignment horizontal="center" vertical="center" wrapText="1"/>
    </xf>
    <xf numFmtId="0" fontId="29" fillId="21" borderId="3" xfId="0" applyFont="1" applyFill="1" applyBorder="1" applyAlignment="1">
      <alignment horizontal="center" vertical="center"/>
    </xf>
    <xf numFmtId="0" fontId="20" fillId="21" borderId="3" xfId="0" applyFont="1" applyFill="1" applyBorder="1" applyAlignment="1">
      <alignment horizontal="justify" vertical="center"/>
    </xf>
    <xf numFmtId="0" fontId="29" fillId="21" borderId="3" xfId="0" applyFont="1" applyFill="1" applyBorder="1" applyAlignment="1">
      <alignment horizontal="center" vertical="center" wrapText="1"/>
    </xf>
    <xf numFmtId="9" fontId="29" fillId="21" borderId="1" xfId="0" applyNumberFormat="1" applyFont="1" applyFill="1" applyBorder="1" applyAlignment="1">
      <alignment vertical="center" wrapText="1"/>
    </xf>
    <xf numFmtId="0" fontId="29" fillId="21" borderId="1" xfId="0" applyFont="1" applyFill="1" applyBorder="1" applyAlignment="1">
      <alignment horizontal="center" vertical="center" wrapText="1"/>
    </xf>
    <xf numFmtId="0" fontId="30" fillId="21" borderId="1" xfId="0" applyFont="1" applyFill="1" applyBorder="1" applyAlignment="1">
      <alignment horizontal="center" vertical="center" wrapText="1"/>
    </xf>
    <xf numFmtId="0" fontId="14" fillId="21" borderId="0" xfId="0" applyFont="1" applyFill="1" applyAlignment="1">
      <alignment horizontal="center" vertical="center"/>
    </xf>
    <xf numFmtId="0" fontId="40" fillId="21" borderId="0" xfId="0" applyFont="1" applyFill="1" applyAlignment="1">
      <alignment horizontal="center" vertical="center"/>
    </xf>
    <xf numFmtId="0" fontId="30" fillId="2" borderId="1" xfId="0" applyFont="1" applyFill="1" applyBorder="1" applyAlignment="1">
      <alignment horizontal="center" vertical="center" wrapText="1"/>
    </xf>
    <xf numFmtId="165" fontId="40" fillId="2" borderId="3" xfId="0" applyNumberFormat="1" applyFont="1" applyFill="1" applyBorder="1" applyAlignment="1">
      <alignment horizontal="center" vertical="center" wrapText="1"/>
    </xf>
    <xf numFmtId="0" fontId="37" fillId="17" borderId="3" xfId="0" applyFont="1" applyFill="1" applyBorder="1" applyAlignment="1">
      <alignment horizontal="center" vertical="center" wrapText="1"/>
    </xf>
    <xf numFmtId="0" fontId="38" fillId="17" borderId="3"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2" fillId="7" borderId="2"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2" fillId="4" borderId="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4" fillId="2" borderId="0" xfId="0" applyFont="1" applyFill="1" applyAlignment="1">
      <alignment horizontal="center"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0" fillId="2" borderId="1" xfId="0" applyFont="1" applyFill="1" applyBorder="1" applyAlignment="1">
      <alignment horizontal="center" vertical="center" wrapText="1"/>
    </xf>
    <xf numFmtId="0" fontId="30" fillId="2" borderId="4" xfId="0" applyFont="1" applyFill="1" applyBorder="1" applyAlignment="1">
      <alignment horizontal="center" vertical="center" wrapText="1"/>
    </xf>
    <xf numFmtId="0" fontId="30" fillId="2" borderId="3" xfId="0" applyFont="1" applyFill="1" applyBorder="1" applyAlignment="1">
      <alignment horizontal="center" vertical="center" wrapText="1"/>
    </xf>
    <xf numFmtId="165" fontId="40" fillId="2" borderId="4" xfId="0" applyNumberFormat="1" applyFont="1" applyFill="1" applyBorder="1" applyAlignment="1">
      <alignment horizontal="center" vertical="center" wrapText="1"/>
    </xf>
    <xf numFmtId="165" fontId="40" fillId="2" borderId="3" xfId="0" applyNumberFormat="1" applyFont="1" applyFill="1" applyBorder="1" applyAlignment="1">
      <alignment horizontal="center" vertical="center" wrapText="1"/>
    </xf>
    <xf numFmtId="0" fontId="28" fillId="2" borderId="0" xfId="0" applyFont="1" applyFill="1" applyAlignment="1">
      <alignment horizontal="center" vertical="center"/>
    </xf>
    <xf numFmtId="0" fontId="29" fillId="2" borderId="4" xfId="0" applyFont="1" applyFill="1" applyBorder="1" applyAlignment="1">
      <alignment horizontal="center" vertical="center"/>
    </xf>
    <xf numFmtId="0" fontId="29" fillId="2" borderId="12"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4" xfId="0" applyFont="1" applyFill="1" applyBorder="1" applyAlignment="1">
      <alignment horizontal="center" vertical="center" wrapText="1"/>
    </xf>
    <xf numFmtId="0" fontId="29" fillId="2" borderId="12" xfId="0" applyFont="1" applyFill="1" applyBorder="1" applyAlignment="1">
      <alignment horizontal="center" vertical="center" wrapText="1"/>
    </xf>
    <xf numFmtId="0" fontId="29" fillId="2" borderId="3" xfId="0" applyFont="1" applyFill="1" applyBorder="1" applyAlignment="1">
      <alignment horizontal="center" vertical="center" wrapText="1"/>
    </xf>
    <xf numFmtId="9" fontId="29" fillId="2" borderId="7" xfId="0" applyNumberFormat="1" applyFont="1" applyFill="1" applyBorder="1" applyAlignment="1">
      <alignment horizontal="center" vertical="center" wrapText="1"/>
    </xf>
    <xf numFmtId="9" fontId="29" fillId="2" borderId="8" xfId="0" applyNumberFormat="1" applyFont="1" applyFill="1" applyBorder="1" applyAlignment="1">
      <alignment horizontal="center" vertical="center" wrapText="1"/>
    </xf>
    <xf numFmtId="9" fontId="29" fillId="2" borderId="9" xfId="0" applyNumberFormat="1" applyFont="1" applyFill="1" applyBorder="1" applyAlignment="1">
      <alignment horizontal="center" vertical="center" wrapText="1"/>
    </xf>
    <xf numFmtId="9" fontId="29" fillId="2" borderId="10" xfId="0" applyNumberFormat="1" applyFont="1" applyFill="1" applyBorder="1" applyAlignment="1">
      <alignment horizontal="center" vertical="center" wrapText="1"/>
    </xf>
    <xf numFmtId="9" fontId="29" fillId="2" borderId="4" xfId="0" applyNumberFormat="1" applyFont="1" applyFill="1" applyBorder="1" applyAlignment="1">
      <alignment horizontal="center" vertical="center" wrapText="1"/>
    </xf>
    <xf numFmtId="9" fontId="29" fillId="2" borderId="12" xfId="0" applyNumberFormat="1" applyFont="1" applyFill="1" applyBorder="1" applyAlignment="1">
      <alignment horizontal="center" vertical="center" wrapText="1"/>
    </xf>
    <xf numFmtId="9" fontId="29" fillId="2" borderId="3" xfId="0" applyNumberFormat="1" applyFont="1" applyFill="1" applyBorder="1" applyAlignment="1">
      <alignment horizontal="center" vertical="center" wrapText="1"/>
    </xf>
    <xf numFmtId="0" fontId="30" fillId="2" borderId="2" xfId="0" applyFont="1" applyFill="1" applyBorder="1" applyAlignment="1">
      <alignment horizontal="center" vertical="center" wrapText="1"/>
    </xf>
    <xf numFmtId="0" fontId="30" fillId="2" borderId="11" xfId="0" applyFont="1" applyFill="1" applyBorder="1" applyAlignment="1">
      <alignment horizontal="center" vertical="center" wrapText="1"/>
    </xf>
    <xf numFmtId="0" fontId="30" fillId="2" borderId="5" xfId="0" applyFont="1" applyFill="1" applyBorder="1" applyAlignment="1">
      <alignment horizontal="center" vertical="center" wrapText="1"/>
    </xf>
    <xf numFmtId="0" fontId="54" fillId="2" borderId="7" xfId="0" applyFont="1" applyFill="1" applyBorder="1" applyAlignment="1">
      <alignment horizontal="center" vertical="center" wrapText="1"/>
    </xf>
    <xf numFmtId="0" fontId="54" fillId="2" borderId="14" xfId="0" applyFont="1" applyFill="1" applyBorder="1" applyAlignment="1">
      <alignment horizontal="center" vertical="center" wrapText="1"/>
    </xf>
    <xf numFmtId="0" fontId="54" fillId="2" borderId="8" xfId="0" applyFont="1" applyFill="1" applyBorder="1" applyAlignment="1">
      <alignment horizontal="center" vertical="center" wrapText="1"/>
    </xf>
    <xf numFmtId="0" fontId="54" fillId="2" borderId="15" xfId="0" applyFont="1" applyFill="1" applyBorder="1" applyAlignment="1">
      <alignment horizontal="center" vertical="center" wrapText="1"/>
    </xf>
    <xf numFmtId="0" fontId="54" fillId="2" borderId="0" xfId="0" applyFont="1" applyFill="1" applyAlignment="1">
      <alignment horizontal="center" vertical="center" wrapText="1"/>
    </xf>
    <xf numFmtId="0" fontId="54" fillId="2" borderId="16" xfId="0" applyFont="1" applyFill="1" applyBorder="1" applyAlignment="1">
      <alignment horizontal="center" vertical="center" wrapText="1"/>
    </xf>
    <xf numFmtId="0" fontId="54" fillId="2" borderId="9" xfId="0" applyFont="1" applyFill="1" applyBorder="1" applyAlignment="1">
      <alignment horizontal="center" vertical="center" wrapText="1"/>
    </xf>
    <xf numFmtId="0" fontId="54" fillId="2" borderId="17" xfId="0" applyFont="1" applyFill="1" applyBorder="1" applyAlignment="1">
      <alignment horizontal="center" vertical="center" wrapText="1"/>
    </xf>
    <xf numFmtId="0" fontId="54" fillId="2" borderId="10" xfId="0" applyFont="1" applyFill="1" applyBorder="1" applyAlignment="1">
      <alignment horizontal="center" vertical="center" wrapText="1"/>
    </xf>
    <xf numFmtId="0" fontId="56" fillId="2" borderId="7" xfId="0" applyFont="1" applyFill="1" applyBorder="1" applyAlignment="1">
      <alignment vertical="top" wrapText="1"/>
    </xf>
    <xf numFmtId="0" fontId="56" fillId="2" borderId="14" xfId="0" applyFont="1" applyFill="1" applyBorder="1" applyAlignment="1">
      <alignment vertical="top" wrapText="1"/>
    </xf>
    <xf numFmtId="0" fontId="56" fillId="2" borderId="8" xfId="0" applyFont="1" applyFill="1" applyBorder="1" applyAlignment="1">
      <alignment vertical="top" wrapText="1"/>
    </xf>
    <xf numFmtId="0" fontId="56" fillId="2" borderId="15" xfId="0" applyFont="1" applyFill="1" applyBorder="1" applyAlignment="1">
      <alignment vertical="top" wrapText="1"/>
    </xf>
    <xf numFmtId="0" fontId="56" fillId="2" borderId="0" xfId="0" applyFont="1" applyFill="1" applyAlignment="1">
      <alignment vertical="top" wrapText="1"/>
    </xf>
    <xf numFmtId="0" fontId="56" fillId="2" borderId="16" xfId="0" applyFont="1" applyFill="1" applyBorder="1" applyAlignment="1">
      <alignment vertical="top" wrapText="1"/>
    </xf>
    <xf numFmtId="0" fontId="56" fillId="2" borderId="9" xfId="0" applyFont="1" applyFill="1" applyBorder="1" applyAlignment="1">
      <alignment vertical="top" wrapText="1"/>
    </xf>
    <xf numFmtId="0" fontId="56" fillId="2" borderId="17" xfId="0" applyFont="1" applyFill="1" applyBorder="1" applyAlignment="1">
      <alignment vertical="top" wrapText="1"/>
    </xf>
    <xf numFmtId="0" fontId="56" fillId="2" borderId="10" xfId="0" applyFont="1" applyFill="1" applyBorder="1" applyAlignment="1">
      <alignment vertical="top" wrapText="1"/>
    </xf>
    <xf numFmtId="0" fontId="5"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4" fillId="0" borderId="0" xfId="0" applyFont="1" applyAlignment="1">
      <alignment horizontal="left" vertical="top"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cellXfs>
  <cellStyles count="6">
    <cellStyle name="Comma" xfId="5" builtinId="3"/>
    <cellStyle name="Currency" xfId="3" builtinId="4"/>
    <cellStyle name="Normal" xfId="0" builtinId="0"/>
    <cellStyle name="Normal 2" xfId="1"/>
    <cellStyle name="Normal 3" xfId="4"/>
    <cellStyle name="Normal_Sheet1" xfId="2"/>
  </cellStyles>
  <dxfs count="238">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FF00"/>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21" Type="http://schemas.openxmlformats.org/officeDocument/2006/relationships/worksheet" Target="worksheets/sheet21.xml"/><Relationship Id="rId63" Type="http://schemas.openxmlformats.org/officeDocument/2006/relationships/worksheet" Target="worksheets/sheet63.xml"/><Relationship Id="rId159" Type="http://schemas.openxmlformats.org/officeDocument/2006/relationships/worksheet" Target="worksheets/sheet159.xml"/><Relationship Id="rId324" Type="http://schemas.openxmlformats.org/officeDocument/2006/relationships/worksheet" Target="worksheets/sheet324.xml"/><Relationship Id="rId366" Type="http://schemas.openxmlformats.org/officeDocument/2006/relationships/externalLink" Target="externalLinks/externalLink3.xml"/><Relationship Id="rId170" Type="http://schemas.openxmlformats.org/officeDocument/2006/relationships/worksheet" Target="worksheets/sheet170.xml"/><Relationship Id="rId226" Type="http://schemas.openxmlformats.org/officeDocument/2006/relationships/worksheet" Target="worksheets/sheet226.xml"/><Relationship Id="rId268" Type="http://schemas.openxmlformats.org/officeDocument/2006/relationships/worksheet" Target="worksheets/sheet268.xml"/><Relationship Id="rId32" Type="http://schemas.openxmlformats.org/officeDocument/2006/relationships/worksheet" Target="worksheets/sheet32.xml"/><Relationship Id="rId74" Type="http://schemas.openxmlformats.org/officeDocument/2006/relationships/worksheet" Target="worksheets/sheet74.xml"/><Relationship Id="rId128" Type="http://schemas.openxmlformats.org/officeDocument/2006/relationships/worksheet" Target="worksheets/sheet128.xml"/><Relationship Id="rId335" Type="http://schemas.openxmlformats.org/officeDocument/2006/relationships/worksheet" Target="worksheets/sheet335.xml"/><Relationship Id="rId377" Type="http://schemas.openxmlformats.org/officeDocument/2006/relationships/externalLink" Target="externalLinks/externalLink14.xml"/><Relationship Id="rId5" Type="http://schemas.openxmlformats.org/officeDocument/2006/relationships/worksheet" Target="worksheets/sheet5.xml"/><Relationship Id="rId181" Type="http://schemas.openxmlformats.org/officeDocument/2006/relationships/worksheet" Target="worksheets/sheet181.xml"/><Relationship Id="rId237" Type="http://schemas.openxmlformats.org/officeDocument/2006/relationships/worksheet" Target="worksheets/sheet237.xml"/><Relationship Id="rId279" Type="http://schemas.openxmlformats.org/officeDocument/2006/relationships/worksheet" Target="worksheets/sheet279.xml"/><Relationship Id="rId43" Type="http://schemas.openxmlformats.org/officeDocument/2006/relationships/worksheet" Target="worksheets/sheet43.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346" Type="http://schemas.openxmlformats.org/officeDocument/2006/relationships/worksheet" Target="worksheets/sheet346.xml"/><Relationship Id="rId85" Type="http://schemas.openxmlformats.org/officeDocument/2006/relationships/worksheet" Target="worksheets/sheet85.xml"/><Relationship Id="rId150" Type="http://schemas.openxmlformats.org/officeDocument/2006/relationships/worksheet" Target="worksheets/sheet150.xml"/><Relationship Id="rId192" Type="http://schemas.openxmlformats.org/officeDocument/2006/relationships/worksheet" Target="worksheets/sheet192.xml"/><Relationship Id="rId206" Type="http://schemas.openxmlformats.org/officeDocument/2006/relationships/worksheet" Target="worksheets/sheet206.xml"/><Relationship Id="rId248" Type="http://schemas.openxmlformats.org/officeDocument/2006/relationships/worksheet" Target="worksheets/sheet248.xml"/><Relationship Id="rId12" Type="http://schemas.openxmlformats.org/officeDocument/2006/relationships/worksheet" Target="worksheets/sheet12.xml"/><Relationship Id="rId108" Type="http://schemas.openxmlformats.org/officeDocument/2006/relationships/worksheet" Target="worksheets/sheet108.xml"/><Relationship Id="rId315" Type="http://schemas.openxmlformats.org/officeDocument/2006/relationships/worksheet" Target="worksheets/sheet315.xml"/><Relationship Id="rId357" Type="http://schemas.openxmlformats.org/officeDocument/2006/relationships/worksheet" Target="worksheets/sheet357.xml"/><Relationship Id="rId54" Type="http://schemas.openxmlformats.org/officeDocument/2006/relationships/worksheet" Target="worksheets/sheet54.xml"/><Relationship Id="rId96" Type="http://schemas.openxmlformats.org/officeDocument/2006/relationships/worksheet" Target="worksheets/sheet96.xml"/><Relationship Id="rId161" Type="http://schemas.openxmlformats.org/officeDocument/2006/relationships/worksheet" Target="worksheets/sheet161.xml"/><Relationship Id="rId217" Type="http://schemas.openxmlformats.org/officeDocument/2006/relationships/worksheet" Target="worksheets/sheet217.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326" Type="http://schemas.openxmlformats.org/officeDocument/2006/relationships/worksheet" Target="worksheets/sheet326.xml"/><Relationship Id="rId65" Type="http://schemas.openxmlformats.org/officeDocument/2006/relationships/worksheet" Target="worksheets/sheet65.xml"/><Relationship Id="rId130" Type="http://schemas.openxmlformats.org/officeDocument/2006/relationships/worksheet" Target="worksheets/sheet130.xml"/><Relationship Id="rId368" Type="http://schemas.openxmlformats.org/officeDocument/2006/relationships/externalLink" Target="externalLinks/externalLink5.xml"/><Relationship Id="rId172" Type="http://schemas.openxmlformats.org/officeDocument/2006/relationships/worksheet" Target="worksheets/sheet172.xml"/><Relationship Id="rId228" Type="http://schemas.openxmlformats.org/officeDocument/2006/relationships/worksheet" Target="worksheets/sheet228.xml"/><Relationship Id="rId281" Type="http://schemas.openxmlformats.org/officeDocument/2006/relationships/worksheet" Target="worksheets/sheet281.xml"/><Relationship Id="rId337" Type="http://schemas.openxmlformats.org/officeDocument/2006/relationships/worksheet" Target="worksheets/sheet337.xml"/><Relationship Id="rId34" Type="http://schemas.openxmlformats.org/officeDocument/2006/relationships/worksheet" Target="worksheets/sheet34.xml"/><Relationship Id="rId76" Type="http://schemas.openxmlformats.org/officeDocument/2006/relationships/worksheet" Target="worksheets/sheet76.xml"/><Relationship Id="rId141" Type="http://schemas.openxmlformats.org/officeDocument/2006/relationships/worksheet" Target="worksheets/sheet141.xml"/><Relationship Id="rId379" Type="http://schemas.openxmlformats.org/officeDocument/2006/relationships/externalLink" Target="externalLinks/externalLink16.xml"/><Relationship Id="rId7" Type="http://schemas.openxmlformats.org/officeDocument/2006/relationships/worksheet" Target="worksheets/sheet7.xml"/><Relationship Id="rId183" Type="http://schemas.openxmlformats.org/officeDocument/2006/relationships/worksheet" Target="worksheets/sheet183.xml"/><Relationship Id="rId239" Type="http://schemas.openxmlformats.org/officeDocument/2006/relationships/worksheet" Target="worksheets/sheet239.xml"/><Relationship Id="rId250" Type="http://schemas.openxmlformats.org/officeDocument/2006/relationships/worksheet" Target="worksheets/sheet250.xml"/><Relationship Id="rId292" Type="http://schemas.openxmlformats.org/officeDocument/2006/relationships/worksheet" Target="worksheets/sheet292.xml"/><Relationship Id="rId306" Type="http://schemas.openxmlformats.org/officeDocument/2006/relationships/worksheet" Target="worksheets/sheet306.xml"/><Relationship Id="rId45" Type="http://schemas.openxmlformats.org/officeDocument/2006/relationships/worksheet" Target="worksheets/sheet45.xml"/><Relationship Id="rId87" Type="http://schemas.openxmlformats.org/officeDocument/2006/relationships/worksheet" Target="worksheets/sheet87.xml"/><Relationship Id="rId110" Type="http://schemas.openxmlformats.org/officeDocument/2006/relationships/worksheet" Target="worksheets/sheet110.xml"/><Relationship Id="rId348" Type="http://schemas.openxmlformats.org/officeDocument/2006/relationships/worksheet" Target="worksheets/sheet348.xml"/><Relationship Id="rId152" Type="http://schemas.openxmlformats.org/officeDocument/2006/relationships/worksheet" Target="worksheets/sheet152.xml"/><Relationship Id="rId194" Type="http://schemas.openxmlformats.org/officeDocument/2006/relationships/worksheet" Target="worksheets/sheet194.xml"/><Relationship Id="rId208" Type="http://schemas.openxmlformats.org/officeDocument/2006/relationships/worksheet" Target="worksheets/sheet208.xml"/><Relationship Id="rId261" Type="http://schemas.openxmlformats.org/officeDocument/2006/relationships/worksheet" Target="worksheets/sheet261.xml"/><Relationship Id="rId14" Type="http://schemas.openxmlformats.org/officeDocument/2006/relationships/worksheet" Target="worksheets/sheet14.xml"/><Relationship Id="rId56" Type="http://schemas.openxmlformats.org/officeDocument/2006/relationships/worksheet" Target="worksheets/sheet56.xml"/><Relationship Id="rId317" Type="http://schemas.openxmlformats.org/officeDocument/2006/relationships/worksheet" Target="worksheets/sheet317.xml"/><Relationship Id="rId359" Type="http://schemas.openxmlformats.org/officeDocument/2006/relationships/worksheet" Target="worksheets/sheet359.xml"/><Relationship Id="rId98" Type="http://schemas.openxmlformats.org/officeDocument/2006/relationships/worksheet" Target="worksheets/sheet98.xml"/><Relationship Id="rId121" Type="http://schemas.openxmlformats.org/officeDocument/2006/relationships/worksheet" Target="worksheets/sheet121.xml"/><Relationship Id="rId163" Type="http://schemas.openxmlformats.org/officeDocument/2006/relationships/worksheet" Target="worksheets/sheet163.xml"/><Relationship Id="rId219" Type="http://schemas.openxmlformats.org/officeDocument/2006/relationships/worksheet" Target="worksheets/sheet219.xml"/><Relationship Id="rId370" Type="http://schemas.openxmlformats.org/officeDocument/2006/relationships/externalLink" Target="externalLinks/externalLink7.xml"/><Relationship Id="rId230" Type="http://schemas.openxmlformats.org/officeDocument/2006/relationships/worksheet" Target="worksheets/sheet230.xml"/><Relationship Id="rId25" Type="http://schemas.openxmlformats.org/officeDocument/2006/relationships/worksheet" Target="worksheets/sheet25.xml"/><Relationship Id="rId67" Type="http://schemas.openxmlformats.org/officeDocument/2006/relationships/worksheet" Target="worksheets/sheet67.xml"/><Relationship Id="rId272" Type="http://schemas.openxmlformats.org/officeDocument/2006/relationships/worksheet" Target="worksheets/sheet272.xml"/><Relationship Id="rId328" Type="http://schemas.openxmlformats.org/officeDocument/2006/relationships/worksheet" Target="worksheets/sheet328.xml"/><Relationship Id="rId132" Type="http://schemas.openxmlformats.org/officeDocument/2006/relationships/worksheet" Target="worksheets/sheet132.xml"/><Relationship Id="rId174" Type="http://schemas.openxmlformats.org/officeDocument/2006/relationships/worksheet" Target="worksheets/sheet174.xml"/><Relationship Id="rId381" Type="http://schemas.openxmlformats.org/officeDocument/2006/relationships/externalLink" Target="externalLinks/externalLink18.xml"/><Relationship Id="rId241" Type="http://schemas.openxmlformats.org/officeDocument/2006/relationships/worksheet" Target="worksheets/sheet241.xml"/><Relationship Id="rId36" Type="http://schemas.openxmlformats.org/officeDocument/2006/relationships/worksheet" Target="worksheets/sheet36.xml"/><Relationship Id="rId283" Type="http://schemas.openxmlformats.org/officeDocument/2006/relationships/worksheet" Target="worksheets/sheet283.xml"/><Relationship Id="rId339" Type="http://schemas.openxmlformats.org/officeDocument/2006/relationships/worksheet" Target="worksheets/sheet339.xml"/><Relationship Id="rId78" Type="http://schemas.openxmlformats.org/officeDocument/2006/relationships/worksheet" Target="worksheets/sheet78.xml"/><Relationship Id="rId101" Type="http://schemas.openxmlformats.org/officeDocument/2006/relationships/worksheet" Target="worksheets/sheet101.xml"/><Relationship Id="rId143" Type="http://schemas.openxmlformats.org/officeDocument/2006/relationships/worksheet" Target="worksheets/sheet143.xml"/><Relationship Id="rId185" Type="http://schemas.openxmlformats.org/officeDocument/2006/relationships/worksheet" Target="worksheets/sheet185.xml"/><Relationship Id="rId350" Type="http://schemas.openxmlformats.org/officeDocument/2006/relationships/worksheet" Target="worksheets/sheet350.xml"/><Relationship Id="rId9" Type="http://schemas.openxmlformats.org/officeDocument/2006/relationships/worksheet" Target="worksheets/sheet9.xml"/><Relationship Id="rId210" Type="http://schemas.openxmlformats.org/officeDocument/2006/relationships/worksheet" Target="worksheets/sheet210.xml"/><Relationship Id="rId252" Type="http://schemas.openxmlformats.org/officeDocument/2006/relationships/worksheet" Target="worksheets/sheet252.xml"/><Relationship Id="rId294" Type="http://schemas.openxmlformats.org/officeDocument/2006/relationships/worksheet" Target="worksheets/sheet294.xml"/><Relationship Id="rId308" Type="http://schemas.openxmlformats.org/officeDocument/2006/relationships/worksheet" Target="worksheets/sheet308.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340" Type="http://schemas.openxmlformats.org/officeDocument/2006/relationships/worksheet" Target="worksheets/sheet340.xml"/><Relationship Id="rId361" Type="http://schemas.openxmlformats.org/officeDocument/2006/relationships/worksheet" Target="worksheets/sheet361.xml"/><Relationship Id="rId196" Type="http://schemas.openxmlformats.org/officeDocument/2006/relationships/worksheet" Target="worksheets/sheet196.xml"/><Relationship Id="rId200" Type="http://schemas.openxmlformats.org/officeDocument/2006/relationships/worksheet" Target="worksheets/sheet200.xml"/><Relationship Id="rId382" Type="http://schemas.openxmlformats.org/officeDocument/2006/relationships/externalLink" Target="externalLinks/externalLink19.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19" Type="http://schemas.openxmlformats.org/officeDocument/2006/relationships/worksheet" Target="worksheets/sheet319.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330" Type="http://schemas.openxmlformats.org/officeDocument/2006/relationships/worksheet" Target="worksheets/sheet330.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351" Type="http://schemas.openxmlformats.org/officeDocument/2006/relationships/worksheet" Target="worksheets/sheet351.xml"/><Relationship Id="rId372" Type="http://schemas.openxmlformats.org/officeDocument/2006/relationships/externalLink" Target="externalLinks/externalLink9.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309" Type="http://schemas.openxmlformats.org/officeDocument/2006/relationships/worksheet" Target="worksheets/sheet309.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320" Type="http://schemas.openxmlformats.org/officeDocument/2006/relationships/worksheet" Target="worksheets/sheet320.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341" Type="http://schemas.openxmlformats.org/officeDocument/2006/relationships/worksheet" Target="worksheets/sheet341.xml"/><Relationship Id="rId362" Type="http://schemas.openxmlformats.org/officeDocument/2006/relationships/worksheet" Target="worksheets/sheet362.xml"/><Relationship Id="rId383" Type="http://schemas.openxmlformats.org/officeDocument/2006/relationships/externalLink" Target="externalLinks/externalLink20.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openxmlformats.org/officeDocument/2006/relationships/worksheet" Target="worksheets/sheet310.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331" Type="http://schemas.openxmlformats.org/officeDocument/2006/relationships/worksheet" Target="worksheets/sheet331.xml"/><Relationship Id="rId352" Type="http://schemas.openxmlformats.org/officeDocument/2006/relationships/worksheet" Target="worksheets/sheet352.xml"/><Relationship Id="rId373" Type="http://schemas.openxmlformats.org/officeDocument/2006/relationships/externalLink" Target="externalLinks/externalLink10.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321" Type="http://schemas.openxmlformats.org/officeDocument/2006/relationships/worksheet" Target="worksheets/sheet321.xml"/><Relationship Id="rId342" Type="http://schemas.openxmlformats.org/officeDocument/2006/relationships/worksheet" Target="worksheets/sheet342.xml"/><Relationship Id="rId363" Type="http://schemas.openxmlformats.org/officeDocument/2006/relationships/worksheet" Target="worksheets/sheet363.xml"/><Relationship Id="rId384" Type="http://schemas.openxmlformats.org/officeDocument/2006/relationships/theme" Target="theme/theme1.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311" Type="http://schemas.openxmlformats.org/officeDocument/2006/relationships/worksheet" Target="worksheets/sheet311.xml"/><Relationship Id="rId332" Type="http://schemas.openxmlformats.org/officeDocument/2006/relationships/worksheet" Target="worksheets/sheet332.xml"/><Relationship Id="rId353" Type="http://schemas.openxmlformats.org/officeDocument/2006/relationships/worksheet" Target="worksheets/sheet353.xml"/><Relationship Id="rId374" Type="http://schemas.openxmlformats.org/officeDocument/2006/relationships/externalLink" Target="externalLinks/externalLink11.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322" Type="http://schemas.openxmlformats.org/officeDocument/2006/relationships/worksheet" Target="worksheets/sheet322.xml"/><Relationship Id="rId343" Type="http://schemas.openxmlformats.org/officeDocument/2006/relationships/worksheet" Target="worksheets/sheet343.xml"/><Relationship Id="rId364" Type="http://schemas.openxmlformats.org/officeDocument/2006/relationships/externalLink" Target="externalLinks/externalLink1.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385" Type="http://schemas.openxmlformats.org/officeDocument/2006/relationships/styles" Target="styles.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312" Type="http://schemas.openxmlformats.org/officeDocument/2006/relationships/worksheet" Target="worksheets/sheet312.xml"/><Relationship Id="rId333" Type="http://schemas.openxmlformats.org/officeDocument/2006/relationships/worksheet" Target="worksheets/sheet333.xml"/><Relationship Id="rId354" Type="http://schemas.openxmlformats.org/officeDocument/2006/relationships/worksheet" Target="worksheets/sheet354.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75" Type="http://schemas.openxmlformats.org/officeDocument/2006/relationships/externalLink" Target="externalLinks/externalLink12.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323" Type="http://schemas.openxmlformats.org/officeDocument/2006/relationships/worksheet" Target="worksheets/sheet323.xml"/><Relationship Id="rId344" Type="http://schemas.openxmlformats.org/officeDocument/2006/relationships/worksheet" Target="worksheets/sheet34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365" Type="http://schemas.openxmlformats.org/officeDocument/2006/relationships/externalLink" Target="externalLinks/externalLink2.xml"/><Relationship Id="rId386" Type="http://schemas.openxmlformats.org/officeDocument/2006/relationships/sharedStrings" Target="sharedStrings.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06" Type="http://schemas.openxmlformats.org/officeDocument/2006/relationships/worksheet" Target="worksheets/sheet106.xml"/><Relationship Id="rId127" Type="http://schemas.openxmlformats.org/officeDocument/2006/relationships/worksheet" Target="worksheets/sheet127.xml"/><Relationship Id="rId313" Type="http://schemas.openxmlformats.org/officeDocument/2006/relationships/worksheet" Target="worksheets/sheet31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worksheet" Target="worksheets/sheet94.xml"/><Relationship Id="rId148" Type="http://schemas.openxmlformats.org/officeDocument/2006/relationships/worksheet" Target="worksheets/sheet148.xml"/><Relationship Id="rId169" Type="http://schemas.openxmlformats.org/officeDocument/2006/relationships/worksheet" Target="worksheets/sheet169.xml"/><Relationship Id="rId334" Type="http://schemas.openxmlformats.org/officeDocument/2006/relationships/worksheet" Target="worksheets/sheet334.xml"/><Relationship Id="rId355" Type="http://schemas.openxmlformats.org/officeDocument/2006/relationships/worksheet" Target="worksheets/sheet355.xml"/><Relationship Id="rId376" Type="http://schemas.openxmlformats.org/officeDocument/2006/relationships/externalLink" Target="externalLinks/externalLink13.xml"/><Relationship Id="rId4" Type="http://schemas.openxmlformats.org/officeDocument/2006/relationships/worksheet" Target="worksheets/sheet4.xml"/><Relationship Id="rId180" Type="http://schemas.openxmlformats.org/officeDocument/2006/relationships/worksheet" Target="worksheets/sheet18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303" Type="http://schemas.openxmlformats.org/officeDocument/2006/relationships/worksheet" Target="worksheets/sheet303.xml"/><Relationship Id="rId42" Type="http://schemas.openxmlformats.org/officeDocument/2006/relationships/worksheet" Target="worksheets/sheet42.xml"/><Relationship Id="rId84" Type="http://schemas.openxmlformats.org/officeDocument/2006/relationships/worksheet" Target="worksheets/sheet84.xml"/><Relationship Id="rId138" Type="http://schemas.openxmlformats.org/officeDocument/2006/relationships/worksheet" Target="worksheets/sheet138.xml"/><Relationship Id="rId345" Type="http://schemas.openxmlformats.org/officeDocument/2006/relationships/worksheet" Target="worksheets/sheet345.xml"/><Relationship Id="rId387" Type="http://schemas.openxmlformats.org/officeDocument/2006/relationships/calcChain" Target="calcChain.xml"/><Relationship Id="rId191" Type="http://schemas.openxmlformats.org/officeDocument/2006/relationships/worksheet" Target="worksheets/sheet191.xml"/><Relationship Id="rId205" Type="http://schemas.openxmlformats.org/officeDocument/2006/relationships/worksheet" Target="worksheets/sheet205.xml"/><Relationship Id="rId247" Type="http://schemas.openxmlformats.org/officeDocument/2006/relationships/worksheet" Target="worksheets/sheet247.xml"/><Relationship Id="rId107" Type="http://schemas.openxmlformats.org/officeDocument/2006/relationships/worksheet" Target="worksheets/sheet107.xml"/><Relationship Id="rId289" Type="http://schemas.openxmlformats.org/officeDocument/2006/relationships/worksheet" Target="worksheets/sheet289.xml"/><Relationship Id="rId11" Type="http://schemas.openxmlformats.org/officeDocument/2006/relationships/worksheet" Target="worksheets/sheet11.xml"/><Relationship Id="rId53" Type="http://schemas.openxmlformats.org/officeDocument/2006/relationships/worksheet" Target="worksheets/sheet53.xml"/><Relationship Id="rId149" Type="http://schemas.openxmlformats.org/officeDocument/2006/relationships/worksheet" Target="worksheets/sheet149.xml"/><Relationship Id="rId314" Type="http://schemas.openxmlformats.org/officeDocument/2006/relationships/worksheet" Target="worksheets/sheet314.xml"/><Relationship Id="rId356" Type="http://schemas.openxmlformats.org/officeDocument/2006/relationships/worksheet" Target="worksheets/sheet356.xml"/><Relationship Id="rId95" Type="http://schemas.openxmlformats.org/officeDocument/2006/relationships/worksheet" Target="worksheets/sheet95.xml"/><Relationship Id="rId160" Type="http://schemas.openxmlformats.org/officeDocument/2006/relationships/worksheet" Target="worksheets/sheet160.xml"/><Relationship Id="rId216" Type="http://schemas.openxmlformats.org/officeDocument/2006/relationships/worksheet" Target="worksheets/sheet216.xml"/><Relationship Id="rId258" Type="http://schemas.openxmlformats.org/officeDocument/2006/relationships/worksheet" Target="worksheets/sheet258.xml"/><Relationship Id="rId22" Type="http://schemas.openxmlformats.org/officeDocument/2006/relationships/worksheet" Target="worksheets/sheet22.xml"/><Relationship Id="rId64" Type="http://schemas.openxmlformats.org/officeDocument/2006/relationships/worksheet" Target="worksheets/sheet64.xml"/><Relationship Id="rId118" Type="http://schemas.openxmlformats.org/officeDocument/2006/relationships/worksheet" Target="worksheets/sheet118.xml"/><Relationship Id="rId325" Type="http://schemas.openxmlformats.org/officeDocument/2006/relationships/worksheet" Target="worksheets/sheet325.xml"/><Relationship Id="rId367" Type="http://schemas.openxmlformats.org/officeDocument/2006/relationships/externalLink" Target="externalLinks/externalLink4.xml"/><Relationship Id="rId171" Type="http://schemas.openxmlformats.org/officeDocument/2006/relationships/worksheet" Target="worksheets/sheet171.xml"/><Relationship Id="rId227" Type="http://schemas.openxmlformats.org/officeDocument/2006/relationships/worksheet" Target="worksheets/sheet227.xml"/><Relationship Id="rId269" Type="http://schemas.openxmlformats.org/officeDocument/2006/relationships/worksheet" Target="worksheets/sheet269.xml"/><Relationship Id="rId33" Type="http://schemas.openxmlformats.org/officeDocument/2006/relationships/worksheet" Target="worksheets/sheet33.xml"/><Relationship Id="rId129" Type="http://schemas.openxmlformats.org/officeDocument/2006/relationships/worksheet" Target="worksheets/sheet129.xml"/><Relationship Id="rId280" Type="http://schemas.openxmlformats.org/officeDocument/2006/relationships/worksheet" Target="worksheets/sheet280.xml"/><Relationship Id="rId336" Type="http://schemas.openxmlformats.org/officeDocument/2006/relationships/worksheet" Target="worksheets/sheet336.xml"/><Relationship Id="rId75" Type="http://schemas.openxmlformats.org/officeDocument/2006/relationships/worksheet" Target="worksheets/sheet75.xml"/><Relationship Id="rId140" Type="http://schemas.openxmlformats.org/officeDocument/2006/relationships/worksheet" Target="worksheets/sheet140.xml"/><Relationship Id="rId182" Type="http://schemas.openxmlformats.org/officeDocument/2006/relationships/worksheet" Target="worksheets/sheet182.xml"/><Relationship Id="rId378" Type="http://schemas.openxmlformats.org/officeDocument/2006/relationships/externalLink" Target="externalLinks/externalLink15.xml"/><Relationship Id="rId6" Type="http://schemas.openxmlformats.org/officeDocument/2006/relationships/worksheet" Target="worksheets/sheet6.xml"/><Relationship Id="rId238" Type="http://schemas.openxmlformats.org/officeDocument/2006/relationships/worksheet" Target="worksheets/sheet238.xml"/><Relationship Id="rId291" Type="http://schemas.openxmlformats.org/officeDocument/2006/relationships/worksheet" Target="worksheets/sheet291.xml"/><Relationship Id="rId305" Type="http://schemas.openxmlformats.org/officeDocument/2006/relationships/worksheet" Target="worksheets/sheet305.xml"/><Relationship Id="rId347" Type="http://schemas.openxmlformats.org/officeDocument/2006/relationships/worksheet" Target="worksheets/sheet347.xml"/><Relationship Id="rId44" Type="http://schemas.openxmlformats.org/officeDocument/2006/relationships/worksheet" Target="worksheets/sheet44.xml"/><Relationship Id="rId86" Type="http://schemas.openxmlformats.org/officeDocument/2006/relationships/worksheet" Target="worksheets/sheet86.xml"/><Relationship Id="rId151" Type="http://schemas.openxmlformats.org/officeDocument/2006/relationships/worksheet" Target="worksheets/sheet151.xml"/><Relationship Id="rId193" Type="http://schemas.openxmlformats.org/officeDocument/2006/relationships/worksheet" Target="worksheets/sheet193.xml"/><Relationship Id="rId207" Type="http://schemas.openxmlformats.org/officeDocument/2006/relationships/worksheet" Target="worksheets/sheet207.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316" Type="http://schemas.openxmlformats.org/officeDocument/2006/relationships/worksheet" Target="worksheets/sheet316.xml"/><Relationship Id="rId55" Type="http://schemas.openxmlformats.org/officeDocument/2006/relationships/worksheet" Target="worksheets/sheet55.xml"/><Relationship Id="rId97" Type="http://schemas.openxmlformats.org/officeDocument/2006/relationships/worksheet" Target="worksheets/sheet97.xml"/><Relationship Id="rId120" Type="http://schemas.openxmlformats.org/officeDocument/2006/relationships/worksheet" Target="worksheets/sheet120.xml"/><Relationship Id="rId358" Type="http://schemas.openxmlformats.org/officeDocument/2006/relationships/worksheet" Target="worksheets/sheet358.xml"/><Relationship Id="rId162" Type="http://schemas.openxmlformats.org/officeDocument/2006/relationships/worksheet" Target="worksheets/sheet162.xml"/><Relationship Id="rId218" Type="http://schemas.openxmlformats.org/officeDocument/2006/relationships/worksheet" Target="worksheets/sheet218.xml"/><Relationship Id="rId271" Type="http://schemas.openxmlformats.org/officeDocument/2006/relationships/worksheet" Target="worksheets/sheet271.xml"/><Relationship Id="rId24" Type="http://schemas.openxmlformats.org/officeDocument/2006/relationships/worksheet" Target="worksheets/sheet24.xml"/><Relationship Id="rId66" Type="http://schemas.openxmlformats.org/officeDocument/2006/relationships/worksheet" Target="worksheets/sheet66.xml"/><Relationship Id="rId131" Type="http://schemas.openxmlformats.org/officeDocument/2006/relationships/worksheet" Target="worksheets/sheet131.xml"/><Relationship Id="rId327" Type="http://schemas.openxmlformats.org/officeDocument/2006/relationships/worksheet" Target="worksheets/sheet327.xml"/><Relationship Id="rId369" Type="http://schemas.openxmlformats.org/officeDocument/2006/relationships/externalLink" Target="externalLinks/externalLink6.xml"/><Relationship Id="rId173" Type="http://schemas.openxmlformats.org/officeDocument/2006/relationships/worksheet" Target="worksheets/sheet173.xml"/><Relationship Id="rId229" Type="http://schemas.openxmlformats.org/officeDocument/2006/relationships/worksheet" Target="worksheets/sheet229.xml"/><Relationship Id="rId380" Type="http://schemas.openxmlformats.org/officeDocument/2006/relationships/externalLink" Target="externalLinks/externalLink17.xml"/><Relationship Id="rId240" Type="http://schemas.openxmlformats.org/officeDocument/2006/relationships/worksheet" Target="worksheets/sheet240.xml"/><Relationship Id="rId35" Type="http://schemas.openxmlformats.org/officeDocument/2006/relationships/worksheet" Target="worksheets/sheet35.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338" Type="http://schemas.openxmlformats.org/officeDocument/2006/relationships/worksheet" Target="worksheets/sheet338.xml"/><Relationship Id="rId8" Type="http://schemas.openxmlformats.org/officeDocument/2006/relationships/worksheet" Target="worksheets/sheet8.xml"/><Relationship Id="rId142" Type="http://schemas.openxmlformats.org/officeDocument/2006/relationships/worksheet" Target="worksheets/sheet142.xml"/><Relationship Id="rId184" Type="http://schemas.openxmlformats.org/officeDocument/2006/relationships/worksheet" Target="worksheets/sheet184.xml"/><Relationship Id="rId251" Type="http://schemas.openxmlformats.org/officeDocument/2006/relationships/worksheet" Target="worksheets/sheet251.xml"/><Relationship Id="rId46" Type="http://schemas.openxmlformats.org/officeDocument/2006/relationships/worksheet" Target="worksheets/sheet46.xml"/><Relationship Id="rId293" Type="http://schemas.openxmlformats.org/officeDocument/2006/relationships/worksheet" Target="worksheets/sheet293.xml"/><Relationship Id="rId307" Type="http://schemas.openxmlformats.org/officeDocument/2006/relationships/worksheet" Target="worksheets/sheet307.xml"/><Relationship Id="rId349" Type="http://schemas.openxmlformats.org/officeDocument/2006/relationships/worksheet" Target="worksheets/sheet349.xml"/><Relationship Id="rId88" Type="http://schemas.openxmlformats.org/officeDocument/2006/relationships/worksheet" Target="worksheets/sheet88.xml"/><Relationship Id="rId111" Type="http://schemas.openxmlformats.org/officeDocument/2006/relationships/worksheet" Target="worksheets/sheet111.xml"/><Relationship Id="rId153" Type="http://schemas.openxmlformats.org/officeDocument/2006/relationships/worksheet" Target="worksheets/sheet153.xml"/><Relationship Id="rId195" Type="http://schemas.openxmlformats.org/officeDocument/2006/relationships/worksheet" Target="worksheets/sheet195.xml"/><Relationship Id="rId209" Type="http://schemas.openxmlformats.org/officeDocument/2006/relationships/worksheet" Target="worksheets/sheet209.xml"/><Relationship Id="rId360" Type="http://schemas.openxmlformats.org/officeDocument/2006/relationships/worksheet" Target="worksheets/sheet360.xml"/><Relationship Id="rId220" Type="http://schemas.openxmlformats.org/officeDocument/2006/relationships/worksheet" Target="worksheets/sheet220.xml"/><Relationship Id="rId15" Type="http://schemas.openxmlformats.org/officeDocument/2006/relationships/worksheet" Target="worksheets/sheet15.xml"/><Relationship Id="rId57" Type="http://schemas.openxmlformats.org/officeDocument/2006/relationships/worksheet" Target="worksheets/sheet57.xml"/><Relationship Id="rId262" Type="http://schemas.openxmlformats.org/officeDocument/2006/relationships/worksheet" Target="worksheets/sheet262.xml"/><Relationship Id="rId318" Type="http://schemas.openxmlformats.org/officeDocument/2006/relationships/worksheet" Target="worksheets/sheet318.xml"/><Relationship Id="rId99" Type="http://schemas.openxmlformats.org/officeDocument/2006/relationships/worksheet" Target="worksheets/sheet99.xml"/><Relationship Id="rId122" Type="http://schemas.openxmlformats.org/officeDocument/2006/relationships/worksheet" Target="worksheets/sheet122.xml"/><Relationship Id="rId164" Type="http://schemas.openxmlformats.org/officeDocument/2006/relationships/worksheet" Target="worksheets/sheet164.xml"/><Relationship Id="rId371" Type="http://schemas.openxmlformats.org/officeDocument/2006/relationships/externalLink" Target="externalLinks/externalLink8.xml"/><Relationship Id="rId26" Type="http://schemas.openxmlformats.org/officeDocument/2006/relationships/worksheet" Target="worksheets/sheet26.xml"/><Relationship Id="rId231" Type="http://schemas.openxmlformats.org/officeDocument/2006/relationships/worksheet" Target="worksheets/sheet231.xml"/><Relationship Id="rId273" Type="http://schemas.openxmlformats.org/officeDocument/2006/relationships/worksheet" Target="worksheets/sheet273.xml"/><Relationship Id="rId329" Type="http://schemas.openxmlformats.org/officeDocument/2006/relationships/worksheet" Target="worksheets/sheet32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ang%207.2024\Copy%20of%20Ket%20qua%20thi%20dua%20thang%207.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ang%208.2024\Ket%20qua%20thi%20dua%20thang%208.2024%20gui%20don%20vi.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ang%209.2024\Ket%20qua%20thi%20dua%20thang%209.2024%20gui%20don%20v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ang%2010.2024\Ket%20qua%20thi%20dua%20thang%2010.2024%20gui%20don%20v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ang%2011.2024\Ket%20qua%20thi%20dua%20thang%2011.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225;ng%2012.2024\Ket%20qua%20thi%20dua%20thang%2012.2024%20gui%20don%20v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ang%2001.2025\Ket%20qua%20thi%20dua%20thang%2001.2025%20gui%20don%20v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ang%2002.2025\Ket%20qua%20thi%20dua%20thang%2002.2025%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ang%203.2025\Ket%20qua%20thi%20dua%20thang%2003.2025%20gui%20don%20vi.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ang%204.2025\Ket%20qua%20thi%20dua%20thang%204.2025%20gui%20don%20vi.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THI%20&#272;UA%20N&#258;M%20H&#7884;C/NH%202022-2023/Khoa%20KHCB%20-xep-loai-thi-dua-hk2-nh22-23.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lieu1\Documents\Zalo%20Received%20Files\mau-3-danh-sach-kem-theo-bien-ban-danh-gia-xep-loai-cua-don-vi_KT&#272;BCL.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lieu1\Documents\Zalo%20Received%20Files\mau-3-danh-sach-kem-theo-bien-ban-danh-gia-xep-loai-QTDV%20NAM%202025-%20NOP.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lieu1\Documents\Zalo%20Received%20Files\mau-3-danh-sach-kem-theo-bien-ban-danh-gia-xep-loai-cua-don-vi-2024-2025.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Dell\Desktop\LLCT%20XEP%20LOAI%20THI%20DUA%20HOC%20KI1,%202,ca%20nam%202024%20(1).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Dell\Documents\2025%20LLCT%20MAU%203%20%20DS%20KEM%20THEO%20DGVC.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2.%20HO%20SO%20QUAN%20LY%20KHOA\4.%20viec%20dang%20lam%202023-%202024\1.%20%202024%20khoa%20LLCT\7.%20Thi%20dua;%20cham%20cong%20,noi%20dung%20chuan%20bi%20%20hop%20khoa%20trien%20khai%20cv%20thg\NAM%202025\thang%206,%202025\F1%202025%20LLCT%20DS%20KEM%20THEO%20MAU%203.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lieu1\Documents\Zalo%20Received%20Files\Tong%20hop%20thi%20dua%20thang%20NH%2024-25%20gui%20Lieu%20(1).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ang%205.2025\Ket%20qua%20thi%20dua%20thang%205.2025%20gui%20don%20v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ANH%20PHUONG\DU%20LIEU%20PHUONG\4.%20HO%20SO%20THI%20DUA%20TRUONG\NAM%20HOC%202024%20-%202025\THI%20DUA%20THANG\Thong%20bao%20ket%20qua%20thi%20dua\Thang%206.2025\Ket%20qua%20thi%20dua%20thang%206.2025%20gui%20don%20v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C11" t="str">
            <v>01001001</v>
          </cell>
          <cell r="D11" t="str">
            <v>A1</v>
          </cell>
          <cell r="E11" t="str">
            <v>A1</v>
          </cell>
        </row>
        <row r="12">
          <cell r="C12" t="str">
            <v>01002001</v>
          </cell>
          <cell r="D12" t="str">
            <v>A1</v>
          </cell>
          <cell r="E12" t="str">
            <v>A1</v>
          </cell>
        </row>
        <row r="13">
          <cell r="C13" t="str">
            <v>01001006</v>
          </cell>
          <cell r="D13" t="str">
            <v>A1</v>
          </cell>
          <cell r="E13" t="str">
            <v>A1</v>
          </cell>
        </row>
        <row r="14">
          <cell r="C14" t="str">
            <v>01014037</v>
          </cell>
          <cell r="D14" t="str">
            <v>A1</v>
          </cell>
          <cell r="E14" t="str">
            <v>A1</v>
          </cell>
        </row>
        <row r="15">
          <cell r="C15">
            <v>0</v>
          </cell>
          <cell r="D15">
            <v>0</v>
          </cell>
          <cell r="E15">
            <v>9</v>
          </cell>
        </row>
        <row r="16">
          <cell r="C16">
            <v>0</v>
          </cell>
          <cell r="D16">
            <v>0</v>
          </cell>
          <cell r="E16">
            <v>5</v>
          </cell>
        </row>
        <row r="17">
          <cell r="C17" t="str">
            <v>01002024</v>
          </cell>
          <cell r="D17" t="str">
            <v>A1</v>
          </cell>
          <cell r="E17" t="str">
            <v>A1</v>
          </cell>
        </row>
        <row r="18">
          <cell r="C18" t="str">
            <v>01003009</v>
          </cell>
          <cell r="D18" t="str">
            <v>A1</v>
          </cell>
          <cell r="E18" t="str">
            <v>A1</v>
          </cell>
        </row>
        <row r="19">
          <cell r="C19" t="str">
            <v>01003005</v>
          </cell>
          <cell r="D19" t="str">
            <v>A1</v>
          </cell>
          <cell r="E19" t="str">
            <v>A1</v>
          </cell>
        </row>
        <row r="20">
          <cell r="C20" t="str">
            <v>01023004</v>
          </cell>
          <cell r="D20" t="str">
            <v>A1</v>
          </cell>
          <cell r="E20" t="str">
            <v>A1</v>
          </cell>
        </row>
        <row r="21">
          <cell r="C21" t="str">
            <v>01003007</v>
          </cell>
          <cell r="D21" t="str">
            <v>A2</v>
          </cell>
          <cell r="E21" t="str">
            <v>A2</v>
          </cell>
        </row>
        <row r="22">
          <cell r="C22">
            <v>0</v>
          </cell>
          <cell r="D22">
            <v>0</v>
          </cell>
          <cell r="E22">
            <v>4</v>
          </cell>
        </row>
        <row r="23">
          <cell r="C23" t="str">
            <v>01003008</v>
          </cell>
          <cell r="D23" t="str">
            <v>A3</v>
          </cell>
          <cell r="E23" t="str">
            <v>A3</v>
          </cell>
        </row>
        <row r="24">
          <cell r="C24" t="str">
            <v>01003014</v>
          </cell>
          <cell r="D24" t="str">
            <v>A2</v>
          </cell>
          <cell r="E24" t="str">
            <v>A2</v>
          </cell>
        </row>
        <row r="25">
          <cell r="C25" t="str">
            <v>01003015</v>
          </cell>
          <cell r="D25" t="str">
            <v>A2</v>
          </cell>
          <cell r="E25" t="str">
            <v>A2</v>
          </cell>
        </row>
        <row r="26">
          <cell r="C26" t="str">
            <v>01003016</v>
          </cell>
          <cell r="D26" t="str">
            <v>A2</v>
          </cell>
          <cell r="E26" t="str">
            <v>A2</v>
          </cell>
        </row>
        <row r="27">
          <cell r="C27">
            <v>0</v>
          </cell>
          <cell r="D27">
            <v>0</v>
          </cell>
          <cell r="E27">
            <v>16</v>
          </cell>
        </row>
        <row r="28">
          <cell r="C28">
            <v>0</v>
          </cell>
          <cell r="D28">
            <v>0</v>
          </cell>
          <cell r="E28">
            <v>10</v>
          </cell>
        </row>
        <row r="29">
          <cell r="C29" t="str">
            <v>01005007</v>
          </cell>
          <cell r="D29" t="str">
            <v>A1</v>
          </cell>
          <cell r="E29" t="str">
            <v>A1</v>
          </cell>
        </row>
        <row r="30">
          <cell r="C30" t="str">
            <v>01014007</v>
          </cell>
          <cell r="D30" t="str">
            <v>A3</v>
          </cell>
          <cell r="E30" t="str">
            <v>A2</v>
          </cell>
        </row>
        <row r="31">
          <cell r="C31" t="str">
            <v>01022013</v>
          </cell>
          <cell r="D31" t="str">
            <v>A1</v>
          </cell>
          <cell r="E31" t="str">
            <v>A1</v>
          </cell>
        </row>
        <row r="32">
          <cell r="C32" t="str">
            <v>01004003</v>
          </cell>
          <cell r="D32" t="str">
            <v>A3</v>
          </cell>
          <cell r="E32" t="str">
            <v>A3</v>
          </cell>
        </row>
        <row r="33">
          <cell r="C33" t="str">
            <v>01004008</v>
          </cell>
          <cell r="D33" t="str">
            <v>A2</v>
          </cell>
          <cell r="E33" t="str">
            <v>A2</v>
          </cell>
        </row>
        <row r="34">
          <cell r="C34" t="str">
            <v>01005009</v>
          </cell>
          <cell r="D34" t="str">
            <v>A2</v>
          </cell>
          <cell r="E34" t="str">
            <v>A2</v>
          </cell>
        </row>
        <row r="35">
          <cell r="C35" t="str">
            <v>01004009</v>
          </cell>
          <cell r="D35" t="str">
            <v>A3</v>
          </cell>
          <cell r="E35" t="str">
            <v>A3</v>
          </cell>
        </row>
        <row r="36">
          <cell r="C36" t="str">
            <v>01002020</v>
          </cell>
          <cell r="D36" t="str">
            <v>A3</v>
          </cell>
          <cell r="E36" t="str">
            <v>A2</v>
          </cell>
        </row>
        <row r="37">
          <cell r="C37" t="str">
            <v>01012026</v>
          </cell>
          <cell r="D37" t="str">
            <v>A3</v>
          </cell>
          <cell r="E37" t="str">
            <v>A3</v>
          </cell>
        </row>
        <row r="38">
          <cell r="C38" t="str">
            <v>01022058</v>
          </cell>
          <cell r="D38" t="str">
            <v>A3</v>
          </cell>
          <cell r="E38" t="str">
            <v>A3</v>
          </cell>
        </row>
        <row r="39">
          <cell r="C39">
            <v>0</v>
          </cell>
          <cell r="D39">
            <v>0</v>
          </cell>
          <cell r="E39">
            <v>6</v>
          </cell>
        </row>
        <row r="40">
          <cell r="C40" t="str">
            <v>01004020</v>
          </cell>
          <cell r="D40" t="str">
            <v>A1</v>
          </cell>
          <cell r="E40" t="str">
            <v>A1</v>
          </cell>
        </row>
        <row r="41">
          <cell r="C41" t="str">
            <v>01011017</v>
          </cell>
          <cell r="D41" t="str">
            <v>A2</v>
          </cell>
          <cell r="E41" t="str">
            <v>A2</v>
          </cell>
        </row>
        <row r="42">
          <cell r="C42" t="str">
            <v>01022059</v>
          </cell>
          <cell r="D42" t="str">
            <v>A3</v>
          </cell>
          <cell r="E42" t="str">
            <v>A3</v>
          </cell>
        </row>
        <row r="43">
          <cell r="C43" t="str">
            <v>01018006</v>
          </cell>
          <cell r="D43" t="str">
            <v>A2</v>
          </cell>
          <cell r="E43" t="str">
            <v>A2</v>
          </cell>
        </row>
        <row r="44">
          <cell r="C44" t="str">
            <v>01004021</v>
          </cell>
          <cell r="D44" t="str">
            <v>B1</v>
          </cell>
          <cell r="E44" t="str">
            <v>A4</v>
          </cell>
        </row>
        <row r="45">
          <cell r="C45" t="str">
            <v>01004013</v>
          </cell>
          <cell r="D45" t="str">
            <v>A1</v>
          </cell>
          <cell r="E45" t="str">
            <v>A1</v>
          </cell>
        </row>
        <row r="46">
          <cell r="C46">
            <v>0</v>
          </cell>
          <cell r="D46">
            <v>0</v>
          </cell>
          <cell r="E46">
            <v>25</v>
          </cell>
        </row>
        <row r="47">
          <cell r="C47">
            <v>0</v>
          </cell>
          <cell r="D47">
            <v>0</v>
          </cell>
          <cell r="E47">
            <v>11</v>
          </cell>
        </row>
        <row r="48">
          <cell r="C48" t="str">
            <v>01007009</v>
          </cell>
          <cell r="D48" t="str">
            <v>A3</v>
          </cell>
          <cell r="E48" t="str">
            <v>A1</v>
          </cell>
        </row>
        <row r="49">
          <cell r="C49" t="str">
            <v>01002019</v>
          </cell>
          <cell r="D49" t="str">
            <v>A2</v>
          </cell>
          <cell r="E49" t="str">
            <v>A1</v>
          </cell>
        </row>
        <row r="50">
          <cell r="C50" t="str">
            <v>01004007</v>
          </cell>
          <cell r="D50" t="str">
            <v>A1</v>
          </cell>
          <cell r="E50" t="str">
            <v>A1</v>
          </cell>
        </row>
        <row r="51">
          <cell r="C51" t="str">
            <v>01002017</v>
          </cell>
          <cell r="D51" t="str">
            <v>A2</v>
          </cell>
          <cell r="E51" t="str">
            <v>A2</v>
          </cell>
        </row>
        <row r="52">
          <cell r="C52" t="str">
            <v>01002018</v>
          </cell>
          <cell r="D52" t="str">
            <v>A1</v>
          </cell>
          <cell r="E52" t="str">
            <v>A1</v>
          </cell>
        </row>
        <row r="53">
          <cell r="C53" t="str">
            <v>01002005</v>
          </cell>
          <cell r="D53" t="str">
            <v>A2</v>
          </cell>
          <cell r="E53" t="str">
            <v>A2</v>
          </cell>
        </row>
        <row r="54">
          <cell r="C54" t="str">
            <v>01023001</v>
          </cell>
          <cell r="D54" t="str">
            <v>A3</v>
          </cell>
          <cell r="E54" t="str">
            <v>A3</v>
          </cell>
        </row>
        <row r="55">
          <cell r="C55" t="str">
            <v>01017006</v>
          </cell>
          <cell r="D55" t="str">
            <v>A2</v>
          </cell>
          <cell r="E55" t="str">
            <v>A2</v>
          </cell>
        </row>
        <row r="56">
          <cell r="C56" t="str">
            <v>01002032</v>
          </cell>
          <cell r="D56" t="str">
            <v>A2</v>
          </cell>
          <cell r="E56" t="str">
            <v>A2</v>
          </cell>
        </row>
        <row r="57">
          <cell r="C57" t="str">
            <v>01007007</v>
          </cell>
          <cell r="D57" t="str">
            <v>A3</v>
          </cell>
          <cell r="E57" t="str">
            <v>A3</v>
          </cell>
        </row>
        <row r="58">
          <cell r="C58" t="str">
            <v>01007005</v>
          </cell>
          <cell r="D58" t="str">
            <v>A2</v>
          </cell>
          <cell r="E58" t="str">
            <v>A2</v>
          </cell>
        </row>
        <row r="59">
          <cell r="C59">
            <v>0</v>
          </cell>
          <cell r="D59">
            <v>0</v>
          </cell>
          <cell r="E59">
            <v>14</v>
          </cell>
        </row>
        <row r="60">
          <cell r="C60" t="str">
            <v>01007006</v>
          </cell>
          <cell r="D60" t="str">
            <v>A3</v>
          </cell>
          <cell r="E60" t="str">
            <v>A3</v>
          </cell>
        </row>
        <row r="61">
          <cell r="C61" t="str">
            <v>01002023</v>
          </cell>
          <cell r="D61" t="str">
            <v>A4</v>
          </cell>
          <cell r="E61" t="str">
            <v>A3</v>
          </cell>
        </row>
        <row r="62">
          <cell r="C62" t="str">
            <v>01002007</v>
          </cell>
          <cell r="D62" t="str">
            <v>A4</v>
          </cell>
          <cell r="E62" t="str">
            <v>A4</v>
          </cell>
        </row>
        <row r="63">
          <cell r="C63" t="str">
            <v>01002010</v>
          </cell>
          <cell r="D63" t="str">
            <v>A4</v>
          </cell>
          <cell r="E63" t="str">
            <v>A3</v>
          </cell>
        </row>
        <row r="64">
          <cell r="C64" t="str">
            <v>01002012</v>
          </cell>
          <cell r="D64" t="str">
            <v>A4</v>
          </cell>
          <cell r="E64" t="str">
            <v>A4</v>
          </cell>
        </row>
        <row r="65">
          <cell r="C65" t="str">
            <v>01002028</v>
          </cell>
          <cell r="D65" t="str">
            <v>A3</v>
          </cell>
          <cell r="E65" t="str">
            <v>A3</v>
          </cell>
        </row>
        <row r="66">
          <cell r="C66" t="str">
            <v>01002027</v>
          </cell>
          <cell r="D66" t="str">
            <v>A3</v>
          </cell>
          <cell r="E66" t="str">
            <v>A3</v>
          </cell>
        </row>
        <row r="67">
          <cell r="C67" t="str">
            <v>01002013</v>
          </cell>
          <cell r="D67" t="str">
            <v>A4</v>
          </cell>
          <cell r="E67" t="str">
            <v>A4</v>
          </cell>
        </row>
        <row r="68">
          <cell r="C68" t="str">
            <v>01002033</v>
          </cell>
          <cell r="D68" t="str">
            <v>A3</v>
          </cell>
          <cell r="E68" t="str">
            <v>A3</v>
          </cell>
        </row>
        <row r="69">
          <cell r="C69" t="str">
            <v>01010068</v>
          </cell>
          <cell r="D69" t="str">
            <v>A3</v>
          </cell>
          <cell r="E69" t="str">
            <v>A3</v>
          </cell>
        </row>
        <row r="70">
          <cell r="C70" t="str">
            <v>01002040</v>
          </cell>
          <cell r="D70" t="str">
            <v>A3</v>
          </cell>
          <cell r="E70" t="str">
            <v>A3</v>
          </cell>
        </row>
        <row r="71">
          <cell r="C71" t="str">
            <v>01002041</v>
          </cell>
          <cell r="D71" t="str">
            <v>A3</v>
          </cell>
          <cell r="E71" t="str">
            <v>A3</v>
          </cell>
        </row>
        <row r="72">
          <cell r="C72" t="str">
            <v>01002035</v>
          </cell>
          <cell r="D72" t="str">
            <v>A3</v>
          </cell>
          <cell r="E72" t="str">
            <v>A2</v>
          </cell>
        </row>
        <row r="73">
          <cell r="C73" t="str">
            <v>01002036</v>
          </cell>
          <cell r="D73" t="str">
            <v>A3</v>
          </cell>
          <cell r="E73" t="str">
            <v>A2</v>
          </cell>
        </row>
        <row r="74">
          <cell r="C74">
            <v>0</v>
          </cell>
          <cell r="D74">
            <v>0</v>
          </cell>
          <cell r="E74">
            <v>16</v>
          </cell>
        </row>
        <row r="75">
          <cell r="C75">
            <v>0</v>
          </cell>
          <cell r="D75">
            <v>0</v>
          </cell>
          <cell r="E75">
            <v>8</v>
          </cell>
        </row>
        <row r="76">
          <cell r="C76" t="str">
            <v>01007008</v>
          </cell>
          <cell r="D76" t="str">
            <v>A2</v>
          </cell>
          <cell r="E76" t="str">
            <v>A2</v>
          </cell>
        </row>
        <row r="77">
          <cell r="C77" t="str">
            <v>01002002</v>
          </cell>
          <cell r="D77" t="str">
            <v>A2</v>
          </cell>
          <cell r="E77" t="str">
            <v>A1</v>
          </cell>
        </row>
        <row r="78">
          <cell r="C78" t="str">
            <v>01009018</v>
          </cell>
          <cell r="D78" t="str">
            <v>A3</v>
          </cell>
          <cell r="E78" t="str">
            <v>A3</v>
          </cell>
        </row>
        <row r="79">
          <cell r="C79" t="str">
            <v>01009010</v>
          </cell>
          <cell r="D79" t="str">
            <v>A4</v>
          </cell>
          <cell r="E79" t="str">
            <v>A4</v>
          </cell>
        </row>
        <row r="80">
          <cell r="C80" t="str">
            <v>01002004</v>
          </cell>
          <cell r="D80" t="str">
            <v>A2</v>
          </cell>
          <cell r="E80" t="str">
            <v>A3</v>
          </cell>
        </row>
        <row r="81">
          <cell r="C81" t="str">
            <v>01009008</v>
          </cell>
          <cell r="D81" t="str">
            <v>A4</v>
          </cell>
          <cell r="E81" t="str">
            <v>A4</v>
          </cell>
        </row>
        <row r="82">
          <cell r="C82" t="str">
            <v>01007004</v>
          </cell>
          <cell r="D82" t="str">
            <v>A3</v>
          </cell>
          <cell r="E82" t="str">
            <v>A4</v>
          </cell>
        </row>
        <row r="83">
          <cell r="C83" t="str">
            <v>01014012</v>
          </cell>
          <cell r="D83" t="str">
            <v>A3</v>
          </cell>
          <cell r="E83" t="str">
            <v>A3</v>
          </cell>
        </row>
        <row r="84">
          <cell r="C84">
            <v>0</v>
          </cell>
          <cell r="D84">
            <v>0</v>
          </cell>
          <cell r="E84">
            <v>8</v>
          </cell>
        </row>
        <row r="85">
          <cell r="C85" t="str">
            <v>01002008</v>
          </cell>
          <cell r="D85" t="str">
            <v>A3</v>
          </cell>
          <cell r="E85" t="str">
            <v>A3</v>
          </cell>
        </row>
        <row r="86">
          <cell r="C86" t="str">
            <v>01009019</v>
          </cell>
          <cell r="D86" t="str">
            <v>C1</v>
          </cell>
          <cell r="E86" t="str">
            <v>B1</v>
          </cell>
        </row>
        <row r="87">
          <cell r="C87" t="str">
            <v>01009011</v>
          </cell>
          <cell r="D87" t="str">
            <v>A3</v>
          </cell>
          <cell r="E87" t="str">
            <v>A3</v>
          </cell>
        </row>
        <row r="88">
          <cell r="C88" t="str">
            <v>01009028</v>
          </cell>
          <cell r="D88" t="str">
            <v>A3</v>
          </cell>
          <cell r="E88" t="str">
            <v>A4</v>
          </cell>
        </row>
        <row r="89">
          <cell r="C89" t="str">
            <v>01009026</v>
          </cell>
          <cell r="D89" t="str">
            <v>A3</v>
          </cell>
          <cell r="E89" t="str">
            <v>A3</v>
          </cell>
        </row>
        <row r="90">
          <cell r="C90" t="str">
            <v>01007003</v>
          </cell>
          <cell r="D90" t="str">
            <v>A3</v>
          </cell>
          <cell r="E90" t="str">
            <v>A4</v>
          </cell>
        </row>
        <row r="91">
          <cell r="C91" t="str">
            <v>01009029</v>
          </cell>
          <cell r="D91" t="str">
            <v>A3</v>
          </cell>
          <cell r="E91" t="str">
            <v>A3</v>
          </cell>
        </row>
        <row r="92">
          <cell r="C92" t="str">
            <v>01002038</v>
          </cell>
          <cell r="D92" t="str">
            <v>B1</v>
          </cell>
          <cell r="E92" t="str">
            <v>B1</v>
          </cell>
        </row>
        <row r="93">
          <cell r="C93">
            <v>0</v>
          </cell>
          <cell r="D93">
            <v>0</v>
          </cell>
          <cell r="E93">
            <v>8</v>
          </cell>
        </row>
        <row r="94">
          <cell r="C94">
            <v>0</v>
          </cell>
          <cell r="D94">
            <v>0</v>
          </cell>
          <cell r="E94">
            <v>7</v>
          </cell>
        </row>
        <row r="95">
          <cell r="C95" t="str">
            <v>01009009</v>
          </cell>
          <cell r="D95" t="str">
            <v>A3</v>
          </cell>
          <cell r="E95" t="str">
            <v>A2</v>
          </cell>
        </row>
        <row r="96">
          <cell r="C96" t="str">
            <v>01003002</v>
          </cell>
          <cell r="D96" t="str">
            <v>A3</v>
          </cell>
          <cell r="E96" t="str">
            <v>A3</v>
          </cell>
        </row>
        <row r="97">
          <cell r="C97" t="str">
            <v>01006003</v>
          </cell>
          <cell r="D97" t="str">
            <v>A3</v>
          </cell>
          <cell r="E97" t="str">
            <v>A3</v>
          </cell>
        </row>
        <row r="98">
          <cell r="C98" t="str">
            <v>01013032</v>
          </cell>
          <cell r="D98" t="str">
            <v>A3</v>
          </cell>
          <cell r="E98" t="str">
            <v>A3</v>
          </cell>
        </row>
        <row r="99">
          <cell r="C99" t="str">
            <v>01022061</v>
          </cell>
          <cell r="D99" t="str">
            <v>A3</v>
          </cell>
          <cell r="E99" t="str">
            <v>A3</v>
          </cell>
        </row>
        <row r="100">
          <cell r="C100" t="str">
            <v>01015027</v>
          </cell>
          <cell r="D100" t="str">
            <v>A3</v>
          </cell>
          <cell r="E100" t="str">
            <v>A3</v>
          </cell>
        </row>
        <row r="101">
          <cell r="C101" t="str">
            <v>01010038</v>
          </cell>
          <cell r="D101" t="str">
            <v>A3</v>
          </cell>
          <cell r="E101" t="str">
            <v>A3</v>
          </cell>
        </row>
        <row r="102">
          <cell r="C102">
            <v>0</v>
          </cell>
          <cell r="D102">
            <v>0</v>
          </cell>
          <cell r="E102">
            <v>1</v>
          </cell>
        </row>
        <row r="103">
          <cell r="C103" t="str">
            <v>01006006</v>
          </cell>
          <cell r="D103" t="str">
            <v>A3</v>
          </cell>
          <cell r="E103" t="str">
            <v>A3</v>
          </cell>
        </row>
        <row r="104">
          <cell r="C104">
            <v>0</v>
          </cell>
          <cell r="D104">
            <v>0</v>
          </cell>
          <cell r="E104">
            <v>4</v>
          </cell>
        </row>
        <row r="105">
          <cell r="C105">
            <v>0</v>
          </cell>
          <cell r="D105">
            <v>0</v>
          </cell>
          <cell r="E105">
            <v>2</v>
          </cell>
        </row>
        <row r="106">
          <cell r="C106" t="str">
            <v>01025001</v>
          </cell>
          <cell r="D106" t="str">
            <v>A1</v>
          </cell>
          <cell r="E106" t="str">
            <v>A1</v>
          </cell>
        </row>
        <row r="107">
          <cell r="C107" t="str">
            <v>01002039</v>
          </cell>
          <cell r="D107" t="str">
            <v>A2</v>
          </cell>
          <cell r="E107" t="str">
            <v>A2</v>
          </cell>
        </row>
        <row r="108">
          <cell r="C108">
            <v>0</v>
          </cell>
          <cell r="D108">
            <v>0</v>
          </cell>
          <cell r="E108">
            <v>2</v>
          </cell>
        </row>
        <row r="109">
          <cell r="C109" t="str">
            <v>01005003</v>
          </cell>
          <cell r="D109" t="str">
            <v>A3</v>
          </cell>
          <cell r="E109" t="str">
            <v>A2</v>
          </cell>
        </row>
        <row r="110">
          <cell r="C110" t="str">
            <v>01005011</v>
          </cell>
          <cell r="D110" t="str">
            <v>A3</v>
          </cell>
          <cell r="E110" t="str">
            <v>A3</v>
          </cell>
        </row>
        <row r="111">
          <cell r="C111">
            <v>0</v>
          </cell>
          <cell r="D111">
            <v>0</v>
          </cell>
          <cell r="E111">
            <v>28</v>
          </cell>
        </row>
        <row r="112">
          <cell r="C112">
            <v>0</v>
          </cell>
          <cell r="D112">
            <v>0</v>
          </cell>
          <cell r="E112">
            <v>10</v>
          </cell>
        </row>
        <row r="113">
          <cell r="C113" t="str">
            <v>01008028</v>
          </cell>
          <cell r="D113" t="str">
            <v>A1</v>
          </cell>
          <cell r="E113" t="str">
            <v>A1</v>
          </cell>
        </row>
        <row r="114">
          <cell r="C114" t="str">
            <v>01008002</v>
          </cell>
          <cell r="D114" t="str">
            <v>A2</v>
          </cell>
          <cell r="E114" t="str">
            <v>A2</v>
          </cell>
        </row>
        <row r="115">
          <cell r="C115" t="str">
            <v>01008049</v>
          </cell>
          <cell r="D115" t="str">
            <v>A1</v>
          </cell>
          <cell r="E115" t="str">
            <v>A1</v>
          </cell>
        </row>
        <row r="116">
          <cell r="C116" t="str">
            <v>01008004</v>
          </cell>
          <cell r="D116" t="str">
            <v>A2</v>
          </cell>
          <cell r="E116" t="str">
            <v>A2</v>
          </cell>
        </row>
        <row r="117">
          <cell r="C117" t="str">
            <v>01009007</v>
          </cell>
          <cell r="D117" t="str">
            <v>A3</v>
          </cell>
          <cell r="E117" t="str">
            <v>A2</v>
          </cell>
        </row>
        <row r="118">
          <cell r="C118" t="str">
            <v>01008008</v>
          </cell>
          <cell r="D118" t="str">
            <v>A2</v>
          </cell>
          <cell r="E118" t="str">
            <v>A2</v>
          </cell>
        </row>
        <row r="119">
          <cell r="C119" t="str">
            <v>01008006</v>
          </cell>
          <cell r="D119" t="str">
            <v>A2</v>
          </cell>
          <cell r="E119" t="str">
            <v>A1</v>
          </cell>
        </row>
        <row r="120">
          <cell r="C120" t="str">
            <v>01017009</v>
          </cell>
          <cell r="D120" t="str">
            <v>A4</v>
          </cell>
          <cell r="E120" t="str">
            <v>A4</v>
          </cell>
        </row>
        <row r="121">
          <cell r="C121" t="str">
            <v>01008005</v>
          </cell>
          <cell r="D121" t="str">
            <v>A3</v>
          </cell>
          <cell r="E121" t="str">
            <v>A3</v>
          </cell>
        </row>
        <row r="122">
          <cell r="C122" t="str">
            <v>01009014</v>
          </cell>
          <cell r="D122" t="str">
            <v>A3</v>
          </cell>
          <cell r="E122" t="str">
            <v>A3</v>
          </cell>
        </row>
        <row r="123">
          <cell r="C123">
            <v>0</v>
          </cell>
          <cell r="D123">
            <v>0</v>
          </cell>
          <cell r="E123">
            <v>18</v>
          </cell>
        </row>
        <row r="124">
          <cell r="C124" t="str">
            <v>01008021</v>
          </cell>
          <cell r="D124" t="str">
            <v>A3</v>
          </cell>
          <cell r="E124" t="str">
            <v>A3</v>
          </cell>
        </row>
        <row r="125">
          <cell r="C125" t="str">
            <v>01008009</v>
          </cell>
          <cell r="D125" t="str">
            <v>A3</v>
          </cell>
          <cell r="E125" t="str">
            <v>A3</v>
          </cell>
        </row>
        <row r="126">
          <cell r="C126" t="str">
            <v>01008031</v>
          </cell>
          <cell r="D126" t="str">
            <v>A3</v>
          </cell>
          <cell r="E126" t="str">
            <v>A3</v>
          </cell>
        </row>
        <row r="127">
          <cell r="C127" t="str">
            <v>01008039</v>
          </cell>
          <cell r="D127" t="str">
            <v>A3</v>
          </cell>
          <cell r="E127" t="str">
            <v>A3</v>
          </cell>
        </row>
        <row r="128">
          <cell r="C128" t="str">
            <v>01008040</v>
          </cell>
          <cell r="D128" t="str">
            <v>A3</v>
          </cell>
          <cell r="E128" t="str">
            <v>A3</v>
          </cell>
        </row>
        <row r="129">
          <cell r="C129" t="str">
            <v>01008041</v>
          </cell>
          <cell r="D129" t="str">
            <v>A3</v>
          </cell>
          <cell r="E129" t="str">
            <v>A3</v>
          </cell>
        </row>
        <row r="130">
          <cell r="C130" t="str">
            <v>01012027</v>
          </cell>
          <cell r="D130" t="str">
            <v>A4</v>
          </cell>
          <cell r="E130" t="str">
            <v>A4</v>
          </cell>
        </row>
        <row r="131">
          <cell r="C131" t="str">
            <v>01008012</v>
          </cell>
          <cell r="D131" t="str">
            <v>A4</v>
          </cell>
          <cell r="E131" t="str">
            <v>A4</v>
          </cell>
        </row>
        <row r="132">
          <cell r="C132" t="str">
            <v>01008033</v>
          </cell>
          <cell r="D132" t="str">
            <v>A3</v>
          </cell>
          <cell r="E132" t="str">
            <v>A3</v>
          </cell>
        </row>
        <row r="133">
          <cell r="C133" t="str">
            <v>01013033</v>
          </cell>
          <cell r="D133" t="str">
            <v>A4</v>
          </cell>
          <cell r="E133" t="str">
            <v>A4</v>
          </cell>
        </row>
        <row r="134">
          <cell r="C134" t="str">
            <v>01009015</v>
          </cell>
          <cell r="D134" t="str">
            <v>A4</v>
          </cell>
          <cell r="E134" t="str">
            <v>A4</v>
          </cell>
        </row>
        <row r="135">
          <cell r="C135" t="str">
            <v>01008042</v>
          </cell>
          <cell r="D135" t="str">
            <v>A4</v>
          </cell>
          <cell r="E135" t="str">
            <v>A4</v>
          </cell>
        </row>
        <row r="136">
          <cell r="C136" t="str">
            <v>01008044</v>
          </cell>
          <cell r="D136" t="str">
            <v>A4</v>
          </cell>
          <cell r="E136" t="str">
            <v>A4</v>
          </cell>
        </row>
        <row r="137">
          <cell r="C137" t="str">
            <v>01008045</v>
          </cell>
          <cell r="D137" t="str">
            <v>A4</v>
          </cell>
          <cell r="E137" t="str">
            <v>A4</v>
          </cell>
        </row>
        <row r="138">
          <cell r="C138" t="str">
            <v>01008048</v>
          </cell>
          <cell r="D138" t="str">
            <v>A3</v>
          </cell>
          <cell r="E138" t="str">
            <v>A2</v>
          </cell>
        </row>
        <row r="139">
          <cell r="C139" t="str">
            <v>01002034</v>
          </cell>
          <cell r="D139" t="str">
            <v>A4</v>
          </cell>
          <cell r="E139" t="str">
            <v>A4</v>
          </cell>
        </row>
        <row r="140">
          <cell r="C140" t="str">
            <v>01008050</v>
          </cell>
          <cell r="D140" t="str">
            <v>A3</v>
          </cell>
          <cell r="E140" t="str">
            <v>A3</v>
          </cell>
        </row>
        <row r="141">
          <cell r="C141" t="str">
            <v>01008051</v>
          </cell>
          <cell r="D141" t="str">
            <v>A4</v>
          </cell>
          <cell r="E141" t="str">
            <v>A4</v>
          </cell>
        </row>
        <row r="142">
          <cell r="C142">
            <v>0</v>
          </cell>
          <cell r="D142">
            <v>0</v>
          </cell>
          <cell r="E142">
            <v>21</v>
          </cell>
        </row>
        <row r="143">
          <cell r="C143">
            <v>0</v>
          </cell>
          <cell r="D143">
            <v>0</v>
          </cell>
          <cell r="E143">
            <v>21</v>
          </cell>
        </row>
        <row r="144">
          <cell r="C144" t="str">
            <v>01022003</v>
          </cell>
          <cell r="D144" t="str">
            <v>A3</v>
          </cell>
          <cell r="E144" t="str">
            <v>A2</v>
          </cell>
        </row>
        <row r="145">
          <cell r="C145" t="str">
            <v>01010007</v>
          </cell>
          <cell r="D145" t="str">
            <v>A3</v>
          </cell>
          <cell r="E145" t="str">
            <v>A3</v>
          </cell>
        </row>
        <row r="146">
          <cell r="C146" t="str">
            <v>01010033</v>
          </cell>
          <cell r="D146" t="str">
            <v>A4</v>
          </cell>
          <cell r="E146" t="str">
            <v>A4</v>
          </cell>
        </row>
        <row r="147">
          <cell r="C147" t="str">
            <v>01010037</v>
          </cell>
          <cell r="D147" t="str">
            <v>A4</v>
          </cell>
          <cell r="E147" t="str">
            <v>A4</v>
          </cell>
        </row>
        <row r="148">
          <cell r="C148" t="str">
            <v>01010031</v>
          </cell>
          <cell r="D148" t="str">
            <v>A4</v>
          </cell>
          <cell r="E148" t="str">
            <v>A4</v>
          </cell>
        </row>
        <row r="149">
          <cell r="C149" t="str">
            <v>01010016</v>
          </cell>
          <cell r="D149" t="str">
            <v>A4</v>
          </cell>
          <cell r="E149" t="str">
            <v>A4</v>
          </cell>
        </row>
        <row r="150">
          <cell r="C150" t="str">
            <v>01010028</v>
          </cell>
          <cell r="D150" t="str">
            <v>A3</v>
          </cell>
          <cell r="E150" t="str">
            <v>A3</v>
          </cell>
        </row>
        <row r="151">
          <cell r="C151" t="str">
            <v>01010017</v>
          </cell>
          <cell r="D151" t="str">
            <v>A4</v>
          </cell>
          <cell r="E151" t="str">
            <v>A4</v>
          </cell>
        </row>
        <row r="152">
          <cell r="C152" t="str">
            <v>01010012</v>
          </cell>
          <cell r="D152" t="str">
            <v>A3</v>
          </cell>
          <cell r="E152" t="str">
            <v>A3</v>
          </cell>
        </row>
        <row r="153">
          <cell r="C153" t="str">
            <v>01010029</v>
          </cell>
          <cell r="D153" t="str">
            <v>A4</v>
          </cell>
          <cell r="E153" t="str">
            <v>A4</v>
          </cell>
        </row>
        <row r="154">
          <cell r="C154" t="str">
            <v>01010024</v>
          </cell>
          <cell r="D154" t="str">
            <v>A3</v>
          </cell>
          <cell r="E154" t="str">
            <v>A3</v>
          </cell>
        </row>
        <row r="155">
          <cell r="C155" t="str">
            <v>01004012</v>
          </cell>
          <cell r="D155" t="str">
            <v>A4</v>
          </cell>
          <cell r="E155" t="str">
            <v>A4</v>
          </cell>
        </row>
        <row r="156">
          <cell r="C156" t="str">
            <v>01010023</v>
          </cell>
          <cell r="D156" t="str">
            <v>A4</v>
          </cell>
          <cell r="E156" t="str">
            <v>A4</v>
          </cell>
        </row>
        <row r="157">
          <cell r="C157" t="str">
            <v>01022048</v>
          </cell>
          <cell r="D157" t="str">
            <v>A4</v>
          </cell>
          <cell r="E157" t="str">
            <v>A4</v>
          </cell>
        </row>
        <row r="158">
          <cell r="C158" t="str">
            <v>01010006</v>
          </cell>
          <cell r="D158" t="str">
            <v>A4</v>
          </cell>
          <cell r="E158" t="str">
            <v>A4</v>
          </cell>
        </row>
        <row r="159">
          <cell r="C159" t="str">
            <v>01010026</v>
          </cell>
          <cell r="D159" t="str">
            <v>A4</v>
          </cell>
          <cell r="E159" t="str">
            <v>A4</v>
          </cell>
        </row>
        <row r="160">
          <cell r="C160" t="str">
            <v>01010021</v>
          </cell>
          <cell r="D160" t="str">
            <v>A3</v>
          </cell>
          <cell r="E160" t="str">
            <v>A3</v>
          </cell>
        </row>
        <row r="161">
          <cell r="C161" t="str">
            <v>01010030</v>
          </cell>
          <cell r="D161" t="str">
            <v>A3</v>
          </cell>
          <cell r="E161" t="str">
            <v>A3</v>
          </cell>
        </row>
        <row r="162">
          <cell r="C162" t="str">
            <v>01022005</v>
          </cell>
          <cell r="D162" t="str">
            <v>A3</v>
          </cell>
          <cell r="E162" t="str">
            <v>A3</v>
          </cell>
        </row>
        <row r="163">
          <cell r="C163" t="str">
            <v>01010022</v>
          </cell>
          <cell r="D163" t="str">
            <v>A3</v>
          </cell>
          <cell r="E163" t="str">
            <v>A3</v>
          </cell>
        </row>
        <row r="164">
          <cell r="C164" t="str">
            <v>01010032</v>
          </cell>
          <cell r="D164" t="str">
            <v>A3</v>
          </cell>
          <cell r="E164" t="str">
            <v>A3</v>
          </cell>
        </row>
        <row r="165">
          <cell r="C165">
            <v>0</v>
          </cell>
          <cell r="D165">
            <v>0</v>
          </cell>
          <cell r="E165">
            <v>14</v>
          </cell>
        </row>
        <row r="166">
          <cell r="C166">
            <v>0</v>
          </cell>
          <cell r="D166">
            <v>0</v>
          </cell>
          <cell r="E166">
            <v>14</v>
          </cell>
        </row>
        <row r="167">
          <cell r="C167" t="str">
            <v>01010039</v>
          </cell>
          <cell r="D167" t="str">
            <v>A3</v>
          </cell>
          <cell r="E167" t="str">
            <v>A2</v>
          </cell>
        </row>
        <row r="168">
          <cell r="C168" t="str">
            <v>01010040</v>
          </cell>
          <cell r="D168" t="str">
            <v>A3</v>
          </cell>
          <cell r="E168" t="str">
            <v>A3</v>
          </cell>
        </row>
        <row r="169">
          <cell r="C169" t="str">
            <v>01010009</v>
          </cell>
          <cell r="D169" t="str">
            <v>A3</v>
          </cell>
          <cell r="E169" t="str">
            <v>A3</v>
          </cell>
        </row>
        <row r="170">
          <cell r="C170" t="str">
            <v>01010020</v>
          </cell>
          <cell r="D170" t="str">
            <v>A3</v>
          </cell>
          <cell r="E170" t="str">
            <v>A3</v>
          </cell>
        </row>
        <row r="171">
          <cell r="C171" t="str">
            <v>01010018</v>
          </cell>
          <cell r="D171" t="str">
            <v>A3</v>
          </cell>
          <cell r="E171" t="str">
            <v>A3</v>
          </cell>
        </row>
        <row r="172">
          <cell r="C172" t="str">
            <v>01010019</v>
          </cell>
          <cell r="D172" t="str">
            <v>A3</v>
          </cell>
          <cell r="E172" t="str">
            <v>A3</v>
          </cell>
        </row>
        <row r="173">
          <cell r="C173" t="str">
            <v>01010015</v>
          </cell>
          <cell r="D173" t="str">
            <v>A3</v>
          </cell>
          <cell r="E173" t="str">
            <v>A3</v>
          </cell>
        </row>
        <row r="174">
          <cell r="C174" t="str">
            <v>01010027</v>
          </cell>
          <cell r="D174" t="str">
            <v>A3</v>
          </cell>
          <cell r="E174" t="str">
            <v>A3</v>
          </cell>
        </row>
        <row r="175">
          <cell r="C175" t="str">
            <v>01002025</v>
          </cell>
          <cell r="D175" t="str">
            <v>A3</v>
          </cell>
          <cell r="E175" t="str">
            <v>A3</v>
          </cell>
        </row>
        <row r="176">
          <cell r="C176" t="str">
            <v>01010162</v>
          </cell>
          <cell r="D176" t="str">
            <v>A4</v>
          </cell>
          <cell r="E176" t="str">
            <v>A4</v>
          </cell>
        </row>
        <row r="177">
          <cell r="C177" t="str">
            <v>01010141</v>
          </cell>
          <cell r="D177" t="str">
            <v>A3</v>
          </cell>
          <cell r="E177" t="str">
            <v>A3</v>
          </cell>
        </row>
        <row r="178">
          <cell r="C178" t="str">
            <v>01010254</v>
          </cell>
          <cell r="D178" t="str">
            <v>A3</v>
          </cell>
          <cell r="E178" t="str">
            <v>A3</v>
          </cell>
        </row>
        <row r="179">
          <cell r="C179" t="str">
            <v>01010260</v>
          </cell>
          <cell r="D179" t="str">
            <v>A DN</v>
          </cell>
          <cell r="E179" t="str">
            <v>A DN</v>
          </cell>
        </row>
        <row r="180">
          <cell r="C180" t="str">
            <v>01010288</v>
          </cell>
          <cell r="D180" t="str">
            <v>A3</v>
          </cell>
          <cell r="E180" t="str">
            <v>A3</v>
          </cell>
        </row>
        <row r="181">
          <cell r="C181">
            <v>0</v>
          </cell>
          <cell r="D181">
            <v>0</v>
          </cell>
          <cell r="E181">
            <v>15</v>
          </cell>
        </row>
        <row r="182">
          <cell r="C182">
            <v>0</v>
          </cell>
          <cell r="D182">
            <v>0</v>
          </cell>
          <cell r="E182">
            <v>15</v>
          </cell>
        </row>
        <row r="183">
          <cell r="C183" t="str">
            <v>01011002</v>
          </cell>
          <cell r="D183" t="str">
            <v>A3</v>
          </cell>
          <cell r="E183" t="str">
            <v>A2</v>
          </cell>
        </row>
        <row r="184">
          <cell r="C184" t="str">
            <v>01011012</v>
          </cell>
          <cell r="D184" t="str">
            <v>A3</v>
          </cell>
          <cell r="E184" t="str">
            <v>A3</v>
          </cell>
        </row>
        <row r="185">
          <cell r="C185" t="str">
            <v>01011005</v>
          </cell>
          <cell r="D185" t="str">
            <v>A3</v>
          </cell>
          <cell r="E185" t="str">
            <v>A3</v>
          </cell>
        </row>
        <row r="186">
          <cell r="C186" t="str">
            <v>01011011</v>
          </cell>
          <cell r="D186" t="str">
            <v>A4</v>
          </cell>
          <cell r="E186" t="str">
            <v>A4</v>
          </cell>
        </row>
        <row r="187">
          <cell r="C187" t="str">
            <v>01011013</v>
          </cell>
          <cell r="D187" t="str">
            <v>A3</v>
          </cell>
          <cell r="E187" t="str">
            <v>A3</v>
          </cell>
        </row>
        <row r="188">
          <cell r="C188" t="str">
            <v>01011009</v>
          </cell>
          <cell r="D188" t="str">
            <v>A3</v>
          </cell>
          <cell r="E188" t="str">
            <v>A3</v>
          </cell>
        </row>
        <row r="189">
          <cell r="C189" t="str">
            <v>01011001</v>
          </cell>
          <cell r="D189" t="str">
            <v>A4</v>
          </cell>
          <cell r="E189" t="str">
            <v>A4</v>
          </cell>
        </row>
        <row r="190">
          <cell r="C190" t="str">
            <v>01011014</v>
          </cell>
          <cell r="D190" t="str">
            <v>A3</v>
          </cell>
          <cell r="E190" t="str">
            <v>A3</v>
          </cell>
        </row>
        <row r="191">
          <cell r="C191" t="str">
            <v>01011016</v>
          </cell>
          <cell r="D191" t="str">
            <v>A4</v>
          </cell>
          <cell r="E191" t="str">
            <v>A4</v>
          </cell>
        </row>
        <row r="192">
          <cell r="C192" t="str">
            <v>01011007</v>
          </cell>
          <cell r="D192" t="str">
            <v>A3</v>
          </cell>
          <cell r="E192" t="str">
            <v>A3</v>
          </cell>
        </row>
        <row r="193">
          <cell r="C193" t="str">
            <v>01011008</v>
          </cell>
          <cell r="D193" t="str">
            <v>A3</v>
          </cell>
          <cell r="E193" t="str">
            <v>A3</v>
          </cell>
        </row>
        <row r="194">
          <cell r="C194" t="str">
            <v>01011015</v>
          </cell>
          <cell r="D194" t="str">
            <v>A3</v>
          </cell>
          <cell r="E194" t="str">
            <v>A3</v>
          </cell>
        </row>
        <row r="195">
          <cell r="C195" t="str">
            <v>01011010</v>
          </cell>
          <cell r="D195" t="str">
            <v>A3</v>
          </cell>
          <cell r="E195" t="str">
            <v>A3</v>
          </cell>
        </row>
        <row r="196">
          <cell r="C196" t="str">
            <v>01011018</v>
          </cell>
          <cell r="D196" t="str">
            <v>A1</v>
          </cell>
          <cell r="E196" t="str">
            <v>A1</v>
          </cell>
        </row>
        <row r="197">
          <cell r="C197" t="str">
            <v>01011006</v>
          </cell>
          <cell r="D197" t="str">
            <v>A3</v>
          </cell>
          <cell r="E197" t="str">
            <v>A3</v>
          </cell>
        </row>
        <row r="198">
          <cell r="C198">
            <v>0</v>
          </cell>
          <cell r="D198">
            <v>0</v>
          </cell>
          <cell r="E198">
            <v>29</v>
          </cell>
        </row>
        <row r="199">
          <cell r="C199">
            <v>0</v>
          </cell>
          <cell r="D199">
            <v>0</v>
          </cell>
          <cell r="E199">
            <v>29</v>
          </cell>
        </row>
        <row r="200">
          <cell r="C200" t="str">
            <v>01012003</v>
          </cell>
          <cell r="D200" t="str">
            <v>A1</v>
          </cell>
          <cell r="E200" t="str">
            <v>A1</v>
          </cell>
        </row>
        <row r="201">
          <cell r="C201" t="str">
            <v>01012008</v>
          </cell>
          <cell r="D201" t="str">
            <v>A4</v>
          </cell>
          <cell r="E201" t="str">
            <v>A4</v>
          </cell>
        </row>
        <row r="202">
          <cell r="C202" t="str">
            <v>01012007</v>
          </cell>
          <cell r="D202" t="str">
            <v>A3</v>
          </cell>
          <cell r="E202" t="str">
            <v>A3</v>
          </cell>
        </row>
        <row r="203">
          <cell r="C203" t="str">
            <v>01012013</v>
          </cell>
          <cell r="D203" t="str">
            <v>A3</v>
          </cell>
          <cell r="E203" t="str">
            <v>A3</v>
          </cell>
        </row>
        <row r="204">
          <cell r="C204" t="str">
            <v>01012023</v>
          </cell>
          <cell r="D204" t="str">
            <v>A1</v>
          </cell>
          <cell r="E204" t="str">
            <v>A1</v>
          </cell>
        </row>
        <row r="205">
          <cell r="C205" t="str">
            <v>01012014</v>
          </cell>
          <cell r="D205" t="str">
            <v>A4</v>
          </cell>
          <cell r="E205" t="str">
            <v>A4</v>
          </cell>
        </row>
        <row r="206">
          <cell r="C206" t="str">
            <v>01012005</v>
          </cell>
          <cell r="D206" t="str">
            <v>A3</v>
          </cell>
          <cell r="E206" t="str">
            <v>A3</v>
          </cell>
        </row>
        <row r="207">
          <cell r="C207" t="str">
            <v>01012006</v>
          </cell>
          <cell r="D207" t="str">
            <v>A1</v>
          </cell>
          <cell r="E207" t="str">
            <v>A1</v>
          </cell>
        </row>
        <row r="208">
          <cell r="C208" t="str">
            <v>01012004</v>
          </cell>
          <cell r="D208" t="str">
            <v>A4</v>
          </cell>
          <cell r="E208" t="str">
            <v>A4</v>
          </cell>
        </row>
        <row r="209">
          <cell r="C209" t="str">
            <v>01012012</v>
          </cell>
          <cell r="D209" t="str">
            <v>A4</v>
          </cell>
          <cell r="E209" t="str">
            <v>A4</v>
          </cell>
        </row>
        <row r="210">
          <cell r="C210" t="str">
            <v>01012016</v>
          </cell>
          <cell r="D210" t="str">
            <v>A4</v>
          </cell>
          <cell r="E210" t="str">
            <v>A4</v>
          </cell>
        </row>
        <row r="211">
          <cell r="C211" t="str">
            <v>01012015</v>
          </cell>
          <cell r="D211" t="str">
            <v>A4</v>
          </cell>
          <cell r="E211" t="str">
            <v>A4</v>
          </cell>
        </row>
        <row r="212">
          <cell r="C212" t="str">
            <v>01012019</v>
          </cell>
          <cell r="D212" t="str">
            <v>A4</v>
          </cell>
          <cell r="E212" t="str">
            <v>A4</v>
          </cell>
        </row>
        <row r="213">
          <cell r="C213" t="str">
            <v>01012018</v>
          </cell>
          <cell r="D213" t="str">
            <v>A4</v>
          </cell>
          <cell r="E213" t="str">
            <v>A4</v>
          </cell>
        </row>
        <row r="214">
          <cell r="C214" t="str">
            <v>01012017</v>
          </cell>
          <cell r="D214" t="str">
            <v>A4</v>
          </cell>
          <cell r="E214" t="str">
            <v>A4</v>
          </cell>
        </row>
        <row r="215">
          <cell r="C215" t="str">
            <v>01012022</v>
          </cell>
          <cell r="D215" t="str">
            <v>A4</v>
          </cell>
          <cell r="E215" t="str">
            <v>A4</v>
          </cell>
        </row>
        <row r="216">
          <cell r="C216" t="str">
            <v>01012020</v>
          </cell>
          <cell r="D216" t="str">
            <v>A3</v>
          </cell>
          <cell r="E216" t="str">
            <v>A3</v>
          </cell>
        </row>
        <row r="217">
          <cell r="C217" t="str">
            <v>01012021</v>
          </cell>
          <cell r="D217" t="str">
            <v>A4</v>
          </cell>
          <cell r="E217" t="str">
            <v>A4</v>
          </cell>
        </row>
        <row r="218">
          <cell r="C218" t="str">
            <v>01012011</v>
          </cell>
          <cell r="D218" t="str">
            <v>A4</v>
          </cell>
          <cell r="E218" t="str">
            <v>A4</v>
          </cell>
        </row>
        <row r="219">
          <cell r="C219" t="str">
            <v>01017002</v>
          </cell>
          <cell r="D219" t="str">
            <v>A4</v>
          </cell>
          <cell r="E219" t="str">
            <v>A4</v>
          </cell>
        </row>
        <row r="220">
          <cell r="C220" t="str">
            <v>01012028</v>
          </cell>
          <cell r="D220" t="str">
            <v>A2</v>
          </cell>
          <cell r="E220" t="str">
            <v>A2</v>
          </cell>
        </row>
        <row r="221">
          <cell r="C221" t="str">
            <v>01012032</v>
          </cell>
          <cell r="D221" t="str">
            <v>A3</v>
          </cell>
          <cell r="E221" t="str">
            <v>A3</v>
          </cell>
        </row>
        <row r="222">
          <cell r="C222" t="str">
            <v>01025017</v>
          </cell>
          <cell r="D222" t="str">
            <v>A1</v>
          </cell>
          <cell r="E222" t="str">
            <v>A1</v>
          </cell>
        </row>
        <row r="223">
          <cell r="C223" t="str">
            <v>01006004</v>
          </cell>
          <cell r="D223" t="str">
            <v>A4</v>
          </cell>
          <cell r="E223" t="str">
            <v>A4</v>
          </cell>
        </row>
        <row r="224">
          <cell r="C224" t="str">
            <v>01013068</v>
          </cell>
          <cell r="D224" t="str">
            <v>A2</v>
          </cell>
          <cell r="E224" t="str">
            <v>A2</v>
          </cell>
        </row>
        <row r="225">
          <cell r="C225" t="str">
            <v>01012048</v>
          </cell>
          <cell r="D225" t="str">
            <v>A3</v>
          </cell>
          <cell r="E225" t="str">
            <v>A3</v>
          </cell>
        </row>
        <row r="226">
          <cell r="C226" t="str">
            <v>01012049</v>
          </cell>
          <cell r="D226" t="str">
            <v>A4</v>
          </cell>
          <cell r="E226" t="str">
            <v>A4</v>
          </cell>
        </row>
        <row r="227">
          <cell r="C227" t="str">
            <v>01009006</v>
          </cell>
          <cell r="D227" t="str">
            <v>A3</v>
          </cell>
          <cell r="E227" t="str">
            <v>A3</v>
          </cell>
        </row>
        <row r="228">
          <cell r="C228" t="str">
            <v>01012050</v>
          </cell>
          <cell r="D228" t="str">
            <v>A4</v>
          </cell>
          <cell r="E228" t="str">
            <v>A4</v>
          </cell>
        </row>
        <row r="229">
          <cell r="C229">
            <v>0</v>
          </cell>
          <cell r="D229">
            <v>0</v>
          </cell>
          <cell r="E229">
            <v>20</v>
          </cell>
        </row>
        <row r="230">
          <cell r="C230">
            <v>0</v>
          </cell>
          <cell r="D230">
            <v>0</v>
          </cell>
          <cell r="E230">
            <v>20</v>
          </cell>
        </row>
        <row r="231">
          <cell r="C231" t="str">
            <v>01015019</v>
          </cell>
          <cell r="D231" t="str">
            <v>A3</v>
          </cell>
          <cell r="E231" t="str">
            <v>A2</v>
          </cell>
        </row>
        <row r="232">
          <cell r="C232" t="str">
            <v>01015023</v>
          </cell>
          <cell r="D232" t="str">
            <v>A4</v>
          </cell>
          <cell r="E232" t="str">
            <v>A4</v>
          </cell>
        </row>
        <row r="233">
          <cell r="C233" t="str">
            <v>01015005</v>
          </cell>
          <cell r="D233" t="str">
            <v>A4</v>
          </cell>
          <cell r="E233" t="str">
            <v>A4</v>
          </cell>
        </row>
        <row r="234">
          <cell r="C234" t="str">
            <v>01015018</v>
          </cell>
          <cell r="D234" t="str">
            <v>A3</v>
          </cell>
          <cell r="E234" t="str">
            <v>A3</v>
          </cell>
        </row>
        <row r="235">
          <cell r="C235" t="str">
            <v>01015020</v>
          </cell>
          <cell r="D235" t="str">
            <v>A4</v>
          </cell>
          <cell r="E235" t="str">
            <v>A4</v>
          </cell>
        </row>
        <row r="236">
          <cell r="C236" t="str">
            <v>01015041</v>
          </cell>
          <cell r="D236" t="str">
            <v>A4</v>
          </cell>
          <cell r="E236" t="str">
            <v>A4</v>
          </cell>
        </row>
        <row r="237">
          <cell r="C237" t="str">
            <v>01015013</v>
          </cell>
          <cell r="D237" t="str">
            <v>A3</v>
          </cell>
          <cell r="E237" t="str">
            <v>A3</v>
          </cell>
        </row>
        <row r="238">
          <cell r="C238" t="str">
            <v>01015006</v>
          </cell>
          <cell r="D238" t="str">
            <v>A3</v>
          </cell>
          <cell r="E238" t="str">
            <v>A3</v>
          </cell>
        </row>
        <row r="239">
          <cell r="C239" t="str">
            <v>01018001</v>
          </cell>
          <cell r="D239" t="str">
            <v>A4</v>
          </cell>
          <cell r="E239" t="str">
            <v>A4</v>
          </cell>
        </row>
        <row r="240">
          <cell r="C240" t="str">
            <v>01015004</v>
          </cell>
          <cell r="D240" t="str">
            <v>A4</v>
          </cell>
          <cell r="E240" t="str">
            <v>A4</v>
          </cell>
        </row>
        <row r="241">
          <cell r="C241" t="str">
            <v>01015017</v>
          </cell>
          <cell r="D241" t="str">
            <v>A3</v>
          </cell>
          <cell r="E241" t="str">
            <v>A3</v>
          </cell>
        </row>
        <row r="242">
          <cell r="C242" t="str">
            <v>01015016</v>
          </cell>
          <cell r="D242" t="str">
            <v>A4</v>
          </cell>
          <cell r="E242" t="str">
            <v>A4</v>
          </cell>
        </row>
        <row r="243">
          <cell r="C243" t="str">
            <v>01015031</v>
          </cell>
          <cell r="D243" t="str">
            <v>A4</v>
          </cell>
          <cell r="E243" t="str">
            <v>A4</v>
          </cell>
        </row>
        <row r="244">
          <cell r="C244" t="str">
            <v>01015025</v>
          </cell>
          <cell r="D244" t="str">
            <v>A3</v>
          </cell>
          <cell r="E244" t="str">
            <v>A3</v>
          </cell>
        </row>
        <row r="245">
          <cell r="C245" t="str">
            <v>01017001</v>
          </cell>
          <cell r="D245" t="str">
            <v>A4</v>
          </cell>
          <cell r="E245" t="str">
            <v>A4</v>
          </cell>
        </row>
        <row r="246">
          <cell r="C246" t="str">
            <v>01015012</v>
          </cell>
          <cell r="D246" t="str">
            <v>A4</v>
          </cell>
          <cell r="E246" t="str">
            <v>A4</v>
          </cell>
        </row>
        <row r="247">
          <cell r="C247" t="str">
            <v>01015008</v>
          </cell>
          <cell r="D247" t="str">
            <v>A3</v>
          </cell>
          <cell r="E247" t="str">
            <v>A3</v>
          </cell>
        </row>
        <row r="248">
          <cell r="C248" t="str">
            <v>01015021</v>
          </cell>
          <cell r="D248" t="str">
            <v>A3</v>
          </cell>
          <cell r="E248" t="str">
            <v>A3</v>
          </cell>
        </row>
        <row r="249">
          <cell r="C249" t="str">
            <v>01015108</v>
          </cell>
          <cell r="D249" t="str">
            <v>A3</v>
          </cell>
          <cell r="E249" t="str">
            <v>A3</v>
          </cell>
        </row>
        <row r="250">
          <cell r="C250" t="str">
            <v>01015142</v>
          </cell>
          <cell r="D250" t="str">
            <v>A3</v>
          </cell>
          <cell r="E250" t="str">
            <v>A3</v>
          </cell>
        </row>
        <row r="251">
          <cell r="C251">
            <v>0</v>
          </cell>
          <cell r="D251">
            <v>0</v>
          </cell>
          <cell r="E251">
            <v>26</v>
          </cell>
        </row>
        <row r="252">
          <cell r="C252">
            <v>0</v>
          </cell>
          <cell r="D252">
            <v>0</v>
          </cell>
          <cell r="E252">
            <v>25</v>
          </cell>
        </row>
        <row r="253">
          <cell r="C253" t="str">
            <v>01013003</v>
          </cell>
          <cell r="D253" t="str">
            <v>A4</v>
          </cell>
          <cell r="E253" t="str">
            <v>A2</v>
          </cell>
        </row>
        <row r="254">
          <cell r="C254" t="str">
            <v>01013002</v>
          </cell>
          <cell r="D254" t="str">
            <v>A3</v>
          </cell>
          <cell r="E254" t="str">
            <v>A3</v>
          </cell>
        </row>
        <row r="255">
          <cell r="C255" t="str">
            <v>01013004</v>
          </cell>
          <cell r="D255" t="str">
            <v>A4</v>
          </cell>
          <cell r="E255" t="str">
            <v>A4</v>
          </cell>
        </row>
        <row r="256">
          <cell r="C256" t="str">
            <v>01013021</v>
          </cell>
          <cell r="D256" t="str">
            <v>A4</v>
          </cell>
          <cell r="E256" t="str">
            <v>A4</v>
          </cell>
        </row>
        <row r="257">
          <cell r="C257" t="str">
            <v>01013006</v>
          </cell>
          <cell r="D257" t="str">
            <v>A3</v>
          </cell>
          <cell r="E257" t="str">
            <v>A3</v>
          </cell>
        </row>
        <row r="258">
          <cell r="C258" t="str">
            <v>01013018</v>
          </cell>
          <cell r="D258" t="str">
            <v>A4</v>
          </cell>
          <cell r="E258" t="str">
            <v>A4</v>
          </cell>
        </row>
        <row r="259">
          <cell r="C259" t="str">
            <v>01013019</v>
          </cell>
          <cell r="D259" t="str">
            <v>A4</v>
          </cell>
          <cell r="E259" t="str">
            <v>A4</v>
          </cell>
        </row>
        <row r="260">
          <cell r="C260" t="str">
            <v>01013016</v>
          </cell>
          <cell r="D260" t="str">
            <v>A4</v>
          </cell>
          <cell r="E260" t="str">
            <v>A4</v>
          </cell>
        </row>
        <row r="261">
          <cell r="C261" t="str">
            <v>01013017</v>
          </cell>
          <cell r="D261" t="str">
            <v>A4</v>
          </cell>
          <cell r="E261" t="str">
            <v>A4</v>
          </cell>
        </row>
        <row r="262">
          <cell r="C262" t="str">
            <v>01013027</v>
          </cell>
          <cell r="D262" t="str">
            <v>A4</v>
          </cell>
          <cell r="E262" t="str">
            <v>A4</v>
          </cell>
        </row>
        <row r="263">
          <cell r="C263" t="str">
            <v>01013026</v>
          </cell>
          <cell r="D263" t="str">
            <v>A3</v>
          </cell>
          <cell r="E263" t="str">
            <v>A3</v>
          </cell>
        </row>
        <row r="264">
          <cell r="C264" t="str">
            <v>01013029</v>
          </cell>
          <cell r="D264" t="str">
            <v>A3</v>
          </cell>
          <cell r="E264" t="str">
            <v>A3</v>
          </cell>
        </row>
        <row r="265">
          <cell r="C265" t="str">
            <v>01013028</v>
          </cell>
          <cell r="D265" t="str">
            <v>A4</v>
          </cell>
          <cell r="E265" t="str">
            <v>A4</v>
          </cell>
        </row>
        <row r="266">
          <cell r="C266" t="str">
            <v>01013005</v>
          </cell>
          <cell r="D266" t="str">
            <v>A4</v>
          </cell>
          <cell r="E266" t="str">
            <v>A4</v>
          </cell>
        </row>
        <row r="267">
          <cell r="C267" t="str">
            <v>01013022</v>
          </cell>
          <cell r="D267" t="str">
            <v>A4</v>
          </cell>
          <cell r="E267" t="str">
            <v>A4</v>
          </cell>
        </row>
        <row r="268">
          <cell r="C268" t="str">
            <v>01013047</v>
          </cell>
          <cell r="D268" t="str">
            <v>A4</v>
          </cell>
          <cell r="E268" t="str">
            <v>A4</v>
          </cell>
        </row>
        <row r="269">
          <cell r="C269" t="str">
            <v>01013070</v>
          </cell>
          <cell r="D269" t="str">
            <v>A4</v>
          </cell>
          <cell r="E269" t="str">
            <v>A4</v>
          </cell>
        </row>
        <row r="270">
          <cell r="C270" t="str">
            <v>01014047</v>
          </cell>
          <cell r="D270" t="str">
            <v>A4</v>
          </cell>
          <cell r="E270" t="str">
            <v>A4</v>
          </cell>
        </row>
        <row r="271">
          <cell r="C271" t="str">
            <v>01013079</v>
          </cell>
          <cell r="D271" t="str">
            <v>A3</v>
          </cell>
          <cell r="E271" t="str">
            <v>A3</v>
          </cell>
        </row>
        <row r="272">
          <cell r="C272" t="str">
            <v>01013087</v>
          </cell>
          <cell r="D272" t="str">
            <v>A3</v>
          </cell>
          <cell r="E272" t="str">
            <v>A3</v>
          </cell>
        </row>
        <row r="273">
          <cell r="C273" t="str">
            <v>01013094</v>
          </cell>
          <cell r="D273" t="str">
            <v>A3</v>
          </cell>
          <cell r="E273" t="str">
            <v>A3</v>
          </cell>
        </row>
        <row r="274">
          <cell r="C274" t="str">
            <v>01013120</v>
          </cell>
          <cell r="D274" t="str">
            <v>A4</v>
          </cell>
          <cell r="E274" t="str">
            <v>A4</v>
          </cell>
        </row>
        <row r="275">
          <cell r="C275" t="str">
            <v>01013117</v>
          </cell>
          <cell r="D275" t="str">
            <v>A4</v>
          </cell>
          <cell r="E275" t="str">
            <v>A4</v>
          </cell>
        </row>
        <row r="276">
          <cell r="C276" t="str">
            <v>01013116</v>
          </cell>
          <cell r="D276" t="str">
            <v>A3</v>
          </cell>
          <cell r="E276" t="str">
            <v>A3</v>
          </cell>
        </row>
        <row r="277">
          <cell r="C277" t="str">
            <v>01013128</v>
          </cell>
          <cell r="D277" t="str">
            <v>A4</v>
          </cell>
          <cell r="E277" t="str">
            <v>A4</v>
          </cell>
        </row>
        <row r="278">
          <cell r="C278">
            <v>0</v>
          </cell>
          <cell r="D278">
            <v>0</v>
          </cell>
          <cell r="E278">
            <v>1</v>
          </cell>
        </row>
        <row r="279">
          <cell r="C279" t="str">
            <v>01013096</v>
          </cell>
          <cell r="D279" t="str">
            <v>A4</v>
          </cell>
          <cell r="E279" t="str">
            <v>A4</v>
          </cell>
        </row>
        <row r="280">
          <cell r="C280">
            <v>0</v>
          </cell>
          <cell r="D280">
            <v>0</v>
          </cell>
          <cell r="E280">
            <v>30</v>
          </cell>
        </row>
        <row r="281">
          <cell r="C281">
            <v>0</v>
          </cell>
          <cell r="D281">
            <v>0</v>
          </cell>
          <cell r="E281">
            <v>30</v>
          </cell>
        </row>
        <row r="282">
          <cell r="C282" t="str">
            <v>01014002</v>
          </cell>
          <cell r="D282" t="str">
            <v>A1</v>
          </cell>
          <cell r="E282" t="str">
            <v>A1</v>
          </cell>
        </row>
        <row r="283">
          <cell r="C283" t="str">
            <v>01014004</v>
          </cell>
          <cell r="D283" t="str">
            <v>A3</v>
          </cell>
          <cell r="E283" t="str">
            <v>A3</v>
          </cell>
        </row>
        <row r="284">
          <cell r="C284" t="str">
            <v>01023003</v>
          </cell>
          <cell r="D284" t="str">
            <v>A3</v>
          </cell>
          <cell r="E284" t="str">
            <v>A3</v>
          </cell>
        </row>
        <row r="285">
          <cell r="C285" t="str">
            <v>01014038</v>
          </cell>
          <cell r="D285" t="str">
            <v>A3</v>
          </cell>
          <cell r="E285" t="str">
            <v>A3</v>
          </cell>
        </row>
        <row r="286">
          <cell r="C286" t="str">
            <v>01014051</v>
          </cell>
          <cell r="D286" t="str">
            <v>A3</v>
          </cell>
          <cell r="E286" t="str">
            <v>A3</v>
          </cell>
        </row>
        <row r="287">
          <cell r="C287" t="str">
            <v>01014005</v>
          </cell>
          <cell r="D287" t="str">
            <v>A3</v>
          </cell>
          <cell r="E287" t="str">
            <v>A3</v>
          </cell>
        </row>
        <row r="288">
          <cell r="C288" t="str">
            <v>01014046</v>
          </cell>
          <cell r="D288" t="str">
            <v>A3</v>
          </cell>
          <cell r="E288" t="str">
            <v>A3</v>
          </cell>
        </row>
        <row r="289">
          <cell r="C289" t="str">
            <v>01014026</v>
          </cell>
          <cell r="D289" t="str">
            <v>A3</v>
          </cell>
          <cell r="E289" t="str">
            <v>A3</v>
          </cell>
        </row>
        <row r="290">
          <cell r="C290" t="str">
            <v>01014029</v>
          </cell>
          <cell r="D290" t="str">
            <v>A3</v>
          </cell>
          <cell r="E290" t="str">
            <v>A3</v>
          </cell>
        </row>
        <row r="291">
          <cell r="C291" t="str">
            <v>01014033</v>
          </cell>
          <cell r="D291" t="str">
            <v>A3</v>
          </cell>
          <cell r="E291" t="str">
            <v>A3</v>
          </cell>
        </row>
        <row r="292">
          <cell r="C292" t="str">
            <v>01014013</v>
          </cell>
          <cell r="D292" t="str">
            <v>A4</v>
          </cell>
          <cell r="E292" t="str">
            <v>A4</v>
          </cell>
        </row>
        <row r="293">
          <cell r="C293" t="str">
            <v>01014017</v>
          </cell>
          <cell r="D293" t="str">
            <v>A3</v>
          </cell>
          <cell r="E293" t="str">
            <v>A3</v>
          </cell>
        </row>
        <row r="294">
          <cell r="C294" t="str">
            <v>01014034</v>
          </cell>
          <cell r="D294" t="str">
            <v>A4</v>
          </cell>
          <cell r="E294" t="str">
            <v>A4</v>
          </cell>
        </row>
        <row r="295">
          <cell r="C295" t="str">
            <v>01014020</v>
          </cell>
          <cell r="D295" t="str">
            <v>A3</v>
          </cell>
          <cell r="E295" t="str">
            <v>A3</v>
          </cell>
        </row>
        <row r="296">
          <cell r="C296" t="str">
            <v>01014018</v>
          </cell>
          <cell r="D296" t="str">
            <v>A3</v>
          </cell>
          <cell r="E296" t="str">
            <v>A3</v>
          </cell>
        </row>
        <row r="297">
          <cell r="C297" t="str">
            <v>01014042</v>
          </cell>
          <cell r="D297" t="str">
            <v>A3</v>
          </cell>
          <cell r="E297" t="str">
            <v>A3</v>
          </cell>
        </row>
        <row r="298">
          <cell r="C298" t="str">
            <v>01014019</v>
          </cell>
          <cell r="D298" t="str">
            <v>A3</v>
          </cell>
          <cell r="E298" t="str">
            <v>A3</v>
          </cell>
        </row>
        <row r="299">
          <cell r="C299" t="str">
            <v>01014010</v>
          </cell>
          <cell r="D299" t="str">
            <v>A3</v>
          </cell>
          <cell r="E299" t="str">
            <v>A3</v>
          </cell>
        </row>
        <row r="300">
          <cell r="C300" t="str">
            <v>01014030</v>
          </cell>
          <cell r="D300" t="str">
            <v>A3</v>
          </cell>
          <cell r="E300" t="str">
            <v>A3</v>
          </cell>
        </row>
        <row r="301">
          <cell r="C301" t="str">
            <v>01014024</v>
          </cell>
          <cell r="D301" t="str">
            <v>A3</v>
          </cell>
          <cell r="E301" t="str">
            <v>A3</v>
          </cell>
        </row>
        <row r="302">
          <cell r="C302" t="str">
            <v>01014048</v>
          </cell>
          <cell r="D302" t="str">
            <v>A3</v>
          </cell>
          <cell r="E302" t="str">
            <v>A3</v>
          </cell>
        </row>
        <row r="303">
          <cell r="C303" t="str">
            <v>01014022</v>
          </cell>
          <cell r="D303" t="str">
            <v>A3</v>
          </cell>
          <cell r="E303" t="str">
            <v>A3</v>
          </cell>
        </row>
        <row r="304">
          <cell r="C304" t="str">
            <v>01014025</v>
          </cell>
          <cell r="D304" t="str">
            <v>A4</v>
          </cell>
          <cell r="E304" t="str">
            <v>A4</v>
          </cell>
        </row>
        <row r="305">
          <cell r="C305" t="str">
            <v>01014032</v>
          </cell>
          <cell r="D305" t="str">
            <v>A3</v>
          </cell>
          <cell r="E305" t="str">
            <v>A3</v>
          </cell>
        </row>
        <row r="306">
          <cell r="C306" t="str">
            <v>01014006</v>
          </cell>
          <cell r="D306" t="str">
            <v>A3</v>
          </cell>
          <cell r="E306" t="str">
            <v>A3</v>
          </cell>
        </row>
        <row r="307">
          <cell r="C307" t="str">
            <v>01014052</v>
          </cell>
          <cell r="D307" t="str">
            <v>A3</v>
          </cell>
          <cell r="E307" t="str">
            <v>A3</v>
          </cell>
        </row>
        <row r="308">
          <cell r="C308" t="str">
            <v>01014009</v>
          </cell>
          <cell r="D308" t="str">
            <v>A3</v>
          </cell>
          <cell r="E308" t="str">
            <v>A3</v>
          </cell>
        </row>
        <row r="309">
          <cell r="C309" t="str">
            <v>01014045</v>
          </cell>
          <cell r="D309" t="str">
            <v>A3</v>
          </cell>
          <cell r="E309" t="str">
            <v>A3</v>
          </cell>
        </row>
        <row r="310">
          <cell r="C310" t="str">
            <v>01014021</v>
          </cell>
          <cell r="D310" t="str">
            <v>A3</v>
          </cell>
          <cell r="E310" t="str">
            <v>A3</v>
          </cell>
        </row>
        <row r="311">
          <cell r="C311" t="str">
            <v>01014016</v>
          </cell>
          <cell r="D311" t="str">
            <v>A3</v>
          </cell>
          <cell r="E311" t="str">
            <v>A3</v>
          </cell>
        </row>
        <row r="312">
          <cell r="C312">
            <v>0</v>
          </cell>
          <cell r="D312">
            <v>0</v>
          </cell>
          <cell r="E312">
            <v>8</v>
          </cell>
        </row>
        <row r="313">
          <cell r="C313">
            <v>0</v>
          </cell>
          <cell r="D313">
            <v>0</v>
          </cell>
          <cell r="E313">
            <v>8</v>
          </cell>
        </row>
        <row r="314">
          <cell r="C314" t="str">
            <v>01016008</v>
          </cell>
          <cell r="D314" t="str">
            <v>A4</v>
          </cell>
          <cell r="E314" t="str">
            <v>A2</v>
          </cell>
        </row>
        <row r="315">
          <cell r="C315" t="str">
            <v>01016004</v>
          </cell>
          <cell r="D315" t="str">
            <v>A4</v>
          </cell>
          <cell r="E315" t="str">
            <v>A4</v>
          </cell>
        </row>
        <row r="316">
          <cell r="C316" t="str">
            <v>01016002</v>
          </cell>
          <cell r="D316" t="str">
            <v>A4</v>
          </cell>
          <cell r="E316" t="str">
            <v>A4</v>
          </cell>
        </row>
        <row r="317">
          <cell r="C317" t="str">
            <v>01016006</v>
          </cell>
          <cell r="D317" t="str">
            <v>A3</v>
          </cell>
          <cell r="E317" t="str">
            <v>A3</v>
          </cell>
        </row>
        <row r="318">
          <cell r="C318" t="str">
            <v>01016005</v>
          </cell>
          <cell r="D318" t="str">
            <v>A3</v>
          </cell>
          <cell r="E318" t="str">
            <v>A3</v>
          </cell>
        </row>
        <row r="319">
          <cell r="C319" t="str">
            <v>01016012</v>
          </cell>
          <cell r="D319" t="str">
            <v>A4</v>
          </cell>
          <cell r="E319" t="str">
            <v>A4</v>
          </cell>
        </row>
        <row r="320">
          <cell r="C320" t="str">
            <v>01016010</v>
          </cell>
          <cell r="D320" t="str">
            <v>A4</v>
          </cell>
          <cell r="E320" t="str">
            <v>A4</v>
          </cell>
        </row>
        <row r="321">
          <cell r="C321" t="str">
            <v>01016007</v>
          </cell>
          <cell r="D321" t="str">
            <v>A3</v>
          </cell>
          <cell r="E321" t="str">
            <v>A3</v>
          </cell>
        </row>
        <row r="322">
          <cell r="C322">
            <v>0</v>
          </cell>
          <cell r="D322">
            <v>0</v>
          </cell>
          <cell r="E322">
            <v>12</v>
          </cell>
        </row>
        <row r="323">
          <cell r="C323">
            <v>0</v>
          </cell>
          <cell r="D323">
            <v>0</v>
          </cell>
          <cell r="E323">
            <v>12</v>
          </cell>
        </row>
        <row r="324">
          <cell r="C324" t="str">
            <v>01004014</v>
          </cell>
          <cell r="D324" t="str">
            <v>A3</v>
          </cell>
          <cell r="E324" t="str">
            <v>A2</v>
          </cell>
        </row>
        <row r="325">
          <cell r="C325" t="str">
            <v>01029001</v>
          </cell>
          <cell r="D325" t="str">
            <v>A3</v>
          </cell>
          <cell r="E325" t="str">
            <v>A2</v>
          </cell>
        </row>
        <row r="326">
          <cell r="C326" t="str">
            <v>01013020</v>
          </cell>
          <cell r="D326" t="str">
            <v>A4</v>
          </cell>
          <cell r="E326" t="str">
            <v>A4</v>
          </cell>
        </row>
        <row r="327">
          <cell r="C327" t="str">
            <v>01013010</v>
          </cell>
          <cell r="D327" t="str">
            <v>A3</v>
          </cell>
          <cell r="E327" t="str">
            <v>A3</v>
          </cell>
        </row>
        <row r="328">
          <cell r="C328" t="str">
            <v>01013009</v>
          </cell>
          <cell r="D328" t="str">
            <v>A3</v>
          </cell>
          <cell r="E328" t="str">
            <v>A3</v>
          </cell>
        </row>
        <row r="329">
          <cell r="C329" t="str">
            <v>01013008</v>
          </cell>
          <cell r="D329" t="str">
            <v>A4</v>
          </cell>
          <cell r="E329" t="str">
            <v>A4</v>
          </cell>
        </row>
        <row r="330">
          <cell r="C330" t="str">
            <v>01013011</v>
          </cell>
          <cell r="D330" t="str">
            <v>A3</v>
          </cell>
          <cell r="E330" t="str">
            <v>A3</v>
          </cell>
        </row>
        <row r="331">
          <cell r="C331" t="str">
            <v>01013023</v>
          </cell>
          <cell r="D331" t="str">
            <v>A4</v>
          </cell>
          <cell r="E331" t="str">
            <v>A4</v>
          </cell>
        </row>
        <row r="332">
          <cell r="C332" t="str">
            <v>01013015</v>
          </cell>
          <cell r="D332" t="str">
            <v>A3</v>
          </cell>
          <cell r="E332" t="str">
            <v>A3</v>
          </cell>
        </row>
        <row r="333">
          <cell r="C333" t="str">
            <v>01029016</v>
          </cell>
          <cell r="D333" t="str">
            <v>A3</v>
          </cell>
          <cell r="E333" t="str">
            <v>A3</v>
          </cell>
        </row>
        <row r="334">
          <cell r="C334" t="str">
            <v>01028013</v>
          </cell>
          <cell r="D334" t="str">
            <v>A4</v>
          </cell>
          <cell r="E334" t="str">
            <v>A4</v>
          </cell>
        </row>
        <row r="335">
          <cell r="C335" t="str">
            <v>01028017</v>
          </cell>
          <cell r="D335" t="str">
            <v>A4</v>
          </cell>
          <cell r="E335" t="str">
            <v>A4</v>
          </cell>
        </row>
        <row r="336">
          <cell r="C336">
            <v>0</v>
          </cell>
          <cell r="D336">
            <v>0</v>
          </cell>
          <cell r="E336">
            <v>12</v>
          </cell>
        </row>
        <row r="337">
          <cell r="C337">
            <v>0</v>
          </cell>
          <cell r="D337">
            <v>0</v>
          </cell>
          <cell r="E337">
            <v>12</v>
          </cell>
        </row>
        <row r="338">
          <cell r="C338" t="str">
            <v>01025007</v>
          </cell>
          <cell r="D338" t="str">
            <v>A3</v>
          </cell>
          <cell r="E338" t="str">
            <v>A2</v>
          </cell>
        </row>
        <row r="339">
          <cell r="C339" t="str">
            <v>01025004</v>
          </cell>
          <cell r="D339" t="str">
            <v>A3</v>
          </cell>
          <cell r="E339" t="str">
            <v>A3</v>
          </cell>
        </row>
        <row r="340">
          <cell r="C340" t="str">
            <v>01025002</v>
          </cell>
          <cell r="D340" t="str">
            <v>A3</v>
          </cell>
          <cell r="E340" t="str">
            <v>A3</v>
          </cell>
        </row>
        <row r="341">
          <cell r="C341" t="str">
            <v>01025016</v>
          </cell>
          <cell r="D341" t="str">
            <v>A3</v>
          </cell>
          <cell r="E341" t="str">
            <v>A3</v>
          </cell>
        </row>
        <row r="342">
          <cell r="C342" t="str">
            <v>01025018</v>
          </cell>
          <cell r="D342" t="str">
            <v>A3</v>
          </cell>
          <cell r="E342" t="str">
            <v>A3</v>
          </cell>
        </row>
        <row r="343">
          <cell r="C343" t="str">
            <v>01009027</v>
          </cell>
          <cell r="D343" t="str">
            <v>A3</v>
          </cell>
          <cell r="E343" t="str">
            <v>A3</v>
          </cell>
        </row>
        <row r="344">
          <cell r="C344" t="str">
            <v>01025052</v>
          </cell>
          <cell r="D344" t="str">
            <v>A3</v>
          </cell>
          <cell r="E344" t="str">
            <v>A3</v>
          </cell>
        </row>
        <row r="345">
          <cell r="C345" t="str">
            <v>01015053</v>
          </cell>
          <cell r="D345" t="str">
            <v>A3</v>
          </cell>
          <cell r="E345" t="str">
            <v>A3</v>
          </cell>
        </row>
        <row r="346">
          <cell r="C346" t="str">
            <v>01025008</v>
          </cell>
          <cell r="D346" t="str">
            <v>A3</v>
          </cell>
          <cell r="E346" t="str">
            <v>A3</v>
          </cell>
        </row>
        <row r="347">
          <cell r="C347" t="str">
            <v>01003013</v>
          </cell>
          <cell r="D347" t="str">
            <v>A3</v>
          </cell>
          <cell r="E347" t="str">
            <v>A3</v>
          </cell>
        </row>
        <row r="348">
          <cell r="C348" t="str">
            <v>01025015</v>
          </cell>
          <cell r="D348" t="str">
            <v>A3</v>
          </cell>
          <cell r="E348" t="str">
            <v>A3</v>
          </cell>
        </row>
        <row r="349">
          <cell r="C349" t="str">
            <v>01025101</v>
          </cell>
          <cell r="D349" t="str">
            <v>A3</v>
          </cell>
          <cell r="E349" t="str">
            <v>A3</v>
          </cell>
        </row>
        <row r="350">
          <cell r="C350">
            <v>0</v>
          </cell>
          <cell r="D350">
            <v>0</v>
          </cell>
          <cell r="E350">
            <v>7</v>
          </cell>
        </row>
        <row r="351">
          <cell r="C351">
            <v>0</v>
          </cell>
          <cell r="D351">
            <v>0</v>
          </cell>
          <cell r="E351">
            <v>7</v>
          </cell>
        </row>
        <row r="352">
          <cell r="C352" t="str">
            <v>01025029</v>
          </cell>
          <cell r="D352" t="str">
            <v>A1</v>
          </cell>
          <cell r="E352" t="str">
            <v>A1</v>
          </cell>
        </row>
        <row r="353">
          <cell r="C353" t="str">
            <v>01025009</v>
          </cell>
          <cell r="D353" t="str">
            <v>A1</v>
          </cell>
          <cell r="E353" t="str">
            <v>A1</v>
          </cell>
        </row>
        <row r="354">
          <cell r="C354" t="str">
            <v>01016003</v>
          </cell>
          <cell r="D354" t="str">
            <v>A2</v>
          </cell>
          <cell r="E354" t="str">
            <v>A2</v>
          </cell>
        </row>
        <row r="355">
          <cell r="C355" t="str">
            <v>01025033</v>
          </cell>
          <cell r="D355" t="str">
            <v>A2</v>
          </cell>
          <cell r="E355" t="str">
            <v>A2</v>
          </cell>
        </row>
        <row r="356">
          <cell r="C356" t="str">
            <v>01025020</v>
          </cell>
          <cell r="D356" t="str">
            <v>A3</v>
          </cell>
          <cell r="E356" t="str">
            <v>A3</v>
          </cell>
        </row>
        <row r="357">
          <cell r="C357" t="str">
            <v>01025012</v>
          </cell>
          <cell r="D357" t="str">
            <v>A3</v>
          </cell>
          <cell r="E357" t="str">
            <v>A3</v>
          </cell>
        </row>
        <row r="358">
          <cell r="C358" t="str">
            <v>01025027</v>
          </cell>
          <cell r="D358" t="str">
            <v>A DN</v>
          </cell>
          <cell r="E358" t="str">
            <v>A DN</v>
          </cell>
        </row>
        <row r="359">
          <cell r="C359">
            <v>0</v>
          </cell>
          <cell r="D359">
            <v>0</v>
          </cell>
          <cell r="E359">
            <v>7</v>
          </cell>
        </row>
        <row r="360">
          <cell r="C360">
            <v>0</v>
          </cell>
          <cell r="D360">
            <v>0</v>
          </cell>
          <cell r="E360">
            <v>4</v>
          </cell>
        </row>
        <row r="361">
          <cell r="C361" t="str">
            <v>01015042</v>
          </cell>
          <cell r="D361" t="str">
            <v>A3</v>
          </cell>
          <cell r="E361" t="str">
            <v>A2</v>
          </cell>
        </row>
        <row r="362">
          <cell r="C362" t="str">
            <v>01018003</v>
          </cell>
          <cell r="D362" t="str">
            <v>A4</v>
          </cell>
          <cell r="E362" t="str">
            <v>A4</v>
          </cell>
        </row>
        <row r="363">
          <cell r="C363" t="str">
            <v>01018002</v>
          </cell>
          <cell r="D363" t="str">
            <v>A3</v>
          </cell>
          <cell r="E363" t="str">
            <v>A3</v>
          </cell>
        </row>
        <row r="364">
          <cell r="C364" t="str">
            <v>01018005</v>
          </cell>
          <cell r="D364" t="str">
            <v>A3</v>
          </cell>
          <cell r="E364" t="str">
            <v>A3</v>
          </cell>
        </row>
        <row r="365">
          <cell r="C365">
            <v>0</v>
          </cell>
          <cell r="D365">
            <v>0</v>
          </cell>
          <cell r="E365">
            <v>3</v>
          </cell>
        </row>
        <row r="366">
          <cell r="C366" t="str">
            <v>01018008</v>
          </cell>
          <cell r="D366" t="str">
            <v>A3</v>
          </cell>
          <cell r="E366" t="str">
            <v>A3</v>
          </cell>
        </row>
        <row r="367">
          <cell r="C367" t="str">
            <v>01018007</v>
          </cell>
          <cell r="D367" t="str">
            <v>A3</v>
          </cell>
          <cell r="E367" t="str">
            <v>A3</v>
          </cell>
        </row>
        <row r="368">
          <cell r="C368" t="str">
            <v>01018009</v>
          </cell>
          <cell r="D368" t="str">
            <v>A3</v>
          </cell>
          <cell r="E368" t="str">
            <v>A3</v>
          </cell>
        </row>
        <row r="369">
          <cell r="C369">
            <v>0</v>
          </cell>
          <cell r="D369">
            <v>0</v>
          </cell>
          <cell r="E369">
            <v>10</v>
          </cell>
        </row>
        <row r="370">
          <cell r="C370">
            <v>0</v>
          </cell>
          <cell r="D370">
            <v>0</v>
          </cell>
          <cell r="E370">
            <v>6</v>
          </cell>
        </row>
        <row r="371">
          <cell r="C371" t="str">
            <v>01004005</v>
          </cell>
          <cell r="D371" t="str">
            <v>A1</v>
          </cell>
          <cell r="E371" t="str">
            <v>A1</v>
          </cell>
        </row>
        <row r="372">
          <cell r="C372" t="str">
            <v>01002021</v>
          </cell>
          <cell r="D372" t="str">
            <v>A2</v>
          </cell>
          <cell r="E372" t="str">
            <v>A1</v>
          </cell>
        </row>
        <row r="373">
          <cell r="C373" t="str">
            <v>01019002</v>
          </cell>
          <cell r="D373" t="str">
            <v>A4</v>
          </cell>
          <cell r="E373" t="str">
            <v>A4</v>
          </cell>
        </row>
        <row r="374">
          <cell r="C374" t="str">
            <v>01015028</v>
          </cell>
          <cell r="D374" t="str">
            <v>A3</v>
          </cell>
          <cell r="E374" t="str">
            <v>A2</v>
          </cell>
        </row>
        <row r="375">
          <cell r="C375" t="str">
            <v>01008034</v>
          </cell>
          <cell r="D375" t="str">
            <v>A1</v>
          </cell>
          <cell r="E375" t="str">
            <v>A1</v>
          </cell>
        </row>
        <row r="376">
          <cell r="C376" t="str">
            <v>01015026</v>
          </cell>
          <cell r="D376" t="str">
            <v>A2</v>
          </cell>
          <cell r="E376" t="str">
            <v>A2</v>
          </cell>
        </row>
        <row r="377">
          <cell r="C377">
            <v>0</v>
          </cell>
          <cell r="D377">
            <v>0</v>
          </cell>
          <cell r="E377">
            <v>4</v>
          </cell>
        </row>
        <row r="378">
          <cell r="C378" t="str">
            <v>01019001</v>
          </cell>
          <cell r="D378" t="str">
            <v>A4</v>
          </cell>
          <cell r="E378" t="str">
            <v>A4</v>
          </cell>
        </row>
        <row r="379">
          <cell r="C379" t="str">
            <v>01005005</v>
          </cell>
          <cell r="D379" t="str">
            <v>A2</v>
          </cell>
          <cell r="E379" t="str">
            <v>A1</v>
          </cell>
        </row>
        <row r="380">
          <cell r="C380" t="str">
            <v>01017008</v>
          </cell>
          <cell r="D380" t="str">
            <v>A3</v>
          </cell>
          <cell r="E380" t="str">
            <v>A3</v>
          </cell>
        </row>
        <row r="381">
          <cell r="C381" t="str">
            <v>01019003</v>
          </cell>
          <cell r="D381" t="str">
            <v>A3</v>
          </cell>
          <cell r="E381" t="str">
            <v>A3</v>
          </cell>
        </row>
        <row r="382">
          <cell r="C382">
            <v>0</v>
          </cell>
          <cell r="D382">
            <v>0</v>
          </cell>
          <cell r="E382">
            <v>3</v>
          </cell>
        </row>
        <row r="383">
          <cell r="C383">
            <v>0</v>
          </cell>
          <cell r="D383">
            <v>0</v>
          </cell>
          <cell r="E383">
            <v>2</v>
          </cell>
        </row>
        <row r="384">
          <cell r="C384" t="str">
            <v>01021001</v>
          </cell>
          <cell r="D384" t="str">
            <v>A2</v>
          </cell>
          <cell r="E384" t="str">
            <v>A2</v>
          </cell>
        </row>
        <row r="385">
          <cell r="C385" t="str">
            <v>01021003</v>
          </cell>
          <cell r="D385" t="str">
            <v>A3</v>
          </cell>
          <cell r="E385" t="str">
            <v>A3</v>
          </cell>
        </row>
        <row r="386">
          <cell r="C386">
            <v>0</v>
          </cell>
          <cell r="D386">
            <v>0</v>
          </cell>
          <cell r="E386">
            <v>1</v>
          </cell>
        </row>
        <row r="387">
          <cell r="C387" t="str">
            <v>01021004</v>
          </cell>
          <cell r="D387" t="str">
            <v>A2</v>
          </cell>
          <cell r="E387" t="str">
            <v>A2</v>
          </cell>
        </row>
        <row r="388">
          <cell r="C388">
            <v>0</v>
          </cell>
          <cell r="D388">
            <v>0</v>
          </cell>
          <cell r="E388">
            <v>7</v>
          </cell>
        </row>
        <row r="389">
          <cell r="C389">
            <v>0</v>
          </cell>
          <cell r="D389">
            <v>0</v>
          </cell>
          <cell r="E389">
            <v>4</v>
          </cell>
        </row>
        <row r="390">
          <cell r="C390" t="str">
            <v>01017003</v>
          </cell>
          <cell r="D390" t="str">
            <v>A1</v>
          </cell>
          <cell r="E390" t="str">
            <v>A1</v>
          </cell>
        </row>
        <row r="391">
          <cell r="C391" t="str">
            <v>01023002</v>
          </cell>
          <cell r="D391" t="str">
            <v>A1</v>
          </cell>
          <cell r="E391" t="str">
            <v>A1</v>
          </cell>
        </row>
        <row r="392">
          <cell r="C392" t="str">
            <v>01017010</v>
          </cell>
          <cell r="D392" t="str">
            <v>A1</v>
          </cell>
          <cell r="E392" t="str">
            <v>A1</v>
          </cell>
        </row>
        <row r="393">
          <cell r="C393" t="str">
            <v>01018004</v>
          </cell>
          <cell r="D393" t="str">
            <v>A2</v>
          </cell>
          <cell r="E393" t="str">
            <v>A1</v>
          </cell>
        </row>
        <row r="394">
          <cell r="C394">
            <v>0</v>
          </cell>
          <cell r="D394">
            <v>0</v>
          </cell>
          <cell r="E394">
            <v>3</v>
          </cell>
        </row>
        <row r="395">
          <cell r="C395" t="str">
            <v>01025013</v>
          </cell>
          <cell r="D395" t="str">
            <v>A4</v>
          </cell>
          <cell r="E395" t="str">
            <v>A4</v>
          </cell>
        </row>
        <row r="396">
          <cell r="C396" t="str">
            <v>01031001</v>
          </cell>
          <cell r="D396" t="str">
            <v>A2</v>
          </cell>
          <cell r="E396" t="str">
            <v>A1</v>
          </cell>
        </row>
        <row r="397">
          <cell r="C397" t="str">
            <v>01031002</v>
          </cell>
          <cell r="D397" t="str">
            <v>A4</v>
          </cell>
          <cell r="E397" t="str">
            <v>A4</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C11" t="str">
            <v>01001001</v>
          </cell>
          <cell r="D11" t="str">
            <v>A1</v>
          </cell>
          <cell r="E11" t="str">
            <v>A1</v>
          </cell>
        </row>
        <row r="12">
          <cell r="C12" t="str">
            <v>01002001</v>
          </cell>
          <cell r="D12" t="str">
            <v>A1</v>
          </cell>
          <cell r="E12" t="str">
            <v>A1</v>
          </cell>
        </row>
        <row r="13">
          <cell r="C13" t="str">
            <v>01001006</v>
          </cell>
          <cell r="D13" t="str">
            <v>A1</v>
          </cell>
          <cell r="E13" t="str">
            <v>A1</v>
          </cell>
        </row>
        <row r="14">
          <cell r="C14" t="str">
            <v>01014037</v>
          </cell>
          <cell r="D14" t="str">
            <v>A1</v>
          </cell>
          <cell r="E14" t="str">
            <v>A1</v>
          </cell>
        </row>
        <row r="15">
          <cell r="C15">
            <v>0</v>
          </cell>
          <cell r="D15">
            <v>0</v>
          </cell>
          <cell r="E15">
            <v>9</v>
          </cell>
        </row>
        <row r="16">
          <cell r="C16">
            <v>0</v>
          </cell>
          <cell r="D16">
            <v>0</v>
          </cell>
          <cell r="E16">
            <v>5</v>
          </cell>
        </row>
        <row r="17">
          <cell r="C17" t="str">
            <v>01002024</v>
          </cell>
          <cell r="D17" t="str">
            <v>A1</v>
          </cell>
          <cell r="E17" t="str">
            <v>A1</v>
          </cell>
        </row>
        <row r="18">
          <cell r="C18" t="str">
            <v>01003009</v>
          </cell>
          <cell r="D18" t="str">
            <v>A1</v>
          </cell>
          <cell r="E18" t="str">
            <v>A1</v>
          </cell>
        </row>
        <row r="19">
          <cell r="C19" t="str">
            <v>01003005</v>
          </cell>
          <cell r="D19" t="str">
            <v>A1</v>
          </cell>
          <cell r="E19" t="str">
            <v>A1</v>
          </cell>
        </row>
        <row r="20">
          <cell r="C20" t="str">
            <v>01023004</v>
          </cell>
          <cell r="D20" t="str">
            <v>A1</v>
          </cell>
          <cell r="E20" t="str">
            <v>A1</v>
          </cell>
        </row>
        <row r="21">
          <cell r="C21" t="str">
            <v>01003007</v>
          </cell>
          <cell r="D21" t="str">
            <v>A2</v>
          </cell>
          <cell r="E21" t="str">
            <v>A2</v>
          </cell>
        </row>
        <row r="22">
          <cell r="C22">
            <v>0</v>
          </cell>
          <cell r="D22">
            <v>0</v>
          </cell>
          <cell r="E22">
            <v>4</v>
          </cell>
        </row>
        <row r="23">
          <cell r="C23" t="str">
            <v>01003008</v>
          </cell>
          <cell r="D23" t="str">
            <v>A2</v>
          </cell>
          <cell r="E23" t="str">
            <v>A2</v>
          </cell>
        </row>
        <row r="24">
          <cell r="C24" t="str">
            <v>01003014</v>
          </cell>
          <cell r="D24" t="str">
            <v>A2</v>
          </cell>
          <cell r="E24" t="str">
            <v>A2</v>
          </cell>
        </row>
        <row r="25">
          <cell r="C25" t="str">
            <v>01003015</v>
          </cell>
          <cell r="D25" t="str">
            <v>A2</v>
          </cell>
          <cell r="E25" t="str">
            <v>A2</v>
          </cell>
        </row>
        <row r="26">
          <cell r="C26" t="str">
            <v>01003016</v>
          </cell>
          <cell r="D26" t="str">
            <v>A3</v>
          </cell>
          <cell r="E26" t="str">
            <v>A3</v>
          </cell>
        </row>
        <row r="27">
          <cell r="C27">
            <v>0</v>
          </cell>
          <cell r="D27">
            <v>0</v>
          </cell>
          <cell r="E27">
            <v>16</v>
          </cell>
        </row>
        <row r="28">
          <cell r="C28">
            <v>0</v>
          </cell>
          <cell r="D28">
            <v>0</v>
          </cell>
          <cell r="E28">
            <v>10</v>
          </cell>
        </row>
        <row r="29">
          <cell r="C29" t="str">
            <v>01005007</v>
          </cell>
          <cell r="D29" t="str">
            <v>A1</v>
          </cell>
          <cell r="E29" t="str">
            <v>A1</v>
          </cell>
        </row>
        <row r="30">
          <cell r="C30" t="str">
            <v>01014007</v>
          </cell>
          <cell r="D30" t="str">
            <v>A1</v>
          </cell>
          <cell r="E30" t="str">
            <v>A1</v>
          </cell>
        </row>
        <row r="31">
          <cell r="C31" t="str">
            <v>01022013</v>
          </cell>
          <cell r="D31" t="str">
            <v>A1</v>
          </cell>
          <cell r="E31" t="str">
            <v>A1</v>
          </cell>
        </row>
        <row r="32">
          <cell r="C32" t="str">
            <v>01004003</v>
          </cell>
          <cell r="D32" t="str">
            <v>A2</v>
          </cell>
          <cell r="E32" t="str">
            <v>A2</v>
          </cell>
        </row>
        <row r="33">
          <cell r="C33" t="str">
            <v>01004008</v>
          </cell>
          <cell r="D33" t="str">
            <v>A3</v>
          </cell>
          <cell r="E33" t="str">
            <v>A2</v>
          </cell>
        </row>
        <row r="34">
          <cell r="C34" t="str">
            <v>01005009</v>
          </cell>
          <cell r="D34" t="str">
            <v>A3</v>
          </cell>
          <cell r="E34" t="str">
            <v>A3</v>
          </cell>
        </row>
        <row r="35">
          <cell r="C35" t="str">
            <v>01004009</v>
          </cell>
          <cell r="D35" t="str">
            <v>A2</v>
          </cell>
          <cell r="E35" t="str">
            <v>A2</v>
          </cell>
        </row>
        <row r="36">
          <cell r="C36" t="str">
            <v>01002020</v>
          </cell>
          <cell r="D36" t="str">
            <v>A1</v>
          </cell>
          <cell r="E36" t="str">
            <v>A1</v>
          </cell>
        </row>
        <row r="37">
          <cell r="C37" t="str">
            <v>01012026</v>
          </cell>
          <cell r="D37" t="str">
            <v>A2</v>
          </cell>
          <cell r="E37" t="str">
            <v>A2</v>
          </cell>
        </row>
        <row r="38">
          <cell r="C38" t="str">
            <v>01022058</v>
          </cell>
          <cell r="D38" t="str">
            <v>A3</v>
          </cell>
          <cell r="E38" t="str">
            <v>A3</v>
          </cell>
        </row>
        <row r="39">
          <cell r="C39">
            <v>0</v>
          </cell>
          <cell r="D39">
            <v>0</v>
          </cell>
          <cell r="E39">
            <v>6</v>
          </cell>
        </row>
        <row r="40">
          <cell r="C40" t="str">
            <v>01004020</v>
          </cell>
          <cell r="D40" t="str">
            <v>A3</v>
          </cell>
          <cell r="E40" t="str">
            <v>A3</v>
          </cell>
        </row>
        <row r="41">
          <cell r="C41" t="str">
            <v>01011017</v>
          </cell>
          <cell r="D41" t="str">
            <v>A2</v>
          </cell>
          <cell r="E41" t="str">
            <v>A2</v>
          </cell>
        </row>
        <row r="42">
          <cell r="C42" t="str">
            <v>01022059</v>
          </cell>
          <cell r="D42" t="str">
            <v>A2</v>
          </cell>
          <cell r="E42" t="str">
            <v>A2</v>
          </cell>
        </row>
        <row r="43">
          <cell r="C43" t="str">
            <v>01018006</v>
          </cell>
          <cell r="D43" t="str">
            <v>A1</v>
          </cell>
          <cell r="E43" t="str">
            <v>A1</v>
          </cell>
        </row>
        <row r="44">
          <cell r="C44" t="str">
            <v>01004021</v>
          </cell>
          <cell r="D44" t="str">
            <v>A3</v>
          </cell>
          <cell r="E44" t="str">
            <v>A3</v>
          </cell>
        </row>
        <row r="45">
          <cell r="C45" t="str">
            <v>01004013</v>
          </cell>
          <cell r="D45" t="str">
            <v>A3</v>
          </cell>
          <cell r="E45" t="str">
            <v>A3</v>
          </cell>
        </row>
        <row r="46">
          <cell r="C46">
            <v>0</v>
          </cell>
          <cell r="D46">
            <v>0</v>
          </cell>
          <cell r="E46">
            <v>25</v>
          </cell>
        </row>
        <row r="47">
          <cell r="C47">
            <v>0</v>
          </cell>
          <cell r="D47">
            <v>0</v>
          </cell>
          <cell r="E47">
            <v>11</v>
          </cell>
        </row>
        <row r="48">
          <cell r="C48" t="str">
            <v>01007009</v>
          </cell>
          <cell r="D48" t="str">
            <v>A1</v>
          </cell>
          <cell r="E48" t="str">
            <v>A1</v>
          </cell>
        </row>
        <row r="49">
          <cell r="C49" t="str">
            <v>01002019</v>
          </cell>
          <cell r="D49" t="str">
            <v>A1</v>
          </cell>
          <cell r="E49" t="str">
            <v>A1</v>
          </cell>
        </row>
        <row r="50">
          <cell r="C50" t="str">
            <v>01004007</v>
          </cell>
          <cell r="D50" t="str">
            <v>A1</v>
          </cell>
          <cell r="E50" t="str">
            <v>A1</v>
          </cell>
        </row>
        <row r="51">
          <cell r="C51" t="str">
            <v>01002017</v>
          </cell>
          <cell r="D51" t="str">
            <v>A2</v>
          </cell>
          <cell r="E51" t="str">
            <v>A2</v>
          </cell>
        </row>
        <row r="52">
          <cell r="C52" t="str">
            <v>01002018</v>
          </cell>
          <cell r="D52" t="str">
            <v>A1</v>
          </cell>
          <cell r="E52" t="str">
            <v>A1</v>
          </cell>
        </row>
        <row r="53">
          <cell r="C53" t="str">
            <v>01002005</v>
          </cell>
          <cell r="D53" t="str">
            <v>A2</v>
          </cell>
          <cell r="E53" t="str">
            <v>A2</v>
          </cell>
        </row>
        <row r="54">
          <cell r="C54" t="str">
            <v>01023001</v>
          </cell>
          <cell r="D54" t="str">
            <v>A2</v>
          </cell>
          <cell r="E54" t="str">
            <v>A2</v>
          </cell>
        </row>
        <row r="55">
          <cell r="C55" t="str">
            <v>01017006</v>
          </cell>
          <cell r="D55" t="str">
            <v>A1</v>
          </cell>
          <cell r="E55" t="str">
            <v>A1</v>
          </cell>
        </row>
        <row r="56">
          <cell r="C56" t="str">
            <v>01002032</v>
          </cell>
          <cell r="D56" t="str">
            <v>A2</v>
          </cell>
          <cell r="E56" t="str">
            <v>A2</v>
          </cell>
        </row>
        <row r="57">
          <cell r="C57" t="str">
            <v>01007007</v>
          </cell>
          <cell r="D57" t="str">
            <v>A2</v>
          </cell>
          <cell r="E57" t="str">
            <v>A2</v>
          </cell>
        </row>
        <row r="58">
          <cell r="C58" t="str">
            <v>01007005</v>
          </cell>
          <cell r="D58" t="str">
            <v>A2</v>
          </cell>
          <cell r="E58" t="str">
            <v>A2</v>
          </cell>
        </row>
        <row r="59">
          <cell r="C59">
            <v>0</v>
          </cell>
          <cell r="D59">
            <v>0</v>
          </cell>
          <cell r="E59">
            <v>14</v>
          </cell>
        </row>
        <row r="60">
          <cell r="C60" t="str">
            <v>01007006</v>
          </cell>
          <cell r="D60" t="str">
            <v>A2</v>
          </cell>
          <cell r="E60" t="str">
            <v>A2</v>
          </cell>
        </row>
        <row r="61">
          <cell r="C61" t="str">
            <v>01002023</v>
          </cell>
          <cell r="D61" t="str">
            <v>A3</v>
          </cell>
          <cell r="E61" t="str">
            <v>A3</v>
          </cell>
        </row>
        <row r="62">
          <cell r="C62" t="str">
            <v>01002007</v>
          </cell>
          <cell r="D62" t="str">
            <v>A3</v>
          </cell>
          <cell r="E62" t="str">
            <v>A3</v>
          </cell>
        </row>
        <row r="63">
          <cell r="C63" t="str">
            <v>01002010</v>
          </cell>
          <cell r="D63" t="str">
            <v>A3</v>
          </cell>
          <cell r="E63" t="str">
            <v>A3</v>
          </cell>
        </row>
        <row r="64">
          <cell r="C64" t="str">
            <v>01002012</v>
          </cell>
          <cell r="D64" t="str">
            <v>A4</v>
          </cell>
          <cell r="E64" t="str">
            <v>A4</v>
          </cell>
        </row>
        <row r="65">
          <cell r="C65" t="str">
            <v>01002028</v>
          </cell>
          <cell r="D65" t="str">
            <v>A4</v>
          </cell>
          <cell r="E65" t="str">
            <v>A4</v>
          </cell>
        </row>
        <row r="66">
          <cell r="C66" t="str">
            <v>01002027</v>
          </cell>
          <cell r="D66" t="str">
            <v>A3</v>
          </cell>
          <cell r="E66" t="str">
            <v>A3</v>
          </cell>
        </row>
        <row r="67">
          <cell r="C67" t="str">
            <v>01002013</v>
          </cell>
          <cell r="D67" t="str">
            <v>A4</v>
          </cell>
          <cell r="E67" t="str">
            <v>A4</v>
          </cell>
        </row>
        <row r="68">
          <cell r="C68" t="str">
            <v>01002033</v>
          </cell>
          <cell r="D68" t="str">
            <v>A3</v>
          </cell>
          <cell r="E68" t="str">
            <v>A3</v>
          </cell>
        </row>
        <row r="69">
          <cell r="C69" t="str">
            <v>01010068</v>
          </cell>
          <cell r="D69" t="str">
            <v>A4</v>
          </cell>
          <cell r="E69" t="str">
            <v>A4</v>
          </cell>
        </row>
        <row r="70">
          <cell r="C70" t="str">
            <v>01002040</v>
          </cell>
          <cell r="D70" t="str">
            <v>A3</v>
          </cell>
          <cell r="E70" t="str">
            <v>A3</v>
          </cell>
        </row>
        <row r="71">
          <cell r="C71" t="str">
            <v>01002041</v>
          </cell>
          <cell r="D71" t="str">
            <v>A3</v>
          </cell>
          <cell r="E71" t="str">
            <v>A3</v>
          </cell>
        </row>
        <row r="72">
          <cell r="C72" t="str">
            <v>01002035</v>
          </cell>
          <cell r="D72" t="str">
            <v>A3</v>
          </cell>
          <cell r="E72" t="str">
            <v>A2</v>
          </cell>
        </row>
        <row r="73">
          <cell r="C73" t="str">
            <v>01002036</v>
          </cell>
          <cell r="D73" t="str">
            <v>A2</v>
          </cell>
          <cell r="E73" t="str">
            <v>A2</v>
          </cell>
        </row>
        <row r="74">
          <cell r="C74">
            <v>0</v>
          </cell>
          <cell r="D74">
            <v>0</v>
          </cell>
          <cell r="E74">
            <v>16</v>
          </cell>
        </row>
        <row r="75">
          <cell r="C75">
            <v>0</v>
          </cell>
          <cell r="D75">
            <v>0</v>
          </cell>
          <cell r="E75">
            <v>8</v>
          </cell>
        </row>
        <row r="76">
          <cell r="C76" t="str">
            <v>01007008</v>
          </cell>
          <cell r="D76" t="str">
            <v>A3</v>
          </cell>
          <cell r="E76" t="str">
            <v>A2</v>
          </cell>
        </row>
        <row r="77">
          <cell r="C77" t="str">
            <v>01002002</v>
          </cell>
          <cell r="D77" t="str">
            <v>A3</v>
          </cell>
          <cell r="E77" t="str">
            <v>A3</v>
          </cell>
        </row>
        <row r="78">
          <cell r="C78" t="str">
            <v>01009018</v>
          </cell>
          <cell r="D78" t="str">
            <v>A3</v>
          </cell>
          <cell r="E78" t="str">
            <v>A3</v>
          </cell>
        </row>
        <row r="79">
          <cell r="C79" t="str">
            <v>01009010</v>
          </cell>
          <cell r="D79" t="str">
            <v>A4</v>
          </cell>
          <cell r="E79" t="str">
            <v>A4</v>
          </cell>
        </row>
        <row r="80">
          <cell r="C80" t="str">
            <v>01002004</v>
          </cell>
          <cell r="D80" t="str">
            <v>A3</v>
          </cell>
          <cell r="E80" t="str">
            <v>A3</v>
          </cell>
        </row>
        <row r="81">
          <cell r="C81" t="str">
            <v>01009008</v>
          </cell>
          <cell r="D81" t="str">
            <v>A3</v>
          </cell>
          <cell r="E81" t="str">
            <v>A3</v>
          </cell>
        </row>
        <row r="82">
          <cell r="C82" t="str">
            <v>01007004</v>
          </cell>
          <cell r="D82" t="str">
            <v>A4</v>
          </cell>
          <cell r="E82" t="str">
            <v>A4</v>
          </cell>
        </row>
        <row r="83">
          <cell r="C83" t="str">
            <v>01014012</v>
          </cell>
          <cell r="D83" t="str">
            <v>A4</v>
          </cell>
          <cell r="E83" t="str">
            <v>A4</v>
          </cell>
        </row>
        <row r="84">
          <cell r="C84">
            <v>0</v>
          </cell>
          <cell r="D84">
            <v>0</v>
          </cell>
          <cell r="E84">
            <v>8</v>
          </cell>
        </row>
        <row r="85">
          <cell r="C85" t="str">
            <v>01002008</v>
          </cell>
          <cell r="D85" t="str">
            <v>A3</v>
          </cell>
          <cell r="E85" t="str">
            <v>A3</v>
          </cell>
        </row>
        <row r="86">
          <cell r="C86" t="str">
            <v>01009019</v>
          </cell>
          <cell r="D86" t="str">
            <v>A3</v>
          </cell>
          <cell r="E86" t="str">
            <v>A3</v>
          </cell>
        </row>
        <row r="87">
          <cell r="C87" t="str">
            <v>01009011</v>
          </cell>
          <cell r="D87" t="str">
            <v>A3</v>
          </cell>
          <cell r="E87" t="str">
            <v>A3</v>
          </cell>
        </row>
        <row r="88">
          <cell r="C88" t="str">
            <v>01009028</v>
          </cell>
          <cell r="D88" t="str">
            <v>A4</v>
          </cell>
          <cell r="E88" t="str">
            <v>A4</v>
          </cell>
        </row>
        <row r="89">
          <cell r="C89" t="str">
            <v>01009026</v>
          </cell>
          <cell r="D89" t="str">
            <v>A3</v>
          </cell>
          <cell r="E89" t="str">
            <v>A3</v>
          </cell>
        </row>
        <row r="90">
          <cell r="C90" t="str">
            <v>01007003</v>
          </cell>
          <cell r="D90" t="str">
            <v>A3</v>
          </cell>
          <cell r="E90" t="str">
            <v>A3</v>
          </cell>
        </row>
        <row r="91">
          <cell r="C91" t="str">
            <v>01009029</v>
          </cell>
          <cell r="D91" t="str">
            <v>A3</v>
          </cell>
          <cell r="E91" t="str">
            <v>A3</v>
          </cell>
        </row>
        <row r="92">
          <cell r="C92" t="str">
            <v>01002038</v>
          </cell>
          <cell r="D92" t="str">
            <v>A3</v>
          </cell>
          <cell r="E92" t="str">
            <v>A3</v>
          </cell>
        </row>
        <row r="93">
          <cell r="C93">
            <v>0</v>
          </cell>
          <cell r="D93">
            <v>0</v>
          </cell>
          <cell r="E93">
            <v>8</v>
          </cell>
        </row>
        <row r="94">
          <cell r="C94">
            <v>0</v>
          </cell>
          <cell r="D94">
            <v>0</v>
          </cell>
          <cell r="E94">
            <v>7</v>
          </cell>
        </row>
        <row r="95">
          <cell r="C95" t="str">
            <v>01009009</v>
          </cell>
          <cell r="D95" t="str">
            <v>B1</v>
          </cell>
          <cell r="E95" t="str">
            <v>A4</v>
          </cell>
        </row>
        <row r="96">
          <cell r="C96" t="str">
            <v>01003002</v>
          </cell>
          <cell r="D96" t="str">
            <v>A2</v>
          </cell>
          <cell r="E96" t="str">
            <v>A2</v>
          </cell>
        </row>
        <row r="97">
          <cell r="C97" t="str">
            <v>01006003</v>
          </cell>
          <cell r="D97" t="str">
            <v>A3</v>
          </cell>
          <cell r="E97" t="str">
            <v>A3</v>
          </cell>
        </row>
        <row r="98">
          <cell r="C98" t="str">
            <v>01013032</v>
          </cell>
          <cell r="D98" t="str">
            <v>A2</v>
          </cell>
          <cell r="E98" t="str">
            <v>A1</v>
          </cell>
        </row>
        <row r="99">
          <cell r="C99" t="str">
            <v>01022061</v>
          </cell>
          <cell r="D99" t="str">
            <v>A3</v>
          </cell>
          <cell r="E99" t="str">
            <v>A3</v>
          </cell>
        </row>
        <row r="100">
          <cell r="C100" t="str">
            <v>01015027</v>
          </cell>
          <cell r="D100" t="str">
            <v>A3</v>
          </cell>
          <cell r="E100" t="str">
            <v>A3</v>
          </cell>
        </row>
        <row r="101">
          <cell r="C101" t="str">
            <v>01010038</v>
          </cell>
          <cell r="D101" t="str">
            <v>A2</v>
          </cell>
          <cell r="E101" t="str">
            <v>A1</v>
          </cell>
        </row>
        <row r="102">
          <cell r="C102">
            <v>0</v>
          </cell>
          <cell r="D102">
            <v>0</v>
          </cell>
          <cell r="E102">
            <v>1</v>
          </cell>
        </row>
        <row r="103">
          <cell r="C103" t="str">
            <v>01006006</v>
          </cell>
          <cell r="D103" t="str">
            <v>A3</v>
          </cell>
          <cell r="E103" t="str">
            <v>A1</v>
          </cell>
        </row>
        <row r="104">
          <cell r="C104">
            <v>0</v>
          </cell>
          <cell r="D104">
            <v>0</v>
          </cell>
          <cell r="E104">
            <v>4</v>
          </cell>
        </row>
        <row r="105">
          <cell r="C105">
            <v>0</v>
          </cell>
          <cell r="D105">
            <v>0</v>
          </cell>
          <cell r="E105">
            <v>2</v>
          </cell>
        </row>
        <row r="106">
          <cell r="C106" t="str">
            <v>01025001</v>
          </cell>
          <cell r="D106" t="str">
            <v>A3</v>
          </cell>
          <cell r="E106" t="str">
            <v>A2</v>
          </cell>
        </row>
        <row r="107">
          <cell r="C107" t="str">
            <v>01002039</v>
          </cell>
          <cell r="D107" t="str">
            <v>A2</v>
          </cell>
          <cell r="E107" t="str">
            <v>A2</v>
          </cell>
        </row>
        <row r="108">
          <cell r="C108">
            <v>0</v>
          </cell>
          <cell r="D108">
            <v>0</v>
          </cell>
          <cell r="E108">
            <v>2</v>
          </cell>
        </row>
        <row r="109">
          <cell r="C109" t="str">
            <v>01005003</v>
          </cell>
          <cell r="D109" t="str">
            <v>A3</v>
          </cell>
          <cell r="E109" t="str">
            <v>A2</v>
          </cell>
        </row>
        <row r="110">
          <cell r="C110" t="str">
            <v>01005011</v>
          </cell>
          <cell r="D110" t="str">
            <v>A3</v>
          </cell>
          <cell r="E110" t="str">
            <v>A3</v>
          </cell>
        </row>
        <row r="111">
          <cell r="C111">
            <v>0</v>
          </cell>
          <cell r="D111">
            <v>0</v>
          </cell>
          <cell r="E111">
            <v>28</v>
          </cell>
        </row>
        <row r="112">
          <cell r="C112">
            <v>0</v>
          </cell>
          <cell r="D112">
            <v>0</v>
          </cell>
          <cell r="E112">
            <v>10</v>
          </cell>
        </row>
        <row r="113">
          <cell r="C113" t="str">
            <v>01008028</v>
          </cell>
          <cell r="D113" t="str">
            <v>A1</v>
          </cell>
          <cell r="E113" t="str">
            <v>A1</v>
          </cell>
        </row>
        <row r="114">
          <cell r="C114" t="str">
            <v>01008002</v>
          </cell>
          <cell r="D114" t="str">
            <v>A1</v>
          </cell>
          <cell r="E114" t="str">
            <v>A1</v>
          </cell>
        </row>
        <row r="115">
          <cell r="C115" t="str">
            <v>01008049</v>
          </cell>
          <cell r="D115" t="str">
            <v>A1</v>
          </cell>
          <cell r="E115" t="str">
            <v>A1</v>
          </cell>
        </row>
        <row r="116">
          <cell r="C116" t="str">
            <v>01008004</v>
          </cell>
          <cell r="D116" t="str">
            <v>A2</v>
          </cell>
          <cell r="E116" t="str">
            <v>A3</v>
          </cell>
        </row>
        <row r="117">
          <cell r="C117" t="str">
            <v>01009007</v>
          </cell>
          <cell r="D117" t="str">
            <v>A3</v>
          </cell>
          <cell r="E117" t="str">
            <v>A3</v>
          </cell>
        </row>
        <row r="118">
          <cell r="C118" t="str">
            <v>01008008</v>
          </cell>
          <cell r="D118" t="str">
            <v>A1</v>
          </cell>
          <cell r="E118" t="str">
            <v>A1</v>
          </cell>
        </row>
        <row r="119">
          <cell r="C119" t="str">
            <v>01008006</v>
          </cell>
          <cell r="D119" t="str">
            <v>A1</v>
          </cell>
          <cell r="E119" t="str">
            <v>A1</v>
          </cell>
        </row>
        <row r="120">
          <cell r="C120" t="str">
            <v>01017009</v>
          </cell>
          <cell r="D120" t="str">
            <v>A4</v>
          </cell>
          <cell r="E120" t="str">
            <v>A4</v>
          </cell>
        </row>
        <row r="121">
          <cell r="C121" t="str">
            <v>01008005</v>
          </cell>
          <cell r="D121" t="str">
            <v>A2</v>
          </cell>
          <cell r="E121" t="str">
            <v>A2</v>
          </cell>
        </row>
        <row r="122">
          <cell r="C122" t="str">
            <v>01009014</v>
          </cell>
          <cell r="D122" t="str">
            <v>A3</v>
          </cell>
          <cell r="E122" t="str">
            <v>A3</v>
          </cell>
        </row>
        <row r="123">
          <cell r="C123">
            <v>0</v>
          </cell>
          <cell r="D123">
            <v>0</v>
          </cell>
          <cell r="E123">
            <v>18</v>
          </cell>
        </row>
        <row r="124">
          <cell r="C124" t="str">
            <v>01008021</v>
          </cell>
          <cell r="D124" t="str">
            <v>A1</v>
          </cell>
          <cell r="E124" t="str">
            <v>A1</v>
          </cell>
        </row>
        <row r="125">
          <cell r="C125" t="str">
            <v>01008009</v>
          </cell>
          <cell r="D125" t="str">
            <v>A DN</v>
          </cell>
          <cell r="E125" t="str">
            <v>A DN</v>
          </cell>
        </row>
        <row r="126">
          <cell r="C126" t="str">
            <v>01008031</v>
          </cell>
          <cell r="D126" t="str">
            <v>A2</v>
          </cell>
          <cell r="E126" t="str">
            <v>A2</v>
          </cell>
        </row>
        <row r="127">
          <cell r="C127" t="str">
            <v>01008039</v>
          </cell>
          <cell r="D127" t="str">
            <v>A2</v>
          </cell>
          <cell r="E127" t="str">
            <v>A2</v>
          </cell>
        </row>
        <row r="128">
          <cell r="C128" t="str">
            <v>01008040</v>
          </cell>
          <cell r="D128" t="str">
            <v>A2</v>
          </cell>
          <cell r="E128" t="str">
            <v>A2</v>
          </cell>
        </row>
        <row r="129">
          <cell r="C129" t="str">
            <v>01008041</v>
          </cell>
          <cell r="D129" t="str">
            <v>A2</v>
          </cell>
          <cell r="E129" t="str">
            <v>A2</v>
          </cell>
        </row>
        <row r="130">
          <cell r="C130" t="str">
            <v>01012027</v>
          </cell>
          <cell r="D130" t="str">
            <v>A2</v>
          </cell>
          <cell r="E130" t="str">
            <v>A2</v>
          </cell>
        </row>
        <row r="131">
          <cell r="C131" t="str">
            <v>01008012</v>
          </cell>
          <cell r="D131" t="str">
            <v>A3</v>
          </cell>
          <cell r="E131" t="str">
            <v>A3</v>
          </cell>
        </row>
        <row r="132">
          <cell r="C132" t="str">
            <v>01008033</v>
          </cell>
          <cell r="D132" t="str">
            <v>A1</v>
          </cell>
          <cell r="E132" t="str">
            <v>A1</v>
          </cell>
        </row>
        <row r="133">
          <cell r="C133" t="str">
            <v>01013033</v>
          </cell>
          <cell r="D133" t="str">
            <v>A4</v>
          </cell>
          <cell r="E133" t="str">
            <v>A4</v>
          </cell>
        </row>
        <row r="134">
          <cell r="C134" t="str">
            <v>01009015</v>
          </cell>
          <cell r="D134" t="str">
            <v>A4</v>
          </cell>
          <cell r="E134" t="str">
            <v>A4</v>
          </cell>
        </row>
        <row r="135">
          <cell r="C135" t="str">
            <v>01008042</v>
          </cell>
          <cell r="D135" t="str">
            <v>A4</v>
          </cell>
          <cell r="E135" t="str">
            <v>A4</v>
          </cell>
        </row>
        <row r="136">
          <cell r="C136" t="str">
            <v>01008044</v>
          </cell>
          <cell r="D136" t="str">
            <v>A4</v>
          </cell>
          <cell r="E136" t="str">
            <v>A4</v>
          </cell>
        </row>
        <row r="137">
          <cell r="C137" t="str">
            <v>01008045</v>
          </cell>
          <cell r="D137" t="str">
            <v>A4</v>
          </cell>
          <cell r="E137" t="str">
            <v>A4</v>
          </cell>
        </row>
        <row r="138">
          <cell r="C138" t="str">
            <v>01008048</v>
          </cell>
          <cell r="D138" t="str">
            <v>A1</v>
          </cell>
          <cell r="E138" t="str">
            <v>A1</v>
          </cell>
        </row>
        <row r="139">
          <cell r="C139" t="str">
            <v>01002034</v>
          </cell>
          <cell r="D139" t="str">
            <v>A2</v>
          </cell>
          <cell r="E139" t="str">
            <v>A1</v>
          </cell>
        </row>
        <row r="140">
          <cell r="C140" t="str">
            <v>01008050</v>
          </cell>
          <cell r="D140" t="str">
            <v>A3</v>
          </cell>
          <cell r="E140" t="str">
            <v>A2</v>
          </cell>
        </row>
        <row r="141">
          <cell r="C141" t="str">
            <v>01008051</v>
          </cell>
          <cell r="D141" t="str">
            <v>A4</v>
          </cell>
          <cell r="E141" t="str">
            <v>A4</v>
          </cell>
        </row>
        <row r="142">
          <cell r="C142">
            <v>0</v>
          </cell>
          <cell r="D142">
            <v>0</v>
          </cell>
          <cell r="E142">
            <v>21</v>
          </cell>
        </row>
        <row r="143">
          <cell r="C143">
            <v>0</v>
          </cell>
          <cell r="D143">
            <v>0</v>
          </cell>
          <cell r="E143">
            <v>21</v>
          </cell>
        </row>
        <row r="144">
          <cell r="C144" t="str">
            <v>01022003</v>
          </cell>
          <cell r="D144" t="str">
            <v>A3</v>
          </cell>
          <cell r="E144" t="str">
            <v>A2</v>
          </cell>
        </row>
        <row r="145">
          <cell r="C145" t="str">
            <v>01010007</v>
          </cell>
          <cell r="D145" t="str">
            <v>A3</v>
          </cell>
          <cell r="E145" t="str">
            <v>A3</v>
          </cell>
        </row>
        <row r="146">
          <cell r="C146" t="str">
            <v>01010033</v>
          </cell>
          <cell r="D146" t="str">
            <v>A4</v>
          </cell>
          <cell r="E146" t="str">
            <v>A DN</v>
          </cell>
        </row>
        <row r="147">
          <cell r="C147" t="str">
            <v>01010037</v>
          </cell>
          <cell r="D147" t="str">
            <v>A4</v>
          </cell>
          <cell r="E147" t="str">
            <v>A DN</v>
          </cell>
        </row>
        <row r="148">
          <cell r="C148" t="str">
            <v>01010031</v>
          </cell>
          <cell r="D148" t="str">
            <v>A4</v>
          </cell>
          <cell r="E148" t="str">
            <v>A DN</v>
          </cell>
        </row>
        <row r="149">
          <cell r="C149" t="str">
            <v>01010016</v>
          </cell>
          <cell r="D149" t="str">
            <v>A4</v>
          </cell>
          <cell r="E149" t="str">
            <v>A DN</v>
          </cell>
        </row>
        <row r="150">
          <cell r="C150" t="str">
            <v>01010028</v>
          </cell>
          <cell r="D150" t="str">
            <v>A4</v>
          </cell>
          <cell r="E150" t="str">
            <v>A DN</v>
          </cell>
        </row>
        <row r="151">
          <cell r="C151" t="str">
            <v>01010017</v>
          </cell>
          <cell r="D151" t="str">
            <v>A4</v>
          </cell>
          <cell r="E151" t="str">
            <v>A DN</v>
          </cell>
        </row>
        <row r="152">
          <cell r="C152" t="str">
            <v>01010012</v>
          </cell>
          <cell r="D152" t="str">
            <v>A4</v>
          </cell>
          <cell r="E152" t="str">
            <v>A DN</v>
          </cell>
        </row>
        <row r="153">
          <cell r="C153" t="str">
            <v>01010029</v>
          </cell>
          <cell r="D153" t="str">
            <v>A4</v>
          </cell>
          <cell r="E153" t="str">
            <v>A DN</v>
          </cell>
        </row>
        <row r="154">
          <cell r="C154" t="str">
            <v>01010024</v>
          </cell>
          <cell r="D154" t="str">
            <v>A4</v>
          </cell>
          <cell r="E154" t="str">
            <v>A DN</v>
          </cell>
        </row>
        <row r="155">
          <cell r="C155" t="str">
            <v>01004012</v>
          </cell>
          <cell r="D155" t="str">
            <v>A4</v>
          </cell>
          <cell r="E155" t="str">
            <v>A DN</v>
          </cell>
        </row>
        <row r="156">
          <cell r="C156" t="str">
            <v>01010023</v>
          </cell>
          <cell r="D156" t="str">
            <v>A4</v>
          </cell>
          <cell r="E156" t="str">
            <v>A DN</v>
          </cell>
        </row>
        <row r="157">
          <cell r="C157" t="str">
            <v>01022048</v>
          </cell>
          <cell r="D157" t="str">
            <v>A4</v>
          </cell>
          <cell r="E157" t="str">
            <v>A DN</v>
          </cell>
        </row>
        <row r="158">
          <cell r="C158" t="str">
            <v>01010006</v>
          </cell>
          <cell r="D158" t="str">
            <v>A4</v>
          </cell>
          <cell r="E158" t="str">
            <v>A DN</v>
          </cell>
        </row>
        <row r="159">
          <cell r="C159" t="str">
            <v>01010026</v>
          </cell>
          <cell r="D159" t="str">
            <v>A4</v>
          </cell>
          <cell r="E159" t="str">
            <v>A DN</v>
          </cell>
        </row>
        <row r="160">
          <cell r="C160" t="str">
            <v>01010021</v>
          </cell>
          <cell r="D160" t="str">
            <v>A4</v>
          </cell>
          <cell r="E160" t="str">
            <v>A DN</v>
          </cell>
        </row>
        <row r="161">
          <cell r="C161" t="str">
            <v>01010030</v>
          </cell>
          <cell r="D161" t="str">
            <v>A4</v>
          </cell>
          <cell r="E161" t="str">
            <v>A DN</v>
          </cell>
        </row>
        <row r="162">
          <cell r="C162" t="str">
            <v>01022005</v>
          </cell>
          <cell r="D162" t="str">
            <v>A4</v>
          </cell>
          <cell r="E162" t="str">
            <v>A DN</v>
          </cell>
        </row>
        <row r="163">
          <cell r="C163" t="str">
            <v>01010022</v>
          </cell>
          <cell r="D163" t="str">
            <v>A4</v>
          </cell>
          <cell r="E163" t="str">
            <v>A DN</v>
          </cell>
        </row>
        <row r="164">
          <cell r="C164" t="str">
            <v>01010032</v>
          </cell>
          <cell r="D164" t="str">
            <v>A4</v>
          </cell>
          <cell r="E164" t="str">
            <v>A DN</v>
          </cell>
        </row>
        <row r="165">
          <cell r="C165">
            <v>0</v>
          </cell>
          <cell r="D165">
            <v>0</v>
          </cell>
          <cell r="E165">
            <v>15</v>
          </cell>
        </row>
        <row r="166">
          <cell r="C166">
            <v>0</v>
          </cell>
          <cell r="D166">
            <v>0</v>
          </cell>
          <cell r="E166">
            <v>15</v>
          </cell>
        </row>
        <row r="167">
          <cell r="C167" t="str">
            <v>01010039</v>
          </cell>
          <cell r="D167" t="str">
            <v>A3</v>
          </cell>
          <cell r="E167" t="str">
            <v>A2</v>
          </cell>
        </row>
        <row r="168">
          <cell r="C168" t="str">
            <v>01010040</v>
          </cell>
          <cell r="D168" t="str">
            <v>A4</v>
          </cell>
          <cell r="E168" t="str">
            <v>A DN</v>
          </cell>
        </row>
        <row r="169">
          <cell r="C169" t="str">
            <v>01010009</v>
          </cell>
          <cell r="D169" t="str">
            <v>A4</v>
          </cell>
          <cell r="E169" t="str">
            <v>A DN</v>
          </cell>
        </row>
        <row r="170">
          <cell r="C170" t="str">
            <v>01010020</v>
          </cell>
          <cell r="D170" t="str">
            <v>A4</v>
          </cell>
          <cell r="E170" t="str">
            <v>A DN</v>
          </cell>
        </row>
        <row r="171">
          <cell r="C171" t="str">
            <v>01010018</v>
          </cell>
          <cell r="D171" t="str">
            <v>A4</v>
          </cell>
          <cell r="E171" t="str">
            <v>A DN</v>
          </cell>
        </row>
        <row r="172">
          <cell r="C172" t="str">
            <v>01010019</v>
          </cell>
          <cell r="D172" t="str">
            <v>A4</v>
          </cell>
          <cell r="E172" t="str">
            <v>A DN</v>
          </cell>
        </row>
        <row r="173">
          <cell r="C173" t="str">
            <v>01010015</v>
          </cell>
          <cell r="D173" t="str">
            <v>A4</v>
          </cell>
          <cell r="E173" t="str">
            <v>A DN</v>
          </cell>
        </row>
        <row r="174">
          <cell r="C174" t="str">
            <v>01010027</v>
          </cell>
          <cell r="D174" t="str">
            <v>A4</v>
          </cell>
          <cell r="E174" t="str">
            <v>A DN</v>
          </cell>
        </row>
        <row r="175">
          <cell r="C175" t="str">
            <v>01002025</v>
          </cell>
          <cell r="D175" t="str">
            <v>A4</v>
          </cell>
          <cell r="E175" t="str">
            <v>A DN</v>
          </cell>
        </row>
        <row r="176">
          <cell r="C176" t="str">
            <v>01010162</v>
          </cell>
          <cell r="D176" t="str">
            <v>A4</v>
          </cell>
          <cell r="E176" t="str">
            <v>A DN</v>
          </cell>
        </row>
        <row r="177">
          <cell r="C177" t="str">
            <v>01010141</v>
          </cell>
          <cell r="D177" t="str">
            <v>A4</v>
          </cell>
          <cell r="E177" t="str">
            <v>A DN</v>
          </cell>
        </row>
        <row r="178">
          <cell r="C178" t="str">
            <v>01010254</v>
          </cell>
          <cell r="D178" t="str">
            <v>A4</v>
          </cell>
          <cell r="E178" t="str">
            <v>A DN</v>
          </cell>
        </row>
        <row r="179">
          <cell r="C179" t="str">
            <v>01010260</v>
          </cell>
          <cell r="D179" t="str">
            <v>A DN</v>
          </cell>
          <cell r="E179" t="str">
            <v>A DN</v>
          </cell>
        </row>
        <row r="180">
          <cell r="C180" t="str">
            <v>01010288</v>
          </cell>
          <cell r="D180" t="str">
            <v>A4</v>
          </cell>
          <cell r="E180" t="str">
            <v>A DN</v>
          </cell>
        </row>
        <row r="181">
          <cell r="C181" t="str">
            <v>01027013</v>
          </cell>
          <cell r="D181" t="str">
            <v>A4</v>
          </cell>
          <cell r="E181" t="str">
            <v>A DN</v>
          </cell>
        </row>
        <row r="182">
          <cell r="C182">
            <v>0</v>
          </cell>
          <cell r="D182">
            <v>0</v>
          </cell>
          <cell r="E182">
            <v>15</v>
          </cell>
        </row>
        <row r="183">
          <cell r="C183">
            <v>0</v>
          </cell>
          <cell r="D183">
            <v>0</v>
          </cell>
          <cell r="E183">
            <v>15</v>
          </cell>
        </row>
        <row r="184">
          <cell r="C184" t="str">
            <v>01011002</v>
          </cell>
          <cell r="D184" t="str">
            <v>A3</v>
          </cell>
          <cell r="E184" t="str">
            <v>A2</v>
          </cell>
        </row>
        <row r="185">
          <cell r="C185" t="str">
            <v>01011012</v>
          </cell>
          <cell r="D185" t="str">
            <v>A3</v>
          </cell>
          <cell r="E185" t="str">
            <v>A3</v>
          </cell>
        </row>
        <row r="186">
          <cell r="C186" t="str">
            <v>01011005</v>
          </cell>
          <cell r="D186" t="str">
            <v>A4</v>
          </cell>
          <cell r="E186" t="str">
            <v>A DN</v>
          </cell>
        </row>
        <row r="187">
          <cell r="C187" t="str">
            <v>01011011</v>
          </cell>
          <cell r="D187" t="str">
            <v>A4</v>
          </cell>
          <cell r="E187" t="str">
            <v>A DN</v>
          </cell>
        </row>
        <row r="188">
          <cell r="C188" t="str">
            <v>01011013</v>
          </cell>
          <cell r="D188" t="str">
            <v>A4</v>
          </cell>
          <cell r="E188" t="str">
            <v>A DN</v>
          </cell>
        </row>
        <row r="189">
          <cell r="C189" t="str">
            <v>01011009</v>
          </cell>
          <cell r="D189" t="str">
            <v>A4</v>
          </cell>
          <cell r="E189" t="str">
            <v>A DN</v>
          </cell>
        </row>
        <row r="190">
          <cell r="C190" t="str">
            <v>01011001</v>
          </cell>
          <cell r="D190" t="str">
            <v>A4</v>
          </cell>
          <cell r="E190" t="str">
            <v>A DN</v>
          </cell>
        </row>
        <row r="191">
          <cell r="C191" t="str">
            <v>01011014</v>
          </cell>
          <cell r="D191" t="str">
            <v>A4</v>
          </cell>
          <cell r="E191" t="str">
            <v>A DN</v>
          </cell>
        </row>
        <row r="192">
          <cell r="C192" t="str">
            <v>01011016</v>
          </cell>
          <cell r="D192" t="str">
            <v>A4</v>
          </cell>
          <cell r="E192" t="str">
            <v>A DN</v>
          </cell>
        </row>
        <row r="193">
          <cell r="C193" t="str">
            <v>01011007</v>
          </cell>
          <cell r="D193" t="str">
            <v>A4</v>
          </cell>
          <cell r="E193" t="str">
            <v>A DN</v>
          </cell>
        </row>
        <row r="194">
          <cell r="C194" t="str">
            <v>01011008</v>
          </cell>
          <cell r="D194" t="str">
            <v>A4</v>
          </cell>
          <cell r="E194" t="str">
            <v>A DN</v>
          </cell>
        </row>
        <row r="195">
          <cell r="C195" t="str">
            <v>01011015</v>
          </cell>
          <cell r="D195" t="str">
            <v>A4</v>
          </cell>
          <cell r="E195" t="str">
            <v>A DN</v>
          </cell>
        </row>
        <row r="196">
          <cell r="C196" t="str">
            <v>01011010</v>
          </cell>
          <cell r="D196" t="str">
            <v>A4</v>
          </cell>
          <cell r="E196" t="str">
            <v>A DN</v>
          </cell>
        </row>
        <row r="197">
          <cell r="C197" t="str">
            <v>01011018</v>
          </cell>
          <cell r="D197" t="str">
            <v>A4</v>
          </cell>
          <cell r="E197" t="str">
            <v>A DN</v>
          </cell>
        </row>
        <row r="198">
          <cell r="C198" t="str">
            <v>01011006</v>
          </cell>
          <cell r="D198" t="str">
            <v>A4</v>
          </cell>
          <cell r="E198" t="str">
            <v>A DN</v>
          </cell>
        </row>
        <row r="199">
          <cell r="C199">
            <v>0</v>
          </cell>
          <cell r="D199">
            <v>0</v>
          </cell>
          <cell r="E199">
            <v>29</v>
          </cell>
        </row>
        <row r="200">
          <cell r="C200">
            <v>0</v>
          </cell>
          <cell r="D200">
            <v>0</v>
          </cell>
          <cell r="E200">
            <v>29</v>
          </cell>
        </row>
        <row r="201">
          <cell r="C201" t="str">
            <v>01012003</v>
          </cell>
          <cell r="D201" t="str">
            <v>A2</v>
          </cell>
          <cell r="E201" t="str">
            <v>A2</v>
          </cell>
        </row>
        <row r="202">
          <cell r="C202" t="str">
            <v>01012008</v>
          </cell>
          <cell r="D202" t="str">
            <v>A4</v>
          </cell>
          <cell r="E202" t="str">
            <v>A4</v>
          </cell>
        </row>
        <row r="203">
          <cell r="C203" t="str">
            <v>01012007</v>
          </cell>
          <cell r="D203" t="str">
            <v>A4</v>
          </cell>
          <cell r="E203" t="str">
            <v>A DN</v>
          </cell>
        </row>
        <row r="204">
          <cell r="C204" t="str">
            <v>01012013</v>
          </cell>
          <cell r="D204" t="str">
            <v>A4</v>
          </cell>
          <cell r="E204" t="str">
            <v>A DN</v>
          </cell>
        </row>
        <row r="205">
          <cell r="C205" t="str">
            <v>01012023</v>
          </cell>
          <cell r="D205" t="str">
            <v>A4</v>
          </cell>
          <cell r="E205" t="str">
            <v>A DN</v>
          </cell>
        </row>
        <row r="206">
          <cell r="C206" t="str">
            <v>01012014</v>
          </cell>
          <cell r="D206" t="str">
            <v>A4</v>
          </cell>
          <cell r="E206" t="str">
            <v>A DN</v>
          </cell>
        </row>
        <row r="207">
          <cell r="C207" t="str">
            <v>01012005</v>
          </cell>
          <cell r="D207" t="str">
            <v>A4</v>
          </cell>
          <cell r="E207" t="str">
            <v>A DN</v>
          </cell>
        </row>
        <row r="208">
          <cell r="C208" t="str">
            <v>01012006</v>
          </cell>
          <cell r="D208" t="str">
            <v>A4</v>
          </cell>
          <cell r="E208" t="str">
            <v>A DN</v>
          </cell>
        </row>
        <row r="209">
          <cell r="C209" t="str">
            <v>01012004</v>
          </cell>
          <cell r="D209" t="str">
            <v>A4</v>
          </cell>
          <cell r="E209" t="str">
            <v>A DN</v>
          </cell>
        </row>
        <row r="210">
          <cell r="C210" t="str">
            <v>01012012</v>
          </cell>
          <cell r="D210" t="str">
            <v>A4</v>
          </cell>
          <cell r="E210" t="str">
            <v>A DN</v>
          </cell>
        </row>
        <row r="211">
          <cell r="C211" t="str">
            <v>01012016</v>
          </cell>
          <cell r="D211" t="str">
            <v>A4</v>
          </cell>
          <cell r="E211" t="str">
            <v>A DN</v>
          </cell>
        </row>
        <row r="212">
          <cell r="C212" t="str">
            <v>01012015</v>
          </cell>
          <cell r="D212" t="str">
            <v>A4</v>
          </cell>
          <cell r="E212" t="str">
            <v>A DN</v>
          </cell>
        </row>
        <row r="213">
          <cell r="C213" t="str">
            <v>01012019</v>
          </cell>
          <cell r="D213" t="str">
            <v>A4</v>
          </cell>
          <cell r="E213" t="str">
            <v>A DN</v>
          </cell>
        </row>
        <row r="214">
          <cell r="C214" t="str">
            <v>01012018</v>
          </cell>
          <cell r="D214" t="str">
            <v>A4</v>
          </cell>
          <cell r="E214" t="str">
            <v>A DN</v>
          </cell>
        </row>
        <row r="215">
          <cell r="C215" t="str">
            <v>01012017</v>
          </cell>
          <cell r="D215" t="str">
            <v>A4</v>
          </cell>
          <cell r="E215" t="str">
            <v>A DN</v>
          </cell>
        </row>
        <row r="216">
          <cell r="C216" t="str">
            <v>01012022</v>
          </cell>
          <cell r="D216" t="str">
            <v>A4</v>
          </cell>
          <cell r="E216" t="str">
            <v>A DN</v>
          </cell>
        </row>
        <row r="217">
          <cell r="C217" t="str">
            <v>01012020</v>
          </cell>
          <cell r="D217" t="str">
            <v>A4</v>
          </cell>
          <cell r="E217" t="str">
            <v>A DN</v>
          </cell>
        </row>
        <row r="218">
          <cell r="C218" t="str">
            <v>01012021</v>
          </cell>
          <cell r="D218" t="str">
            <v>A4</v>
          </cell>
          <cell r="E218" t="str">
            <v>A DN</v>
          </cell>
        </row>
        <row r="219">
          <cell r="C219" t="str">
            <v>01012011</v>
          </cell>
          <cell r="D219" t="str">
            <v>A4</v>
          </cell>
          <cell r="E219" t="str">
            <v>A DN</v>
          </cell>
        </row>
        <row r="220">
          <cell r="C220" t="str">
            <v>01017002</v>
          </cell>
          <cell r="D220" t="str">
            <v>A4</v>
          </cell>
          <cell r="E220" t="str">
            <v>A DN</v>
          </cell>
        </row>
        <row r="221">
          <cell r="C221" t="str">
            <v>01012028</v>
          </cell>
          <cell r="D221" t="str">
            <v>A4</v>
          </cell>
          <cell r="E221" t="str">
            <v>A DN</v>
          </cell>
        </row>
        <row r="222">
          <cell r="C222" t="str">
            <v>01012032</v>
          </cell>
          <cell r="D222" t="str">
            <v>A4</v>
          </cell>
          <cell r="E222" t="str">
            <v>A DN</v>
          </cell>
        </row>
        <row r="223">
          <cell r="C223" t="str">
            <v>01025017</v>
          </cell>
          <cell r="D223" t="str">
            <v>A4</v>
          </cell>
          <cell r="E223" t="str">
            <v>A DN</v>
          </cell>
        </row>
        <row r="224">
          <cell r="C224" t="str">
            <v>01006004</v>
          </cell>
          <cell r="D224" t="str">
            <v>A4</v>
          </cell>
          <cell r="E224" t="str">
            <v>A DN</v>
          </cell>
        </row>
        <row r="225">
          <cell r="C225" t="str">
            <v>01013068</v>
          </cell>
          <cell r="D225" t="str">
            <v>A4</v>
          </cell>
          <cell r="E225" t="str">
            <v>A DN</v>
          </cell>
        </row>
        <row r="226">
          <cell r="C226" t="str">
            <v>01012048</v>
          </cell>
          <cell r="D226" t="str">
            <v>A4</v>
          </cell>
          <cell r="E226" t="str">
            <v>A DN</v>
          </cell>
        </row>
        <row r="227">
          <cell r="C227" t="str">
            <v>01012049</v>
          </cell>
          <cell r="D227" t="str">
            <v>A4</v>
          </cell>
          <cell r="E227" t="str">
            <v>A DN</v>
          </cell>
        </row>
        <row r="228">
          <cell r="C228" t="str">
            <v>01009006</v>
          </cell>
          <cell r="D228" t="str">
            <v>A4</v>
          </cell>
          <cell r="E228" t="str">
            <v>A DN</v>
          </cell>
        </row>
        <row r="229">
          <cell r="C229" t="str">
            <v>01012050</v>
          </cell>
          <cell r="D229" t="str">
            <v>A4</v>
          </cell>
          <cell r="E229" t="str">
            <v>A DN</v>
          </cell>
        </row>
        <row r="230">
          <cell r="C230">
            <v>0</v>
          </cell>
          <cell r="D230">
            <v>0</v>
          </cell>
          <cell r="E230">
            <v>20</v>
          </cell>
        </row>
        <row r="231">
          <cell r="C231">
            <v>0</v>
          </cell>
          <cell r="D231">
            <v>0</v>
          </cell>
          <cell r="E231">
            <v>20</v>
          </cell>
        </row>
        <row r="232">
          <cell r="C232" t="str">
            <v>01015019</v>
          </cell>
          <cell r="D232" t="str">
            <v>A3</v>
          </cell>
          <cell r="E232" t="str">
            <v>A2</v>
          </cell>
        </row>
        <row r="233">
          <cell r="C233" t="str">
            <v>01015023</v>
          </cell>
          <cell r="D233" t="str">
            <v>B1</v>
          </cell>
          <cell r="E233" t="str">
            <v>A4</v>
          </cell>
        </row>
        <row r="234">
          <cell r="C234" t="str">
            <v>01015005</v>
          </cell>
          <cell r="D234" t="str">
            <v>A4</v>
          </cell>
          <cell r="E234" t="str">
            <v>A DN</v>
          </cell>
        </row>
        <row r="235">
          <cell r="C235" t="str">
            <v>01015018</v>
          </cell>
          <cell r="D235" t="str">
            <v>A4</v>
          </cell>
          <cell r="E235" t="str">
            <v>A DN</v>
          </cell>
        </row>
        <row r="236">
          <cell r="C236" t="str">
            <v>01015020</v>
          </cell>
          <cell r="D236" t="str">
            <v>A4</v>
          </cell>
          <cell r="E236" t="str">
            <v>A DN</v>
          </cell>
        </row>
        <row r="237">
          <cell r="C237" t="str">
            <v>01015041</v>
          </cell>
          <cell r="D237" t="str">
            <v>A3</v>
          </cell>
          <cell r="E237" t="str">
            <v>A DN</v>
          </cell>
        </row>
        <row r="238">
          <cell r="C238" t="str">
            <v>01015013</v>
          </cell>
          <cell r="D238" t="str">
            <v>A4</v>
          </cell>
          <cell r="E238" t="str">
            <v>A DN</v>
          </cell>
        </row>
        <row r="239">
          <cell r="C239" t="str">
            <v>01015006</v>
          </cell>
          <cell r="D239" t="str">
            <v>A3</v>
          </cell>
          <cell r="E239" t="str">
            <v>A DN</v>
          </cell>
        </row>
        <row r="240">
          <cell r="C240" t="str">
            <v>01018001</v>
          </cell>
          <cell r="D240" t="str">
            <v>A4</v>
          </cell>
          <cell r="E240" t="str">
            <v>A DN</v>
          </cell>
        </row>
        <row r="241">
          <cell r="C241" t="str">
            <v>01015004</v>
          </cell>
          <cell r="D241" t="str">
            <v>A4</v>
          </cell>
          <cell r="E241" t="str">
            <v>A DN</v>
          </cell>
        </row>
        <row r="242">
          <cell r="C242" t="str">
            <v>01015017</v>
          </cell>
          <cell r="D242" t="str">
            <v>A4</v>
          </cell>
          <cell r="E242" t="str">
            <v>A DN</v>
          </cell>
        </row>
        <row r="243">
          <cell r="C243" t="str">
            <v>01015016</v>
          </cell>
          <cell r="D243" t="str">
            <v>A4</v>
          </cell>
          <cell r="E243" t="str">
            <v>A DN</v>
          </cell>
        </row>
        <row r="244">
          <cell r="C244" t="str">
            <v>01015031</v>
          </cell>
          <cell r="D244" t="str">
            <v>A3</v>
          </cell>
          <cell r="E244" t="str">
            <v>A DN</v>
          </cell>
        </row>
        <row r="245">
          <cell r="C245" t="str">
            <v>01015025</v>
          </cell>
          <cell r="D245" t="str">
            <v>A4</v>
          </cell>
          <cell r="E245" t="str">
            <v>A DN</v>
          </cell>
        </row>
        <row r="246">
          <cell r="C246" t="str">
            <v>01017001</v>
          </cell>
          <cell r="D246" t="str">
            <v>A4</v>
          </cell>
          <cell r="E246" t="str">
            <v>A DN</v>
          </cell>
        </row>
        <row r="247">
          <cell r="C247" t="str">
            <v>01015012</v>
          </cell>
          <cell r="D247" t="str">
            <v>A3</v>
          </cell>
          <cell r="E247" t="str">
            <v>A DN</v>
          </cell>
        </row>
        <row r="248">
          <cell r="C248" t="str">
            <v>01015008</v>
          </cell>
          <cell r="D248" t="str">
            <v>A4</v>
          </cell>
          <cell r="E248" t="str">
            <v>A DN</v>
          </cell>
        </row>
        <row r="249">
          <cell r="C249" t="str">
            <v>01015021</v>
          </cell>
          <cell r="D249" t="str">
            <v>A4</v>
          </cell>
          <cell r="E249" t="str">
            <v>A DN</v>
          </cell>
        </row>
        <row r="250">
          <cell r="C250" t="str">
            <v>01015108</v>
          </cell>
          <cell r="D250" t="str">
            <v>A4</v>
          </cell>
          <cell r="E250" t="str">
            <v>A DN</v>
          </cell>
        </row>
        <row r="251">
          <cell r="C251" t="str">
            <v>01015142</v>
          </cell>
          <cell r="D251" t="str">
            <v>A4</v>
          </cell>
          <cell r="E251" t="str">
            <v>A DN</v>
          </cell>
        </row>
        <row r="252">
          <cell r="C252">
            <v>0</v>
          </cell>
          <cell r="D252">
            <v>0</v>
          </cell>
          <cell r="E252">
            <v>25</v>
          </cell>
        </row>
        <row r="253">
          <cell r="C253">
            <v>0</v>
          </cell>
          <cell r="D253">
            <v>0</v>
          </cell>
          <cell r="E253">
            <v>24</v>
          </cell>
        </row>
        <row r="254">
          <cell r="C254" t="str">
            <v>01013003</v>
          </cell>
          <cell r="D254" t="str">
            <v>A4</v>
          </cell>
          <cell r="E254" t="str">
            <v>A2</v>
          </cell>
        </row>
        <row r="255">
          <cell r="C255" t="str">
            <v>01013002</v>
          </cell>
          <cell r="D255" t="str">
            <v>A4</v>
          </cell>
          <cell r="E255" t="str">
            <v>A4</v>
          </cell>
        </row>
        <row r="256">
          <cell r="C256" t="str">
            <v>01013004</v>
          </cell>
          <cell r="D256" t="str">
            <v>A4</v>
          </cell>
          <cell r="E256" t="str">
            <v>A DN</v>
          </cell>
        </row>
        <row r="257">
          <cell r="C257" t="str">
            <v>01013021</v>
          </cell>
          <cell r="D257" t="str">
            <v>A4</v>
          </cell>
          <cell r="E257" t="str">
            <v>A DN</v>
          </cell>
        </row>
        <row r="258">
          <cell r="C258" t="str">
            <v>01013006</v>
          </cell>
          <cell r="D258" t="str">
            <v>A4</v>
          </cell>
          <cell r="E258" t="str">
            <v>A DN</v>
          </cell>
        </row>
        <row r="259">
          <cell r="C259" t="str">
            <v>01013018</v>
          </cell>
          <cell r="D259" t="str">
            <v>A4</v>
          </cell>
          <cell r="E259" t="str">
            <v>A DN</v>
          </cell>
        </row>
        <row r="260">
          <cell r="C260" t="str">
            <v>01013019</v>
          </cell>
          <cell r="D260" t="str">
            <v>A4</v>
          </cell>
          <cell r="E260" t="str">
            <v>A DN</v>
          </cell>
        </row>
        <row r="261">
          <cell r="C261" t="str">
            <v>01013016</v>
          </cell>
          <cell r="D261" t="str">
            <v>A4</v>
          </cell>
          <cell r="E261" t="str">
            <v>A DN</v>
          </cell>
        </row>
        <row r="262">
          <cell r="C262" t="str">
            <v>01013017</v>
          </cell>
          <cell r="D262" t="str">
            <v>A4</v>
          </cell>
          <cell r="E262" t="str">
            <v>A DN</v>
          </cell>
        </row>
        <row r="263">
          <cell r="C263" t="str">
            <v>01013027</v>
          </cell>
          <cell r="D263" t="str">
            <v>A4</v>
          </cell>
          <cell r="E263" t="str">
            <v>A DN</v>
          </cell>
        </row>
        <row r="264">
          <cell r="C264" t="str">
            <v>01013026</v>
          </cell>
          <cell r="D264" t="str">
            <v>A4</v>
          </cell>
          <cell r="E264" t="str">
            <v>A DN</v>
          </cell>
        </row>
        <row r="265">
          <cell r="C265" t="str">
            <v>01013029</v>
          </cell>
          <cell r="D265" t="str">
            <v>A4</v>
          </cell>
          <cell r="E265" t="str">
            <v>A DN</v>
          </cell>
        </row>
        <row r="266">
          <cell r="C266" t="str">
            <v>01013028</v>
          </cell>
          <cell r="D266" t="str">
            <v>A4</v>
          </cell>
          <cell r="E266" t="str">
            <v>A DN</v>
          </cell>
        </row>
        <row r="267">
          <cell r="C267" t="str">
            <v>01013005</v>
          </cell>
          <cell r="D267" t="str">
            <v>A4</v>
          </cell>
          <cell r="E267" t="str">
            <v>A DN</v>
          </cell>
        </row>
        <row r="268">
          <cell r="C268" t="str">
            <v>01013022</v>
          </cell>
          <cell r="D268" t="str">
            <v>A4</v>
          </cell>
          <cell r="E268" t="str">
            <v>A DN</v>
          </cell>
        </row>
        <row r="269">
          <cell r="C269" t="str">
            <v>01013047</v>
          </cell>
          <cell r="D269" t="str">
            <v>A4</v>
          </cell>
          <cell r="E269" t="str">
            <v>A DN</v>
          </cell>
        </row>
        <row r="270">
          <cell r="C270" t="str">
            <v>01013070</v>
          </cell>
          <cell r="D270" t="str">
            <v>A4</v>
          </cell>
          <cell r="E270" t="str">
            <v>A DN</v>
          </cell>
        </row>
        <row r="271">
          <cell r="C271" t="str">
            <v>01014047</v>
          </cell>
          <cell r="D271" t="str">
            <v>A4</v>
          </cell>
          <cell r="E271" t="str">
            <v>A DN</v>
          </cell>
        </row>
        <row r="272">
          <cell r="C272" t="str">
            <v>01013079</v>
          </cell>
          <cell r="D272" t="str">
            <v>A4</v>
          </cell>
          <cell r="E272" t="str">
            <v>A DN</v>
          </cell>
        </row>
        <row r="273">
          <cell r="C273" t="str">
            <v>01013087</v>
          </cell>
          <cell r="D273" t="str">
            <v>A4</v>
          </cell>
          <cell r="E273" t="str">
            <v>A DN</v>
          </cell>
        </row>
        <row r="274">
          <cell r="C274" t="str">
            <v>01013094</v>
          </cell>
          <cell r="D274" t="str">
            <v>A4</v>
          </cell>
          <cell r="E274" t="str">
            <v>A DN</v>
          </cell>
        </row>
        <row r="275">
          <cell r="C275" t="str">
            <v>01013117</v>
          </cell>
          <cell r="D275" t="str">
            <v>A4</v>
          </cell>
          <cell r="E275" t="str">
            <v>A DN</v>
          </cell>
        </row>
        <row r="276">
          <cell r="C276" t="str">
            <v>01013116</v>
          </cell>
          <cell r="D276" t="str">
            <v>A4</v>
          </cell>
          <cell r="E276" t="str">
            <v>A DN</v>
          </cell>
        </row>
        <row r="277">
          <cell r="C277" t="str">
            <v>01013128</v>
          </cell>
          <cell r="D277" t="str">
            <v>A4</v>
          </cell>
          <cell r="E277" t="str">
            <v>A DN</v>
          </cell>
        </row>
        <row r="278">
          <cell r="C278">
            <v>0</v>
          </cell>
          <cell r="D278">
            <v>0</v>
          </cell>
          <cell r="E278">
            <v>1</v>
          </cell>
        </row>
        <row r="279">
          <cell r="C279" t="str">
            <v>01013096</v>
          </cell>
          <cell r="D279" t="str">
            <v>A4</v>
          </cell>
          <cell r="E279" t="str">
            <v>A4</v>
          </cell>
        </row>
        <row r="280">
          <cell r="C280">
            <v>0</v>
          </cell>
          <cell r="D280">
            <v>0</v>
          </cell>
          <cell r="E280">
            <v>30</v>
          </cell>
        </row>
        <row r="281">
          <cell r="C281">
            <v>0</v>
          </cell>
          <cell r="D281">
            <v>0</v>
          </cell>
          <cell r="E281">
            <v>30</v>
          </cell>
        </row>
        <row r="282">
          <cell r="C282" t="str">
            <v>01014002</v>
          </cell>
          <cell r="D282" t="str">
            <v>A1</v>
          </cell>
          <cell r="E282" t="str">
            <v>A1</v>
          </cell>
        </row>
        <row r="283">
          <cell r="C283" t="str">
            <v>01014004</v>
          </cell>
          <cell r="D283" t="str">
            <v>A3</v>
          </cell>
          <cell r="E283" t="str">
            <v>A3</v>
          </cell>
        </row>
        <row r="284">
          <cell r="C284" t="str">
            <v>01023003</v>
          </cell>
          <cell r="D284" t="str">
            <v>A3</v>
          </cell>
          <cell r="E284" t="str">
            <v>A3</v>
          </cell>
        </row>
        <row r="285">
          <cell r="C285" t="str">
            <v>01014038</v>
          </cell>
          <cell r="D285" t="str">
            <v>A3</v>
          </cell>
          <cell r="E285" t="str">
            <v>A DN</v>
          </cell>
        </row>
        <row r="286">
          <cell r="C286" t="str">
            <v>01014051</v>
          </cell>
          <cell r="D286" t="str">
            <v>A3</v>
          </cell>
          <cell r="E286" t="str">
            <v>A DN</v>
          </cell>
        </row>
        <row r="287">
          <cell r="C287" t="str">
            <v>01014005</v>
          </cell>
          <cell r="D287" t="str">
            <v>A4</v>
          </cell>
          <cell r="E287" t="str">
            <v>A DN</v>
          </cell>
        </row>
        <row r="288">
          <cell r="C288" t="str">
            <v>01014046</v>
          </cell>
          <cell r="D288" t="str">
            <v>A3</v>
          </cell>
          <cell r="E288" t="str">
            <v>A DN</v>
          </cell>
        </row>
        <row r="289">
          <cell r="C289" t="str">
            <v>01014026</v>
          </cell>
          <cell r="D289" t="str">
            <v>A4</v>
          </cell>
          <cell r="E289" t="str">
            <v>A DN</v>
          </cell>
        </row>
        <row r="290">
          <cell r="C290" t="str">
            <v>01014029</v>
          </cell>
          <cell r="D290" t="str">
            <v>A4</v>
          </cell>
          <cell r="E290" t="str">
            <v>A DN</v>
          </cell>
        </row>
        <row r="291">
          <cell r="C291" t="str">
            <v>01014033</v>
          </cell>
          <cell r="D291" t="str">
            <v>A3</v>
          </cell>
          <cell r="E291" t="str">
            <v>A DN</v>
          </cell>
        </row>
        <row r="292">
          <cell r="C292" t="str">
            <v>01014013</v>
          </cell>
          <cell r="D292" t="str">
            <v>A4</v>
          </cell>
          <cell r="E292" t="str">
            <v>A DN</v>
          </cell>
        </row>
        <row r="293">
          <cell r="C293" t="str">
            <v>01014017</v>
          </cell>
          <cell r="D293" t="str">
            <v>A4</v>
          </cell>
          <cell r="E293" t="str">
            <v>A DN</v>
          </cell>
        </row>
        <row r="294">
          <cell r="C294" t="str">
            <v>01014034</v>
          </cell>
          <cell r="D294" t="str">
            <v>A4</v>
          </cell>
          <cell r="E294" t="str">
            <v>A DN</v>
          </cell>
        </row>
        <row r="295">
          <cell r="C295" t="str">
            <v>01014020</v>
          </cell>
          <cell r="D295" t="str">
            <v>A4</v>
          </cell>
          <cell r="E295" t="str">
            <v>A DN</v>
          </cell>
        </row>
        <row r="296">
          <cell r="C296" t="str">
            <v>01014018</v>
          </cell>
          <cell r="D296" t="str">
            <v>A4</v>
          </cell>
          <cell r="E296" t="str">
            <v>A DN</v>
          </cell>
        </row>
        <row r="297">
          <cell r="C297" t="str">
            <v>01014042</v>
          </cell>
          <cell r="D297" t="str">
            <v>A3</v>
          </cell>
          <cell r="E297" t="str">
            <v>A DN</v>
          </cell>
        </row>
        <row r="298">
          <cell r="C298" t="str">
            <v>01014019</v>
          </cell>
          <cell r="D298" t="str">
            <v>A4</v>
          </cell>
          <cell r="E298" t="str">
            <v>A DN</v>
          </cell>
        </row>
        <row r="299">
          <cell r="C299" t="str">
            <v>01014010</v>
          </cell>
          <cell r="D299" t="str">
            <v>A4</v>
          </cell>
          <cell r="E299" t="str">
            <v>A DN</v>
          </cell>
        </row>
        <row r="300">
          <cell r="C300" t="str">
            <v>01014030</v>
          </cell>
          <cell r="D300" t="str">
            <v>A4</v>
          </cell>
          <cell r="E300" t="str">
            <v>A DN</v>
          </cell>
        </row>
        <row r="301">
          <cell r="C301" t="str">
            <v>01014024</v>
          </cell>
          <cell r="D301" t="str">
            <v>A4</v>
          </cell>
          <cell r="E301" t="str">
            <v>A DN</v>
          </cell>
        </row>
        <row r="302">
          <cell r="C302" t="str">
            <v>01014048</v>
          </cell>
          <cell r="D302" t="str">
            <v>A3</v>
          </cell>
          <cell r="E302" t="str">
            <v>A DN</v>
          </cell>
        </row>
        <row r="303">
          <cell r="C303" t="str">
            <v>01014022</v>
          </cell>
          <cell r="D303" t="str">
            <v>A4</v>
          </cell>
          <cell r="E303" t="str">
            <v>A DN</v>
          </cell>
        </row>
        <row r="304">
          <cell r="C304" t="str">
            <v>01014025</v>
          </cell>
          <cell r="D304" t="str">
            <v>A4</v>
          </cell>
          <cell r="E304" t="str">
            <v>A DN</v>
          </cell>
        </row>
        <row r="305">
          <cell r="C305" t="str">
            <v>01014032</v>
          </cell>
          <cell r="D305" t="str">
            <v>A4</v>
          </cell>
          <cell r="E305" t="str">
            <v>A DN</v>
          </cell>
        </row>
        <row r="306">
          <cell r="C306" t="str">
            <v>01014006</v>
          </cell>
          <cell r="D306" t="str">
            <v>A3</v>
          </cell>
          <cell r="E306" t="str">
            <v>A DN</v>
          </cell>
        </row>
        <row r="307">
          <cell r="C307" t="str">
            <v>01014052</v>
          </cell>
          <cell r="D307" t="str">
            <v>A3</v>
          </cell>
          <cell r="E307" t="str">
            <v>A DN</v>
          </cell>
        </row>
        <row r="308">
          <cell r="C308" t="str">
            <v>01014009</v>
          </cell>
          <cell r="D308" t="str">
            <v>A4</v>
          </cell>
          <cell r="E308" t="str">
            <v>A DN</v>
          </cell>
        </row>
        <row r="309">
          <cell r="C309" t="str">
            <v>01014045</v>
          </cell>
          <cell r="D309" t="str">
            <v>A3</v>
          </cell>
          <cell r="E309" t="str">
            <v>A DN</v>
          </cell>
        </row>
        <row r="310">
          <cell r="C310" t="str">
            <v>01014021</v>
          </cell>
          <cell r="D310" t="str">
            <v>A4</v>
          </cell>
          <cell r="E310" t="str">
            <v>A DN</v>
          </cell>
        </row>
        <row r="311">
          <cell r="C311" t="str">
            <v>01014016</v>
          </cell>
          <cell r="D311" t="str">
            <v>A4</v>
          </cell>
          <cell r="E311" t="str">
            <v>A DN</v>
          </cell>
        </row>
        <row r="312">
          <cell r="C312">
            <v>0</v>
          </cell>
          <cell r="D312">
            <v>0</v>
          </cell>
          <cell r="E312">
            <v>8</v>
          </cell>
        </row>
        <row r="313">
          <cell r="C313">
            <v>0</v>
          </cell>
          <cell r="D313">
            <v>0</v>
          </cell>
          <cell r="E313">
            <v>8</v>
          </cell>
        </row>
        <row r="314">
          <cell r="C314" t="str">
            <v>01016008</v>
          </cell>
          <cell r="D314" t="str">
            <v>A3</v>
          </cell>
          <cell r="E314" t="str">
            <v>A2</v>
          </cell>
        </row>
        <row r="315">
          <cell r="C315" t="str">
            <v>01016004</v>
          </cell>
          <cell r="D315" t="str">
            <v>A4</v>
          </cell>
          <cell r="E315" t="str">
            <v>A DN</v>
          </cell>
        </row>
        <row r="316">
          <cell r="C316" t="str">
            <v>01016002</v>
          </cell>
          <cell r="D316" t="str">
            <v>A4</v>
          </cell>
          <cell r="E316" t="str">
            <v>A DN</v>
          </cell>
        </row>
        <row r="317">
          <cell r="C317" t="str">
            <v>01016006</v>
          </cell>
          <cell r="D317" t="str">
            <v>A4</v>
          </cell>
          <cell r="E317" t="str">
            <v>A DN</v>
          </cell>
        </row>
        <row r="318">
          <cell r="C318" t="str">
            <v>01016005</v>
          </cell>
          <cell r="D318" t="str">
            <v>A4</v>
          </cell>
          <cell r="E318" t="str">
            <v>A DN</v>
          </cell>
        </row>
        <row r="319">
          <cell r="C319" t="str">
            <v>01016012</v>
          </cell>
          <cell r="D319" t="str">
            <v>A4</v>
          </cell>
          <cell r="E319" t="str">
            <v>A DN</v>
          </cell>
        </row>
        <row r="320">
          <cell r="C320" t="str">
            <v>01016010</v>
          </cell>
          <cell r="D320" t="str">
            <v>A4</v>
          </cell>
          <cell r="E320" t="str">
            <v>A DN</v>
          </cell>
        </row>
        <row r="321">
          <cell r="C321" t="str">
            <v>01016007</v>
          </cell>
          <cell r="D321" t="str">
            <v>A4</v>
          </cell>
          <cell r="E321" t="str">
            <v>A DN</v>
          </cell>
        </row>
        <row r="322">
          <cell r="C322">
            <v>0</v>
          </cell>
          <cell r="D322">
            <v>0</v>
          </cell>
          <cell r="E322">
            <v>12</v>
          </cell>
        </row>
        <row r="323">
          <cell r="C323">
            <v>0</v>
          </cell>
          <cell r="D323">
            <v>0</v>
          </cell>
          <cell r="E323">
            <v>12</v>
          </cell>
        </row>
        <row r="324">
          <cell r="C324" t="str">
            <v>01004014</v>
          </cell>
          <cell r="D324" t="str">
            <v>A3</v>
          </cell>
          <cell r="E324" t="str">
            <v>A2</v>
          </cell>
        </row>
        <row r="325">
          <cell r="C325" t="str">
            <v>01029001</v>
          </cell>
          <cell r="D325" t="str">
            <v>A3</v>
          </cell>
          <cell r="E325" t="str">
            <v>A2</v>
          </cell>
        </row>
        <row r="326">
          <cell r="C326" t="str">
            <v>01013020</v>
          </cell>
          <cell r="D326" t="str">
            <v>A4</v>
          </cell>
          <cell r="E326" t="str">
            <v>A DN</v>
          </cell>
        </row>
        <row r="327">
          <cell r="C327" t="str">
            <v>01013010</v>
          </cell>
          <cell r="D327" t="str">
            <v>A4</v>
          </cell>
          <cell r="E327" t="str">
            <v>A DN</v>
          </cell>
        </row>
        <row r="328">
          <cell r="C328" t="str">
            <v>01013009</v>
          </cell>
          <cell r="D328" t="str">
            <v>A4</v>
          </cell>
          <cell r="E328" t="str">
            <v>A DN</v>
          </cell>
        </row>
        <row r="329">
          <cell r="C329" t="str">
            <v>01013008</v>
          </cell>
          <cell r="D329" t="str">
            <v>A4</v>
          </cell>
          <cell r="E329" t="str">
            <v>A DN</v>
          </cell>
        </row>
        <row r="330">
          <cell r="C330" t="str">
            <v>01013011</v>
          </cell>
          <cell r="D330" t="str">
            <v>A4</v>
          </cell>
          <cell r="E330" t="str">
            <v>A DN</v>
          </cell>
        </row>
        <row r="331">
          <cell r="C331" t="str">
            <v>01013023</v>
          </cell>
          <cell r="D331" t="str">
            <v>A4</v>
          </cell>
          <cell r="E331" t="str">
            <v>A DN</v>
          </cell>
        </row>
        <row r="332">
          <cell r="C332" t="str">
            <v>01013015</v>
          </cell>
          <cell r="D332" t="str">
            <v>A4</v>
          </cell>
          <cell r="E332" t="str">
            <v>A DN</v>
          </cell>
        </row>
        <row r="333">
          <cell r="C333" t="str">
            <v>01029016</v>
          </cell>
          <cell r="D333" t="str">
            <v>A4</v>
          </cell>
          <cell r="E333" t="str">
            <v>A DN</v>
          </cell>
        </row>
        <row r="334">
          <cell r="C334" t="str">
            <v>01028013</v>
          </cell>
          <cell r="D334" t="str">
            <v>A4</v>
          </cell>
          <cell r="E334" t="str">
            <v>A DN</v>
          </cell>
        </row>
        <row r="335">
          <cell r="C335" t="str">
            <v>01028017</v>
          </cell>
          <cell r="D335" t="str">
            <v>A4</v>
          </cell>
          <cell r="E335" t="str">
            <v>A DN</v>
          </cell>
        </row>
        <row r="336">
          <cell r="C336">
            <v>0</v>
          </cell>
          <cell r="D336">
            <v>0</v>
          </cell>
          <cell r="E336">
            <v>12</v>
          </cell>
        </row>
        <row r="337">
          <cell r="C337">
            <v>0</v>
          </cell>
          <cell r="D337">
            <v>0</v>
          </cell>
          <cell r="E337">
            <v>12</v>
          </cell>
        </row>
        <row r="338">
          <cell r="C338" t="str">
            <v>01025007</v>
          </cell>
          <cell r="D338" t="str">
            <v>A4</v>
          </cell>
          <cell r="E338" t="str">
            <v>A2</v>
          </cell>
        </row>
        <row r="339">
          <cell r="C339" t="str">
            <v>01025004</v>
          </cell>
          <cell r="D339" t="str">
            <v>A4</v>
          </cell>
          <cell r="E339" t="str">
            <v>A4</v>
          </cell>
        </row>
        <row r="340">
          <cell r="C340" t="str">
            <v>01025002</v>
          </cell>
          <cell r="D340" t="str">
            <v>A4</v>
          </cell>
          <cell r="E340" t="str">
            <v>A DN</v>
          </cell>
        </row>
        <row r="341">
          <cell r="C341" t="str">
            <v>01025016</v>
          </cell>
          <cell r="D341" t="str">
            <v>A4</v>
          </cell>
          <cell r="E341" t="str">
            <v>A DN</v>
          </cell>
        </row>
        <row r="342">
          <cell r="C342" t="str">
            <v>01025018</v>
          </cell>
          <cell r="D342" t="str">
            <v>A4</v>
          </cell>
          <cell r="E342" t="str">
            <v>A DN</v>
          </cell>
        </row>
        <row r="343">
          <cell r="C343" t="str">
            <v>01009027</v>
          </cell>
          <cell r="D343" t="str">
            <v>A4</v>
          </cell>
          <cell r="E343" t="str">
            <v>A DN</v>
          </cell>
        </row>
        <row r="344">
          <cell r="C344" t="str">
            <v>01025052</v>
          </cell>
          <cell r="D344" t="str">
            <v>A4</v>
          </cell>
          <cell r="E344" t="str">
            <v>A DN</v>
          </cell>
        </row>
        <row r="345">
          <cell r="C345" t="str">
            <v>01015053</v>
          </cell>
          <cell r="D345" t="str">
            <v>A4</v>
          </cell>
          <cell r="E345" t="str">
            <v>A DN</v>
          </cell>
        </row>
        <row r="346">
          <cell r="C346" t="str">
            <v>01025008</v>
          </cell>
          <cell r="D346" t="str">
            <v>A4</v>
          </cell>
          <cell r="E346" t="str">
            <v>A DN</v>
          </cell>
        </row>
        <row r="347">
          <cell r="C347" t="str">
            <v>01003013</v>
          </cell>
          <cell r="D347" t="str">
            <v>A4</v>
          </cell>
          <cell r="E347" t="str">
            <v>A DN</v>
          </cell>
        </row>
        <row r="348">
          <cell r="C348" t="str">
            <v>01025015</v>
          </cell>
          <cell r="D348" t="str">
            <v>A4</v>
          </cell>
          <cell r="E348" t="str">
            <v>A DN</v>
          </cell>
        </row>
        <row r="349">
          <cell r="C349" t="str">
            <v>01025101</v>
          </cell>
          <cell r="D349" t="str">
            <v>A4</v>
          </cell>
          <cell r="E349" t="str">
            <v>A DN</v>
          </cell>
        </row>
        <row r="350">
          <cell r="C350">
            <v>0</v>
          </cell>
          <cell r="D350">
            <v>0</v>
          </cell>
          <cell r="E350">
            <v>7</v>
          </cell>
        </row>
        <row r="351">
          <cell r="C351">
            <v>0</v>
          </cell>
          <cell r="D351">
            <v>0</v>
          </cell>
          <cell r="E351">
            <v>7</v>
          </cell>
        </row>
        <row r="352">
          <cell r="C352" t="str">
            <v>01025029</v>
          </cell>
          <cell r="D352" t="str">
            <v>A1</v>
          </cell>
          <cell r="E352" t="str">
            <v>A1</v>
          </cell>
        </row>
        <row r="353">
          <cell r="C353" t="str">
            <v>01025009</v>
          </cell>
          <cell r="D353" t="str">
            <v>A4</v>
          </cell>
          <cell r="E353" t="str">
            <v>A DN</v>
          </cell>
        </row>
        <row r="354">
          <cell r="C354" t="str">
            <v>01016003</v>
          </cell>
          <cell r="D354" t="str">
            <v>A4</v>
          </cell>
          <cell r="E354" t="str">
            <v>A DN</v>
          </cell>
        </row>
        <row r="355">
          <cell r="C355" t="str">
            <v>01025033</v>
          </cell>
          <cell r="D355" t="str">
            <v>A4</v>
          </cell>
          <cell r="E355" t="str">
            <v>A DN</v>
          </cell>
        </row>
        <row r="356">
          <cell r="C356" t="str">
            <v>01025020</v>
          </cell>
          <cell r="D356" t="str">
            <v>A4</v>
          </cell>
          <cell r="E356" t="str">
            <v>A DN</v>
          </cell>
        </row>
        <row r="357">
          <cell r="C357" t="str">
            <v>01025012</v>
          </cell>
          <cell r="D357" t="str">
            <v>A4</v>
          </cell>
          <cell r="E357" t="str">
            <v>A DN</v>
          </cell>
        </row>
        <row r="358">
          <cell r="C358" t="str">
            <v>01025027</v>
          </cell>
          <cell r="D358" t="str">
            <v>A DN</v>
          </cell>
          <cell r="E358" t="str">
            <v>A DN</v>
          </cell>
        </row>
        <row r="359">
          <cell r="C359">
            <v>0</v>
          </cell>
          <cell r="D359">
            <v>0</v>
          </cell>
          <cell r="E359">
            <v>7</v>
          </cell>
        </row>
        <row r="360">
          <cell r="C360">
            <v>0</v>
          </cell>
          <cell r="D360">
            <v>0</v>
          </cell>
          <cell r="E360">
            <v>4</v>
          </cell>
        </row>
        <row r="361">
          <cell r="C361" t="str">
            <v>01015042</v>
          </cell>
          <cell r="D361" t="str">
            <v>A1</v>
          </cell>
          <cell r="E361" t="str">
            <v>A1</v>
          </cell>
        </row>
        <row r="362">
          <cell r="C362" t="str">
            <v>01018003</v>
          </cell>
          <cell r="D362" t="str">
            <v>A4</v>
          </cell>
          <cell r="E362" t="str">
            <v>A4</v>
          </cell>
        </row>
        <row r="363">
          <cell r="C363" t="str">
            <v>01018002</v>
          </cell>
          <cell r="D363" t="str">
            <v>A3</v>
          </cell>
          <cell r="E363" t="str">
            <v>A3</v>
          </cell>
        </row>
        <row r="364">
          <cell r="C364" t="str">
            <v>01018005</v>
          </cell>
          <cell r="D364" t="str">
            <v>A3</v>
          </cell>
          <cell r="E364" t="str">
            <v>A3</v>
          </cell>
        </row>
        <row r="365">
          <cell r="C365">
            <v>0</v>
          </cell>
          <cell r="D365">
            <v>0</v>
          </cell>
          <cell r="E365">
            <v>3</v>
          </cell>
        </row>
        <row r="366">
          <cell r="C366" t="str">
            <v>01018008</v>
          </cell>
          <cell r="D366" t="str">
            <v>A3</v>
          </cell>
          <cell r="E366" t="str">
            <v>A3</v>
          </cell>
        </row>
        <row r="367">
          <cell r="C367" t="str">
            <v>01018007</v>
          </cell>
          <cell r="D367" t="str">
            <v>A3</v>
          </cell>
          <cell r="E367" t="str">
            <v>A3</v>
          </cell>
        </row>
        <row r="368">
          <cell r="C368" t="str">
            <v>01018009</v>
          </cell>
          <cell r="D368" t="str">
            <v>A3</v>
          </cell>
          <cell r="E368" t="str">
            <v>A3</v>
          </cell>
        </row>
        <row r="369">
          <cell r="C369">
            <v>0</v>
          </cell>
          <cell r="D369">
            <v>0</v>
          </cell>
          <cell r="E369">
            <v>10</v>
          </cell>
        </row>
        <row r="370">
          <cell r="C370">
            <v>0</v>
          </cell>
          <cell r="D370">
            <v>0</v>
          </cell>
          <cell r="E370">
            <v>6</v>
          </cell>
        </row>
        <row r="371">
          <cell r="C371" t="str">
            <v>01004005</v>
          </cell>
          <cell r="D371" t="str">
            <v>A1</v>
          </cell>
          <cell r="E371" t="str">
            <v>A1</v>
          </cell>
        </row>
        <row r="372">
          <cell r="C372" t="str">
            <v>01002021</v>
          </cell>
          <cell r="D372" t="str">
            <v>A1</v>
          </cell>
          <cell r="E372" t="str">
            <v>A1</v>
          </cell>
        </row>
        <row r="373">
          <cell r="C373" t="str">
            <v>01019002</v>
          </cell>
          <cell r="D373" t="str">
            <v>A4</v>
          </cell>
          <cell r="E373" t="str">
            <v>A4</v>
          </cell>
        </row>
        <row r="374">
          <cell r="C374" t="str">
            <v>01015028</v>
          </cell>
          <cell r="D374" t="str">
            <v>A3</v>
          </cell>
          <cell r="E374" t="str">
            <v>A3</v>
          </cell>
        </row>
        <row r="375">
          <cell r="C375" t="str">
            <v>01008034</v>
          </cell>
          <cell r="D375" t="str">
            <v>A3</v>
          </cell>
          <cell r="E375" t="str">
            <v>A1</v>
          </cell>
        </row>
        <row r="376">
          <cell r="C376" t="str">
            <v>01015026</v>
          </cell>
          <cell r="D376" t="str">
            <v>A3</v>
          </cell>
          <cell r="E376" t="str">
            <v>A1</v>
          </cell>
        </row>
        <row r="377">
          <cell r="C377">
            <v>0</v>
          </cell>
          <cell r="D377">
            <v>0</v>
          </cell>
          <cell r="E377">
            <v>4</v>
          </cell>
        </row>
        <row r="378">
          <cell r="C378" t="str">
            <v>01019001</v>
          </cell>
          <cell r="D378" t="str">
            <v>A4</v>
          </cell>
          <cell r="E378" t="str">
            <v>A3</v>
          </cell>
        </row>
        <row r="379">
          <cell r="C379" t="str">
            <v>01005005</v>
          </cell>
          <cell r="D379" t="str">
            <v>A1</v>
          </cell>
          <cell r="E379" t="str">
            <v>A1</v>
          </cell>
        </row>
        <row r="380">
          <cell r="C380" t="str">
            <v>01017008</v>
          </cell>
          <cell r="D380" t="str">
            <v>A1</v>
          </cell>
          <cell r="E380" t="str">
            <v>A1</v>
          </cell>
        </row>
        <row r="381">
          <cell r="C381" t="str">
            <v>01019003</v>
          </cell>
          <cell r="D381" t="str">
            <v>A2</v>
          </cell>
          <cell r="E381" t="str">
            <v>A1</v>
          </cell>
        </row>
        <row r="382">
          <cell r="C382">
            <v>0</v>
          </cell>
          <cell r="D382">
            <v>0</v>
          </cell>
          <cell r="E382">
            <v>3</v>
          </cell>
        </row>
        <row r="383">
          <cell r="C383">
            <v>0</v>
          </cell>
          <cell r="D383">
            <v>0</v>
          </cell>
          <cell r="E383">
            <v>2</v>
          </cell>
        </row>
        <row r="384">
          <cell r="C384" t="str">
            <v>01021001</v>
          </cell>
          <cell r="D384" t="str">
            <v>A2</v>
          </cell>
          <cell r="E384" t="str">
            <v>A1</v>
          </cell>
        </row>
        <row r="385">
          <cell r="C385" t="str">
            <v>01021003</v>
          </cell>
          <cell r="D385" t="str">
            <v>A3</v>
          </cell>
          <cell r="E385" t="str">
            <v>A3</v>
          </cell>
        </row>
        <row r="386">
          <cell r="C386">
            <v>0</v>
          </cell>
          <cell r="D386">
            <v>0</v>
          </cell>
          <cell r="E386">
            <v>1</v>
          </cell>
        </row>
        <row r="387">
          <cell r="C387" t="str">
            <v>01021004</v>
          </cell>
          <cell r="D387" t="str">
            <v>A3</v>
          </cell>
          <cell r="E387" t="str">
            <v>A3</v>
          </cell>
        </row>
        <row r="388">
          <cell r="C388">
            <v>0</v>
          </cell>
          <cell r="D388">
            <v>0</v>
          </cell>
          <cell r="E388">
            <v>7</v>
          </cell>
        </row>
        <row r="389">
          <cell r="C389">
            <v>0</v>
          </cell>
          <cell r="D389">
            <v>0</v>
          </cell>
          <cell r="E389">
            <v>4</v>
          </cell>
        </row>
        <row r="390">
          <cell r="C390" t="str">
            <v>01017003</v>
          </cell>
          <cell r="D390" t="str">
            <v>A1</v>
          </cell>
          <cell r="E390" t="str">
            <v>A1</v>
          </cell>
        </row>
        <row r="391">
          <cell r="C391" t="str">
            <v>01023002</v>
          </cell>
          <cell r="D391" t="str">
            <v>A1</v>
          </cell>
          <cell r="E391" t="str">
            <v>A1</v>
          </cell>
        </row>
        <row r="392">
          <cell r="C392" t="str">
            <v>01017010</v>
          </cell>
          <cell r="D392" t="str">
            <v>A2</v>
          </cell>
          <cell r="E392" t="str">
            <v>A1</v>
          </cell>
        </row>
        <row r="393">
          <cell r="C393" t="str">
            <v>01018004</v>
          </cell>
          <cell r="D393" t="str">
            <v>A1</v>
          </cell>
          <cell r="E393" t="str">
            <v>A1</v>
          </cell>
        </row>
        <row r="394">
          <cell r="C394">
            <v>0</v>
          </cell>
          <cell r="D394">
            <v>0</v>
          </cell>
          <cell r="E394">
            <v>3</v>
          </cell>
        </row>
        <row r="395">
          <cell r="C395" t="str">
            <v>01025013</v>
          </cell>
          <cell r="D395" t="str">
            <v>A4</v>
          </cell>
          <cell r="E395" t="str">
            <v>A4</v>
          </cell>
        </row>
        <row r="396">
          <cell r="C396" t="str">
            <v>01031001</v>
          </cell>
          <cell r="D396" t="str">
            <v>A2</v>
          </cell>
          <cell r="E396" t="str">
            <v>A1</v>
          </cell>
        </row>
        <row r="397">
          <cell r="C397" t="str">
            <v>01031002</v>
          </cell>
          <cell r="D397" t="str">
            <v>A4</v>
          </cell>
          <cell r="E397" t="str">
            <v>A4</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C11" t="str">
            <v>01001001</v>
          </cell>
          <cell r="D11" t="str">
            <v>A1</v>
          </cell>
          <cell r="E11" t="str">
            <v>A1</v>
          </cell>
        </row>
        <row r="12">
          <cell r="C12" t="str">
            <v>01002001</v>
          </cell>
          <cell r="D12" t="str">
            <v>A1</v>
          </cell>
          <cell r="E12" t="str">
            <v>A1</v>
          </cell>
        </row>
        <row r="13">
          <cell r="C13" t="str">
            <v>01001006</v>
          </cell>
          <cell r="D13" t="str">
            <v>A1</v>
          </cell>
          <cell r="E13" t="str">
            <v>A1</v>
          </cell>
        </row>
        <row r="14">
          <cell r="C14" t="str">
            <v>01014037</v>
          </cell>
          <cell r="D14" t="str">
            <v>A1</v>
          </cell>
          <cell r="E14" t="str">
            <v>A1</v>
          </cell>
        </row>
        <row r="15">
          <cell r="C15">
            <v>0</v>
          </cell>
          <cell r="D15">
            <v>0</v>
          </cell>
          <cell r="E15">
            <v>8</v>
          </cell>
        </row>
        <row r="16">
          <cell r="C16">
            <v>0</v>
          </cell>
          <cell r="D16">
            <v>0</v>
          </cell>
          <cell r="E16">
            <v>5</v>
          </cell>
        </row>
        <row r="17">
          <cell r="C17" t="str">
            <v>01002024</v>
          </cell>
          <cell r="D17" t="str">
            <v>A2</v>
          </cell>
          <cell r="E17" t="str">
            <v>A1</v>
          </cell>
        </row>
        <row r="18">
          <cell r="C18" t="str">
            <v>01003009</v>
          </cell>
          <cell r="D18" t="str">
            <v>A1</v>
          </cell>
          <cell r="E18" t="str">
            <v>A1</v>
          </cell>
        </row>
        <row r="19">
          <cell r="C19" t="str">
            <v>01003005</v>
          </cell>
          <cell r="D19" t="str">
            <v>A1</v>
          </cell>
          <cell r="E19" t="str">
            <v>A1</v>
          </cell>
        </row>
        <row r="20">
          <cell r="C20" t="str">
            <v>01023004</v>
          </cell>
          <cell r="D20" t="str">
            <v>A1</v>
          </cell>
          <cell r="E20" t="str">
            <v>A1</v>
          </cell>
        </row>
        <row r="21">
          <cell r="C21" t="str">
            <v>01003007</v>
          </cell>
          <cell r="D21" t="str">
            <v>A2</v>
          </cell>
          <cell r="E21" t="str">
            <v>A2</v>
          </cell>
        </row>
        <row r="22">
          <cell r="C22">
            <v>0</v>
          </cell>
          <cell r="D22">
            <v>0</v>
          </cell>
          <cell r="E22">
            <v>3</v>
          </cell>
        </row>
        <row r="23">
          <cell r="C23" t="str">
            <v>01003008</v>
          </cell>
          <cell r="D23" t="str">
            <v>A2</v>
          </cell>
          <cell r="E23" t="str">
            <v>A2</v>
          </cell>
        </row>
        <row r="24">
          <cell r="C24" t="str">
            <v>01003015</v>
          </cell>
          <cell r="D24" t="str">
            <v>A3</v>
          </cell>
          <cell r="E24" t="str">
            <v>A3</v>
          </cell>
        </row>
        <row r="25">
          <cell r="C25" t="str">
            <v>01003016</v>
          </cell>
          <cell r="D25" t="str">
            <v>A2</v>
          </cell>
          <cell r="E25" t="str">
            <v>A2</v>
          </cell>
        </row>
        <row r="26">
          <cell r="C26">
            <v>0</v>
          </cell>
          <cell r="D26">
            <v>0</v>
          </cell>
          <cell r="E26">
            <v>16</v>
          </cell>
        </row>
        <row r="27">
          <cell r="C27">
            <v>0</v>
          </cell>
          <cell r="D27">
            <v>0</v>
          </cell>
          <cell r="E27">
            <v>10</v>
          </cell>
        </row>
        <row r="28">
          <cell r="C28" t="str">
            <v>01005007</v>
          </cell>
          <cell r="D28" t="str">
            <v>A1</v>
          </cell>
          <cell r="E28" t="str">
            <v>A1</v>
          </cell>
        </row>
        <row r="29">
          <cell r="C29" t="str">
            <v>01014007</v>
          </cell>
          <cell r="D29" t="str">
            <v>A3</v>
          </cell>
          <cell r="E29" t="str">
            <v>A2</v>
          </cell>
        </row>
        <row r="30">
          <cell r="C30" t="str">
            <v>01022013</v>
          </cell>
          <cell r="D30" t="str">
            <v>A1</v>
          </cell>
          <cell r="E30" t="str">
            <v>A1</v>
          </cell>
        </row>
        <row r="31">
          <cell r="C31" t="str">
            <v>01004003</v>
          </cell>
          <cell r="D31" t="str">
            <v>A2</v>
          </cell>
          <cell r="E31" t="str">
            <v>A2</v>
          </cell>
        </row>
        <row r="32">
          <cell r="C32" t="str">
            <v>01004008</v>
          </cell>
          <cell r="D32" t="str">
            <v>A2</v>
          </cell>
          <cell r="E32" t="str">
            <v>A2</v>
          </cell>
        </row>
        <row r="33">
          <cell r="C33" t="str">
            <v>01005009</v>
          </cell>
          <cell r="D33" t="str">
            <v>A3</v>
          </cell>
          <cell r="E33" t="str">
            <v>A3</v>
          </cell>
        </row>
        <row r="34">
          <cell r="C34" t="str">
            <v>01004009</v>
          </cell>
          <cell r="D34" t="str">
            <v>A3</v>
          </cell>
          <cell r="E34" t="str">
            <v>A3</v>
          </cell>
        </row>
        <row r="35">
          <cell r="C35" t="str">
            <v>01002020</v>
          </cell>
          <cell r="D35" t="str">
            <v>A3</v>
          </cell>
          <cell r="E35" t="str">
            <v>A2</v>
          </cell>
        </row>
        <row r="36">
          <cell r="C36" t="str">
            <v>01012026</v>
          </cell>
          <cell r="D36" t="str">
            <v>A3</v>
          </cell>
          <cell r="E36" t="str">
            <v>A2</v>
          </cell>
        </row>
        <row r="37">
          <cell r="C37" t="str">
            <v>01022058</v>
          </cell>
          <cell r="D37" t="str">
            <v>A3</v>
          </cell>
          <cell r="E37" t="str">
            <v>A3</v>
          </cell>
        </row>
        <row r="38">
          <cell r="C38">
            <v>0</v>
          </cell>
          <cell r="D38">
            <v>0</v>
          </cell>
          <cell r="E38">
            <v>6</v>
          </cell>
        </row>
        <row r="39">
          <cell r="C39" t="str">
            <v>01004020</v>
          </cell>
          <cell r="D39" t="str">
            <v>A3</v>
          </cell>
          <cell r="E39" t="str">
            <v>A3</v>
          </cell>
        </row>
        <row r="40">
          <cell r="C40" t="str">
            <v>01011017</v>
          </cell>
          <cell r="D40" t="str">
            <v>A3</v>
          </cell>
          <cell r="E40" t="str">
            <v>A3</v>
          </cell>
        </row>
        <row r="41">
          <cell r="C41" t="str">
            <v>01022059</v>
          </cell>
          <cell r="D41" t="str">
            <v>A2</v>
          </cell>
          <cell r="E41" t="str">
            <v>A2</v>
          </cell>
        </row>
        <row r="42">
          <cell r="C42" t="str">
            <v>01018006</v>
          </cell>
          <cell r="D42" t="str">
            <v>A3</v>
          </cell>
          <cell r="E42" t="str">
            <v>A2</v>
          </cell>
        </row>
        <row r="43">
          <cell r="C43" t="str">
            <v>01004021</v>
          </cell>
          <cell r="D43" t="str">
            <v>A3</v>
          </cell>
          <cell r="E43" t="str">
            <v>A3</v>
          </cell>
        </row>
        <row r="44">
          <cell r="C44" t="str">
            <v>01004013</v>
          </cell>
          <cell r="D44" t="str">
            <v>A3</v>
          </cell>
          <cell r="E44" t="str">
            <v>A3</v>
          </cell>
        </row>
        <row r="45">
          <cell r="C45">
            <v>0</v>
          </cell>
          <cell r="D45">
            <v>0</v>
          </cell>
          <cell r="E45">
            <v>25</v>
          </cell>
        </row>
        <row r="46">
          <cell r="C46">
            <v>0</v>
          </cell>
          <cell r="D46">
            <v>0</v>
          </cell>
          <cell r="E46">
            <v>11</v>
          </cell>
        </row>
        <row r="47">
          <cell r="C47" t="str">
            <v>01007009</v>
          </cell>
          <cell r="D47" t="str">
            <v>A1</v>
          </cell>
          <cell r="E47" t="str">
            <v>A1</v>
          </cell>
        </row>
        <row r="48">
          <cell r="C48" t="str">
            <v>01002019</v>
          </cell>
          <cell r="D48" t="str">
            <v>A1</v>
          </cell>
          <cell r="E48" t="str">
            <v>A1</v>
          </cell>
        </row>
        <row r="49">
          <cell r="C49" t="str">
            <v>01004007</v>
          </cell>
          <cell r="D49" t="str">
            <v>A1</v>
          </cell>
          <cell r="E49" t="str">
            <v>A1</v>
          </cell>
        </row>
        <row r="50">
          <cell r="C50" t="str">
            <v>01002017</v>
          </cell>
          <cell r="D50" t="str">
            <v>A2</v>
          </cell>
          <cell r="E50" t="str">
            <v>A2</v>
          </cell>
        </row>
        <row r="51">
          <cell r="C51" t="str">
            <v>01002018</v>
          </cell>
          <cell r="D51" t="str">
            <v>A1</v>
          </cell>
          <cell r="E51" t="str">
            <v>A1</v>
          </cell>
        </row>
        <row r="52">
          <cell r="C52" t="str">
            <v>01002005</v>
          </cell>
          <cell r="D52" t="str">
            <v>A2</v>
          </cell>
          <cell r="E52" t="str">
            <v>A2</v>
          </cell>
        </row>
        <row r="53">
          <cell r="C53" t="str">
            <v>01023001</v>
          </cell>
          <cell r="D53" t="str">
            <v>A3</v>
          </cell>
          <cell r="E53" t="str">
            <v>A3</v>
          </cell>
        </row>
        <row r="54">
          <cell r="C54" t="str">
            <v>01017006</v>
          </cell>
          <cell r="D54" t="str">
            <v>A1</v>
          </cell>
          <cell r="E54" t="str">
            <v>A1</v>
          </cell>
        </row>
        <row r="55">
          <cell r="C55" t="str">
            <v>01002032</v>
          </cell>
          <cell r="D55" t="str">
            <v>A2</v>
          </cell>
          <cell r="E55" t="str">
            <v>A2</v>
          </cell>
        </row>
        <row r="56">
          <cell r="C56" t="str">
            <v>01007007</v>
          </cell>
          <cell r="D56" t="str">
            <v>A3</v>
          </cell>
          <cell r="E56" t="str">
            <v>A3</v>
          </cell>
        </row>
        <row r="57">
          <cell r="C57" t="str">
            <v>01007005</v>
          </cell>
          <cell r="D57" t="str">
            <v>A1</v>
          </cell>
          <cell r="E57" t="str">
            <v>A1</v>
          </cell>
        </row>
        <row r="58">
          <cell r="C58">
            <v>0</v>
          </cell>
          <cell r="D58">
            <v>0</v>
          </cell>
          <cell r="E58">
            <v>14</v>
          </cell>
        </row>
        <row r="59">
          <cell r="C59" t="str">
            <v>01007006</v>
          </cell>
          <cell r="D59" t="str">
            <v>A3</v>
          </cell>
          <cell r="E59" t="str">
            <v>A2</v>
          </cell>
        </row>
        <row r="60">
          <cell r="C60" t="str">
            <v>01002023</v>
          </cell>
          <cell r="D60" t="str">
            <v>A3</v>
          </cell>
          <cell r="E60" t="str">
            <v>A3</v>
          </cell>
        </row>
        <row r="61">
          <cell r="C61" t="str">
            <v>01002007</v>
          </cell>
          <cell r="D61" t="str">
            <v>A3</v>
          </cell>
          <cell r="E61" t="str">
            <v>A3</v>
          </cell>
        </row>
        <row r="62">
          <cell r="C62" t="str">
            <v>01002010</v>
          </cell>
          <cell r="D62" t="str">
            <v>A3</v>
          </cell>
          <cell r="E62" t="str">
            <v>A2</v>
          </cell>
        </row>
        <row r="63">
          <cell r="C63" t="str">
            <v>01002012</v>
          </cell>
          <cell r="D63" t="str">
            <v>A3</v>
          </cell>
          <cell r="E63" t="str">
            <v>A3</v>
          </cell>
        </row>
        <row r="64">
          <cell r="C64" t="str">
            <v>01002028</v>
          </cell>
          <cell r="D64" t="str">
            <v>A3</v>
          </cell>
          <cell r="E64" t="str">
            <v>A3</v>
          </cell>
        </row>
        <row r="65">
          <cell r="C65" t="str">
            <v>01002027</v>
          </cell>
          <cell r="D65" t="str">
            <v>A3</v>
          </cell>
          <cell r="E65" t="str">
            <v>A3</v>
          </cell>
        </row>
        <row r="66">
          <cell r="C66" t="str">
            <v>01002013</v>
          </cell>
          <cell r="D66" t="str">
            <v>A3</v>
          </cell>
          <cell r="E66" t="str">
            <v>A3</v>
          </cell>
        </row>
        <row r="67">
          <cell r="C67" t="str">
            <v>01002033</v>
          </cell>
          <cell r="D67" t="str">
            <v>A3</v>
          </cell>
          <cell r="E67" t="str">
            <v>A3</v>
          </cell>
        </row>
        <row r="68">
          <cell r="C68" t="str">
            <v>01010068</v>
          </cell>
          <cell r="D68" t="str">
            <v>A3</v>
          </cell>
          <cell r="E68" t="str">
            <v>A3</v>
          </cell>
        </row>
        <row r="69">
          <cell r="C69" t="str">
            <v>01002040</v>
          </cell>
          <cell r="D69" t="str">
            <v>A3</v>
          </cell>
          <cell r="E69" t="str">
            <v>A3</v>
          </cell>
        </row>
        <row r="70">
          <cell r="C70" t="str">
            <v>01002041</v>
          </cell>
          <cell r="D70" t="str">
            <v>A2</v>
          </cell>
          <cell r="E70" t="str">
            <v>A2</v>
          </cell>
        </row>
        <row r="71">
          <cell r="C71" t="str">
            <v>01002035</v>
          </cell>
          <cell r="D71" t="str">
            <v>A3</v>
          </cell>
          <cell r="E71" t="str">
            <v>A2</v>
          </cell>
        </row>
        <row r="72">
          <cell r="C72" t="str">
            <v>01002036</v>
          </cell>
          <cell r="D72" t="str">
            <v>A3</v>
          </cell>
          <cell r="E72" t="str">
            <v>A2</v>
          </cell>
        </row>
        <row r="73">
          <cell r="C73">
            <v>0</v>
          </cell>
          <cell r="D73">
            <v>0</v>
          </cell>
          <cell r="E73">
            <v>16</v>
          </cell>
        </row>
        <row r="74">
          <cell r="C74">
            <v>0</v>
          </cell>
          <cell r="D74">
            <v>0</v>
          </cell>
          <cell r="E74">
            <v>8</v>
          </cell>
        </row>
        <row r="75">
          <cell r="C75" t="str">
            <v>01007008</v>
          </cell>
          <cell r="D75" t="str">
            <v>A2</v>
          </cell>
          <cell r="E75" t="str">
            <v>A2</v>
          </cell>
        </row>
        <row r="76">
          <cell r="C76" t="str">
            <v>01002002</v>
          </cell>
          <cell r="D76" t="str">
            <v>A3</v>
          </cell>
          <cell r="E76" t="str">
            <v>A3</v>
          </cell>
        </row>
        <row r="77">
          <cell r="C77" t="str">
            <v>01009018</v>
          </cell>
          <cell r="D77" t="str">
            <v>A3</v>
          </cell>
          <cell r="E77" t="str">
            <v>A3</v>
          </cell>
        </row>
        <row r="78">
          <cell r="C78" t="str">
            <v>01009010</v>
          </cell>
          <cell r="D78" t="str">
            <v>A3</v>
          </cell>
          <cell r="E78" t="str">
            <v>A3</v>
          </cell>
        </row>
        <row r="79">
          <cell r="C79" t="str">
            <v>01002004</v>
          </cell>
          <cell r="D79" t="str">
            <v>A2</v>
          </cell>
          <cell r="E79" t="str">
            <v>A2</v>
          </cell>
        </row>
        <row r="80">
          <cell r="C80" t="str">
            <v>01009008</v>
          </cell>
          <cell r="D80" t="str">
            <v>A4</v>
          </cell>
          <cell r="E80" t="str">
            <v>A4</v>
          </cell>
        </row>
        <row r="81">
          <cell r="C81" t="str">
            <v>01007004</v>
          </cell>
          <cell r="D81" t="str">
            <v>A3</v>
          </cell>
          <cell r="E81" t="str">
            <v>A3</v>
          </cell>
        </row>
        <row r="82">
          <cell r="C82" t="str">
            <v>01014012</v>
          </cell>
          <cell r="D82" t="str">
            <v>A3</v>
          </cell>
          <cell r="E82" t="str">
            <v>A3</v>
          </cell>
        </row>
        <row r="83">
          <cell r="C83">
            <v>0</v>
          </cell>
          <cell r="D83">
            <v>0</v>
          </cell>
          <cell r="E83">
            <v>8</v>
          </cell>
        </row>
        <row r="84">
          <cell r="C84" t="str">
            <v>01002008</v>
          </cell>
          <cell r="D84" t="str">
            <v>A3</v>
          </cell>
          <cell r="E84" t="str">
            <v>A3</v>
          </cell>
        </row>
        <row r="85">
          <cell r="C85" t="str">
            <v>01009019</v>
          </cell>
          <cell r="D85" t="str">
            <v>A3</v>
          </cell>
          <cell r="E85" t="str">
            <v>A3</v>
          </cell>
        </row>
        <row r="86">
          <cell r="C86" t="str">
            <v>01009011</v>
          </cell>
          <cell r="D86" t="str">
            <v>A3</v>
          </cell>
          <cell r="E86" t="str">
            <v>A3</v>
          </cell>
        </row>
        <row r="87">
          <cell r="C87" t="str">
            <v>01009028</v>
          </cell>
          <cell r="D87" t="str">
            <v>A3</v>
          </cell>
          <cell r="E87" t="str">
            <v>A4</v>
          </cell>
        </row>
        <row r="88">
          <cell r="C88" t="str">
            <v>01009026</v>
          </cell>
          <cell r="D88" t="str">
            <v>A4</v>
          </cell>
          <cell r="E88" t="str">
            <v>A4</v>
          </cell>
        </row>
        <row r="89">
          <cell r="C89" t="str">
            <v>01007003</v>
          </cell>
          <cell r="D89" t="str">
            <v>A4</v>
          </cell>
          <cell r="E89" t="str">
            <v>A4</v>
          </cell>
        </row>
        <row r="90">
          <cell r="C90" t="str">
            <v>01009029</v>
          </cell>
          <cell r="D90" t="str">
            <v>A3</v>
          </cell>
          <cell r="E90" t="str">
            <v>A3</v>
          </cell>
        </row>
        <row r="91">
          <cell r="C91" t="str">
            <v>01002038</v>
          </cell>
          <cell r="D91" t="str">
            <v>A3</v>
          </cell>
          <cell r="E91" t="str">
            <v>A4</v>
          </cell>
        </row>
        <row r="92">
          <cell r="C92">
            <v>0</v>
          </cell>
          <cell r="D92">
            <v>0</v>
          </cell>
          <cell r="E92">
            <v>8</v>
          </cell>
        </row>
        <row r="93">
          <cell r="C93">
            <v>0</v>
          </cell>
          <cell r="D93">
            <v>0</v>
          </cell>
          <cell r="E93">
            <v>7</v>
          </cell>
        </row>
        <row r="94">
          <cell r="C94" t="str">
            <v>01009009</v>
          </cell>
          <cell r="D94" t="str">
            <v>A3</v>
          </cell>
          <cell r="E94" t="str">
            <v>A2</v>
          </cell>
        </row>
        <row r="95">
          <cell r="C95" t="str">
            <v>01003002</v>
          </cell>
          <cell r="D95" t="str">
            <v>A3</v>
          </cell>
          <cell r="E95" t="str">
            <v>A3</v>
          </cell>
        </row>
        <row r="96">
          <cell r="C96" t="str">
            <v>01006003</v>
          </cell>
          <cell r="D96" t="str">
            <v>A3</v>
          </cell>
          <cell r="E96" t="str">
            <v>A3</v>
          </cell>
        </row>
        <row r="97">
          <cell r="C97" t="str">
            <v>01013032</v>
          </cell>
          <cell r="D97" t="str">
            <v>A3</v>
          </cell>
          <cell r="E97" t="str">
            <v>A3</v>
          </cell>
        </row>
        <row r="98">
          <cell r="C98" t="str">
            <v>01022061</v>
          </cell>
          <cell r="D98" t="str">
            <v>A2</v>
          </cell>
          <cell r="E98" t="str">
            <v>A2</v>
          </cell>
        </row>
        <row r="99">
          <cell r="C99" t="str">
            <v>01015027</v>
          </cell>
          <cell r="D99" t="str">
            <v>A2</v>
          </cell>
          <cell r="E99" t="str">
            <v>A2</v>
          </cell>
        </row>
        <row r="100">
          <cell r="C100" t="str">
            <v>01010038</v>
          </cell>
          <cell r="D100" t="str">
            <v>A2</v>
          </cell>
          <cell r="E100" t="str">
            <v>A2</v>
          </cell>
        </row>
        <row r="101">
          <cell r="C101">
            <v>0</v>
          </cell>
          <cell r="D101">
            <v>0</v>
          </cell>
          <cell r="E101">
            <v>1</v>
          </cell>
        </row>
        <row r="102">
          <cell r="C102" t="str">
            <v>01006006</v>
          </cell>
          <cell r="D102" t="str">
            <v>A DN</v>
          </cell>
          <cell r="E102" t="str">
            <v>A DN</v>
          </cell>
        </row>
        <row r="103">
          <cell r="C103">
            <v>0</v>
          </cell>
          <cell r="D103">
            <v>0</v>
          </cell>
          <cell r="E103">
            <v>4</v>
          </cell>
        </row>
        <row r="104">
          <cell r="C104">
            <v>0</v>
          </cell>
          <cell r="D104">
            <v>0</v>
          </cell>
          <cell r="E104">
            <v>2</v>
          </cell>
        </row>
        <row r="105">
          <cell r="C105" t="str">
            <v>01025001</v>
          </cell>
          <cell r="D105" t="str">
            <v>A4</v>
          </cell>
          <cell r="E105" t="str">
            <v>A4</v>
          </cell>
        </row>
        <row r="106">
          <cell r="C106" t="str">
            <v>01002039</v>
          </cell>
          <cell r="D106" t="str">
            <v>A2</v>
          </cell>
          <cell r="E106" t="str">
            <v>A2</v>
          </cell>
        </row>
        <row r="107">
          <cell r="C107">
            <v>0</v>
          </cell>
          <cell r="D107">
            <v>0</v>
          </cell>
          <cell r="E107">
            <v>2</v>
          </cell>
        </row>
        <row r="108">
          <cell r="C108" t="str">
            <v>01005003</v>
          </cell>
          <cell r="D108" t="str">
            <v>A3</v>
          </cell>
          <cell r="E108" t="str">
            <v>A3</v>
          </cell>
        </row>
        <row r="109">
          <cell r="C109" t="str">
            <v>01005011</v>
          </cell>
          <cell r="D109" t="str">
            <v>A4</v>
          </cell>
          <cell r="E109" t="str">
            <v>A4</v>
          </cell>
        </row>
        <row r="110">
          <cell r="C110">
            <v>0</v>
          </cell>
          <cell r="D110">
            <v>0</v>
          </cell>
          <cell r="E110">
            <v>28</v>
          </cell>
        </row>
        <row r="111">
          <cell r="C111">
            <v>0</v>
          </cell>
          <cell r="D111">
            <v>0</v>
          </cell>
          <cell r="E111">
            <v>10</v>
          </cell>
        </row>
        <row r="112">
          <cell r="C112" t="str">
            <v>01008028</v>
          </cell>
          <cell r="D112" t="str">
            <v>A1</v>
          </cell>
          <cell r="E112" t="str">
            <v>A1</v>
          </cell>
        </row>
        <row r="113">
          <cell r="C113" t="str">
            <v>01008002</v>
          </cell>
          <cell r="D113" t="str">
            <v>A2</v>
          </cell>
          <cell r="E113" t="str">
            <v>A2</v>
          </cell>
        </row>
        <row r="114">
          <cell r="C114" t="str">
            <v>01008049</v>
          </cell>
          <cell r="D114" t="str">
            <v>A1</v>
          </cell>
          <cell r="E114" t="str">
            <v>A1</v>
          </cell>
        </row>
        <row r="115">
          <cell r="C115" t="str">
            <v>01008004</v>
          </cell>
          <cell r="D115" t="str">
            <v>A1</v>
          </cell>
          <cell r="E115" t="str">
            <v>A1</v>
          </cell>
        </row>
        <row r="116">
          <cell r="C116" t="str">
            <v>01009007</v>
          </cell>
          <cell r="D116" t="str">
            <v>A3</v>
          </cell>
          <cell r="E116" t="str">
            <v>A3</v>
          </cell>
        </row>
        <row r="117">
          <cell r="C117" t="str">
            <v>01008008</v>
          </cell>
          <cell r="D117" t="str">
            <v>A2</v>
          </cell>
          <cell r="E117" t="str">
            <v>A2</v>
          </cell>
        </row>
        <row r="118">
          <cell r="C118" t="str">
            <v>01008006</v>
          </cell>
          <cell r="D118" t="str">
            <v>A3</v>
          </cell>
          <cell r="E118" t="str">
            <v>A3</v>
          </cell>
        </row>
        <row r="119">
          <cell r="C119" t="str">
            <v>01017009</v>
          </cell>
          <cell r="D119" t="str">
            <v>A4</v>
          </cell>
          <cell r="E119" t="str">
            <v>A4</v>
          </cell>
        </row>
        <row r="120">
          <cell r="C120" t="str">
            <v>01008005</v>
          </cell>
          <cell r="D120" t="str">
            <v>A2</v>
          </cell>
          <cell r="E120" t="str">
            <v>A2</v>
          </cell>
        </row>
        <row r="121">
          <cell r="C121" t="str">
            <v>01009014</v>
          </cell>
          <cell r="D121" t="str">
            <v>A3</v>
          </cell>
          <cell r="E121" t="str">
            <v>A3</v>
          </cell>
        </row>
        <row r="122">
          <cell r="C122">
            <v>0</v>
          </cell>
          <cell r="D122">
            <v>0</v>
          </cell>
          <cell r="E122">
            <v>18</v>
          </cell>
        </row>
        <row r="123">
          <cell r="C123" t="str">
            <v>01008021</v>
          </cell>
          <cell r="D123" t="str">
            <v>A3</v>
          </cell>
          <cell r="E123" t="str">
            <v>A3</v>
          </cell>
        </row>
        <row r="124">
          <cell r="C124" t="str">
            <v>01008009</v>
          </cell>
          <cell r="D124" t="str">
            <v>A DN</v>
          </cell>
          <cell r="E124" t="str">
            <v>A DN</v>
          </cell>
        </row>
        <row r="125">
          <cell r="C125" t="str">
            <v>01008031</v>
          </cell>
          <cell r="D125" t="str">
            <v>A3</v>
          </cell>
          <cell r="E125" t="str">
            <v>A3</v>
          </cell>
        </row>
        <row r="126">
          <cell r="C126" t="str">
            <v>01008039</v>
          </cell>
          <cell r="D126" t="str">
            <v>A3</v>
          </cell>
          <cell r="E126" t="str">
            <v>A3</v>
          </cell>
        </row>
        <row r="127">
          <cell r="C127" t="str">
            <v>01008040</v>
          </cell>
          <cell r="D127" t="str">
            <v>A3</v>
          </cell>
          <cell r="E127" t="str">
            <v>A3</v>
          </cell>
        </row>
        <row r="128">
          <cell r="C128" t="str">
            <v>01008041</v>
          </cell>
          <cell r="D128" t="str">
            <v>A3</v>
          </cell>
          <cell r="E128" t="str">
            <v>A3</v>
          </cell>
        </row>
        <row r="129">
          <cell r="C129" t="str">
            <v>01012027</v>
          </cell>
          <cell r="D129" t="str">
            <v>A3</v>
          </cell>
          <cell r="E129" t="str">
            <v>A3</v>
          </cell>
        </row>
        <row r="130">
          <cell r="C130" t="str">
            <v>01008012</v>
          </cell>
          <cell r="D130" t="str">
            <v>A2</v>
          </cell>
          <cell r="E130" t="str">
            <v>A2</v>
          </cell>
        </row>
        <row r="131">
          <cell r="C131" t="str">
            <v>01008033</v>
          </cell>
          <cell r="D131" t="str">
            <v>A1</v>
          </cell>
          <cell r="E131" t="str">
            <v>A1</v>
          </cell>
        </row>
        <row r="132">
          <cell r="C132" t="str">
            <v>01013033</v>
          </cell>
          <cell r="D132" t="str">
            <v>A4</v>
          </cell>
          <cell r="E132" t="str">
            <v>A4</v>
          </cell>
        </row>
        <row r="133">
          <cell r="C133" t="str">
            <v>01009015</v>
          </cell>
          <cell r="D133" t="str">
            <v>A4</v>
          </cell>
          <cell r="E133" t="str">
            <v>A4</v>
          </cell>
        </row>
        <row r="134">
          <cell r="C134" t="str">
            <v>01008042</v>
          </cell>
          <cell r="D134" t="str">
            <v>A3</v>
          </cell>
          <cell r="E134" t="str">
            <v>A3</v>
          </cell>
        </row>
        <row r="135">
          <cell r="C135" t="str">
            <v>01008044</v>
          </cell>
          <cell r="D135" t="str">
            <v>A4</v>
          </cell>
          <cell r="E135" t="str">
            <v>A4</v>
          </cell>
        </row>
        <row r="136">
          <cell r="C136" t="str">
            <v>01008045</v>
          </cell>
          <cell r="D136" t="str">
            <v>A4</v>
          </cell>
          <cell r="E136" t="str">
            <v>A4</v>
          </cell>
        </row>
        <row r="137">
          <cell r="C137" t="str">
            <v>01008048</v>
          </cell>
          <cell r="D137" t="str">
            <v>A1</v>
          </cell>
          <cell r="E137" t="str">
            <v>A1</v>
          </cell>
        </row>
        <row r="138">
          <cell r="C138" t="str">
            <v>01002034</v>
          </cell>
          <cell r="D138" t="str">
            <v>A2</v>
          </cell>
          <cell r="E138" t="str">
            <v>A2</v>
          </cell>
        </row>
        <row r="139">
          <cell r="C139" t="str">
            <v>01008050</v>
          </cell>
          <cell r="D139" t="str">
            <v>A2</v>
          </cell>
          <cell r="E139" t="str">
            <v>A2</v>
          </cell>
        </row>
        <row r="140">
          <cell r="C140" t="str">
            <v>01008051</v>
          </cell>
          <cell r="D140" t="str">
            <v>A4</v>
          </cell>
          <cell r="E140" t="str">
            <v>A4</v>
          </cell>
        </row>
        <row r="141">
          <cell r="C141">
            <v>0</v>
          </cell>
          <cell r="D141">
            <v>0</v>
          </cell>
          <cell r="E141">
            <v>21</v>
          </cell>
        </row>
        <row r="142">
          <cell r="C142">
            <v>0</v>
          </cell>
          <cell r="D142">
            <v>0</v>
          </cell>
          <cell r="E142">
            <v>21</v>
          </cell>
        </row>
        <row r="143">
          <cell r="C143" t="str">
            <v>01022003</v>
          </cell>
          <cell r="D143" t="str">
            <v>A3</v>
          </cell>
          <cell r="E143" t="str">
            <v>A2</v>
          </cell>
        </row>
        <row r="144">
          <cell r="C144" t="str">
            <v>01010007</v>
          </cell>
          <cell r="D144" t="str">
            <v>A3</v>
          </cell>
          <cell r="E144" t="str">
            <v>A3</v>
          </cell>
        </row>
        <row r="145">
          <cell r="C145" t="str">
            <v>01010033</v>
          </cell>
          <cell r="D145" t="str">
            <v>A4</v>
          </cell>
          <cell r="E145" t="str">
            <v>A4</v>
          </cell>
        </row>
        <row r="146">
          <cell r="C146" t="str">
            <v>01010037</v>
          </cell>
          <cell r="D146" t="str">
            <v>A3</v>
          </cell>
          <cell r="E146" t="str">
            <v>A3</v>
          </cell>
        </row>
        <row r="147">
          <cell r="C147" t="str">
            <v>01010031</v>
          </cell>
          <cell r="D147" t="str">
            <v>A3</v>
          </cell>
          <cell r="E147" t="str">
            <v>A3</v>
          </cell>
        </row>
        <row r="148">
          <cell r="C148" t="str">
            <v>01010016</v>
          </cell>
          <cell r="D148" t="str">
            <v>A4</v>
          </cell>
          <cell r="E148" t="str">
            <v>A4</v>
          </cell>
        </row>
        <row r="149">
          <cell r="C149" t="str">
            <v>01010028</v>
          </cell>
          <cell r="D149" t="str">
            <v>A3</v>
          </cell>
          <cell r="E149" t="str">
            <v>A3</v>
          </cell>
        </row>
        <row r="150">
          <cell r="C150" t="str">
            <v>01010017</v>
          </cell>
          <cell r="D150" t="str">
            <v>A3</v>
          </cell>
          <cell r="E150" t="str">
            <v>A3</v>
          </cell>
        </row>
        <row r="151">
          <cell r="C151" t="str">
            <v>01010012</v>
          </cell>
          <cell r="D151" t="str">
            <v>A3</v>
          </cell>
          <cell r="E151" t="str">
            <v>A3</v>
          </cell>
        </row>
        <row r="152">
          <cell r="C152" t="str">
            <v>01010029</v>
          </cell>
          <cell r="D152" t="str">
            <v>A4</v>
          </cell>
          <cell r="E152" t="str">
            <v>A4</v>
          </cell>
        </row>
        <row r="153">
          <cell r="C153" t="str">
            <v>01010024</v>
          </cell>
          <cell r="D153" t="str">
            <v>A3</v>
          </cell>
          <cell r="E153" t="str">
            <v>A3</v>
          </cell>
        </row>
        <row r="154">
          <cell r="C154" t="str">
            <v>01004012</v>
          </cell>
          <cell r="D154" t="str">
            <v>A4</v>
          </cell>
          <cell r="E154" t="str">
            <v>A4</v>
          </cell>
        </row>
        <row r="155">
          <cell r="C155" t="str">
            <v>01010023</v>
          </cell>
          <cell r="D155" t="str">
            <v>A3</v>
          </cell>
          <cell r="E155" t="str">
            <v>A3</v>
          </cell>
        </row>
        <row r="156">
          <cell r="C156" t="str">
            <v>01022048</v>
          </cell>
          <cell r="D156" t="str">
            <v>A4</v>
          </cell>
          <cell r="E156" t="str">
            <v>A4</v>
          </cell>
        </row>
        <row r="157">
          <cell r="C157" t="str">
            <v>01010006</v>
          </cell>
          <cell r="D157" t="str">
            <v>A4</v>
          </cell>
          <cell r="E157" t="str">
            <v>A4</v>
          </cell>
        </row>
        <row r="158">
          <cell r="C158" t="str">
            <v>01010026</v>
          </cell>
          <cell r="D158" t="str">
            <v>A4</v>
          </cell>
          <cell r="E158" t="str">
            <v>A4</v>
          </cell>
        </row>
        <row r="159">
          <cell r="C159" t="str">
            <v>01010021</v>
          </cell>
          <cell r="D159" t="str">
            <v>A4</v>
          </cell>
          <cell r="E159" t="str">
            <v>A4</v>
          </cell>
        </row>
        <row r="160">
          <cell r="C160" t="str">
            <v>01010030</v>
          </cell>
          <cell r="D160" t="str">
            <v>A4</v>
          </cell>
          <cell r="E160" t="str">
            <v>A4</v>
          </cell>
        </row>
        <row r="161">
          <cell r="C161" t="str">
            <v>01022005</v>
          </cell>
          <cell r="D161" t="str">
            <v>A4</v>
          </cell>
          <cell r="E161" t="str">
            <v>A4</v>
          </cell>
        </row>
        <row r="162">
          <cell r="C162" t="str">
            <v>01010022</v>
          </cell>
          <cell r="D162" t="str">
            <v>A4</v>
          </cell>
          <cell r="E162" t="str">
            <v>A4</v>
          </cell>
        </row>
        <row r="163">
          <cell r="C163" t="str">
            <v>01010032</v>
          </cell>
          <cell r="D163" t="str">
            <v>B1</v>
          </cell>
          <cell r="E163" t="str">
            <v>A4</v>
          </cell>
        </row>
        <row r="164">
          <cell r="C164">
            <v>0</v>
          </cell>
          <cell r="D164">
            <v>0</v>
          </cell>
          <cell r="E164">
            <v>15</v>
          </cell>
        </row>
        <row r="165">
          <cell r="C165">
            <v>0</v>
          </cell>
          <cell r="D165">
            <v>0</v>
          </cell>
          <cell r="E165">
            <v>15</v>
          </cell>
        </row>
        <row r="166">
          <cell r="C166" t="str">
            <v>01010039</v>
          </cell>
          <cell r="D166" t="str">
            <v>A3</v>
          </cell>
          <cell r="E166" t="str">
            <v>A2</v>
          </cell>
        </row>
        <row r="167">
          <cell r="C167" t="str">
            <v>01010040</v>
          </cell>
          <cell r="D167" t="str">
            <v>A4</v>
          </cell>
          <cell r="E167" t="str">
            <v>A4</v>
          </cell>
        </row>
        <row r="168">
          <cell r="C168" t="str">
            <v>01010009</v>
          </cell>
          <cell r="D168" t="str">
            <v>A3</v>
          </cell>
          <cell r="E168" t="str">
            <v>A3</v>
          </cell>
        </row>
        <row r="169">
          <cell r="C169" t="str">
            <v>01010020</v>
          </cell>
          <cell r="D169" t="str">
            <v>A4</v>
          </cell>
          <cell r="E169" t="str">
            <v>A4</v>
          </cell>
        </row>
        <row r="170">
          <cell r="C170" t="str">
            <v>01010018</v>
          </cell>
          <cell r="D170" t="str">
            <v>A4</v>
          </cell>
          <cell r="E170" t="str">
            <v>A4</v>
          </cell>
        </row>
        <row r="171">
          <cell r="C171" t="str">
            <v>01010019</v>
          </cell>
          <cell r="D171" t="str">
            <v>A4</v>
          </cell>
          <cell r="E171" t="str">
            <v>A4</v>
          </cell>
        </row>
        <row r="172">
          <cell r="C172" t="str">
            <v>01010015</v>
          </cell>
          <cell r="D172" t="str">
            <v>A4</v>
          </cell>
          <cell r="E172" t="str">
            <v>A4</v>
          </cell>
        </row>
        <row r="173">
          <cell r="C173" t="str">
            <v>01010027</v>
          </cell>
          <cell r="D173" t="str">
            <v>A4</v>
          </cell>
          <cell r="E173" t="str">
            <v>A4</v>
          </cell>
        </row>
        <row r="174">
          <cell r="C174" t="str">
            <v>01002025</v>
          </cell>
          <cell r="D174" t="str">
            <v>A4</v>
          </cell>
          <cell r="E174" t="str">
            <v>A4</v>
          </cell>
        </row>
        <row r="175">
          <cell r="C175" t="str">
            <v>01010162</v>
          </cell>
          <cell r="D175" t="str">
            <v>A4</v>
          </cell>
          <cell r="E175" t="str">
            <v>A4</v>
          </cell>
        </row>
        <row r="176">
          <cell r="C176" t="str">
            <v>01010141</v>
          </cell>
          <cell r="D176" t="str">
            <v>A3</v>
          </cell>
          <cell r="E176" t="str">
            <v>A3</v>
          </cell>
        </row>
        <row r="177">
          <cell r="C177" t="str">
            <v>01010254</v>
          </cell>
          <cell r="D177" t="str">
            <v>A3</v>
          </cell>
          <cell r="E177" t="str">
            <v>A3</v>
          </cell>
        </row>
        <row r="178">
          <cell r="C178" t="str">
            <v>01010260</v>
          </cell>
          <cell r="D178" t="str">
            <v>A4</v>
          </cell>
          <cell r="E178" t="str">
            <v>A4</v>
          </cell>
        </row>
        <row r="179">
          <cell r="C179" t="str">
            <v>01010288</v>
          </cell>
          <cell r="D179" t="str">
            <v>A3</v>
          </cell>
          <cell r="E179" t="str">
            <v>A3</v>
          </cell>
        </row>
        <row r="180">
          <cell r="C180" t="str">
            <v>01027013</v>
          </cell>
          <cell r="D180" t="str">
            <v>A3</v>
          </cell>
          <cell r="E180" t="str">
            <v>A3</v>
          </cell>
        </row>
        <row r="181">
          <cell r="C181">
            <v>0</v>
          </cell>
          <cell r="D181">
            <v>0</v>
          </cell>
          <cell r="E181">
            <v>15</v>
          </cell>
        </row>
        <row r="182">
          <cell r="C182">
            <v>0</v>
          </cell>
          <cell r="D182">
            <v>0</v>
          </cell>
          <cell r="E182">
            <v>15</v>
          </cell>
        </row>
        <row r="183">
          <cell r="C183" t="str">
            <v>01011002</v>
          </cell>
          <cell r="D183" t="str">
            <v>A2</v>
          </cell>
          <cell r="E183" t="str">
            <v>A2</v>
          </cell>
        </row>
        <row r="184">
          <cell r="C184" t="str">
            <v>01011012</v>
          </cell>
          <cell r="D184" t="str">
            <v>A3</v>
          </cell>
          <cell r="E184" t="str">
            <v>A4</v>
          </cell>
        </row>
        <row r="185">
          <cell r="C185" t="str">
            <v>01011005</v>
          </cell>
          <cell r="D185" t="str">
            <v>A2</v>
          </cell>
          <cell r="E185" t="str">
            <v>A3</v>
          </cell>
        </row>
        <row r="186">
          <cell r="C186" t="str">
            <v>01011011</v>
          </cell>
          <cell r="D186" t="str">
            <v>A3</v>
          </cell>
          <cell r="E186" t="str">
            <v>A3</v>
          </cell>
        </row>
        <row r="187">
          <cell r="C187" t="str">
            <v>01011013</v>
          </cell>
          <cell r="D187" t="str">
            <v>A3</v>
          </cell>
          <cell r="E187" t="str">
            <v>A3</v>
          </cell>
        </row>
        <row r="188">
          <cell r="C188" t="str">
            <v>01011009</v>
          </cell>
          <cell r="D188" t="str">
            <v>A2</v>
          </cell>
          <cell r="E188" t="str">
            <v>A3</v>
          </cell>
        </row>
        <row r="189">
          <cell r="C189" t="str">
            <v>01011001</v>
          </cell>
          <cell r="D189" t="str">
            <v>A4</v>
          </cell>
          <cell r="E189" t="str">
            <v>A4</v>
          </cell>
        </row>
        <row r="190">
          <cell r="C190" t="str">
            <v>01011014</v>
          </cell>
          <cell r="D190" t="str">
            <v>A3</v>
          </cell>
          <cell r="E190" t="str">
            <v>A4</v>
          </cell>
        </row>
        <row r="191">
          <cell r="C191" t="str">
            <v>01011016</v>
          </cell>
          <cell r="D191" t="str">
            <v>A3</v>
          </cell>
          <cell r="E191" t="str">
            <v>A3</v>
          </cell>
        </row>
        <row r="192">
          <cell r="C192" t="str">
            <v>01011007</v>
          </cell>
          <cell r="D192" t="str">
            <v>A3</v>
          </cell>
          <cell r="E192" t="str">
            <v>A3</v>
          </cell>
        </row>
        <row r="193">
          <cell r="C193" t="str">
            <v>01011008</v>
          </cell>
          <cell r="D193" t="str">
            <v>A2</v>
          </cell>
          <cell r="E193" t="str">
            <v>A1</v>
          </cell>
        </row>
        <row r="194">
          <cell r="C194" t="str">
            <v>01011015</v>
          </cell>
          <cell r="D194" t="str">
            <v>A1</v>
          </cell>
          <cell r="E194" t="str">
            <v>A1</v>
          </cell>
        </row>
        <row r="195">
          <cell r="C195" t="str">
            <v>01011010</v>
          </cell>
          <cell r="D195" t="str">
            <v>A3</v>
          </cell>
          <cell r="E195" t="str">
            <v>A3</v>
          </cell>
        </row>
        <row r="196">
          <cell r="C196" t="str">
            <v>01011018</v>
          </cell>
          <cell r="D196" t="str">
            <v>A1</v>
          </cell>
          <cell r="E196" t="str">
            <v>A1</v>
          </cell>
        </row>
        <row r="197">
          <cell r="C197" t="str">
            <v>01011006</v>
          </cell>
          <cell r="D197" t="str">
            <v>A3</v>
          </cell>
          <cell r="E197" t="str">
            <v>A3</v>
          </cell>
        </row>
        <row r="198">
          <cell r="C198">
            <v>0</v>
          </cell>
          <cell r="D198">
            <v>0</v>
          </cell>
          <cell r="E198">
            <v>28</v>
          </cell>
        </row>
        <row r="199">
          <cell r="C199">
            <v>0</v>
          </cell>
          <cell r="D199">
            <v>0</v>
          </cell>
          <cell r="E199">
            <v>28</v>
          </cell>
        </row>
        <row r="200">
          <cell r="C200" t="str">
            <v>01012003</v>
          </cell>
          <cell r="D200" t="str">
            <v>A1</v>
          </cell>
          <cell r="E200" t="str">
            <v>A1</v>
          </cell>
        </row>
        <row r="201">
          <cell r="C201" t="str">
            <v>01012008</v>
          </cell>
          <cell r="D201" t="str">
            <v>A3</v>
          </cell>
          <cell r="E201" t="str">
            <v>A3</v>
          </cell>
        </row>
        <row r="202">
          <cell r="C202" t="str">
            <v>01012007</v>
          </cell>
          <cell r="D202" t="str">
            <v>A3</v>
          </cell>
          <cell r="E202" t="str">
            <v>A3</v>
          </cell>
        </row>
        <row r="203">
          <cell r="C203" t="str">
            <v>01012013</v>
          </cell>
          <cell r="D203" t="str">
            <v>A3</v>
          </cell>
          <cell r="E203" t="str">
            <v>A2</v>
          </cell>
        </row>
        <row r="204">
          <cell r="C204" t="str">
            <v>01012023</v>
          </cell>
          <cell r="D204" t="str">
            <v>A1</v>
          </cell>
          <cell r="E204" t="str">
            <v>A1</v>
          </cell>
        </row>
        <row r="205">
          <cell r="C205" t="str">
            <v>01012014</v>
          </cell>
          <cell r="D205" t="str">
            <v>A3</v>
          </cell>
          <cell r="E205" t="str">
            <v>A3</v>
          </cell>
        </row>
        <row r="206">
          <cell r="C206" t="str">
            <v>01012005</v>
          </cell>
          <cell r="D206" t="str">
            <v>A2</v>
          </cell>
          <cell r="E206" t="str">
            <v>A2</v>
          </cell>
        </row>
        <row r="207">
          <cell r="C207" t="str">
            <v>01012006</v>
          </cell>
          <cell r="D207" t="str">
            <v>A1</v>
          </cell>
          <cell r="E207" t="str">
            <v>A1</v>
          </cell>
        </row>
        <row r="208">
          <cell r="C208" t="str">
            <v>01012004</v>
          </cell>
          <cell r="D208" t="str">
            <v>A4</v>
          </cell>
          <cell r="E208" t="str">
            <v>A4</v>
          </cell>
        </row>
        <row r="209">
          <cell r="C209" t="str">
            <v>01012012</v>
          </cell>
          <cell r="D209" t="str">
            <v>A4</v>
          </cell>
          <cell r="E209" t="str">
            <v>A4</v>
          </cell>
        </row>
        <row r="210">
          <cell r="C210" t="str">
            <v>01012016</v>
          </cell>
          <cell r="D210" t="str">
            <v>A4</v>
          </cell>
          <cell r="E210" t="str">
            <v>A4</v>
          </cell>
        </row>
        <row r="211">
          <cell r="C211" t="str">
            <v>01012015</v>
          </cell>
          <cell r="D211" t="str">
            <v>A4</v>
          </cell>
          <cell r="E211" t="str">
            <v>A4</v>
          </cell>
        </row>
        <row r="212">
          <cell r="C212" t="str">
            <v>01012019</v>
          </cell>
          <cell r="D212" t="str">
            <v>A3</v>
          </cell>
          <cell r="E212" t="str">
            <v>A3</v>
          </cell>
        </row>
        <row r="213">
          <cell r="C213" t="str">
            <v>01012018</v>
          </cell>
          <cell r="D213" t="str">
            <v>A4</v>
          </cell>
          <cell r="E213" t="str">
            <v>A4</v>
          </cell>
        </row>
        <row r="214">
          <cell r="C214" t="str">
            <v>01012017</v>
          </cell>
          <cell r="D214" t="str">
            <v>A4</v>
          </cell>
          <cell r="E214" t="str">
            <v>A4</v>
          </cell>
        </row>
        <row r="215">
          <cell r="C215" t="str">
            <v>01012022</v>
          </cell>
          <cell r="D215" t="str">
            <v>A4</v>
          </cell>
          <cell r="E215" t="str">
            <v>A4</v>
          </cell>
        </row>
        <row r="216">
          <cell r="C216" t="str">
            <v>01012020</v>
          </cell>
          <cell r="D216" t="str">
            <v>A3</v>
          </cell>
          <cell r="E216" t="str">
            <v>A3</v>
          </cell>
        </row>
        <row r="217">
          <cell r="C217" t="str">
            <v>01012021</v>
          </cell>
          <cell r="D217" t="str">
            <v>A4</v>
          </cell>
          <cell r="E217" t="str">
            <v>A4</v>
          </cell>
        </row>
        <row r="218">
          <cell r="C218" t="str">
            <v>01012011</v>
          </cell>
          <cell r="D218" t="str">
            <v>A4</v>
          </cell>
          <cell r="E218" t="str">
            <v>A4</v>
          </cell>
        </row>
        <row r="219">
          <cell r="C219" t="str">
            <v>01012028</v>
          </cell>
          <cell r="D219" t="str">
            <v>A3</v>
          </cell>
          <cell r="E219" t="str">
            <v>A3</v>
          </cell>
        </row>
        <row r="220">
          <cell r="C220" t="str">
            <v>01012032</v>
          </cell>
          <cell r="D220" t="str">
            <v>A4</v>
          </cell>
          <cell r="E220" t="str">
            <v>A4</v>
          </cell>
        </row>
        <row r="221">
          <cell r="C221" t="str">
            <v>01025017</v>
          </cell>
          <cell r="D221" t="str">
            <v>A3</v>
          </cell>
          <cell r="E221" t="str">
            <v>A3</v>
          </cell>
        </row>
        <row r="222">
          <cell r="C222" t="str">
            <v>01006004</v>
          </cell>
          <cell r="D222" t="str">
            <v>A4</v>
          </cell>
          <cell r="E222" t="str">
            <v>A4</v>
          </cell>
        </row>
        <row r="223">
          <cell r="C223" t="str">
            <v>01013068</v>
          </cell>
          <cell r="D223" t="str">
            <v>A2</v>
          </cell>
          <cell r="E223" t="str">
            <v>A2</v>
          </cell>
        </row>
        <row r="224">
          <cell r="C224" t="str">
            <v>01012048</v>
          </cell>
          <cell r="D224" t="str">
            <v>A3</v>
          </cell>
          <cell r="E224" t="str">
            <v>A3</v>
          </cell>
        </row>
        <row r="225">
          <cell r="C225" t="str">
            <v>01012049</v>
          </cell>
          <cell r="D225" t="str">
            <v>A4</v>
          </cell>
          <cell r="E225" t="str">
            <v>A4</v>
          </cell>
        </row>
        <row r="226">
          <cell r="C226" t="str">
            <v>01009006</v>
          </cell>
          <cell r="D226" t="str">
            <v>A3</v>
          </cell>
          <cell r="E226" t="str">
            <v>A3</v>
          </cell>
        </row>
        <row r="227">
          <cell r="C227" t="str">
            <v>01012050</v>
          </cell>
          <cell r="D227" t="str">
            <v>A3</v>
          </cell>
          <cell r="E227" t="str">
            <v>A3</v>
          </cell>
        </row>
        <row r="228">
          <cell r="C228">
            <v>0</v>
          </cell>
          <cell r="D228">
            <v>0</v>
          </cell>
          <cell r="E228">
            <v>20</v>
          </cell>
        </row>
        <row r="229">
          <cell r="C229">
            <v>0</v>
          </cell>
          <cell r="D229">
            <v>0</v>
          </cell>
          <cell r="E229">
            <v>20</v>
          </cell>
        </row>
        <row r="230">
          <cell r="C230" t="str">
            <v>01015019</v>
          </cell>
          <cell r="D230" t="str">
            <v>A3</v>
          </cell>
          <cell r="E230" t="str">
            <v>A2</v>
          </cell>
        </row>
        <row r="231">
          <cell r="C231" t="str">
            <v>01015023</v>
          </cell>
          <cell r="D231" t="str">
            <v>A3</v>
          </cell>
          <cell r="E231" t="str">
            <v>A3</v>
          </cell>
        </row>
        <row r="232">
          <cell r="C232" t="str">
            <v>01015005</v>
          </cell>
          <cell r="D232" t="str">
            <v>A3</v>
          </cell>
          <cell r="E232" t="str">
            <v>A3</v>
          </cell>
        </row>
        <row r="233">
          <cell r="C233" t="str">
            <v>01015018</v>
          </cell>
          <cell r="D233" t="str">
            <v>A3</v>
          </cell>
          <cell r="E233" t="str">
            <v>A3</v>
          </cell>
        </row>
        <row r="234">
          <cell r="C234" t="str">
            <v>01015020</v>
          </cell>
          <cell r="D234" t="str">
            <v>A4</v>
          </cell>
          <cell r="E234" t="str">
            <v>D</v>
          </cell>
        </row>
        <row r="235">
          <cell r="C235" t="str">
            <v>01015041</v>
          </cell>
          <cell r="D235" t="str">
            <v>A3</v>
          </cell>
          <cell r="E235" t="str">
            <v>A3</v>
          </cell>
        </row>
        <row r="236">
          <cell r="C236" t="str">
            <v>01015013</v>
          </cell>
          <cell r="D236" t="str">
            <v>A4</v>
          </cell>
          <cell r="E236" t="str">
            <v>A4</v>
          </cell>
        </row>
        <row r="237">
          <cell r="C237" t="str">
            <v>01015006</v>
          </cell>
          <cell r="D237" t="str">
            <v>A3</v>
          </cell>
          <cell r="E237" t="str">
            <v>A3</v>
          </cell>
        </row>
        <row r="238">
          <cell r="C238" t="str">
            <v>01018001</v>
          </cell>
          <cell r="D238" t="str">
            <v>A3</v>
          </cell>
          <cell r="E238" t="str">
            <v>A3</v>
          </cell>
        </row>
        <row r="239">
          <cell r="C239" t="str">
            <v>01015004</v>
          </cell>
          <cell r="D239" t="str">
            <v>A3</v>
          </cell>
          <cell r="E239" t="str">
            <v>A3</v>
          </cell>
        </row>
        <row r="240">
          <cell r="C240" t="str">
            <v>01015017</v>
          </cell>
          <cell r="D240" t="str">
            <v>A3</v>
          </cell>
          <cell r="E240" t="str">
            <v>A3</v>
          </cell>
        </row>
        <row r="241">
          <cell r="C241" t="str">
            <v>01015016</v>
          </cell>
          <cell r="D241" t="str">
            <v>B1</v>
          </cell>
          <cell r="E241" t="str">
            <v>B1</v>
          </cell>
        </row>
        <row r="242">
          <cell r="C242" t="str">
            <v>01015031</v>
          </cell>
          <cell r="D242" t="str">
            <v>A3</v>
          </cell>
          <cell r="E242" t="str">
            <v>A3</v>
          </cell>
        </row>
        <row r="243">
          <cell r="C243" t="str">
            <v>01015025</v>
          </cell>
          <cell r="D243" t="str">
            <v>A3</v>
          </cell>
          <cell r="E243" t="str">
            <v>A3</v>
          </cell>
        </row>
        <row r="244">
          <cell r="C244" t="str">
            <v>01017001</v>
          </cell>
          <cell r="D244" t="str">
            <v>A3</v>
          </cell>
          <cell r="E244" t="str">
            <v>A3</v>
          </cell>
        </row>
        <row r="245">
          <cell r="C245" t="str">
            <v>01015012</v>
          </cell>
          <cell r="D245" t="str">
            <v>A3</v>
          </cell>
          <cell r="E245" t="str">
            <v>A3</v>
          </cell>
        </row>
        <row r="246">
          <cell r="C246" t="str">
            <v>01015008</v>
          </cell>
          <cell r="D246" t="str">
            <v>A3</v>
          </cell>
          <cell r="E246" t="str">
            <v>A3</v>
          </cell>
        </row>
        <row r="247">
          <cell r="C247" t="str">
            <v>01015021</v>
          </cell>
          <cell r="D247" t="str">
            <v>A3</v>
          </cell>
          <cell r="E247" t="str">
            <v>A3</v>
          </cell>
        </row>
        <row r="248">
          <cell r="C248" t="str">
            <v>01015108</v>
          </cell>
          <cell r="D248" t="str">
            <v>A3</v>
          </cell>
          <cell r="E248" t="str">
            <v>A3</v>
          </cell>
        </row>
        <row r="249">
          <cell r="C249" t="str">
            <v>01015142</v>
          </cell>
          <cell r="D249" t="str">
            <v>A3</v>
          </cell>
          <cell r="E249" t="str">
            <v>A3</v>
          </cell>
        </row>
        <row r="250">
          <cell r="C250">
            <v>0</v>
          </cell>
          <cell r="D250">
            <v>0</v>
          </cell>
          <cell r="E250">
            <v>25</v>
          </cell>
        </row>
        <row r="251">
          <cell r="C251">
            <v>0</v>
          </cell>
          <cell r="D251">
            <v>0</v>
          </cell>
          <cell r="E251">
            <v>24</v>
          </cell>
        </row>
        <row r="252">
          <cell r="C252" t="str">
            <v>01013003</v>
          </cell>
          <cell r="D252" t="str">
            <v>A1</v>
          </cell>
          <cell r="E252" t="str">
            <v>A1</v>
          </cell>
        </row>
        <row r="253">
          <cell r="C253" t="str">
            <v>01013002</v>
          </cell>
          <cell r="D253" t="str">
            <v>A2</v>
          </cell>
          <cell r="E253" t="str">
            <v>A2</v>
          </cell>
        </row>
        <row r="254">
          <cell r="C254" t="str">
            <v>01013004</v>
          </cell>
          <cell r="D254" t="str">
            <v>A4</v>
          </cell>
          <cell r="E254" t="str">
            <v>A4</v>
          </cell>
        </row>
        <row r="255">
          <cell r="C255" t="str">
            <v>01013021</v>
          </cell>
          <cell r="D255" t="str">
            <v>A4</v>
          </cell>
          <cell r="E255" t="str">
            <v>A4</v>
          </cell>
        </row>
        <row r="256">
          <cell r="C256" t="str">
            <v>01013006</v>
          </cell>
          <cell r="D256" t="str">
            <v>A1</v>
          </cell>
          <cell r="E256" t="str">
            <v>A1</v>
          </cell>
        </row>
        <row r="257">
          <cell r="C257" t="str">
            <v>01013018</v>
          </cell>
          <cell r="D257" t="str">
            <v>A4</v>
          </cell>
          <cell r="E257" t="str">
            <v>A4</v>
          </cell>
        </row>
        <row r="258">
          <cell r="C258" t="str">
            <v>01013019</v>
          </cell>
          <cell r="D258" t="str">
            <v>A4</v>
          </cell>
          <cell r="E258" t="str">
            <v>A4</v>
          </cell>
        </row>
        <row r="259">
          <cell r="C259" t="str">
            <v>01013016</v>
          </cell>
          <cell r="D259" t="str">
            <v>A4</v>
          </cell>
          <cell r="E259" t="str">
            <v>A4</v>
          </cell>
        </row>
        <row r="260">
          <cell r="C260" t="str">
            <v>01013017</v>
          </cell>
          <cell r="D260" t="str">
            <v>A4</v>
          </cell>
          <cell r="E260" t="str">
            <v>A4</v>
          </cell>
        </row>
        <row r="261">
          <cell r="C261" t="str">
            <v>01013027</v>
          </cell>
          <cell r="D261" t="str">
            <v>B1</v>
          </cell>
          <cell r="E261" t="str">
            <v>A4</v>
          </cell>
        </row>
        <row r="262">
          <cell r="C262" t="str">
            <v>01013026</v>
          </cell>
          <cell r="D262" t="str">
            <v>A4</v>
          </cell>
          <cell r="E262" t="str">
            <v>A4</v>
          </cell>
        </row>
        <row r="263">
          <cell r="C263" t="str">
            <v>01013029</v>
          </cell>
          <cell r="D263" t="str">
            <v>A4</v>
          </cell>
          <cell r="E263" t="str">
            <v>A4</v>
          </cell>
        </row>
        <row r="264">
          <cell r="C264" t="str">
            <v>01013028</v>
          </cell>
          <cell r="D264" t="str">
            <v>A4</v>
          </cell>
          <cell r="E264" t="str">
            <v>A4</v>
          </cell>
        </row>
        <row r="265">
          <cell r="C265" t="str">
            <v>01013005</v>
          </cell>
          <cell r="D265" t="str">
            <v>A4</v>
          </cell>
          <cell r="E265" t="str">
            <v>A4</v>
          </cell>
        </row>
        <row r="266">
          <cell r="C266" t="str">
            <v>01013022</v>
          </cell>
          <cell r="D266" t="str">
            <v>A3</v>
          </cell>
          <cell r="E266" t="str">
            <v>A2</v>
          </cell>
        </row>
        <row r="267">
          <cell r="C267" t="str">
            <v>01013047</v>
          </cell>
          <cell r="D267" t="str">
            <v>A4</v>
          </cell>
          <cell r="E267" t="str">
            <v>A4</v>
          </cell>
        </row>
        <row r="268">
          <cell r="C268" t="str">
            <v>01013070</v>
          </cell>
          <cell r="D268" t="str">
            <v>A4</v>
          </cell>
          <cell r="E268" t="str">
            <v>A3</v>
          </cell>
        </row>
        <row r="269">
          <cell r="C269" t="str">
            <v>01014047</v>
          </cell>
          <cell r="D269" t="str">
            <v>A4</v>
          </cell>
          <cell r="E269" t="str">
            <v>A4</v>
          </cell>
        </row>
        <row r="270">
          <cell r="C270" t="str">
            <v>01013079</v>
          </cell>
          <cell r="D270" t="str">
            <v>A3</v>
          </cell>
          <cell r="E270" t="str">
            <v>A3</v>
          </cell>
        </row>
        <row r="271">
          <cell r="C271" t="str">
            <v>01013087</v>
          </cell>
          <cell r="D271" t="str">
            <v>A3</v>
          </cell>
          <cell r="E271" t="str">
            <v>A3</v>
          </cell>
        </row>
        <row r="272">
          <cell r="C272" t="str">
            <v>01013094</v>
          </cell>
          <cell r="D272" t="str">
            <v>A4</v>
          </cell>
          <cell r="E272" t="str">
            <v>A4</v>
          </cell>
        </row>
        <row r="273">
          <cell r="C273" t="str">
            <v>01013117</v>
          </cell>
          <cell r="D273" t="str">
            <v>A4</v>
          </cell>
          <cell r="E273" t="str">
            <v>A4</v>
          </cell>
        </row>
        <row r="274">
          <cell r="C274" t="str">
            <v>01013116</v>
          </cell>
          <cell r="D274" t="str">
            <v>A4</v>
          </cell>
          <cell r="E274" t="str">
            <v>A4</v>
          </cell>
        </row>
        <row r="275">
          <cell r="C275" t="str">
            <v>01013128</v>
          </cell>
          <cell r="D275" t="str">
            <v>A4</v>
          </cell>
          <cell r="E275" t="str">
            <v>A4</v>
          </cell>
        </row>
        <row r="276">
          <cell r="C276">
            <v>0</v>
          </cell>
          <cell r="D276">
            <v>0</v>
          </cell>
          <cell r="E276">
            <v>1</v>
          </cell>
        </row>
        <row r="277">
          <cell r="C277" t="str">
            <v>01013096</v>
          </cell>
          <cell r="D277" t="str">
            <v>A2</v>
          </cell>
          <cell r="E277" t="str">
            <v>A2</v>
          </cell>
        </row>
        <row r="278">
          <cell r="C278">
            <v>0</v>
          </cell>
          <cell r="D278">
            <v>0</v>
          </cell>
          <cell r="E278">
            <v>30</v>
          </cell>
        </row>
        <row r="279">
          <cell r="C279">
            <v>0</v>
          </cell>
          <cell r="D279">
            <v>0</v>
          </cell>
          <cell r="E279">
            <v>30</v>
          </cell>
        </row>
        <row r="280">
          <cell r="C280" t="str">
            <v>01014002</v>
          </cell>
          <cell r="D280" t="str">
            <v>A1</v>
          </cell>
          <cell r="E280" t="str">
            <v>A1</v>
          </cell>
        </row>
        <row r="281">
          <cell r="C281" t="str">
            <v>01014004</v>
          </cell>
          <cell r="D281" t="str">
            <v>A1</v>
          </cell>
          <cell r="E281" t="str">
            <v>A2</v>
          </cell>
        </row>
        <row r="282">
          <cell r="C282" t="str">
            <v>01023003</v>
          </cell>
          <cell r="D282" t="str">
            <v>A3</v>
          </cell>
          <cell r="E282" t="str">
            <v>A2</v>
          </cell>
        </row>
        <row r="283">
          <cell r="C283" t="str">
            <v>01014038</v>
          </cell>
          <cell r="D283" t="str">
            <v>A1</v>
          </cell>
          <cell r="E283" t="str">
            <v>A1</v>
          </cell>
        </row>
        <row r="284">
          <cell r="C284" t="str">
            <v>01014051</v>
          </cell>
          <cell r="D284" t="str">
            <v>A3</v>
          </cell>
          <cell r="E284" t="str">
            <v>A3</v>
          </cell>
        </row>
        <row r="285">
          <cell r="C285" t="str">
            <v>01014005</v>
          </cell>
          <cell r="D285" t="str">
            <v>A3</v>
          </cell>
          <cell r="E285" t="str">
            <v>A3</v>
          </cell>
        </row>
        <row r="286">
          <cell r="C286" t="str">
            <v>01014046</v>
          </cell>
          <cell r="D286" t="str">
            <v>A1</v>
          </cell>
          <cell r="E286" t="str">
            <v>A2</v>
          </cell>
        </row>
        <row r="287">
          <cell r="C287" t="str">
            <v>01014026</v>
          </cell>
          <cell r="D287" t="str">
            <v>A3</v>
          </cell>
          <cell r="E287" t="str">
            <v>A3</v>
          </cell>
        </row>
        <row r="288">
          <cell r="C288" t="str">
            <v>01014029</v>
          </cell>
          <cell r="D288" t="str">
            <v>A4</v>
          </cell>
          <cell r="E288" t="str">
            <v>A4</v>
          </cell>
        </row>
        <row r="289">
          <cell r="C289" t="str">
            <v>01014033</v>
          </cell>
          <cell r="D289" t="str">
            <v>A3</v>
          </cell>
          <cell r="E289" t="str">
            <v>A3</v>
          </cell>
        </row>
        <row r="290">
          <cell r="C290" t="str">
            <v>01014013</v>
          </cell>
          <cell r="D290" t="str">
            <v>A4</v>
          </cell>
          <cell r="E290" t="str">
            <v>A4</v>
          </cell>
        </row>
        <row r="291">
          <cell r="C291" t="str">
            <v>01014017</v>
          </cell>
          <cell r="D291" t="str">
            <v>A2</v>
          </cell>
          <cell r="E291" t="str">
            <v>A2</v>
          </cell>
        </row>
        <row r="292">
          <cell r="C292" t="str">
            <v>01014034</v>
          </cell>
          <cell r="D292" t="str">
            <v>A3</v>
          </cell>
          <cell r="E292" t="str">
            <v>A3</v>
          </cell>
        </row>
        <row r="293">
          <cell r="C293" t="str">
            <v>01014020</v>
          </cell>
          <cell r="D293" t="str">
            <v>A4</v>
          </cell>
          <cell r="E293" t="str">
            <v>A4</v>
          </cell>
        </row>
        <row r="294">
          <cell r="C294" t="str">
            <v>01014018</v>
          </cell>
          <cell r="D294" t="str">
            <v>A3</v>
          </cell>
          <cell r="E294" t="str">
            <v>A3</v>
          </cell>
        </row>
        <row r="295">
          <cell r="C295" t="str">
            <v>01014042</v>
          </cell>
          <cell r="D295" t="str">
            <v>A2</v>
          </cell>
          <cell r="E295" t="str">
            <v>A3</v>
          </cell>
        </row>
        <row r="296">
          <cell r="C296" t="str">
            <v>01014019</v>
          </cell>
          <cell r="D296" t="str">
            <v>A4</v>
          </cell>
          <cell r="E296" t="str">
            <v>A4</v>
          </cell>
        </row>
        <row r="297">
          <cell r="C297" t="str">
            <v>01014010</v>
          </cell>
          <cell r="D297" t="str">
            <v>A4</v>
          </cell>
          <cell r="E297" t="str">
            <v>A4</v>
          </cell>
        </row>
        <row r="298">
          <cell r="C298" t="str">
            <v>01014030</v>
          </cell>
          <cell r="D298" t="str">
            <v>A3</v>
          </cell>
          <cell r="E298" t="str">
            <v>A3</v>
          </cell>
        </row>
        <row r="299">
          <cell r="C299" t="str">
            <v>01014024</v>
          </cell>
          <cell r="D299" t="str">
            <v>A4</v>
          </cell>
          <cell r="E299" t="str">
            <v>A4</v>
          </cell>
        </row>
        <row r="300">
          <cell r="C300" t="str">
            <v>01014048</v>
          </cell>
          <cell r="D300" t="str">
            <v>A3</v>
          </cell>
          <cell r="E300" t="str">
            <v>A2</v>
          </cell>
        </row>
        <row r="301">
          <cell r="C301" t="str">
            <v>01014022</v>
          </cell>
          <cell r="D301" t="str">
            <v>A4</v>
          </cell>
          <cell r="E301" t="str">
            <v>A4</v>
          </cell>
        </row>
        <row r="302">
          <cell r="C302" t="str">
            <v>01014025</v>
          </cell>
          <cell r="D302" t="str">
            <v>A3</v>
          </cell>
          <cell r="E302" t="str">
            <v>A3</v>
          </cell>
        </row>
        <row r="303">
          <cell r="C303" t="str">
            <v>01014032</v>
          </cell>
          <cell r="D303" t="str">
            <v>A4</v>
          </cell>
          <cell r="E303" t="str">
            <v>A4</v>
          </cell>
        </row>
        <row r="304">
          <cell r="C304" t="str">
            <v>01014006</v>
          </cell>
          <cell r="D304" t="str">
            <v>A3</v>
          </cell>
          <cell r="E304" t="str">
            <v>A3</v>
          </cell>
        </row>
        <row r="305">
          <cell r="C305" t="str">
            <v>01014052</v>
          </cell>
          <cell r="D305" t="str">
            <v>A2</v>
          </cell>
          <cell r="E305" t="str">
            <v>A2</v>
          </cell>
        </row>
        <row r="306">
          <cell r="C306" t="str">
            <v>01014009</v>
          </cell>
          <cell r="D306" t="str">
            <v>A4</v>
          </cell>
          <cell r="E306" t="str">
            <v>A4</v>
          </cell>
        </row>
        <row r="307">
          <cell r="C307" t="str">
            <v>01014045</v>
          </cell>
          <cell r="D307" t="str">
            <v>A3</v>
          </cell>
          <cell r="E307" t="str">
            <v>A2</v>
          </cell>
        </row>
        <row r="308">
          <cell r="C308" t="str">
            <v>01014021</v>
          </cell>
          <cell r="D308" t="str">
            <v>A4</v>
          </cell>
          <cell r="E308" t="str">
            <v>A4</v>
          </cell>
        </row>
        <row r="309">
          <cell r="C309" t="str">
            <v>01014016</v>
          </cell>
          <cell r="D309" t="str">
            <v>A3</v>
          </cell>
          <cell r="E309" t="str">
            <v>A3</v>
          </cell>
        </row>
        <row r="310">
          <cell r="C310">
            <v>0</v>
          </cell>
          <cell r="D310">
            <v>0</v>
          </cell>
          <cell r="E310">
            <v>8</v>
          </cell>
        </row>
        <row r="311">
          <cell r="C311">
            <v>0</v>
          </cell>
          <cell r="D311">
            <v>0</v>
          </cell>
          <cell r="E311">
            <v>8</v>
          </cell>
        </row>
        <row r="312">
          <cell r="C312" t="str">
            <v>01016008</v>
          </cell>
          <cell r="D312" t="str">
            <v>A2</v>
          </cell>
          <cell r="E312" t="str">
            <v>A2</v>
          </cell>
        </row>
        <row r="313">
          <cell r="C313" t="str">
            <v>01016004</v>
          </cell>
          <cell r="D313" t="str">
            <v>A3</v>
          </cell>
          <cell r="E313" t="str">
            <v>A3</v>
          </cell>
        </row>
        <row r="314">
          <cell r="C314" t="str">
            <v>01016002</v>
          </cell>
          <cell r="D314" t="str">
            <v>A3</v>
          </cell>
          <cell r="E314" t="str">
            <v>A3</v>
          </cell>
        </row>
        <row r="315">
          <cell r="C315" t="str">
            <v>01016006</v>
          </cell>
          <cell r="D315" t="str">
            <v>A3</v>
          </cell>
          <cell r="E315" t="str">
            <v>A3</v>
          </cell>
        </row>
        <row r="316">
          <cell r="C316" t="str">
            <v>01016005</v>
          </cell>
          <cell r="D316" t="str">
            <v>A3</v>
          </cell>
          <cell r="E316" t="str">
            <v>A2</v>
          </cell>
        </row>
        <row r="317">
          <cell r="C317" t="str">
            <v>01016012</v>
          </cell>
          <cell r="D317" t="str">
            <v>A3</v>
          </cell>
          <cell r="E317" t="str">
            <v>A3</v>
          </cell>
        </row>
        <row r="318">
          <cell r="C318" t="str">
            <v>01016010</v>
          </cell>
          <cell r="D318" t="str">
            <v>A3</v>
          </cell>
          <cell r="E318" t="str">
            <v>A3</v>
          </cell>
        </row>
        <row r="319">
          <cell r="C319" t="str">
            <v>01016007</v>
          </cell>
          <cell r="D319" t="str">
            <v>A3</v>
          </cell>
          <cell r="E319" t="str">
            <v>A3</v>
          </cell>
        </row>
        <row r="320">
          <cell r="C320">
            <v>0</v>
          </cell>
          <cell r="D320">
            <v>0</v>
          </cell>
          <cell r="E320">
            <v>12</v>
          </cell>
        </row>
        <row r="321">
          <cell r="C321">
            <v>0</v>
          </cell>
          <cell r="D321">
            <v>0</v>
          </cell>
          <cell r="E321">
            <v>12</v>
          </cell>
        </row>
        <row r="322">
          <cell r="C322" t="str">
            <v>01004014</v>
          </cell>
          <cell r="D322" t="str">
            <v>A2</v>
          </cell>
          <cell r="E322" t="str">
            <v>A2</v>
          </cell>
        </row>
        <row r="323">
          <cell r="C323" t="str">
            <v>01029001</v>
          </cell>
          <cell r="D323" t="str">
            <v>A2</v>
          </cell>
          <cell r="E323" t="str">
            <v>A2</v>
          </cell>
        </row>
        <row r="324">
          <cell r="C324" t="str">
            <v>01013020</v>
          </cell>
          <cell r="D324" t="str">
            <v>A4</v>
          </cell>
          <cell r="E324" t="str">
            <v>A4</v>
          </cell>
        </row>
        <row r="325">
          <cell r="C325" t="str">
            <v>01013010</v>
          </cell>
          <cell r="D325" t="str">
            <v>A4</v>
          </cell>
          <cell r="E325" t="str">
            <v>A4</v>
          </cell>
        </row>
        <row r="326">
          <cell r="C326" t="str">
            <v>01013009</v>
          </cell>
          <cell r="D326" t="str">
            <v>A4</v>
          </cell>
          <cell r="E326" t="str">
            <v>A4</v>
          </cell>
        </row>
        <row r="327">
          <cell r="C327" t="str">
            <v>01013008</v>
          </cell>
          <cell r="D327" t="str">
            <v>A3</v>
          </cell>
          <cell r="E327" t="str">
            <v>A3</v>
          </cell>
        </row>
        <row r="328">
          <cell r="C328" t="str">
            <v>01013011</v>
          </cell>
          <cell r="D328" t="str">
            <v>A4</v>
          </cell>
          <cell r="E328" t="str">
            <v>A4</v>
          </cell>
        </row>
        <row r="329">
          <cell r="C329" t="str">
            <v>01013023</v>
          </cell>
          <cell r="D329" t="str">
            <v>A4</v>
          </cell>
          <cell r="E329" t="str">
            <v>A4</v>
          </cell>
        </row>
        <row r="330">
          <cell r="C330" t="str">
            <v>01013015</v>
          </cell>
          <cell r="D330" t="str">
            <v>A4</v>
          </cell>
          <cell r="E330" t="str">
            <v>A4</v>
          </cell>
        </row>
        <row r="331">
          <cell r="C331" t="str">
            <v>01029016</v>
          </cell>
          <cell r="D331" t="str">
            <v>A3</v>
          </cell>
          <cell r="E331" t="str">
            <v>A3</v>
          </cell>
        </row>
        <row r="332">
          <cell r="C332" t="str">
            <v>01028013</v>
          </cell>
          <cell r="D332" t="str">
            <v>A3</v>
          </cell>
          <cell r="E332" t="str">
            <v>A3</v>
          </cell>
        </row>
        <row r="333">
          <cell r="C333" t="str">
            <v>01028017</v>
          </cell>
          <cell r="D333" t="str">
            <v>A2</v>
          </cell>
          <cell r="E333" t="str">
            <v>A2</v>
          </cell>
        </row>
        <row r="334">
          <cell r="C334">
            <v>0</v>
          </cell>
          <cell r="D334">
            <v>0</v>
          </cell>
          <cell r="E334">
            <v>13</v>
          </cell>
        </row>
        <row r="335">
          <cell r="C335">
            <v>0</v>
          </cell>
          <cell r="D335">
            <v>0</v>
          </cell>
          <cell r="E335">
            <v>13</v>
          </cell>
        </row>
        <row r="336">
          <cell r="C336" t="str">
            <v>01025007</v>
          </cell>
          <cell r="D336" t="str">
            <v>A1</v>
          </cell>
          <cell r="E336" t="str">
            <v>A1</v>
          </cell>
        </row>
        <row r="337">
          <cell r="C337" t="str">
            <v>01025004</v>
          </cell>
          <cell r="D337" t="str">
            <v>A1</v>
          </cell>
          <cell r="E337" t="str">
            <v>A1</v>
          </cell>
        </row>
        <row r="338">
          <cell r="C338" t="str">
            <v>01025002</v>
          </cell>
          <cell r="D338" t="str">
            <v>A1</v>
          </cell>
          <cell r="E338" t="str">
            <v>A2</v>
          </cell>
        </row>
        <row r="339">
          <cell r="C339" t="str">
            <v>01025016</v>
          </cell>
          <cell r="D339" t="str">
            <v>A1</v>
          </cell>
          <cell r="E339" t="str">
            <v>A1</v>
          </cell>
        </row>
        <row r="340">
          <cell r="C340" t="str">
            <v>01025018</v>
          </cell>
          <cell r="D340" t="str">
            <v>A2</v>
          </cell>
          <cell r="E340" t="str">
            <v>A3</v>
          </cell>
        </row>
        <row r="341">
          <cell r="C341" t="str">
            <v>01009027</v>
          </cell>
          <cell r="D341" t="str">
            <v>A1</v>
          </cell>
          <cell r="E341" t="str">
            <v>A2</v>
          </cell>
        </row>
        <row r="342">
          <cell r="C342" t="str">
            <v>01025052</v>
          </cell>
          <cell r="D342" t="str">
            <v>A1</v>
          </cell>
          <cell r="E342" t="str">
            <v>A2</v>
          </cell>
        </row>
        <row r="343">
          <cell r="C343" t="str">
            <v>01015053</v>
          </cell>
          <cell r="D343" t="str">
            <v>A1</v>
          </cell>
          <cell r="E343" t="str">
            <v>A2</v>
          </cell>
        </row>
        <row r="344">
          <cell r="C344" t="str">
            <v>01025008</v>
          </cell>
          <cell r="D344" t="str">
            <v>A2</v>
          </cell>
          <cell r="E344" t="str">
            <v>A3</v>
          </cell>
        </row>
        <row r="345">
          <cell r="C345" t="str">
            <v>01003013</v>
          </cell>
          <cell r="D345" t="str">
            <v>A1</v>
          </cell>
          <cell r="E345" t="str">
            <v>A1</v>
          </cell>
        </row>
        <row r="346">
          <cell r="C346" t="str">
            <v>01025015</v>
          </cell>
          <cell r="D346" t="str">
            <v>A1</v>
          </cell>
          <cell r="E346" t="str">
            <v>A3</v>
          </cell>
        </row>
        <row r="347">
          <cell r="C347" t="str">
            <v>01025101</v>
          </cell>
          <cell r="D347" t="str">
            <v>KXL</v>
          </cell>
          <cell r="E347" t="str">
            <v>KXL</v>
          </cell>
        </row>
        <row r="348">
          <cell r="C348" t="str">
            <v>01003014</v>
          </cell>
          <cell r="D348" t="str">
            <v>A3</v>
          </cell>
          <cell r="E348" t="str">
            <v>A3</v>
          </cell>
        </row>
        <row r="349">
          <cell r="C349">
            <v>0</v>
          </cell>
          <cell r="D349">
            <v>0</v>
          </cell>
          <cell r="E349">
            <v>7</v>
          </cell>
        </row>
        <row r="350">
          <cell r="C350">
            <v>0</v>
          </cell>
          <cell r="D350">
            <v>0</v>
          </cell>
          <cell r="E350">
            <v>7</v>
          </cell>
        </row>
        <row r="351">
          <cell r="C351" t="str">
            <v>01025029</v>
          </cell>
          <cell r="D351" t="str">
            <v>A1</v>
          </cell>
          <cell r="E351" t="str">
            <v>A1</v>
          </cell>
        </row>
        <row r="352">
          <cell r="C352" t="str">
            <v>01025009</v>
          </cell>
          <cell r="D352" t="str">
            <v>A2</v>
          </cell>
          <cell r="E352" t="str">
            <v>A1</v>
          </cell>
        </row>
        <row r="353">
          <cell r="C353" t="str">
            <v>01016003</v>
          </cell>
          <cell r="D353" t="str">
            <v>A1</v>
          </cell>
          <cell r="E353" t="str">
            <v>A1</v>
          </cell>
        </row>
        <row r="354">
          <cell r="C354" t="str">
            <v>01025033</v>
          </cell>
          <cell r="D354" t="str">
            <v>A3</v>
          </cell>
          <cell r="E354" t="str">
            <v>A2</v>
          </cell>
        </row>
        <row r="355">
          <cell r="C355" t="str">
            <v>01025020</v>
          </cell>
          <cell r="D355" t="str">
            <v>A4</v>
          </cell>
          <cell r="E355" t="str">
            <v>A3</v>
          </cell>
        </row>
        <row r="356">
          <cell r="C356" t="str">
            <v>01025012</v>
          </cell>
          <cell r="D356" t="str">
            <v>B1</v>
          </cell>
          <cell r="E356" t="str">
            <v>A4</v>
          </cell>
        </row>
        <row r="357">
          <cell r="C357" t="str">
            <v>01025027</v>
          </cell>
          <cell r="D357" t="str">
            <v>A DN</v>
          </cell>
          <cell r="E357" t="str">
            <v>A DN</v>
          </cell>
        </row>
        <row r="358">
          <cell r="C358">
            <v>0</v>
          </cell>
          <cell r="D358">
            <v>0</v>
          </cell>
          <cell r="E358">
            <v>7</v>
          </cell>
        </row>
        <row r="359">
          <cell r="C359">
            <v>0</v>
          </cell>
          <cell r="D359">
            <v>0</v>
          </cell>
          <cell r="E359">
            <v>4</v>
          </cell>
        </row>
        <row r="360">
          <cell r="C360" t="str">
            <v>01015042</v>
          </cell>
          <cell r="D360" t="str">
            <v>A3</v>
          </cell>
          <cell r="E360" t="str">
            <v>A2</v>
          </cell>
        </row>
        <row r="361">
          <cell r="C361" t="str">
            <v>01018003</v>
          </cell>
          <cell r="D361" t="str">
            <v>A4</v>
          </cell>
          <cell r="E361" t="str">
            <v>A4</v>
          </cell>
        </row>
        <row r="362">
          <cell r="C362" t="str">
            <v>01018002</v>
          </cell>
          <cell r="D362" t="str">
            <v>A3</v>
          </cell>
          <cell r="E362" t="str">
            <v>A3</v>
          </cell>
        </row>
        <row r="363">
          <cell r="C363" t="str">
            <v>01018005</v>
          </cell>
          <cell r="D363" t="str">
            <v>A3</v>
          </cell>
          <cell r="E363" t="str">
            <v>A3</v>
          </cell>
        </row>
        <row r="364">
          <cell r="C364">
            <v>0</v>
          </cell>
          <cell r="D364">
            <v>0</v>
          </cell>
          <cell r="E364">
            <v>3</v>
          </cell>
        </row>
        <row r="365">
          <cell r="C365" t="str">
            <v>01018008</v>
          </cell>
          <cell r="D365" t="str">
            <v>A3</v>
          </cell>
          <cell r="E365" t="str">
            <v>A3</v>
          </cell>
        </row>
        <row r="366">
          <cell r="C366" t="str">
            <v>01018007</v>
          </cell>
          <cell r="D366" t="str">
            <v>A3</v>
          </cell>
          <cell r="E366" t="str">
            <v>A3</v>
          </cell>
        </row>
        <row r="367">
          <cell r="C367" t="str">
            <v>01018009</v>
          </cell>
          <cell r="D367" t="str">
            <v>A3</v>
          </cell>
          <cell r="E367" t="str">
            <v>A3</v>
          </cell>
        </row>
        <row r="368">
          <cell r="C368">
            <v>0</v>
          </cell>
          <cell r="D368">
            <v>0</v>
          </cell>
          <cell r="E368">
            <v>10</v>
          </cell>
        </row>
        <row r="369">
          <cell r="C369">
            <v>0</v>
          </cell>
          <cell r="D369">
            <v>0</v>
          </cell>
          <cell r="E369">
            <v>6</v>
          </cell>
        </row>
        <row r="370">
          <cell r="C370" t="str">
            <v>01004005</v>
          </cell>
          <cell r="D370" t="str">
            <v>A1</v>
          </cell>
          <cell r="E370" t="str">
            <v>A1</v>
          </cell>
        </row>
        <row r="371">
          <cell r="C371" t="str">
            <v>01002021</v>
          </cell>
          <cell r="D371" t="str">
            <v>A1</v>
          </cell>
          <cell r="E371" t="str">
            <v>A1</v>
          </cell>
        </row>
        <row r="372">
          <cell r="C372" t="str">
            <v>01019002</v>
          </cell>
          <cell r="D372" t="str">
            <v>A3</v>
          </cell>
          <cell r="E372" t="str">
            <v>A3</v>
          </cell>
        </row>
        <row r="373">
          <cell r="C373" t="str">
            <v>01015028</v>
          </cell>
          <cell r="D373" t="str">
            <v>A2</v>
          </cell>
          <cell r="E373" t="str">
            <v>A2</v>
          </cell>
        </row>
        <row r="374">
          <cell r="C374" t="str">
            <v>01008034</v>
          </cell>
          <cell r="D374" t="str">
            <v>A2</v>
          </cell>
          <cell r="E374" t="str">
            <v>A2</v>
          </cell>
        </row>
        <row r="375">
          <cell r="C375" t="str">
            <v>01015026</v>
          </cell>
          <cell r="D375" t="str">
            <v>A1</v>
          </cell>
          <cell r="E375" t="str">
            <v>A1</v>
          </cell>
        </row>
        <row r="376">
          <cell r="C376">
            <v>0</v>
          </cell>
          <cell r="D376">
            <v>0</v>
          </cell>
          <cell r="E376">
            <v>4</v>
          </cell>
        </row>
        <row r="377">
          <cell r="C377" t="str">
            <v>01019001</v>
          </cell>
          <cell r="D377" t="str">
            <v>A3</v>
          </cell>
          <cell r="E377" t="str">
            <v>A3</v>
          </cell>
        </row>
        <row r="378">
          <cell r="C378" t="str">
            <v>01005005</v>
          </cell>
          <cell r="D378" t="str">
            <v>A1</v>
          </cell>
          <cell r="E378" t="str">
            <v>A1</v>
          </cell>
        </row>
        <row r="379">
          <cell r="C379" t="str">
            <v>01017008</v>
          </cell>
          <cell r="D379" t="str">
            <v>A2</v>
          </cell>
          <cell r="E379" t="str">
            <v>A2</v>
          </cell>
        </row>
        <row r="380">
          <cell r="C380" t="str">
            <v>01019003</v>
          </cell>
          <cell r="D380" t="str">
            <v>A3</v>
          </cell>
          <cell r="E380" t="str">
            <v>A3</v>
          </cell>
        </row>
        <row r="381">
          <cell r="C381">
            <v>0</v>
          </cell>
          <cell r="D381">
            <v>0</v>
          </cell>
          <cell r="E381">
            <v>3</v>
          </cell>
        </row>
        <row r="382">
          <cell r="C382">
            <v>0</v>
          </cell>
          <cell r="D382">
            <v>0</v>
          </cell>
          <cell r="E382">
            <v>2</v>
          </cell>
        </row>
        <row r="383">
          <cell r="C383" t="str">
            <v>01021001</v>
          </cell>
          <cell r="D383" t="str">
            <v>A2</v>
          </cell>
          <cell r="E383" t="str">
            <v>A2</v>
          </cell>
        </row>
        <row r="384">
          <cell r="C384" t="str">
            <v>01021003</v>
          </cell>
          <cell r="D384" t="str">
            <v>A3</v>
          </cell>
          <cell r="E384" t="str">
            <v>A3</v>
          </cell>
        </row>
        <row r="385">
          <cell r="C385">
            <v>0</v>
          </cell>
          <cell r="D385">
            <v>0</v>
          </cell>
          <cell r="E385">
            <v>1</v>
          </cell>
        </row>
        <row r="386">
          <cell r="C386" t="str">
            <v>01021004</v>
          </cell>
          <cell r="D386" t="str">
            <v>A3</v>
          </cell>
          <cell r="E386" t="str">
            <v>A3</v>
          </cell>
        </row>
        <row r="387">
          <cell r="C387">
            <v>0</v>
          </cell>
          <cell r="D387">
            <v>0</v>
          </cell>
          <cell r="E387">
            <v>7</v>
          </cell>
        </row>
        <row r="388">
          <cell r="C388">
            <v>0</v>
          </cell>
          <cell r="D388">
            <v>0</v>
          </cell>
          <cell r="E388">
            <v>4</v>
          </cell>
        </row>
        <row r="389">
          <cell r="C389" t="str">
            <v>01017003</v>
          </cell>
          <cell r="D389" t="str">
            <v>A1</v>
          </cell>
          <cell r="E389" t="str">
            <v>A1</v>
          </cell>
        </row>
        <row r="390">
          <cell r="C390" t="str">
            <v>01023002</v>
          </cell>
          <cell r="D390" t="str">
            <v>A1</v>
          </cell>
          <cell r="E390" t="str">
            <v>A1</v>
          </cell>
        </row>
        <row r="391">
          <cell r="C391" t="str">
            <v>01017010</v>
          </cell>
          <cell r="D391" t="str">
            <v>A2</v>
          </cell>
          <cell r="E391" t="str">
            <v>A1</v>
          </cell>
        </row>
        <row r="392">
          <cell r="C392" t="str">
            <v>01018004</v>
          </cell>
          <cell r="D392" t="str">
            <v>A2</v>
          </cell>
          <cell r="E392" t="str">
            <v>A2</v>
          </cell>
        </row>
        <row r="393">
          <cell r="C393">
            <v>0</v>
          </cell>
          <cell r="D393">
            <v>0</v>
          </cell>
          <cell r="E393">
            <v>3</v>
          </cell>
        </row>
        <row r="394">
          <cell r="C394" t="str">
            <v>01025013</v>
          </cell>
          <cell r="D394" t="str">
            <v>A4</v>
          </cell>
          <cell r="E394" t="str">
            <v>A4</v>
          </cell>
        </row>
        <row r="395">
          <cell r="C395" t="str">
            <v>01031001</v>
          </cell>
          <cell r="D395" t="str">
            <v>A1</v>
          </cell>
          <cell r="E395" t="str">
            <v>A1</v>
          </cell>
        </row>
        <row r="396">
          <cell r="C396" t="str">
            <v>01031002</v>
          </cell>
          <cell r="D396" t="str">
            <v>A4</v>
          </cell>
          <cell r="E396" t="str">
            <v>A4</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C11" t="str">
            <v>01001001</v>
          </cell>
          <cell r="D11" t="str">
            <v>A1</v>
          </cell>
          <cell r="E11" t="str">
            <v>A1</v>
          </cell>
        </row>
        <row r="12">
          <cell r="C12" t="str">
            <v>01002001</v>
          </cell>
          <cell r="D12" t="str">
            <v>A1</v>
          </cell>
          <cell r="E12" t="str">
            <v>A1</v>
          </cell>
        </row>
        <row r="13">
          <cell r="C13" t="str">
            <v>01001006</v>
          </cell>
          <cell r="D13" t="str">
            <v>A1</v>
          </cell>
          <cell r="E13" t="str">
            <v>A1</v>
          </cell>
        </row>
        <row r="14">
          <cell r="C14" t="str">
            <v>01014037</v>
          </cell>
          <cell r="D14" t="str">
            <v>A1</v>
          </cell>
          <cell r="E14" t="str">
            <v>A1</v>
          </cell>
        </row>
        <row r="15">
          <cell r="C15">
            <v>0</v>
          </cell>
          <cell r="D15">
            <v>0</v>
          </cell>
          <cell r="E15">
            <v>8</v>
          </cell>
        </row>
        <row r="16">
          <cell r="C16">
            <v>0</v>
          </cell>
          <cell r="D16">
            <v>0</v>
          </cell>
          <cell r="E16">
            <v>5</v>
          </cell>
        </row>
        <row r="17">
          <cell r="C17" t="str">
            <v>01002024</v>
          </cell>
          <cell r="D17" t="str">
            <v>A1</v>
          </cell>
          <cell r="E17" t="str">
            <v>A1</v>
          </cell>
        </row>
        <row r="18">
          <cell r="C18" t="str">
            <v>01003009</v>
          </cell>
          <cell r="D18" t="str">
            <v>A1</v>
          </cell>
          <cell r="E18" t="str">
            <v>A1</v>
          </cell>
        </row>
        <row r="19">
          <cell r="C19" t="str">
            <v>01003005</v>
          </cell>
          <cell r="D19" t="str">
            <v>A1</v>
          </cell>
          <cell r="E19" t="str">
            <v>A1</v>
          </cell>
        </row>
        <row r="20">
          <cell r="C20" t="str">
            <v>01023004</v>
          </cell>
          <cell r="D20" t="str">
            <v>A1</v>
          </cell>
          <cell r="E20" t="str">
            <v>A1</v>
          </cell>
        </row>
        <row r="21">
          <cell r="C21" t="str">
            <v>01003007</v>
          </cell>
          <cell r="D21" t="str">
            <v>A3</v>
          </cell>
          <cell r="E21" t="str">
            <v>A3</v>
          </cell>
        </row>
        <row r="22">
          <cell r="C22">
            <v>0</v>
          </cell>
          <cell r="D22">
            <v>0</v>
          </cell>
          <cell r="E22">
            <v>3</v>
          </cell>
        </row>
        <row r="23">
          <cell r="C23" t="str">
            <v>01003008</v>
          </cell>
          <cell r="D23" t="str">
            <v>A3</v>
          </cell>
          <cell r="E23" t="str">
            <v>A3</v>
          </cell>
        </row>
        <row r="24">
          <cell r="C24" t="str">
            <v>01003015</v>
          </cell>
          <cell r="D24" t="str">
            <v>A2</v>
          </cell>
          <cell r="E24" t="str">
            <v>A2</v>
          </cell>
        </row>
        <row r="25">
          <cell r="C25" t="str">
            <v>01003016</v>
          </cell>
          <cell r="D25" t="str">
            <v>A2</v>
          </cell>
          <cell r="E25" t="str">
            <v>A2</v>
          </cell>
        </row>
        <row r="26">
          <cell r="C26">
            <v>0</v>
          </cell>
          <cell r="D26">
            <v>0</v>
          </cell>
          <cell r="E26">
            <v>18</v>
          </cell>
        </row>
        <row r="27">
          <cell r="C27">
            <v>0</v>
          </cell>
          <cell r="D27">
            <v>0</v>
          </cell>
          <cell r="E27">
            <v>12</v>
          </cell>
        </row>
        <row r="28">
          <cell r="C28" t="str">
            <v>01005007</v>
          </cell>
          <cell r="D28" t="str">
            <v>A1</v>
          </cell>
          <cell r="E28" t="str">
            <v>A1</v>
          </cell>
        </row>
        <row r="29">
          <cell r="C29" t="str">
            <v>01014007</v>
          </cell>
          <cell r="D29" t="str">
            <v>A3</v>
          </cell>
          <cell r="E29" t="str">
            <v>A2</v>
          </cell>
        </row>
        <row r="30">
          <cell r="C30" t="str">
            <v>01022013</v>
          </cell>
          <cell r="D30" t="str">
            <v>A1</v>
          </cell>
          <cell r="E30" t="str">
            <v>A1</v>
          </cell>
        </row>
        <row r="31">
          <cell r="C31" t="str">
            <v>01004003</v>
          </cell>
          <cell r="D31" t="str">
            <v>A1</v>
          </cell>
          <cell r="E31" t="str">
            <v>A1</v>
          </cell>
        </row>
        <row r="32">
          <cell r="C32" t="str">
            <v>01004008</v>
          </cell>
          <cell r="D32" t="str">
            <v>A3</v>
          </cell>
          <cell r="E32" t="str">
            <v>A3</v>
          </cell>
        </row>
        <row r="33">
          <cell r="C33" t="str">
            <v>01005009</v>
          </cell>
          <cell r="D33" t="str">
            <v>A3</v>
          </cell>
          <cell r="E33" t="str">
            <v>A2</v>
          </cell>
        </row>
        <row r="34">
          <cell r="C34" t="str">
            <v>01004009</v>
          </cell>
          <cell r="D34" t="str">
            <v>A3</v>
          </cell>
          <cell r="E34" t="str">
            <v>A3</v>
          </cell>
        </row>
        <row r="35">
          <cell r="C35" t="str">
            <v>01002020</v>
          </cell>
          <cell r="D35" t="str">
            <v>A1</v>
          </cell>
          <cell r="E35" t="str">
            <v>A1</v>
          </cell>
        </row>
        <row r="36">
          <cell r="C36" t="str">
            <v>01012026</v>
          </cell>
          <cell r="D36" t="str">
            <v>A2</v>
          </cell>
          <cell r="E36" t="str">
            <v>A2</v>
          </cell>
        </row>
        <row r="37">
          <cell r="C37" t="str">
            <v>01022058</v>
          </cell>
          <cell r="D37" t="str">
            <v>A3</v>
          </cell>
          <cell r="E37" t="str">
            <v>A3</v>
          </cell>
        </row>
        <row r="38">
          <cell r="C38" t="str">
            <v>01022048</v>
          </cell>
          <cell r="D38" t="str">
            <v>A3</v>
          </cell>
          <cell r="E38" t="str">
            <v>A2</v>
          </cell>
        </row>
        <row r="39">
          <cell r="C39" t="str">
            <v>01010026</v>
          </cell>
          <cell r="D39" t="str">
            <v>A4</v>
          </cell>
          <cell r="E39" t="str">
            <v>A3</v>
          </cell>
        </row>
        <row r="40">
          <cell r="C40">
            <v>0</v>
          </cell>
          <cell r="D40">
            <v>0</v>
          </cell>
          <cell r="E40">
            <v>6</v>
          </cell>
        </row>
        <row r="41">
          <cell r="C41" t="str">
            <v>01004020</v>
          </cell>
          <cell r="D41" t="str">
            <v>A3</v>
          </cell>
          <cell r="E41" t="str">
            <v>A2</v>
          </cell>
        </row>
        <row r="42">
          <cell r="C42" t="str">
            <v>01011017</v>
          </cell>
          <cell r="D42" t="str">
            <v>A1</v>
          </cell>
          <cell r="E42" t="str">
            <v>A1</v>
          </cell>
        </row>
        <row r="43">
          <cell r="C43" t="str">
            <v>01022059</v>
          </cell>
          <cell r="D43" t="str">
            <v>A1</v>
          </cell>
          <cell r="E43" t="str">
            <v>A1</v>
          </cell>
        </row>
        <row r="44">
          <cell r="C44" t="str">
            <v>01018006</v>
          </cell>
          <cell r="D44" t="str">
            <v>A3</v>
          </cell>
          <cell r="E44" t="str">
            <v>A3</v>
          </cell>
        </row>
        <row r="45">
          <cell r="C45" t="str">
            <v>01004021</v>
          </cell>
          <cell r="D45" t="str">
            <v>A3</v>
          </cell>
          <cell r="E45" t="str">
            <v>A3</v>
          </cell>
        </row>
        <row r="46">
          <cell r="C46" t="str">
            <v>01004013</v>
          </cell>
          <cell r="D46" t="str">
            <v>A3</v>
          </cell>
          <cell r="E46" t="str">
            <v>A2</v>
          </cell>
        </row>
        <row r="47">
          <cell r="C47">
            <v>0</v>
          </cell>
          <cell r="D47">
            <v>0</v>
          </cell>
          <cell r="E47">
            <v>26</v>
          </cell>
        </row>
        <row r="48">
          <cell r="C48">
            <v>0</v>
          </cell>
          <cell r="D48">
            <v>0</v>
          </cell>
          <cell r="E48">
            <v>12</v>
          </cell>
        </row>
        <row r="49">
          <cell r="C49" t="str">
            <v>01007009</v>
          </cell>
          <cell r="D49" t="str">
            <v>A2</v>
          </cell>
          <cell r="E49" t="str">
            <v>A1</v>
          </cell>
        </row>
        <row r="50">
          <cell r="C50" t="str">
            <v>01002019</v>
          </cell>
          <cell r="D50" t="str">
            <v>A2</v>
          </cell>
          <cell r="E50" t="str">
            <v>A1</v>
          </cell>
        </row>
        <row r="51">
          <cell r="C51" t="str">
            <v>01004007</v>
          </cell>
          <cell r="D51" t="str">
            <v>A2</v>
          </cell>
          <cell r="E51" t="str">
            <v>A1</v>
          </cell>
        </row>
        <row r="52">
          <cell r="C52" t="str">
            <v>01002017</v>
          </cell>
          <cell r="D52" t="str">
            <v>A3</v>
          </cell>
          <cell r="E52" t="str">
            <v>A3</v>
          </cell>
        </row>
        <row r="53">
          <cell r="C53" t="str">
            <v>01002018</v>
          </cell>
          <cell r="D53" t="str">
            <v>A3</v>
          </cell>
          <cell r="E53" t="str">
            <v>A2</v>
          </cell>
        </row>
        <row r="54">
          <cell r="C54" t="str">
            <v>01002005</v>
          </cell>
          <cell r="D54" t="str">
            <v>A3</v>
          </cell>
          <cell r="E54" t="str">
            <v>A3</v>
          </cell>
        </row>
        <row r="55">
          <cell r="C55" t="str">
            <v>01023001</v>
          </cell>
          <cell r="D55" t="str">
            <v>A2</v>
          </cell>
          <cell r="E55" t="str">
            <v>A2</v>
          </cell>
        </row>
        <row r="56">
          <cell r="C56" t="str">
            <v>01017006</v>
          </cell>
          <cell r="D56" t="str">
            <v>A3</v>
          </cell>
          <cell r="E56" t="str">
            <v>A2</v>
          </cell>
        </row>
        <row r="57">
          <cell r="C57" t="str">
            <v>01002032</v>
          </cell>
          <cell r="D57" t="str">
            <v>A3</v>
          </cell>
          <cell r="E57" t="str">
            <v>A2</v>
          </cell>
        </row>
        <row r="58">
          <cell r="C58" t="str">
            <v>01007007</v>
          </cell>
          <cell r="D58" t="str">
            <v>A3</v>
          </cell>
          <cell r="E58" t="str">
            <v>A3</v>
          </cell>
        </row>
        <row r="59">
          <cell r="C59" t="str">
            <v>01007005</v>
          </cell>
          <cell r="D59" t="str">
            <v>A3</v>
          </cell>
          <cell r="E59" t="str">
            <v>A2</v>
          </cell>
        </row>
        <row r="60">
          <cell r="C60" t="str">
            <v>01004012</v>
          </cell>
          <cell r="D60" t="str">
            <v>A4</v>
          </cell>
          <cell r="E60" t="str">
            <v>A3</v>
          </cell>
        </row>
        <row r="61">
          <cell r="C61">
            <v>0</v>
          </cell>
          <cell r="D61">
            <v>0</v>
          </cell>
          <cell r="E61">
            <v>14</v>
          </cell>
        </row>
        <row r="62">
          <cell r="C62" t="str">
            <v>01007006</v>
          </cell>
          <cell r="D62" t="str">
            <v>A3</v>
          </cell>
          <cell r="E62" t="str">
            <v>A2</v>
          </cell>
        </row>
        <row r="63">
          <cell r="C63" t="str">
            <v>01002023</v>
          </cell>
          <cell r="D63" t="str">
            <v>A4</v>
          </cell>
          <cell r="E63" t="str">
            <v>A4</v>
          </cell>
        </row>
        <row r="64">
          <cell r="C64" t="str">
            <v>01002007</v>
          </cell>
          <cell r="D64" t="str">
            <v>A3</v>
          </cell>
          <cell r="E64" t="str">
            <v>A3</v>
          </cell>
        </row>
        <row r="65">
          <cell r="C65" t="str">
            <v>01002010</v>
          </cell>
          <cell r="D65" t="str">
            <v>A4</v>
          </cell>
          <cell r="E65" t="str">
            <v>A3</v>
          </cell>
        </row>
        <row r="66">
          <cell r="C66" t="str">
            <v>01002012</v>
          </cell>
          <cell r="D66" t="str">
            <v>A4</v>
          </cell>
          <cell r="E66" t="str">
            <v>A4</v>
          </cell>
        </row>
        <row r="67">
          <cell r="C67" t="str">
            <v>01002028</v>
          </cell>
          <cell r="D67" t="str">
            <v>A3</v>
          </cell>
          <cell r="E67" t="str">
            <v>A3</v>
          </cell>
        </row>
        <row r="68">
          <cell r="C68" t="str">
            <v>01002027</v>
          </cell>
          <cell r="D68" t="str">
            <v>A3</v>
          </cell>
          <cell r="E68" t="str">
            <v>A3</v>
          </cell>
        </row>
        <row r="69">
          <cell r="C69" t="str">
            <v>01002013</v>
          </cell>
          <cell r="D69" t="str">
            <v>A4</v>
          </cell>
          <cell r="E69" t="str">
            <v>A4</v>
          </cell>
        </row>
        <row r="70">
          <cell r="C70" t="str">
            <v>01002033</v>
          </cell>
          <cell r="D70" t="str">
            <v>A3</v>
          </cell>
          <cell r="E70" t="str">
            <v>A3</v>
          </cell>
        </row>
        <row r="71">
          <cell r="C71" t="str">
            <v>01010068</v>
          </cell>
          <cell r="D71" t="str">
            <v>A4</v>
          </cell>
          <cell r="E71" t="str">
            <v>A4</v>
          </cell>
        </row>
        <row r="72">
          <cell r="C72" t="str">
            <v>01002040</v>
          </cell>
          <cell r="D72" t="str">
            <v>A3</v>
          </cell>
          <cell r="E72" t="str">
            <v>A3</v>
          </cell>
        </row>
        <row r="73">
          <cell r="C73" t="str">
            <v>01002041</v>
          </cell>
          <cell r="D73" t="str">
            <v>A3</v>
          </cell>
          <cell r="E73" t="str">
            <v>A3</v>
          </cell>
        </row>
        <row r="74">
          <cell r="C74" t="str">
            <v>01002035</v>
          </cell>
          <cell r="D74" t="str">
            <v>A3</v>
          </cell>
          <cell r="E74" t="str">
            <v>A2</v>
          </cell>
        </row>
        <row r="75">
          <cell r="C75" t="str">
            <v>01002036</v>
          </cell>
          <cell r="D75" t="str">
            <v>A4</v>
          </cell>
          <cell r="E75" t="str">
            <v>A2</v>
          </cell>
        </row>
        <row r="76">
          <cell r="C76">
            <v>0</v>
          </cell>
          <cell r="D76">
            <v>0</v>
          </cell>
          <cell r="E76">
            <v>17</v>
          </cell>
        </row>
        <row r="77">
          <cell r="C77">
            <v>0</v>
          </cell>
          <cell r="D77">
            <v>0</v>
          </cell>
          <cell r="E77">
            <v>9</v>
          </cell>
        </row>
        <row r="78">
          <cell r="C78" t="str">
            <v>01007008</v>
          </cell>
          <cell r="D78" t="str">
            <v>A1</v>
          </cell>
          <cell r="E78" t="str">
            <v>A1</v>
          </cell>
        </row>
        <row r="79">
          <cell r="C79" t="str">
            <v>01002002</v>
          </cell>
          <cell r="D79" t="str">
            <v>A2</v>
          </cell>
          <cell r="E79" t="str">
            <v>A2</v>
          </cell>
        </row>
        <row r="80">
          <cell r="C80" t="str">
            <v>01009018</v>
          </cell>
          <cell r="D80" t="str">
            <v>A3</v>
          </cell>
          <cell r="E80" t="str">
            <v>A3</v>
          </cell>
        </row>
        <row r="81">
          <cell r="C81" t="str">
            <v>01009010</v>
          </cell>
          <cell r="D81" t="str">
            <v>A4</v>
          </cell>
          <cell r="E81" t="str">
            <v>A4</v>
          </cell>
        </row>
        <row r="82">
          <cell r="C82" t="str">
            <v>01002004</v>
          </cell>
          <cell r="D82" t="str">
            <v>A2</v>
          </cell>
          <cell r="E82" t="str">
            <v>A2</v>
          </cell>
        </row>
        <row r="83">
          <cell r="C83" t="str">
            <v>01009008</v>
          </cell>
          <cell r="D83" t="str">
            <v>A3</v>
          </cell>
          <cell r="E83" t="str">
            <v>A3</v>
          </cell>
        </row>
        <row r="84">
          <cell r="C84" t="str">
            <v>01007004</v>
          </cell>
          <cell r="D84" t="str">
            <v>A3</v>
          </cell>
          <cell r="E84" t="str">
            <v>A3</v>
          </cell>
        </row>
        <row r="85">
          <cell r="C85" t="str">
            <v>01014012</v>
          </cell>
          <cell r="D85" t="str">
            <v>A4</v>
          </cell>
          <cell r="E85" t="str">
            <v>A4</v>
          </cell>
        </row>
        <row r="86">
          <cell r="C86" t="str">
            <v>01010023</v>
          </cell>
          <cell r="D86" t="str">
            <v>A4</v>
          </cell>
          <cell r="E86" t="str">
            <v>A3</v>
          </cell>
        </row>
        <row r="87">
          <cell r="C87">
            <v>0</v>
          </cell>
          <cell r="D87">
            <v>0</v>
          </cell>
          <cell r="E87">
            <v>8</v>
          </cell>
        </row>
        <row r="88">
          <cell r="C88" t="str">
            <v>01002008</v>
          </cell>
          <cell r="D88" t="str">
            <v>A3</v>
          </cell>
          <cell r="E88" t="str">
            <v>A2</v>
          </cell>
        </row>
        <row r="89">
          <cell r="C89" t="str">
            <v>01009019</v>
          </cell>
          <cell r="D89" t="str">
            <v>A2</v>
          </cell>
          <cell r="E89" t="str">
            <v>A2</v>
          </cell>
        </row>
        <row r="90">
          <cell r="C90" t="str">
            <v>01009011</v>
          </cell>
          <cell r="D90" t="str">
            <v>A3</v>
          </cell>
          <cell r="E90" t="str">
            <v>A3</v>
          </cell>
        </row>
        <row r="91">
          <cell r="C91" t="str">
            <v>01009028</v>
          </cell>
          <cell r="D91" t="str">
            <v>A4</v>
          </cell>
          <cell r="E91" t="str">
            <v>A4</v>
          </cell>
        </row>
        <row r="92">
          <cell r="C92" t="str">
            <v>01009026</v>
          </cell>
          <cell r="D92" t="str">
            <v>A3</v>
          </cell>
          <cell r="E92" t="str">
            <v>A3</v>
          </cell>
        </row>
        <row r="93">
          <cell r="C93" t="str">
            <v>01007003</v>
          </cell>
          <cell r="D93" t="str">
            <v>A3</v>
          </cell>
          <cell r="E93" t="str">
            <v>A3</v>
          </cell>
        </row>
        <row r="94">
          <cell r="C94" t="str">
            <v>01009029</v>
          </cell>
          <cell r="D94" t="str">
            <v>A3</v>
          </cell>
          <cell r="E94" t="str">
            <v>A3</v>
          </cell>
        </row>
        <row r="95">
          <cell r="C95" t="str">
            <v>01002038</v>
          </cell>
          <cell r="D95" t="str">
            <v>D</v>
          </cell>
          <cell r="E95" t="str">
            <v>B2</v>
          </cell>
        </row>
        <row r="96">
          <cell r="C96">
            <v>0</v>
          </cell>
          <cell r="D96">
            <v>0</v>
          </cell>
          <cell r="E96">
            <v>9</v>
          </cell>
        </row>
        <row r="97">
          <cell r="C97">
            <v>0</v>
          </cell>
          <cell r="D97">
            <v>0</v>
          </cell>
          <cell r="E97">
            <v>8</v>
          </cell>
        </row>
        <row r="98">
          <cell r="C98" t="str">
            <v>01009009</v>
          </cell>
          <cell r="D98" t="str">
            <v>A3</v>
          </cell>
          <cell r="E98" t="str">
            <v>A2</v>
          </cell>
        </row>
        <row r="99">
          <cell r="C99" t="str">
            <v>01003002</v>
          </cell>
          <cell r="D99" t="str">
            <v>A2</v>
          </cell>
          <cell r="E99" t="str">
            <v>A1</v>
          </cell>
        </row>
        <row r="100">
          <cell r="C100" t="str">
            <v>01006003</v>
          </cell>
          <cell r="D100" t="str">
            <v>A3</v>
          </cell>
          <cell r="E100" t="str">
            <v>A3</v>
          </cell>
        </row>
        <row r="101">
          <cell r="C101" t="str">
            <v>01013032</v>
          </cell>
          <cell r="D101" t="str">
            <v>A3</v>
          </cell>
          <cell r="E101" t="str">
            <v>A3</v>
          </cell>
        </row>
        <row r="102">
          <cell r="C102" t="str">
            <v>01022061</v>
          </cell>
          <cell r="D102" t="str">
            <v>A2</v>
          </cell>
          <cell r="E102" t="str">
            <v>A2</v>
          </cell>
        </row>
        <row r="103">
          <cell r="C103" t="str">
            <v>01015027</v>
          </cell>
          <cell r="D103" t="str">
            <v>A2</v>
          </cell>
          <cell r="E103" t="str">
            <v>A2</v>
          </cell>
        </row>
        <row r="104">
          <cell r="C104" t="str">
            <v>01010038</v>
          </cell>
          <cell r="D104" t="str">
            <v>A3</v>
          </cell>
          <cell r="E104" t="str">
            <v>A2</v>
          </cell>
        </row>
        <row r="105">
          <cell r="C105" t="str">
            <v>01010006</v>
          </cell>
          <cell r="D105" t="str">
            <v>A3</v>
          </cell>
          <cell r="E105" t="str">
            <v>A2</v>
          </cell>
        </row>
        <row r="106">
          <cell r="C106">
            <v>0</v>
          </cell>
          <cell r="D106">
            <v>0</v>
          </cell>
          <cell r="E106">
            <v>1</v>
          </cell>
        </row>
        <row r="107">
          <cell r="C107" t="str">
            <v>01006006</v>
          </cell>
          <cell r="D107" t="str">
            <v>A DN</v>
          </cell>
          <cell r="E107" t="str">
            <v>A DN</v>
          </cell>
        </row>
        <row r="108">
          <cell r="C108">
            <v>0</v>
          </cell>
          <cell r="D108">
            <v>0</v>
          </cell>
          <cell r="E108">
            <v>4</v>
          </cell>
        </row>
        <row r="109">
          <cell r="C109">
            <v>0</v>
          </cell>
          <cell r="D109">
            <v>0</v>
          </cell>
          <cell r="E109">
            <v>2</v>
          </cell>
        </row>
        <row r="110">
          <cell r="C110" t="str">
            <v>01025001</v>
          </cell>
          <cell r="D110" t="str">
            <v>A1</v>
          </cell>
          <cell r="E110" t="str">
            <v>A1</v>
          </cell>
        </row>
        <row r="111">
          <cell r="C111" t="str">
            <v>01002039</v>
          </cell>
          <cell r="D111" t="str">
            <v>A3</v>
          </cell>
          <cell r="E111" t="str">
            <v>A2</v>
          </cell>
        </row>
        <row r="112">
          <cell r="C112">
            <v>0</v>
          </cell>
          <cell r="D112">
            <v>0</v>
          </cell>
          <cell r="E112">
            <v>2</v>
          </cell>
        </row>
        <row r="113">
          <cell r="C113" t="str">
            <v>01005003</v>
          </cell>
          <cell r="D113" t="str">
            <v>A2</v>
          </cell>
          <cell r="E113" t="str">
            <v>A1</v>
          </cell>
        </row>
        <row r="114">
          <cell r="C114" t="str">
            <v>01005011</v>
          </cell>
          <cell r="D114" t="str">
            <v>A3</v>
          </cell>
          <cell r="E114" t="str">
            <v>A3</v>
          </cell>
        </row>
        <row r="115">
          <cell r="C115">
            <v>0</v>
          </cell>
          <cell r="D115">
            <v>0</v>
          </cell>
          <cell r="E115">
            <v>28</v>
          </cell>
        </row>
        <row r="116">
          <cell r="C116">
            <v>0</v>
          </cell>
          <cell r="D116">
            <v>0</v>
          </cell>
          <cell r="E116">
            <v>10</v>
          </cell>
        </row>
        <row r="117">
          <cell r="C117" t="str">
            <v>01008028</v>
          </cell>
          <cell r="D117" t="str">
            <v>A1</v>
          </cell>
          <cell r="E117" t="str">
            <v>A1</v>
          </cell>
        </row>
        <row r="118">
          <cell r="C118" t="str">
            <v>01008002</v>
          </cell>
          <cell r="D118" t="str">
            <v>A1</v>
          </cell>
          <cell r="E118" t="str">
            <v>A1</v>
          </cell>
        </row>
        <row r="119">
          <cell r="C119" t="str">
            <v>01008049</v>
          </cell>
          <cell r="D119" t="str">
            <v>A1</v>
          </cell>
          <cell r="E119" t="str">
            <v>A1</v>
          </cell>
        </row>
        <row r="120">
          <cell r="C120" t="str">
            <v>01008004</v>
          </cell>
          <cell r="D120" t="str">
            <v>A1</v>
          </cell>
          <cell r="E120" t="str">
            <v>A1</v>
          </cell>
        </row>
        <row r="121">
          <cell r="C121" t="str">
            <v>01009007</v>
          </cell>
          <cell r="D121" t="str">
            <v>A3</v>
          </cell>
          <cell r="E121" t="str">
            <v>A3</v>
          </cell>
        </row>
        <row r="122">
          <cell r="C122" t="str">
            <v>01008008</v>
          </cell>
          <cell r="D122" t="str">
            <v>A2</v>
          </cell>
          <cell r="E122" t="str">
            <v>A2</v>
          </cell>
        </row>
        <row r="123">
          <cell r="C123" t="str">
            <v>01008006</v>
          </cell>
          <cell r="D123" t="str">
            <v>A2</v>
          </cell>
          <cell r="E123" t="str">
            <v>A2</v>
          </cell>
        </row>
        <row r="124">
          <cell r="C124" t="str">
            <v>01017009</v>
          </cell>
          <cell r="D124" t="str">
            <v>A4</v>
          </cell>
          <cell r="E124" t="str">
            <v>A4</v>
          </cell>
        </row>
        <row r="125">
          <cell r="C125" t="str">
            <v>01008005</v>
          </cell>
          <cell r="D125" t="str">
            <v>A2</v>
          </cell>
          <cell r="E125" t="str">
            <v>A2</v>
          </cell>
        </row>
        <row r="126">
          <cell r="C126" t="str">
            <v>01009014</v>
          </cell>
          <cell r="D126" t="str">
            <v>A3</v>
          </cell>
          <cell r="E126" t="str">
            <v>A3</v>
          </cell>
        </row>
        <row r="127">
          <cell r="C127">
            <v>0</v>
          </cell>
          <cell r="D127">
            <v>0</v>
          </cell>
          <cell r="E127">
            <v>18</v>
          </cell>
        </row>
        <row r="128">
          <cell r="C128" t="str">
            <v>01008021</v>
          </cell>
          <cell r="D128" t="str">
            <v>A3</v>
          </cell>
          <cell r="E128" t="str">
            <v>A3</v>
          </cell>
        </row>
        <row r="129">
          <cell r="C129" t="str">
            <v>01008009</v>
          </cell>
          <cell r="D129" t="str">
            <v>A DN</v>
          </cell>
          <cell r="E129" t="str">
            <v>A DN</v>
          </cell>
        </row>
        <row r="130">
          <cell r="C130" t="str">
            <v>01008031</v>
          </cell>
          <cell r="D130" t="str">
            <v>A3</v>
          </cell>
          <cell r="E130" t="str">
            <v>A3</v>
          </cell>
        </row>
        <row r="131">
          <cell r="C131" t="str">
            <v>01008039</v>
          </cell>
          <cell r="D131" t="str">
            <v>A3</v>
          </cell>
          <cell r="E131" t="str">
            <v>A3</v>
          </cell>
        </row>
        <row r="132">
          <cell r="C132" t="str">
            <v>01008040</v>
          </cell>
          <cell r="D132" t="str">
            <v>A3</v>
          </cell>
          <cell r="E132" t="str">
            <v>A3</v>
          </cell>
        </row>
        <row r="133">
          <cell r="C133" t="str">
            <v>01008041</v>
          </cell>
          <cell r="D133" t="str">
            <v>A3</v>
          </cell>
          <cell r="E133" t="str">
            <v>A3</v>
          </cell>
        </row>
        <row r="134">
          <cell r="C134" t="str">
            <v>01012027</v>
          </cell>
          <cell r="D134" t="str">
            <v>A3</v>
          </cell>
          <cell r="E134" t="str">
            <v>A3</v>
          </cell>
        </row>
        <row r="135">
          <cell r="C135" t="str">
            <v>01008012</v>
          </cell>
          <cell r="D135" t="str">
            <v>A4</v>
          </cell>
          <cell r="E135" t="str">
            <v>A4</v>
          </cell>
        </row>
        <row r="136">
          <cell r="C136" t="str">
            <v>01008033</v>
          </cell>
          <cell r="D136" t="str">
            <v>A1</v>
          </cell>
          <cell r="E136" t="str">
            <v>A1</v>
          </cell>
        </row>
        <row r="137">
          <cell r="C137" t="str">
            <v>01013033</v>
          </cell>
          <cell r="D137" t="str">
            <v>A4</v>
          </cell>
          <cell r="E137" t="str">
            <v>A4</v>
          </cell>
        </row>
        <row r="138">
          <cell r="C138" t="str">
            <v>01009015</v>
          </cell>
          <cell r="D138" t="str">
            <v>A4</v>
          </cell>
          <cell r="E138" t="str">
            <v>A4</v>
          </cell>
        </row>
        <row r="139">
          <cell r="C139" t="str">
            <v>01008042</v>
          </cell>
          <cell r="D139" t="str">
            <v>A4</v>
          </cell>
          <cell r="E139" t="str">
            <v>A4</v>
          </cell>
        </row>
        <row r="140">
          <cell r="C140" t="str">
            <v>01008044</v>
          </cell>
          <cell r="D140" t="str">
            <v>A4</v>
          </cell>
          <cell r="E140" t="str">
            <v>A4</v>
          </cell>
        </row>
        <row r="141">
          <cell r="C141" t="str">
            <v>01008045</v>
          </cell>
          <cell r="D141" t="str">
            <v>A4</v>
          </cell>
          <cell r="E141" t="str">
            <v>A4</v>
          </cell>
        </row>
        <row r="142">
          <cell r="C142" t="str">
            <v>01008048</v>
          </cell>
          <cell r="D142" t="str">
            <v>A1</v>
          </cell>
          <cell r="E142" t="str">
            <v>A1</v>
          </cell>
        </row>
        <row r="143">
          <cell r="C143" t="str">
            <v>01002034</v>
          </cell>
          <cell r="D143" t="str">
            <v>A2</v>
          </cell>
          <cell r="E143" t="str">
            <v>A2</v>
          </cell>
        </row>
        <row r="144">
          <cell r="C144" t="str">
            <v>01008050</v>
          </cell>
          <cell r="D144" t="str">
            <v>A3</v>
          </cell>
          <cell r="E144" t="str">
            <v>A3</v>
          </cell>
        </row>
        <row r="145">
          <cell r="C145" t="str">
            <v>01008051</v>
          </cell>
          <cell r="D145" t="str">
            <v>A4</v>
          </cell>
          <cell r="E145" t="str">
            <v>A4</v>
          </cell>
        </row>
        <row r="146">
          <cell r="C146">
            <v>0</v>
          </cell>
          <cell r="D146">
            <v>0</v>
          </cell>
          <cell r="E146">
            <v>16</v>
          </cell>
        </row>
        <row r="147">
          <cell r="C147">
            <v>0</v>
          </cell>
          <cell r="D147">
            <v>0</v>
          </cell>
          <cell r="E147">
            <v>16</v>
          </cell>
        </row>
        <row r="148">
          <cell r="C148" t="str">
            <v>01022003</v>
          </cell>
          <cell r="D148" t="str">
            <v>A3</v>
          </cell>
          <cell r="E148" t="str">
            <v>A2</v>
          </cell>
        </row>
        <row r="149">
          <cell r="C149" t="str">
            <v>01010007</v>
          </cell>
          <cell r="D149" t="str">
            <v>A3</v>
          </cell>
          <cell r="E149" t="str">
            <v>A2</v>
          </cell>
        </row>
        <row r="150">
          <cell r="C150" t="str">
            <v>01010033</v>
          </cell>
          <cell r="D150" t="str">
            <v>A4</v>
          </cell>
          <cell r="E150" t="str">
            <v>A3</v>
          </cell>
        </row>
        <row r="151">
          <cell r="C151" t="str">
            <v>01010037</v>
          </cell>
          <cell r="D151" t="str">
            <v>A3</v>
          </cell>
          <cell r="E151" t="str">
            <v>A2</v>
          </cell>
        </row>
        <row r="152">
          <cell r="C152" t="str">
            <v>01010031</v>
          </cell>
          <cell r="D152" t="str">
            <v>A3</v>
          </cell>
          <cell r="E152" t="str">
            <v>A2</v>
          </cell>
        </row>
        <row r="153">
          <cell r="C153" t="str">
            <v>01010016</v>
          </cell>
          <cell r="D153" t="str">
            <v>A4</v>
          </cell>
          <cell r="E153" t="str">
            <v>A3</v>
          </cell>
        </row>
        <row r="154">
          <cell r="C154" t="str">
            <v>01010028</v>
          </cell>
          <cell r="D154" t="str">
            <v>A3</v>
          </cell>
          <cell r="E154" t="str">
            <v>A2</v>
          </cell>
        </row>
        <row r="155">
          <cell r="C155" t="str">
            <v>01010017</v>
          </cell>
          <cell r="D155" t="str">
            <v>A3</v>
          </cell>
          <cell r="E155" t="str">
            <v>A3</v>
          </cell>
        </row>
        <row r="156">
          <cell r="C156" t="str">
            <v>01010012</v>
          </cell>
          <cell r="D156" t="str">
            <v>A3</v>
          </cell>
          <cell r="E156" t="str">
            <v>A3</v>
          </cell>
        </row>
        <row r="157">
          <cell r="C157" t="str">
            <v>01010029</v>
          </cell>
          <cell r="D157" t="str">
            <v>A4</v>
          </cell>
          <cell r="E157" t="str">
            <v>A4</v>
          </cell>
        </row>
        <row r="158">
          <cell r="C158" t="str">
            <v>01010024</v>
          </cell>
          <cell r="D158" t="str">
            <v>A3</v>
          </cell>
          <cell r="E158" t="str">
            <v>A3</v>
          </cell>
        </row>
        <row r="159">
          <cell r="C159" t="str">
            <v>01010021</v>
          </cell>
          <cell r="D159" t="str">
            <v>A3</v>
          </cell>
          <cell r="E159" t="str">
            <v>A3</v>
          </cell>
        </row>
        <row r="160">
          <cell r="C160" t="str">
            <v>01010030</v>
          </cell>
          <cell r="D160" t="str">
            <v>A1</v>
          </cell>
          <cell r="E160" t="str">
            <v>A1</v>
          </cell>
        </row>
        <row r="161">
          <cell r="C161" t="str">
            <v>01022005</v>
          </cell>
          <cell r="D161" t="str">
            <v>A3</v>
          </cell>
          <cell r="E161" t="str">
            <v>A3</v>
          </cell>
        </row>
        <row r="162">
          <cell r="C162" t="str">
            <v>01010022</v>
          </cell>
          <cell r="D162" t="str">
            <v>A3</v>
          </cell>
          <cell r="E162" t="str">
            <v>A3</v>
          </cell>
        </row>
        <row r="163">
          <cell r="C163" t="str">
            <v>01010032</v>
          </cell>
          <cell r="D163" t="str">
            <v>A1</v>
          </cell>
          <cell r="E163" t="str">
            <v>A1</v>
          </cell>
        </row>
        <row r="164">
          <cell r="C164">
            <v>0</v>
          </cell>
          <cell r="D164">
            <v>0</v>
          </cell>
          <cell r="E164">
            <v>16</v>
          </cell>
        </row>
        <row r="165">
          <cell r="C165">
            <v>0</v>
          </cell>
          <cell r="D165">
            <v>0</v>
          </cell>
          <cell r="E165">
            <v>16</v>
          </cell>
        </row>
        <row r="166">
          <cell r="C166" t="str">
            <v>01010039</v>
          </cell>
          <cell r="D166" t="str">
            <v>A4</v>
          </cell>
          <cell r="E166" t="str">
            <v>A2</v>
          </cell>
        </row>
        <row r="167">
          <cell r="C167" t="str">
            <v>01010040</v>
          </cell>
          <cell r="D167" t="str">
            <v>A4</v>
          </cell>
          <cell r="E167" t="str">
            <v>A4</v>
          </cell>
        </row>
        <row r="168">
          <cell r="C168" t="str">
            <v>01010009</v>
          </cell>
          <cell r="D168" t="str">
            <v>A4</v>
          </cell>
          <cell r="E168" t="str">
            <v>A4</v>
          </cell>
        </row>
        <row r="169">
          <cell r="C169" t="str">
            <v>01010020</v>
          </cell>
          <cell r="D169" t="str">
            <v>A4</v>
          </cell>
          <cell r="E169" t="str">
            <v>A4</v>
          </cell>
        </row>
        <row r="170">
          <cell r="C170" t="str">
            <v>01010018</v>
          </cell>
          <cell r="D170" t="str">
            <v>A4</v>
          </cell>
          <cell r="E170" t="str">
            <v>A4</v>
          </cell>
        </row>
        <row r="171">
          <cell r="C171" t="str">
            <v>01010019</v>
          </cell>
          <cell r="D171" t="str">
            <v>A4</v>
          </cell>
          <cell r="E171" t="str">
            <v>A4</v>
          </cell>
        </row>
        <row r="172">
          <cell r="C172" t="str">
            <v>01010015</v>
          </cell>
          <cell r="D172" t="str">
            <v>A4</v>
          </cell>
          <cell r="E172" t="str">
            <v>A4</v>
          </cell>
        </row>
        <row r="173">
          <cell r="C173" t="str">
            <v>01010027</v>
          </cell>
          <cell r="D173" t="str">
            <v>A3</v>
          </cell>
          <cell r="E173" t="str">
            <v>A3</v>
          </cell>
        </row>
        <row r="174">
          <cell r="C174" t="str">
            <v>01002025</v>
          </cell>
          <cell r="D174" t="str">
            <v>A3</v>
          </cell>
          <cell r="E174" t="str">
            <v>A3</v>
          </cell>
        </row>
        <row r="175">
          <cell r="C175" t="str">
            <v>01010162</v>
          </cell>
          <cell r="D175" t="str">
            <v>A4</v>
          </cell>
          <cell r="E175" t="str">
            <v>A4</v>
          </cell>
        </row>
        <row r="176">
          <cell r="C176" t="str">
            <v>01010141</v>
          </cell>
          <cell r="D176" t="str">
            <v>A4</v>
          </cell>
          <cell r="E176" t="str">
            <v>A4</v>
          </cell>
        </row>
        <row r="177">
          <cell r="C177" t="str">
            <v>01010254</v>
          </cell>
          <cell r="D177" t="str">
            <v>A3</v>
          </cell>
          <cell r="E177" t="str">
            <v>A3</v>
          </cell>
        </row>
        <row r="178">
          <cell r="C178" t="str">
            <v>01010260</v>
          </cell>
          <cell r="D178" t="str">
            <v>A4</v>
          </cell>
          <cell r="E178" t="str">
            <v>A4</v>
          </cell>
        </row>
        <row r="179">
          <cell r="C179" t="str">
            <v>01010288</v>
          </cell>
          <cell r="D179" t="str">
            <v>A4</v>
          </cell>
          <cell r="E179" t="str">
            <v>A4</v>
          </cell>
        </row>
        <row r="180">
          <cell r="C180" t="str">
            <v>01027013</v>
          </cell>
          <cell r="D180" t="str">
            <v>A4</v>
          </cell>
          <cell r="E180" t="str">
            <v>A4</v>
          </cell>
        </row>
        <row r="181">
          <cell r="C181" t="str">
            <v>01027003</v>
          </cell>
          <cell r="D181" t="str">
            <v>A4</v>
          </cell>
          <cell r="E181" t="str">
            <v>A4</v>
          </cell>
        </row>
        <row r="182">
          <cell r="C182">
            <v>0</v>
          </cell>
          <cell r="D182">
            <v>0</v>
          </cell>
          <cell r="E182">
            <v>15</v>
          </cell>
        </row>
        <row r="183">
          <cell r="C183">
            <v>0</v>
          </cell>
          <cell r="D183">
            <v>0</v>
          </cell>
          <cell r="E183">
            <v>15</v>
          </cell>
        </row>
        <row r="184">
          <cell r="C184" t="str">
            <v>01011002</v>
          </cell>
          <cell r="D184" t="str">
            <v>A3</v>
          </cell>
          <cell r="E184" t="str">
            <v>A2</v>
          </cell>
        </row>
        <row r="185">
          <cell r="C185" t="str">
            <v>01011012</v>
          </cell>
          <cell r="D185" t="str">
            <v>A3</v>
          </cell>
          <cell r="E185" t="str">
            <v>A3</v>
          </cell>
        </row>
        <row r="186">
          <cell r="C186" t="str">
            <v>01011005</v>
          </cell>
          <cell r="D186" t="str">
            <v>A3</v>
          </cell>
          <cell r="E186" t="str">
            <v>A3</v>
          </cell>
        </row>
        <row r="187">
          <cell r="C187" t="str">
            <v>01011011</v>
          </cell>
          <cell r="D187" t="str">
            <v>A3</v>
          </cell>
          <cell r="E187" t="str">
            <v>A3</v>
          </cell>
        </row>
        <row r="188">
          <cell r="C188" t="str">
            <v>01011013</v>
          </cell>
          <cell r="D188" t="str">
            <v>A3</v>
          </cell>
          <cell r="E188" t="str">
            <v>A3</v>
          </cell>
        </row>
        <row r="189">
          <cell r="C189" t="str">
            <v>01011009</v>
          </cell>
          <cell r="D189" t="str">
            <v>A3</v>
          </cell>
          <cell r="E189" t="str">
            <v>A1</v>
          </cell>
        </row>
        <row r="190">
          <cell r="C190" t="str">
            <v>01011001</v>
          </cell>
          <cell r="D190" t="str">
            <v>A3</v>
          </cell>
          <cell r="E190" t="str">
            <v>A3</v>
          </cell>
        </row>
        <row r="191">
          <cell r="C191" t="str">
            <v>01011014</v>
          </cell>
          <cell r="D191" t="str">
            <v>A3</v>
          </cell>
          <cell r="E191" t="str">
            <v>A3</v>
          </cell>
        </row>
        <row r="192">
          <cell r="C192" t="str">
            <v>01011016</v>
          </cell>
          <cell r="D192" t="str">
            <v>A4</v>
          </cell>
          <cell r="E192" t="str">
            <v>A4</v>
          </cell>
        </row>
        <row r="193">
          <cell r="C193" t="str">
            <v>01011007</v>
          </cell>
          <cell r="D193" t="str">
            <v>A4</v>
          </cell>
          <cell r="E193" t="str">
            <v>A4</v>
          </cell>
        </row>
        <row r="194">
          <cell r="C194" t="str">
            <v>01011008</v>
          </cell>
          <cell r="D194" t="str">
            <v>A4</v>
          </cell>
          <cell r="E194" t="str">
            <v>A4</v>
          </cell>
        </row>
        <row r="195">
          <cell r="C195" t="str">
            <v>01011015</v>
          </cell>
          <cell r="D195" t="str">
            <v>A3</v>
          </cell>
          <cell r="E195" t="str">
            <v>A3</v>
          </cell>
        </row>
        <row r="196">
          <cell r="C196" t="str">
            <v>01011010</v>
          </cell>
          <cell r="D196" t="str">
            <v>A3</v>
          </cell>
          <cell r="E196" t="str">
            <v>A3</v>
          </cell>
        </row>
        <row r="197">
          <cell r="C197" t="str">
            <v>01011018</v>
          </cell>
          <cell r="D197" t="str">
            <v>A3</v>
          </cell>
          <cell r="E197" t="str">
            <v>A2</v>
          </cell>
        </row>
        <row r="198">
          <cell r="C198" t="str">
            <v>01011006</v>
          </cell>
          <cell r="D198" t="str">
            <v>A4</v>
          </cell>
          <cell r="E198" t="str">
            <v>A4</v>
          </cell>
        </row>
        <row r="199">
          <cell r="C199">
            <v>0</v>
          </cell>
          <cell r="D199">
            <v>0</v>
          </cell>
          <cell r="E199">
            <v>28</v>
          </cell>
        </row>
        <row r="200">
          <cell r="C200">
            <v>0</v>
          </cell>
          <cell r="D200">
            <v>0</v>
          </cell>
          <cell r="E200">
            <v>28</v>
          </cell>
        </row>
        <row r="201">
          <cell r="C201" t="str">
            <v>01012003</v>
          </cell>
          <cell r="D201" t="str">
            <v>A3</v>
          </cell>
          <cell r="E201" t="str">
            <v>A2</v>
          </cell>
        </row>
        <row r="202">
          <cell r="C202" t="str">
            <v>01012008</v>
          </cell>
          <cell r="D202" t="str">
            <v>A3</v>
          </cell>
          <cell r="E202" t="str">
            <v>A3</v>
          </cell>
        </row>
        <row r="203">
          <cell r="C203" t="str">
            <v>01012007</v>
          </cell>
          <cell r="D203" t="str">
            <v>A3</v>
          </cell>
          <cell r="E203" t="str">
            <v>A3</v>
          </cell>
        </row>
        <row r="204">
          <cell r="C204" t="str">
            <v>01012013</v>
          </cell>
          <cell r="D204" t="str">
            <v>A3</v>
          </cell>
          <cell r="E204" t="str">
            <v>A2</v>
          </cell>
        </row>
        <row r="205">
          <cell r="C205" t="str">
            <v>01012023</v>
          </cell>
          <cell r="D205" t="str">
            <v>A3</v>
          </cell>
          <cell r="E205" t="str">
            <v>A2</v>
          </cell>
        </row>
        <row r="206">
          <cell r="C206" t="str">
            <v>01012014</v>
          </cell>
          <cell r="D206" t="str">
            <v>A3</v>
          </cell>
          <cell r="E206" t="str">
            <v>A3</v>
          </cell>
        </row>
        <row r="207">
          <cell r="C207" t="str">
            <v>01012005</v>
          </cell>
          <cell r="D207" t="str">
            <v>A4</v>
          </cell>
          <cell r="E207" t="str">
            <v>A4</v>
          </cell>
        </row>
        <row r="208">
          <cell r="C208" t="str">
            <v>01012006</v>
          </cell>
          <cell r="D208" t="str">
            <v>A3</v>
          </cell>
          <cell r="E208" t="str">
            <v>A2</v>
          </cell>
        </row>
        <row r="209">
          <cell r="C209" t="str">
            <v>01012004</v>
          </cell>
          <cell r="D209" t="str">
            <v>B1</v>
          </cell>
          <cell r="E209" t="str">
            <v>A4</v>
          </cell>
        </row>
        <row r="210">
          <cell r="C210" t="str">
            <v>01012012</v>
          </cell>
          <cell r="D210" t="str">
            <v>A4</v>
          </cell>
          <cell r="E210" t="str">
            <v>A4</v>
          </cell>
        </row>
        <row r="211">
          <cell r="C211" t="str">
            <v>01012016</v>
          </cell>
          <cell r="D211" t="str">
            <v>B2</v>
          </cell>
          <cell r="E211" t="str">
            <v>A4</v>
          </cell>
        </row>
        <row r="212">
          <cell r="C212" t="str">
            <v>01012015</v>
          </cell>
          <cell r="D212" t="str">
            <v>A3</v>
          </cell>
          <cell r="E212" t="str">
            <v>A3</v>
          </cell>
        </row>
        <row r="213">
          <cell r="C213" t="str">
            <v>01012019</v>
          </cell>
          <cell r="D213" t="str">
            <v>A1</v>
          </cell>
          <cell r="E213" t="str">
            <v>A1</v>
          </cell>
        </row>
        <row r="214">
          <cell r="C214" t="str">
            <v>01012018</v>
          </cell>
          <cell r="D214" t="str">
            <v>A4</v>
          </cell>
          <cell r="E214" t="str">
            <v>A4</v>
          </cell>
        </row>
        <row r="215">
          <cell r="C215" t="str">
            <v>01012017</v>
          </cell>
          <cell r="D215" t="str">
            <v>A4</v>
          </cell>
          <cell r="E215" t="str">
            <v>A4</v>
          </cell>
        </row>
        <row r="216">
          <cell r="C216" t="str">
            <v>01012022</v>
          </cell>
          <cell r="D216" t="str">
            <v>A4</v>
          </cell>
          <cell r="E216" t="str">
            <v>A4</v>
          </cell>
        </row>
        <row r="217">
          <cell r="C217" t="str">
            <v>01012020</v>
          </cell>
          <cell r="D217" t="str">
            <v>A3</v>
          </cell>
          <cell r="E217" t="str">
            <v>A3</v>
          </cell>
        </row>
        <row r="218">
          <cell r="C218" t="str">
            <v>01012021</v>
          </cell>
          <cell r="D218" t="str">
            <v>A4</v>
          </cell>
          <cell r="E218" t="str">
            <v>A4</v>
          </cell>
        </row>
        <row r="219">
          <cell r="C219" t="str">
            <v>01012011</v>
          </cell>
          <cell r="D219" t="str">
            <v>A3</v>
          </cell>
          <cell r="E219" t="str">
            <v>A3</v>
          </cell>
        </row>
        <row r="220">
          <cell r="C220" t="str">
            <v>01012028</v>
          </cell>
          <cell r="D220" t="str">
            <v>A4</v>
          </cell>
          <cell r="E220" t="str">
            <v>A4</v>
          </cell>
        </row>
        <row r="221">
          <cell r="C221" t="str">
            <v>01012032</v>
          </cell>
          <cell r="D221" t="str">
            <v>A4</v>
          </cell>
          <cell r="E221" t="str">
            <v>A4</v>
          </cell>
        </row>
        <row r="222">
          <cell r="C222" t="str">
            <v>01025017</v>
          </cell>
          <cell r="D222" t="str">
            <v>A3</v>
          </cell>
          <cell r="E222" t="str">
            <v>A3</v>
          </cell>
        </row>
        <row r="223">
          <cell r="C223" t="str">
            <v>01006004</v>
          </cell>
          <cell r="D223" t="str">
            <v>A4</v>
          </cell>
          <cell r="E223" t="str">
            <v>A4</v>
          </cell>
        </row>
        <row r="224">
          <cell r="C224" t="str">
            <v>01013068</v>
          </cell>
          <cell r="D224" t="str">
            <v>A3</v>
          </cell>
          <cell r="E224" t="str">
            <v>A3</v>
          </cell>
        </row>
        <row r="225">
          <cell r="C225" t="str">
            <v>01012048</v>
          </cell>
          <cell r="D225" t="str">
            <v>A3</v>
          </cell>
          <cell r="E225" t="str">
            <v>A3</v>
          </cell>
        </row>
        <row r="226">
          <cell r="C226" t="str">
            <v>01012049</v>
          </cell>
          <cell r="D226" t="str">
            <v>A4</v>
          </cell>
          <cell r="E226" t="str">
            <v>A4</v>
          </cell>
        </row>
        <row r="227">
          <cell r="C227" t="str">
            <v>01009006</v>
          </cell>
          <cell r="D227" t="str">
            <v>A3</v>
          </cell>
          <cell r="E227" t="str">
            <v>A3</v>
          </cell>
        </row>
        <row r="228">
          <cell r="C228" t="str">
            <v>01012050</v>
          </cell>
          <cell r="D228" t="str">
            <v>A3</v>
          </cell>
          <cell r="E228" t="str">
            <v>A3</v>
          </cell>
        </row>
        <row r="229">
          <cell r="C229">
            <v>0</v>
          </cell>
          <cell r="D229">
            <v>0</v>
          </cell>
          <cell r="E229">
            <v>19</v>
          </cell>
        </row>
        <row r="230">
          <cell r="C230">
            <v>0</v>
          </cell>
          <cell r="D230">
            <v>0</v>
          </cell>
          <cell r="E230">
            <v>19</v>
          </cell>
        </row>
        <row r="231">
          <cell r="C231" t="str">
            <v>01015019</v>
          </cell>
          <cell r="D231" t="str">
            <v>A3</v>
          </cell>
          <cell r="E231" t="str">
            <v>A2</v>
          </cell>
        </row>
        <row r="232">
          <cell r="C232" t="str">
            <v>01015023</v>
          </cell>
          <cell r="D232" t="str">
            <v>A3</v>
          </cell>
          <cell r="E232" t="str">
            <v>A3</v>
          </cell>
        </row>
        <row r="233">
          <cell r="C233" t="str">
            <v>01015005</v>
          </cell>
          <cell r="D233" t="str">
            <v>A4</v>
          </cell>
          <cell r="E233" t="str">
            <v>A4</v>
          </cell>
        </row>
        <row r="234">
          <cell r="C234" t="str">
            <v>01015018</v>
          </cell>
          <cell r="D234" t="str">
            <v>A4</v>
          </cell>
          <cell r="E234" t="str">
            <v>A4</v>
          </cell>
        </row>
        <row r="235">
          <cell r="C235" t="str">
            <v>01015041</v>
          </cell>
          <cell r="D235" t="str">
            <v>A3</v>
          </cell>
          <cell r="E235" t="str">
            <v>A3</v>
          </cell>
        </row>
        <row r="236">
          <cell r="C236" t="str">
            <v>01015013</v>
          </cell>
          <cell r="D236" t="str">
            <v>A4</v>
          </cell>
          <cell r="E236" t="str">
            <v>A4</v>
          </cell>
        </row>
        <row r="237">
          <cell r="C237" t="str">
            <v>01015006</v>
          </cell>
          <cell r="D237" t="str">
            <v>A3</v>
          </cell>
          <cell r="E237" t="str">
            <v>A3</v>
          </cell>
        </row>
        <row r="238">
          <cell r="C238" t="str">
            <v>01018001</v>
          </cell>
          <cell r="D238" t="str">
            <v>A4</v>
          </cell>
          <cell r="E238" t="str">
            <v>A4</v>
          </cell>
        </row>
        <row r="239">
          <cell r="C239" t="str">
            <v>01015004</v>
          </cell>
          <cell r="D239" t="str">
            <v>A3</v>
          </cell>
          <cell r="E239" t="str">
            <v>A3</v>
          </cell>
        </row>
        <row r="240">
          <cell r="C240" t="str">
            <v>01015017</v>
          </cell>
          <cell r="D240" t="str">
            <v>A3</v>
          </cell>
          <cell r="E240" t="str">
            <v>A3</v>
          </cell>
        </row>
        <row r="241">
          <cell r="C241" t="str">
            <v>01015016</v>
          </cell>
          <cell r="D241" t="str">
            <v>A4</v>
          </cell>
          <cell r="E241" t="str">
            <v>A4</v>
          </cell>
        </row>
        <row r="242">
          <cell r="C242" t="str">
            <v>01015031</v>
          </cell>
          <cell r="D242" t="str">
            <v>A3</v>
          </cell>
          <cell r="E242" t="str">
            <v>A3</v>
          </cell>
        </row>
        <row r="243">
          <cell r="C243" t="str">
            <v>01015025</v>
          </cell>
          <cell r="D243" t="str">
            <v>A4</v>
          </cell>
          <cell r="E243" t="str">
            <v>A4</v>
          </cell>
        </row>
        <row r="244">
          <cell r="C244" t="str">
            <v>01017001</v>
          </cell>
          <cell r="D244" t="str">
            <v>A3</v>
          </cell>
          <cell r="E244" t="str">
            <v>A3</v>
          </cell>
        </row>
        <row r="245">
          <cell r="C245" t="str">
            <v>01015012</v>
          </cell>
          <cell r="D245" t="str">
            <v>A3</v>
          </cell>
          <cell r="E245" t="str">
            <v>A3</v>
          </cell>
        </row>
        <row r="246">
          <cell r="C246" t="str">
            <v>01015008</v>
          </cell>
          <cell r="D246" t="str">
            <v>A4</v>
          </cell>
          <cell r="E246" t="str">
            <v>A4</v>
          </cell>
        </row>
        <row r="247">
          <cell r="C247" t="str">
            <v>01015021</v>
          </cell>
          <cell r="D247" t="str">
            <v>A4</v>
          </cell>
          <cell r="E247" t="str">
            <v>A4</v>
          </cell>
        </row>
        <row r="248">
          <cell r="C248" t="str">
            <v>01015108</v>
          </cell>
          <cell r="D248" t="str">
            <v>A3</v>
          </cell>
          <cell r="E248" t="str">
            <v>A3</v>
          </cell>
        </row>
        <row r="249">
          <cell r="C249" t="str">
            <v>01015142</v>
          </cell>
          <cell r="D249" t="str">
            <v>A3</v>
          </cell>
          <cell r="E249" t="str">
            <v>A3</v>
          </cell>
        </row>
        <row r="250">
          <cell r="C250">
            <v>0</v>
          </cell>
          <cell r="D250">
            <v>0</v>
          </cell>
          <cell r="E250">
            <v>25</v>
          </cell>
        </row>
        <row r="251">
          <cell r="C251">
            <v>0</v>
          </cell>
          <cell r="D251">
            <v>0</v>
          </cell>
          <cell r="E251">
            <v>24</v>
          </cell>
        </row>
        <row r="252">
          <cell r="C252" t="str">
            <v>01013003</v>
          </cell>
          <cell r="D252" t="str">
            <v>A3</v>
          </cell>
          <cell r="E252" t="str">
            <v>A2</v>
          </cell>
        </row>
        <row r="253">
          <cell r="C253" t="str">
            <v>01013002</v>
          </cell>
          <cell r="D253" t="str">
            <v>A3</v>
          </cell>
          <cell r="E253" t="str">
            <v>A3</v>
          </cell>
        </row>
        <row r="254">
          <cell r="C254" t="str">
            <v>01013004</v>
          </cell>
          <cell r="D254" t="str">
            <v>A4</v>
          </cell>
          <cell r="E254" t="str">
            <v>A4</v>
          </cell>
        </row>
        <row r="255">
          <cell r="C255" t="str">
            <v>01013021</v>
          </cell>
          <cell r="D255" t="str">
            <v>A4</v>
          </cell>
          <cell r="E255" t="str">
            <v>A4</v>
          </cell>
        </row>
        <row r="256">
          <cell r="C256" t="str">
            <v>01013006</v>
          </cell>
          <cell r="D256" t="str">
            <v>A3</v>
          </cell>
          <cell r="E256" t="str">
            <v>A3</v>
          </cell>
        </row>
        <row r="257">
          <cell r="C257" t="str">
            <v>01013018</v>
          </cell>
          <cell r="D257" t="str">
            <v>A4</v>
          </cell>
          <cell r="E257" t="str">
            <v>A4</v>
          </cell>
        </row>
        <row r="258">
          <cell r="C258" t="str">
            <v>01013019</v>
          </cell>
          <cell r="D258" t="str">
            <v>A4</v>
          </cell>
          <cell r="E258" t="str">
            <v>A4</v>
          </cell>
        </row>
        <row r="259">
          <cell r="C259" t="str">
            <v>01013016</v>
          </cell>
          <cell r="D259" t="str">
            <v>A4</v>
          </cell>
          <cell r="E259" t="str">
            <v>A4</v>
          </cell>
        </row>
        <row r="260">
          <cell r="C260" t="str">
            <v>01013017</v>
          </cell>
          <cell r="D260" t="str">
            <v>A4</v>
          </cell>
          <cell r="E260" t="str">
            <v>A4</v>
          </cell>
        </row>
        <row r="261">
          <cell r="C261" t="str">
            <v>01013027</v>
          </cell>
          <cell r="D261" t="str">
            <v>A4</v>
          </cell>
          <cell r="E261" t="str">
            <v>A4</v>
          </cell>
        </row>
        <row r="262">
          <cell r="C262" t="str">
            <v>01013026</v>
          </cell>
          <cell r="D262" t="str">
            <v>A4</v>
          </cell>
          <cell r="E262" t="str">
            <v>A4</v>
          </cell>
        </row>
        <row r="263">
          <cell r="C263" t="str">
            <v>01013029</v>
          </cell>
          <cell r="D263" t="str">
            <v>A4</v>
          </cell>
          <cell r="E263" t="str">
            <v>A3</v>
          </cell>
        </row>
        <row r="264">
          <cell r="C264" t="str">
            <v>01013028</v>
          </cell>
          <cell r="D264" t="str">
            <v>A4</v>
          </cell>
          <cell r="E264" t="str">
            <v>A4</v>
          </cell>
        </row>
        <row r="265">
          <cell r="C265" t="str">
            <v>01013005</v>
          </cell>
          <cell r="D265" t="str">
            <v>A4</v>
          </cell>
          <cell r="E265" t="str">
            <v>A4</v>
          </cell>
        </row>
        <row r="266">
          <cell r="C266" t="str">
            <v>01013022</v>
          </cell>
          <cell r="D266" t="str">
            <v>A3</v>
          </cell>
          <cell r="E266" t="str">
            <v>A1</v>
          </cell>
        </row>
        <row r="267">
          <cell r="C267" t="str">
            <v>01013047</v>
          </cell>
          <cell r="D267" t="str">
            <v>A4</v>
          </cell>
          <cell r="E267" t="str">
            <v>A4</v>
          </cell>
        </row>
        <row r="268">
          <cell r="C268" t="str">
            <v>01013070</v>
          </cell>
          <cell r="D268" t="str">
            <v>A4</v>
          </cell>
          <cell r="E268" t="str">
            <v>A4</v>
          </cell>
        </row>
        <row r="269">
          <cell r="C269" t="str">
            <v>01014047</v>
          </cell>
          <cell r="D269" t="str">
            <v>A4</v>
          </cell>
          <cell r="E269" t="str">
            <v>A4</v>
          </cell>
        </row>
        <row r="270">
          <cell r="C270" t="str">
            <v>01013079</v>
          </cell>
          <cell r="D270" t="str">
            <v>A4</v>
          </cell>
          <cell r="E270" t="str">
            <v>A4</v>
          </cell>
        </row>
        <row r="271">
          <cell r="C271" t="str">
            <v>01013087</v>
          </cell>
          <cell r="D271" t="str">
            <v>A3</v>
          </cell>
          <cell r="E271" t="str">
            <v>A3</v>
          </cell>
        </row>
        <row r="272">
          <cell r="C272" t="str">
            <v>01013094</v>
          </cell>
          <cell r="D272" t="str">
            <v>A4</v>
          </cell>
          <cell r="E272" t="str">
            <v>A4</v>
          </cell>
        </row>
        <row r="273">
          <cell r="C273" t="str">
            <v>01013117</v>
          </cell>
          <cell r="D273" t="str">
            <v>A4</v>
          </cell>
          <cell r="E273" t="str">
            <v>A4</v>
          </cell>
        </row>
        <row r="274">
          <cell r="C274" t="str">
            <v>01013116</v>
          </cell>
          <cell r="D274" t="str">
            <v>A4</v>
          </cell>
          <cell r="E274" t="str">
            <v>A4</v>
          </cell>
        </row>
        <row r="275">
          <cell r="C275" t="str">
            <v>01013128</v>
          </cell>
          <cell r="D275" t="str">
            <v>A4</v>
          </cell>
          <cell r="E275" t="str">
            <v>A4</v>
          </cell>
        </row>
        <row r="276">
          <cell r="C276">
            <v>0</v>
          </cell>
          <cell r="D276">
            <v>0</v>
          </cell>
          <cell r="E276">
            <v>1</v>
          </cell>
        </row>
        <row r="277">
          <cell r="C277" t="str">
            <v>01013096</v>
          </cell>
          <cell r="D277" t="str">
            <v>A3</v>
          </cell>
          <cell r="E277" t="str">
            <v>A3</v>
          </cell>
        </row>
        <row r="278">
          <cell r="C278">
            <v>0</v>
          </cell>
          <cell r="D278">
            <v>0</v>
          </cell>
          <cell r="E278">
            <v>30</v>
          </cell>
        </row>
        <row r="279">
          <cell r="C279">
            <v>0</v>
          </cell>
          <cell r="D279">
            <v>0</v>
          </cell>
          <cell r="E279">
            <v>30</v>
          </cell>
        </row>
        <row r="280">
          <cell r="C280" t="str">
            <v>01014002</v>
          </cell>
          <cell r="D280" t="str">
            <v>A1</v>
          </cell>
          <cell r="E280" t="str">
            <v>A1</v>
          </cell>
        </row>
        <row r="281">
          <cell r="C281" t="str">
            <v>01014004</v>
          </cell>
          <cell r="D281" t="str">
            <v>A1</v>
          </cell>
          <cell r="E281" t="str">
            <v>A1</v>
          </cell>
        </row>
        <row r="282">
          <cell r="C282" t="str">
            <v>01023003</v>
          </cell>
          <cell r="D282" t="str">
            <v>A1</v>
          </cell>
          <cell r="E282" t="str">
            <v>A1</v>
          </cell>
        </row>
        <row r="283">
          <cell r="C283" t="str">
            <v>01014038</v>
          </cell>
          <cell r="D283" t="str">
            <v>A1</v>
          </cell>
          <cell r="E283" t="str">
            <v>A1</v>
          </cell>
        </row>
        <row r="284">
          <cell r="C284" t="str">
            <v>01014051</v>
          </cell>
          <cell r="D284" t="str">
            <v>A3</v>
          </cell>
          <cell r="E284" t="str">
            <v>A3</v>
          </cell>
        </row>
        <row r="285">
          <cell r="C285" t="str">
            <v>01014005</v>
          </cell>
          <cell r="D285" t="str">
            <v>A4</v>
          </cell>
          <cell r="E285" t="str">
            <v>A4</v>
          </cell>
        </row>
        <row r="286">
          <cell r="C286" t="str">
            <v>01014046</v>
          </cell>
          <cell r="D286" t="str">
            <v>A1</v>
          </cell>
          <cell r="E286" t="str">
            <v>A1</v>
          </cell>
        </row>
        <row r="287">
          <cell r="C287" t="str">
            <v>01014026</v>
          </cell>
          <cell r="D287" t="str">
            <v>A3</v>
          </cell>
          <cell r="E287" t="str">
            <v>A3</v>
          </cell>
        </row>
        <row r="288">
          <cell r="C288" t="str">
            <v>01014029</v>
          </cell>
          <cell r="D288" t="str">
            <v>A4</v>
          </cell>
          <cell r="E288" t="str">
            <v>A4</v>
          </cell>
        </row>
        <row r="289">
          <cell r="C289" t="str">
            <v>01014033</v>
          </cell>
          <cell r="D289" t="str">
            <v>A1</v>
          </cell>
          <cell r="E289" t="str">
            <v>A1</v>
          </cell>
        </row>
        <row r="290">
          <cell r="C290" t="str">
            <v>01014013</v>
          </cell>
          <cell r="D290" t="str">
            <v>A3</v>
          </cell>
          <cell r="E290" t="str">
            <v>A3</v>
          </cell>
        </row>
        <row r="291">
          <cell r="C291" t="str">
            <v>01014017</v>
          </cell>
          <cell r="D291" t="str">
            <v>A3</v>
          </cell>
          <cell r="E291" t="str">
            <v>A3</v>
          </cell>
        </row>
        <row r="292">
          <cell r="C292" t="str">
            <v>01014034</v>
          </cell>
          <cell r="D292" t="str">
            <v>A4</v>
          </cell>
          <cell r="E292" t="str">
            <v>A4</v>
          </cell>
        </row>
        <row r="293">
          <cell r="C293" t="str">
            <v>01014020</v>
          </cell>
          <cell r="D293" t="str">
            <v>A3</v>
          </cell>
          <cell r="E293" t="str">
            <v>A3</v>
          </cell>
        </row>
        <row r="294">
          <cell r="C294" t="str">
            <v>01014018</v>
          </cell>
          <cell r="D294" t="str">
            <v>A3</v>
          </cell>
          <cell r="E294" t="str">
            <v>A3</v>
          </cell>
        </row>
        <row r="295">
          <cell r="C295" t="str">
            <v>01014042</v>
          </cell>
          <cell r="D295" t="str">
            <v>A3</v>
          </cell>
          <cell r="E295" t="str">
            <v>A3</v>
          </cell>
        </row>
        <row r="296">
          <cell r="C296" t="str">
            <v>01014019</v>
          </cell>
          <cell r="D296" t="str">
            <v>A3</v>
          </cell>
          <cell r="E296" t="str">
            <v>A3</v>
          </cell>
        </row>
        <row r="297">
          <cell r="C297" t="str">
            <v>01014010</v>
          </cell>
          <cell r="D297" t="str">
            <v>A3</v>
          </cell>
          <cell r="E297" t="str">
            <v>A3</v>
          </cell>
        </row>
        <row r="298">
          <cell r="C298" t="str">
            <v>01014030</v>
          </cell>
          <cell r="D298" t="str">
            <v>A3</v>
          </cell>
          <cell r="E298" t="str">
            <v>A3</v>
          </cell>
        </row>
        <row r="299">
          <cell r="C299" t="str">
            <v>01014024</v>
          </cell>
          <cell r="D299" t="str">
            <v>A2</v>
          </cell>
          <cell r="E299" t="str">
            <v>A2</v>
          </cell>
        </row>
        <row r="300">
          <cell r="C300" t="str">
            <v>01014048</v>
          </cell>
          <cell r="D300" t="str">
            <v>A1</v>
          </cell>
          <cell r="E300" t="str">
            <v>A1</v>
          </cell>
        </row>
        <row r="301">
          <cell r="C301" t="str">
            <v>01014022</v>
          </cell>
          <cell r="D301" t="str">
            <v>A3</v>
          </cell>
          <cell r="E301" t="str">
            <v>A3</v>
          </cell>
        </row>
        <row r="302">
          <cell r="C302" t="str">
            <v>01014025</v>
          </cell>
          <cell r="D302" t="str">
            <v>A4</v>
          </cell>
          <cell r="E302" t="str">
            <v>A4</v>
          </cell>
        </row>
        <row r="303">
          <cell r="C303" t="str">
            <v>01014032</v>
          </cell>
          <cell r="D303" t="str">
            <v>A3</v>
          </cell>
          <cell r="E303" t="str">
            <v>A3</v>
          </cell>
        </row>
        <row r="304">
          <cell r="C304" t="str">
            <v>01014006</v>
          </cell>
          <cell r="D304" t="str">
            <v>A3</v>
          </cell>
          <cell r="E304" t="str">
            <v>A3</v>
          </cell>
        </row>
        <row r="305">
          <cell r="C305" t="str">
            <v>01014052</v>
          </cell>
          <cell r="D305" t="str">
            <v>A1</v>
          </cell>
          <cell r="E305" t="str">
            <v>A1</v>
          </cell>
        </row>
        <row r="306">
          <cell r="C306" t="str">
            <v>01014009</v>
          </cell>
          <cell r="D306" t="str">
            <v>A3</v>
          </cell>
          <cell r="E306" t="str">
            <v>A3</v>
          </cell>
        </row>
        <row r="307">
          <cell r="C307" t="str">
            <v>01014045</v>
          </cell>
          <cell r="D307" t="str">
            <v>A1</v>
          </cell>
          <cell r="E307" t="str">
            <v>A1</v>
          </cell>
        </row>
        <row r="308">
          <cell r="C308" t="str">
            <v>01014021</v>
          </cell>
          <cell r="D308" t="str">
            <v>A3</v>
          </cell>
          <cell r="E308" t="str">
            <v>A3</v>
          </cell>
        </row>
        <row r="309">
          <cell r="C309" t="str">
            <v>01014016</v>
          </cell>
          <cell r="D309" t="str">
            <v>A3</v>
          </cell>
          <cell r="E309" t="str">
            <v>A2</v>
          </cell>
        </row>
        <row r="310">
          <cell r="C310">
            <v>0</v>
          </cell>
          <cell r="D310">
            <v>0</v>
          </cell>
          <cell r="E310">
            <v>8</v>
          </cell>
        </row>
        <row r="311">
          <cell r="C311">
            <v>0</v>
          </cell>
          <cell r="D311">
            <v>0</v>
          </cell>
          <cell r="E311">
            <v>8</v>
          </cell>
        </row>
        <row r="312">
          <cell r="C312" t="str">
            <v>01016008</v>
          </cell>
          <cell r="D312" t="str">
            <v>A3</v>
          </cell>
          <cell r="E312" t="str">
            <v>A2</v>
          </cell>
        </row>
        <row r="313">
          <cell r="C313" t="str">
            <v>01016004</v>
          </cell>
          <cell r="D313" t="str">
            <v>A3</v>
          </cell>
          <cell r="E313" t="str">
            <v>A3</v>
          </cell>
        </row>
        <row r="314">
          <cell r="C314" t="str">
            <v>01016002</v>
          </cell>
          <cell r="D314" t="str">
            <v>A4</v>
          </cell>
          <cell r="E314" t="str">
            <v>A4</v>
          </cell>
        </row>
        <row r="315">
          <cell r="C315" t="str">
            <v>01016006</v>
          </cell>
          <cell r="D315" t="str">
            <v>A3</v>
          </cell>
          <cell r="E315" t="str">
            <v>A3</v>
          </cell>
        </row>
        <row r="316">
          <cell r="C316" t="str">
            <v>01016005</v>
          </cell>
          <cell r="D316" t="str">
            <v>A3</v>
          </cell>
          <cell r="E316" t="str">
            <v>A3</v>
          </cell>
        </row>
        <row r="317">
          <cell r="C317" t="str">
            <v>01016012</v>
          </cell>
          <cell r="D317" t="str">
            <v>A3</v>
          </cell>
          <cell r="E317" t="str">
            <v>A3</v>
          </cell>
        </row>
        <row r="318">
          <cell r="C318" t="str">
            <v>01016010</v>
          </cell>
          <cell r="D318" t="str">
            <v>A4</v>
          </cell>
          <cell r="E318" t="str">
            <v>A4</v>
          </cell>
        </row>
        <row r="319">
          <cell r="C319" t="str">
            <v>01016007</v>
          </cell>
          <cell r="D319" t="str">
            <v>A3</v>
          </cell>
          <cell r="E319" t="str">
            <v>A3</v>
          </cell>
        </row>
        <row r="320">
          <cell r="C320">
            <v>0</v>
          </cell>
          <cell r="D320">
            <v>0</v>
          </cell>
          <cell r="E320">
            <v>12</v>
          </cell>
        </row>
        <row r="321">
          <cell r="C321">
            <v>0</v>
          </cell>
          <cell r="D321">
            <v>0</v>
          </cell>
          <cell r="E321">
            <v>12</v>
          </cell>
        </row>
        <row r="322">
          <cell r="C322" t="str">
            <v>01004014</v>
          </cell>
          <cell r="D322" t="str">
            <v>A1</v>
          </cell>
          <cell r="E322" t="str">
            <v>A1</v>
          </cell>
        </row>
        <row r="323">
          <cell r="C323" t="str">
            <v>01029001</v>
          </cell>
          <cell r="D323" t="str">
            <v>A3</v>
          </cell>
          <cell r="E323" t="str">
            <v>A2</v>
          </cell>
        </row>
        <row r="324">
          <cell r="C324" t="str">
            <v>01013020</v>
          </cell>
          <cell r="D324" t="str">
            <v>A4</v>
          </cell>
          <cell r="E324" t="str">
            <v>A4</v>
          </cell>
        </row>
        <row r="325">
          <cell r="C325" t="str">
            <v>01013010</v>
          </cell>
          <cell r="D325" t="str">
            <v>A4</v>
          </cell>
          <cell r="E325" t="str">
            <v>A4</v>
          </cell>
        </row>
        <row r="326">
          <cell r="C326" t="str">
            <v>01013009</v>
          </cell>
          <cell r="D326" t="str">
            <v>A4</v>
          </cell>
          <cell r="E326" t="str">
            <v>A4</v>
          </cell>
        </row>
        <row r="327">
          <cell r="C327" t="str">
            <v>01013008</v>
          </cell>
          <cell r="D327" t="str">
            <v>A4</v>
          </cell>
          <cell r="E327" t="str">
            <v>A4</v>
          </cell>
        </row>
        <row r="328">
          <cell r="C328" t="str">
            <v>01013011</v>
          </cell>
          <cell r="D328" t="str">
            <v>A4</v>
          </cell>
          <cell r="E328" t="str">
            <v>A4</v>
          </cell>
        </row>
        <row r="329">
          <cell r="C329" t="str">
            <v>01013023</v>
          </cell>
          <cell r="D329" t="str">
            <v>A4</v>
          </cell>
          <cell r="E329" t="str">
            <v>A4</v>
          </cell>
        </row>
        <row r="330">
          <cell r="C330" t="str">
            <v>01013015</v>
          </cell>
          <cell r="D330" t="str">
            <v>A4</v>
          </cell>
          <cell r="E330" t="str">
            <v>A4</v>
          </cell>
        </row>
        <row r="331">
          <cell r="C331" t="str">
            <v>01029016</v>
          </cell>
          <cell r="D331" t="str">
            <v>A3</v>
          </cell>
          <cell r="E331" t="str">
            <v>A3</v>
          </cell>
        </row>
        <row r="332">
          <cell r="C332" t="str">
            <v>01028013</v>
          </cell>
          <cell r="D332" t="str">
            <v>A4</v>
          </cell>
          <cell r="E332" t="str">
            <v>A4</v>
          </cell>
        </row>
        <row r="333">
          <cell r="C333" t="str">
            <v>01028017</v>
          </cell>
          <cell r="D333" t="str">
            <v>A2</v>
          </cell>
          <cell r="E333" t="str">
            <v>A2</v>
          </cell>
        </row>
        <row r="334">
          <cell r="C334">
            <v>0</v>
          </cell>
          <cell r="D334">
            <v>0</v>
          </cell>
          <cell r="E334">
            <v>13</v>
          </cell>
        </row>
        <row r="335">
          <cell r="C335">
            <v>0</v>
          </cell>
          <cell r="D335">
            <v>0</v>
          </cell>
          <cell r="E335">
            <v>13</v>
          </cell>
        </row>
        <row r="336">
          <cell r="C336" t="str">
            <v>01025007</v>
          </cell>
          <cell r="D336" t="str">
            <v>A3</v>
          </cell>
          <cell r="E336" t="str">
            <v>A2</v>
          </cell>
        </row>
        <row r="337">
          <cell r="C337" t="str">
            <v>01025004</v>
          </cell>
          <cell r="D337" t="str">
            <v>A3</v>
          </cell>
          <cell r="E337" t="str">
            <v>A2</v>
          </cell>
        </row>
        <row r="338">
          <cell r="C338" t="str">
            <v>01025002</v>
          </cell>
          <cell r="D338" t="str">
            <v>A3</v>
          </cell>
          <cell r="E338" t="str">
            <v>A2</v>
          </cell>
        </row>
        <row r="339">
          <cell r="C339" t="str">
            <v>01025016</v>
          </cell>
          <cell r="D339" t="str">
            <v>A3</v>
          </cell>
          <cell r="E339" t="str">
            <v>A3</v>
          </cell>
        </row>
        <row r="340">
          <cell r="C340" t="str">
            <v>01025018</v>
          </cell>
          <cell r="D340" t="str">
            <v>A4</v>
          </cell>
          <cell r="E340" t="str">
            <v>A4</v>
          </cell>
        </row>
        <row r="341">
          <cell r="C341" t="str">
            <v>01009027</v>
          </cell>
          <cell r="D341" t="str">
            <v>A3</v>
          </cell>
          <cell r="E341" t="str">
            <v>A3</v>
          </cell>
        </row>
        <row r="342">
          <cell r="C342" t="str">
            <v>01025052</v>
          </cell>
          <cell r="D342" t="str">
            <v>A3</v>
          </cell>
          <cell r="E342" t="str">
            <v>A3</v>
          </cell>
        </row>
        <row r="343">
          <cell r="C343" t="str">
            <v>01015053</v>
          </cell>
          <cell r="D343" t="str">
            <v>A3</v>
          </cell>
          <cell r="E343" t="str">
            <v>A3</v>
          </cell>
        </row>
        <row r="344">
          <cell r="C344" t="str">
            <v>01025008</v>
          </cell>
          <cell r="D344" t="str">
            <v>A3</v>
          </cell>
          <cell r="E344" t="str">
            <v>A3</v>
          </cell>
        </row>
        <row r="345">
          <cell r="C345" t="str">
            <v>01003013</v>
          </cell>
          <cell r="D345" t="str">
            <v>A1</v>
          </cell>
          <cell r="E345" t="str">
            <v>A1</v>
          </cell>
        </row>
        <row r="346">
          <cell r="C346" t="str">
            <v>01025015</v>
          </cell>
          <cell r="D346" t="str">
            <v>A3</v>
          </cell>
          <cell r="E346" t="str">
            <v>A3</v>
          </cell>
        </row>
        <row r="347">
          <cell r="C347" t="str">
            <v>01025101</v>
          </cell>
          <cell r="D347" t="str">
            <v>KXL</v>
          </cell>
          <cell r="E347" t="str">
            <v>KXL</v>
          </cell>
        </row>
        <row r="348">
          <cell r="C348" t="str">
            <v>01003014</v>
          </cell>
          <cell r="D348" t="str">
            <v>A2</v>
          </cell>
          <cell r="E348" t="str">
            <v>A2</v>
          </cell>
        </row>
        <row r="349">
          <cell r="C349">
            <v>0</v>
          </cell>
          <cell r="D349">
            <v>0</v>
          </cell>
          <cell r="E349">
            <v>7</v>
          </cell>
        </row>
        <row r="350">
          <cell r="C350">
            <v>0</v>
          </cell>
          <cell r="D350">
            <v>0</v>
          </cell>
          <cell r="E350">
            <v>7</v>
          </cell>
        </row>
        <row r="351">
          <cell r="C351" t="str">
            <v>01025029</v>
          </cell>
          <cell r="D351" t="str">
            <v>A3</v>
          </cell>
          <cell r="E351" t="str">
            <v>A1</v>
          </cell>
        </row>
        <row r="352">
          <cell r="C352" t="str">
            <v>01025009</v>
          </cell>
          <cell r="D352" t="str">
            <v>A3</v>
          </cell>
          <cell r="E352" t="str">
            <v>A2</v>
          </cell>
        </row>
        <row r="353">
          <cell r="C353" t="str">
            <v>01016003</v>
          </cell>
          <cell r="D353" t="str">
            <v>A4</v>
          </cell>
          <cell r="E353" t="str">
            <v>A4</v>
          </cell>
        </row>
        <row r="354">
          <cell r="C354" t="str">
            <v>01025033</v>
          </cell>
          <cell r="D354" t="str">
            <v>A3</v>
          </cell>
          <cell r="E354" t="str">
            <v>A3</v>
          </cell>
        </row>
        <row r="355">
          <cell r="C355" t="str">
            <v>01025020</v>
          </cell>
          <cell r="D355" t="str">
            <v>A4</v>
          </cell>
          <cell r="E355" t="str">
            <v>A4</v>
          </cell>
        </row>
        <row r="356">
          <cell r="C356" t="str">
            <v>01025012</v>
          </cell>
          <cell r="D356" t="str">
            <v>A4</v>
          </cell>
          <cell r="E356" t="str">
            <v>A4</v>
          </cell>
        </row>
        <row r="357">
          <cell r="C357" t="str">
            <v>01025027</v>
          </cell>
          <cell r="D357" t="str">
            <v>A DN</v>
          </cell>
          <cell r="E357" t="str">
            <v>A DN</v>
          </cell>
        </row>
        <row r="358">
          <cell r="C358">
            <v>0</v>
          </cell>
          <cell r="D358">
            <v>0</v>
          </cell>
          <cell r="E358">
            <v>7</v>
          </cell>
        </row>
        <row r="359">
          <cell r="C359">
            <v>0</v>
          </cell>
          <cell r="D359">
            <v>0</v>
          </cell>
          <cell r="E359">
            <v>4</v>
          </cell>
        </row>
        <row r="360">
          <cell r="C360" t="str">
            <v>01015042</v>
          </cell>
          <cell r="D360" t="str">
            <v>A1</v>
          </cell>
          <cell r="E360" t="str">
            <v>A1</v>
          </cell>
        </row>
        <row r="361">
          <cell r="C361" t="str">
            <v>01018003</v>
          </cell>
          <cell r="D361" t="str">
            <v>A4</v>
          </cell>
          <cell r="E361" t="str">
            <v>A4</v>
          </cell>
        </row>
        <row r="362">
          <cell r="C362" t="str">
            <v>01018002</v>
          </cell>
          <cell r="D362" t="str">
            <v>A3</v>
          </cell>
          <cell r="E362" t="str">
            <v>A3</v>
          </cell>
        </row>
        <row r="363">
          <cell r="C363" t="str">
            <v>01018005</v>
          </cell>
          <cell r="D363" t="str">
            <v>A3</v>
          </cell>
          <cell r="E363" t="str">
            <v>A3</v>
          </cell>
        </row>
        <row r="364">
          <cell r="C364">
            <v>0</v>
          </cell>
          <cell r="D364">
            <v>0</v>
          </cell>
          <cell r="E364">
            <v>3</v>
          </cell>
        </row>
        <row r="365">
          <cell r="C365" t="str">
            <v>01018008</v>
          </cell>
          <cell r="D365" t="str">
            <v>A3</v>
          </cell>
          <cell r="E365" t="str">
            <v>A3</v>
          </cell>
        </row>
        <row r="366">
          <cell r="C366" t="str">
            <v>01018007</v>
          </cell>
          <cell r="D366" t="str">
            <v>A3</v>
          </cell>
          <cell r="E366" t="str">
            <v>A3</v>
          </cell>
        </row>
        <row r="367">
          <cell r="C367" t="str">
            <v>01018009</v>
          </cell>
          <cell r="D367" t="str">
            <v>A3</v>
          </cell>
          <cell r="E367" t="str">
            <v>A3</v>
          </cell>
        </row>
        <row r="368">
          <cell r="C368">
            <v>0</v>
          </cell>
          <cell r="D368">
            <v>0</v>
          </cell>
          <cell r="E368">
            <v>10</v>
          </cell>
        </row>
        <row r="369">
          <cell r="C369">
            <v>0</v>
          </cell>
          <cell r="D369">
            <v>0</v>
          </cell>
          <cell r="E369">
            <v>6</v>
          </cell>
        </row>
        <row r="370">
          <cell r="C370" t="str">
            <v>01004005</v>
          </cell>
          <cell r="D370" t="str">
            <v>A1</v>
          </cell>
          <cell r="E370" t="str">
            <v>A1</v>
          </cell>
        </row>
        <row r="371">
          <cell r="C371" t="str">
            <v>01002021</v>
          </cell>
          <cell r="D371" t="str">
            <v>A1</v>
          </cell>
          <cell r="E371" t="str">
            <v>A1</v>
          </cell>
        </row>
        <row r="372">
          <cell r="C372" t="str">
            <v>01019002</v>
          </cell>
          <cell r="D372" t="str">
            <v>A4</v>
          </cell>
          <cell r="E372" t="str">
            <v>A4</v>
          </cell>
        </row>
        <row r="373">
          <cell r="C373" t="str">
            <v>01015028</v>
          </cell>
          <cell r="D373" t="str">
            <v>A3</v>
          </cell>
          <cell r="E373" t="str">
            <v>A3</v>
          </cell>
        </row>
        <row r="374">
          <cell r="C374" t="str">
            <v>01008034</v>
          </cell>
          <cell r="D374" t="str">
            <v>A2</v>
          </cell>
          <cell r="E374" t="str">
            <v>A2</v>
          </cell>
        </row>
        <row r="375">
          <cell r="C375" t="str">
            <v>01015026</v>
          </cell>
          <cell r="D375" t="str">
            <v>A2</v>
          </cell>
          <cell r="E375" t="str">
            <v>A2</v>
          </cell>
        </row>
        <row r="376">
          <cell r="C376">
            <v>0</v>
          </cell>
          <cell r="D376">
            <v>0</v>
          </cell>
          <cell r="E376">
            <v>4</v>
          </cell>
        </row>
        <row r="377">
          <cell r="C377" t="str">
            <v>01019001</v>
          </cell>
          <cell r="D377" t="str">
            <v>A4</v>
          </cell>
          <cell r="E377" t="str">
            <v>A4</v>
          </cell>
        </row>
        <row r="378">
          <cell r="C378" t="str">
            <v>01005005</v>
          </cell>
          <cell r="D378" t="str">
            <v>A2</v>
          </cell>
          <cell r="E378" t="str">
            <v>A1</v>
          </cell>
        </row>
        <row r="379">
          <cell r="C379" t="str">
            <v>01017008</v>
          </cell>
          <cell r="D379" t="str">
            <v>A2</v>
          </cell>
          <cell r="E379" t="str">
            <v>A2</v>
          </cell>
        </row>
        <row r="380">
          <cell r="C380" t="str">
            <v>01019003</v>
          </cell>
          <cell r="D380" t="str">
            <v>A3</v>
          </cell>
          <cell r="E380" t="str">
            <v>A3</v>
          </cell>
        </row>
        <row r="381">
          <cell r="C381">
            <v>0</v>
          </cell>
          <cell r="D381">
            <v>0</v>
          </cell>
          <cell r="E381">
            <v>3</v>
          </cell>
        </row>
        <row r="382">
          <cell r="C382">
            <v>0</v>
          </cell>
          <cell r="D382">
            <v>0</v>
          </cell>
          <cell r="E382">
            <v>2</v>
          </cell>
        </row>
        <row r="383">
          <cell r="C383" t="str">
            <v>01021001</v>
          </cell>
          <cell r="D383" t="str">
            <v>A1</v>
          </cell>
          <cell r="E383" t="str">
            <v>A1</v>
          </cell>
        </row>
        <row r="384">
          <cell r="C384" t="str">
            <v>01021003</v>
          </cell>
          <cell r="D384" t="str">
            <v>A2</v>
          </cell>
          <cell r="E384" t="str">
            <v>A3</v>
          </cell>
        </row>
        <row r="385">
          <cell r="C385">
            <v>0</v>
          </cell>
          <cell r="D385">
            <v>0</v>
          </cell>
          <cell r="E385">
            <v>1</v>
          </cell>
        </row>
        <row r="386">
          <cell r="C386" t="str">
            <v>01021004</v>
          </cell>
          <cell r="D386" t="str">
            <v>A2</v>
          </cell>
          <cell r="E386" t="str">
            <v>A2</v>
          </cell>
        </row>
        <row r="387">
          <cell r="C387">
            <v>0</v>
          </cell>
          <cell r="D387">
            <v>0</v>
          </cell>
          <cell r="E387">
            <v>7</v>
          </cell>
        </row>
        <row r="388">
          <cell r="C388">
            <v>0</v>
          </cell>
          <cell r="D388">
            <v>0</v>
          </cell>
          <cell r="E388">
            <v>4</v>
          </cell>
        </row>
        <row r="389">
          <cell r="C389" t="str">
            <v>01017003</v>
          </cell>
          <cell r="D389" t="str">
            <v>A1</v>
          </cell>
          <cell r="E389" t="str">
            <v>A1</v>
          </cell>
        </row>
        <row r="390">
          <cell r="C390" t="str">
            <v>01023002</v>
          </cell>
          <cell r="D390" t="str">
            <v>A1</v>
          </cell>
          <cell r="E390" t="str">
            <v>A1</v>
          </cell>
        </row>
        <row r="391">
          <cell r="C391" t="str">
            <v>01017010</v>
          </cell>
          <cell r="D391" t="str">
            <v>A1</v>
          </cell>
          <cell r="E391" t="str">
            <v>A1</v>
          </cell>
        </row>
        <row r="392">
          <cell r="C392" t="str">
            <v>01018004</v>
          </cell>
          <cell r="D392" t="str">
            <v>A2</v>
          </cell>
          <cell r="E392" t="str">
            <v>A1</v>
          </cell>
        </row>
        <row r="393">
          <cell r="C393">
            <v>0</v>
          </cell>
          <cell r="D393">
            <v>0</v>
          </cell>
          <cell r="E393">
            <v>3</v>
          </cell>
        </row>
        <row r="394">
          <cell r="C394" t="str">
            <v>01025013</v>
          </cell>
          <cell r="D394" t="str">
            <v>B1</v>
          </cell>
          <cell r="E394" t="str">
            <v>B1</v>
          </cell>
        </row>
        <row r="395">
          <cell r="C395" t="str">
            <v>01031001</v>
          </cell>
          <cell r="D395" t="str">
            <v>A2</v>
          </cell>
          <cell r="E395" t="str">
            <v>A1</v>
          </cell>
        </row>
        <row r="396">
          <cell r="C396" t="str">
            <v>01031002</v>
          </cell>
          <cell r="D396" t="str">
            <v>A4</v>
          </cell>
          <cell r="E396" t="str">
            <v>A4</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C11" t="str">
            <v>01001006</v>
          </cell>
          <cell r="D11" t="str">
            <v>A1</v>
          </cell>
          <cell r="E11" t="str">
            <v>A1</v>
          </cell>
        </row>
        <row r="12">
          <cell r="C12" t="str">
            <v>01002001</v>
          </cell>
          <cell r="D12" t="str">
            <v>A1</v>
          </cell>
          <cell r="E12" t="str">
            <v>A1</v>
          </cell>
        </row>
        <row r="13">
          <cell r="C13" t="str">
            <v>01014037</v>
          </cell>
          <cell r="D13" t="str">
            <v>A1</v>
          </cell>
          <cell r="E13" t="str">
            <v>A1</v>
          </cell>
        </row>
        <row r="14">
          <cell r="C14">
            <v>0</v>
          </cell>
          <cell r="D14">
            <v>0</v>
          </cell>
          <cell r="E14">
            <v>8</v>
          </cell>
        </row>
        <row r="15">
          <cell r="C15">
            <v>0</v>
          </cell>
          <cell r="D15">
            <v>0</v>
          </cell>
          <cell r="E15">
            <v>5</v>
          </cell>
        </row>
        <row r="16">
          <cell r="C16" t="str">
            <v>01002024</v>
          </cell>
          <cell r="D16" t="str">
            <v>A1</v>
          </cell>
          <cell r="E16" t="str">
            <v>A1</v>
          </cell>
        </row>
        <row r="17">
          <cell r="C17" t="str">
            <v>01003009</v>
          </cell>
          <cell r="D17" t="str">
            <v>A1</v>
          </cell>
          <cell r="E17" t="str">
            <v>A1</v>
          </cell>
        </row>
        <row r="18">
          <cell r="C18" t="str">
            <v>01003005</v>
          </cell>
          <cell r="D18" t="str">
            <v>A3</v>
          </cell>
          <cell r="E18" t="str">
            <v>A3</v>
          </cell>
        </row>
        <row r="19">
          <cell r="C19" t="str">
            <v>01023004</v>
          </cell>
          <cell r="D19" t="str">
            <v>A1</v>
          </cell>
          <cell r="E19" t="str">
            <v>A1</v>
          </cell>
        </row>
        <row r="20">
          <cell r="C20" t="str">
            <v>01003007</v>
          </cell>
          <cell r="D20" t="str">
            <v>A2</v>
          </cell>
          <cell r="E20" t="str">
            <v>A2</v>
          </cell>
        </row>
        <row r="21">
          <cell r="C21">
            <v>0</v>
          </cell>
          <cell r="D21">
            <v>0</v>
          </cell>
          <cell r="E21">
            <v>3</v>
          </cell>
        </row>
        <row r="22">
          <cell r="C22" t="str">
            <v>01003008</v>
          </cell>
          <cell r="D22" t="str">
            <v>A2</v>
          </cell>
          <cell r="E22" t="str">
            <v>A2</v>
          </cell>
        </row>
        <row r="23">
          <cell r="C23" t="str">
            <v>01003015</v>
          </cell>
          <cell r="D23" t="str">
            <v>A2</v>
          </cell>
          <cell r="E23" t="str">
            <v>A2</v>
          </cell>
        </row>
        <row r="24">
          <cell r="C24" t="str">
            <v>01003016</v>
          </cell>
          <cell r="D24" t="str">
            <v>A3</v>
          </cell>
          <cell r="E24" t="str">
            <v>A2</v>
          </cell>
        </row>
        <row r="25">
          <cell r="C25">
            <v>0</v>
          </cell>
          <cell r="D25">
            <v>0</v>
          </cell>
          <cell r="E25">
            <v>18</v>
          </cell>
        </row>
        <row r="26">
          <cell r="C26">
            <v>0</v>
          </cell>
          <cell r="D26">
            <v>0</v>
          </cell>
          <cell r="E26">
            <v>12</v>
          </cell>
        </row>
        <row r="27">
          <cell r="C27" t="str">
            <v>01005007</v>
          </cell>
          <cell r="D27" t="str">
            <v>A1</v>
          </cell>
          <cell r="E27" t="str">
            <v>A1</v>
          </cell>
        </row>
        <row r="28">
          <cell r="C28" t="str">
            <v>01014007</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A1</v>
          </cell>
          <cell r="E31" t="str">
            <v>A1</v>
          </cell>
        </row>
        <row r="32">
          <cell r="C32" t="str">
            <v>01005009</v>
          </cell>
          <cell r="D32" t="str">
            <v>A3</v>
          </cell>
          <cell r="E32" t="str">
            <v>A2</v>
          </cell>
        </row>
        <row r="33">
          <cell r="C33" t="str">
            <v>01004009</v>
          </cell>
          <cell r="D33" t="str">
            <v>A3</v>
          </cell>
          <cell r="E33" t="str">
            <v>A3</v>
          </cell>
        </row>
        <row r="34">
          <cell r="C34" t="str">
            <v>01002020</v>
          </cell>
          <cell r="D34" t="str">
            <v>A1</v>
          </cell>
          <cell r="E34" t="str">
            <v>A1</v>
          </cell>
        </row>
        <row r="35">
          <cell r="C35" t="str">
            <v>01012026</v>
          </cell>
          <cell r="D35" t="str">
            <v>A3</v>
          </cell>
          <cell r="E35" t="str">
            <v>A3</v>
          </cell>
        </row>
        <row r="36">
          <cell r="C36" t="str">
            <v>01022058</v>
          </cell>
          <cell r="D36" t="str">
            <v>A3</v>
          </cell>
          <cell r="E36" t="str">
            <v>A3</v>
          </cell>
        </row>
        <row r="37">
          <cell r="C37" t="str">
            <v>01022048</v>
          </cell>
          <cell r="D37" t="str">
            <v>A3</v>
          </cell>
          <cell r="E37" t="str">
            <v>A3</v>
          </cell>
        </row>
        <row r="38">
          <cell r="C38" t="str">
            <v>01010026</v>
          </cell>
          <cell r="D38" t="str">
            <v>A3</v>
          </cell>
          <cell r="E38" t="str">
            <v>A3</v>
          </cell>
        </row>
        <row r="39">
          <cell r="C39">
            <v>0</v>
          </cell>
          <cell r="D39">
            <v>0</v>
          </cell>
          <cell r="E39">
            <v>6</v>
          </cell>
        </row>
        <row r="40">
          <cell r="C40" t="str">
            <v>01004020</v>
          </cell>
          <cell r="D40" t="str">
            <v>A2</v>
          </cell>
          <cell r="E40" t="str">
            <v>A2</v>
          </cell>
        </row>
        <row r="41">
          <cell r="C41" t="str">
            <v>01011017</v>
          </cell>
          <cell r="D41" t="str">
            <v>A3</v>
          </cell>
          <cell r="E41" t="str">
            <v>A2</v>
          </cell>
        </row>
        <row r="42">
          <cell r="C42" t="str">
            <v>01022059</v>
          </cell>
          <cell r="D42" t="str">
            <v>A2</v>
          </cell>
          <cell r="E42" t="str">
            <v>A2</v>
          </cell>
        </row>
        <row r="43">
          <cell r="C43" t="str">
            <v>01018006</v>
          </cell>
          <cell r="D43" t="str">
            <v>A3</v>
          </cell>
          <cell r="E43" t="str">
            <v>A3</v>
          </cell>
        </row>
        <row r="44">
          <cell r="C44" t="str">
            <v>01004021</v>
          </cell>
          <cell r="D44" t="str">
            <v>A3</v>
          </cell>
          <cell r="E44" t="str">
            <v>A3</v>
          </cell>
        </row>
        <row r="45">
          <cell r="C45" t="str">
            <v>01004013</v>
          </cell>
          <cell r="D45" t="str">
            <v>A2</v>
          </cell>
          <cell r="E45" t="str">
            <v>A2</v>
          </cell>
        </row>
        <row r="46">
          <cell r="C46">
            <v>0</v>
          </cell>
          <cell r="D46">
            <v>0</v>
          </cell>
          <cell r="E46">
            <v>26</v>
          </cell>
        </row>
        <row r="47">
          <cell r="C47">
            <v>0</v>
          </cell>
          <cell r="D47">
            <v>0</v>
          </cell>
          <cell r="E47">
            <v>12</v>
          </cell>
        </row>
        <row r="48">
          <cell r="C48" t="str">
            <v>01007009</v>
          </cell>
          <cell r="D48" t="str">
            <v>A1</v>
          </cell>
          <cell r="E48" t="str">
            <v>A1</v>
          </cell>
        </row>
        <row r="49">
          <cell r="C49" t="str">
            <v>01002019</v>
          </cell>
          <cell r="D49" t="str">
            <v>A1</v>
          </cell>
          <cell r="E49" t="str">
            <v>A1</v>
          </cell>
        </row>
        <row r="50">
          <cell r="C50" t="str">
            <v>01004007</v>
          </cell>
          <cell r="D50" t="str">
            <v>A1</v>
          </cell>
          <cell r="E50" t="str">
            <v>A1</v>
          </cell>
        </row>
        <row r="51">
          <cell r="C51" t="str">
            <v>01002017</v>
          </cell>
          <cell r="D51" t="str">
            <v>A1</v>
          </cell>
          <cell r="E51" t="str">
            <v>A1</v>
          </cell>
        </row>
        <row r="52">
          <cell r="C52" t="str">
            <v>01002018</v>
          </cell>
          <cell r="D52" t="str">
            <v>A1</v>
          </cell>
          <cell r="E52" t="str">
            <v>A1</v>
          </cell>
        </row>
        <row r="53">
          <cell r="C53" t="str">
            <v>01002005</v>
          </cell>
          <cell r="D53" t="str">
            <v>A2</v>
          </cell>
          <cell r="E53" t="str">
            <v>A1</v>
          </cell>
        </row>
        <row r="54">
          <cell r="C54" t="str">
            <v>01023001</v>
          </cell>
          <cell r="D54" t="str">
            <v>A3</v>
          </cell>
          <cell r="E54" t="str">
            <v>A2</v>
          </cell>
        </row>
        <row r="55">
          <cell r="C55" t="str">
            <v>01017006</v>
          </cell>
          <cell r="D55" t="str">
            <v>A1</v>
          </cell>
          <cell r="E55" t="str">
            <v>A1</v>
          </cell>
        </row>
        <row r="56">
          <cell r="C56" t="str">
            <v>01002032</v>
          </cell>
          <cell r="D56" t="str">
            <v>A1</v>
          </cell>
          <cell r="E56" t="str">
            <v>A1</v>
          </cell>
        </row>
        <row r="57">
          <cell r="C57" t="str">
            <v>01007007</v>
          </cell>
          <cell r="D57" t="str">
            <v>A2</v>
          </cell>
          <cell r="E57" t="str">
            <v>A2</v>
          </cell>
        </row>
        <row r="58">
          <cell r="C58" t="str">
            <v>01007005</v>
          </cell>
          <cell r="D58" t="str">
            <v>A2</v>
          </cell>
          <cell r="E58" t="str">
            <v>A1</v>
          </cell>
        </row>
        <row r="59">
          <cell r="C59" t="str">
            <v>01004012</v>
          </cell>
          <cell r="D59" t="str">
            <v>A3</v>
          </cell>
          <cell r="E59" t="str">
            <v>A3</v>
          </cell>
        </row>
        <row r="60">
          <cell r="C60">
            <v>0</v>
          </cell>
          <cell r="D60">
            <v>0</v>
          </cell>
          <cell r="E60">
            <v>14</v>
          </cell>
        </row>
        <row r="61">
          <cell r="C61" t="str">
            <v>01007006</v>
          </cell>
          <cell r="D61" t="str">
            <v>A3</v>
          </cell>
          <cell r="E61" t="str">
            <v>A3</v>
          </cell>
        </row>
        <row r="62">
          <cell r="C62" t="str">
            <v>01002023</v>
          </cell>
          <cell r="D62" t="str">
            <v>A3</v>
          </cell>
          <cell r="E62" t="str">
            <v>A3</v>
          </cell>
        </row>
        <row r="63">
          <cell r="C63" t="str">
            <v>01002007</v>
          </cell>
          <cell r="D63" t="str">
            <v>A3</v>
          </cell>
          <cell r="E63" t="str">
            <v>A3</v>
          </cell>
        </row>
        <row r="64">
          <cell r="C64" t="str">
            <v>01002010</v>
          </cell>
          <cell r="D64" t="str">
            <v>A3</v>
          </cell>
          <cell r="E64" t="str">
            <v>A2</v>
          </cell>
        </row>
        <row r="65">
          <cell r="C65" t="str">
            <v>01002012</v>
          </cell>
          <cell r="D65" t="str">
            <v>A3</v>
          </cell>
          <cell r="E65" t="str">
            <v>A3</v>
          </cell>
        </row>
        <row r="66">
          <cell r="C66" t="str">
            <v>01002028</v>
          </cell>
          <cell r="D66" t="str">
            <v>A3</v>
          </cell>
          <cell r="E66" t="str">
            <v>A3</v>
          </cell>
        </row>
        <row r="67">
          <cell r="C67" t="str">
            <v>01002027</v>
          </cell>
          <cell r="D67" t="str">
            <v>A3</v>
          </cell>
          <cell r="E67" t="str">
            <v>A3</v>
          </cell>
        </row>
        <row r="68">
          <cell r="C68" t="str">
            <v>01002013</v>
          </cell>
          <cell r="D68" t="str">
            <v>A3</v>
          </cell>
          <cell r="E68" t="str">
            <v>A3</v>
          </cell>
        </row>
        <row r="69">
          <cell r="C69" t="str">
            <v>01002033</v>
          </cell>
          <cell r="D69" t="str">
            <v>A3</v>
          </cell>
          <cell r="E69" t="str">
            <v>A3</v>
          </cell>
        </row>
        <row r="70">
          <cell r="C70" t="str">
            <v>01010068</v>
          </cell>
          <cell r="D70" t="str">
            <v>A3</v>
          </cell>
          <cell r="E70" t="str">
            <v>A3</v>
          </cell>
        </row>
        <row r="71">
          <cell r="C71" t="str">
            <v>01002040</v>
          </cell>
          <cell r="D71" t="str">
            <v>A3</v>
          </cell>
          <cell r="E71" t="str">
            <v>A3</v>
          </cell>
        </row>
        <row r="72">
          <cell r="C72" t="str">
            <v>01002041</v>
          </cell>
          <cell r="D72" t="str">
            <v>A3</v>
          </cell>
          <cell r="E72" t="str">
            <v>A3</v>
          </cell>
        </row>
        <row r="73">
          <cell r="C73" t="str">
            <v>01002035</v>
          </cell>
          <cell r="D73" t="str">
            <v>A3</v>
          </cell>
          <cell r="E73" t="str">
            <v>A2</v>
          </cell>
        </row>
        <row r="74">
          <cell r="C74" t="str">
            <v>01002036</v>
          </cell>
          <cell r="D74" t="str">
            <v>A2</v>
          </cell>
          <cell r="E74" t="str">
            <v>A2</v>
          </cell>
        </row>
        <row r="75">
          <cell r="C75">
            <v>0</v>
          </cell>
          <cell r="D75">
            <v>0</v>
          </cell>
          <cell r="E75">
            <v>17</v>
          </cell>
        </row>
        <row r="76">
          <cell r="C76">
            <v>0</v>
          </cell>
          <cell r="D76">
            <v>0</v>
          </cell>
          <cell r="E76">
            <v>9</v>
          </cell>
        </row>
        <row r="77">
          <cell r="C77" t="str">
            <v>01007008</v>
          </cell>
          <cell r="D77" t="str">
            <v>A1</v>
          </cell>
          <cell r="E77" t="str">
            <v>A1</v>
          </cell>
        </row>
        <row r="78">
          <cell r="C78" t="str">
            <v>01002002</v>
          </cell>
          <cell r="D78" t="str">
            <v>A1</v>
          </cell>
          <cell r="E78" t="str">
            <v>A1</v>
          </cell>
        </row>
        <row r="79">
          <cell r="C79" t="str">
            <v>01009018</v>
          </cell>
          <cell r="D79" t="str">
            <v>A2</v>
          </cell>
          <cell r="E79" t="str">
            <v>A2</v>
          </cell>
        </row>
        <row r="80">
          <cell r="C80" t="str">
            <v>01009010</v>
          </cell>
          <cell r="D80" t="str">
            <v>A2</v>
          </cell>
          <cell r="E80" t="str">
            <v>A2</v>
          </cell>
        </row>
        <row r="81">
          <cell r="C81" t="str">
            <v>01002004</v>
          </cell>
          <cell r="D81" t="str">
            <v>A1</v>
          </cell>
          <cell r="E81" t="str">
            <v>A1</v>
          </cell>
        </row>
        <row r="82">
          <cell r="C82" t="str">
            <v>01009008</v>
          </cell>
          <cell r="D82" t="str">
            <v>A3</v>
          </cell>
          <cell r="E82" t="str">
            <v>A3</v>
          </cell>
        </row>
        <row r="83">
          <cell r="C83" t="str">
            <v>01007004</v>
          </cell>
          <cell r="D83" t="str">
            <v>A2</v>
          </cell>
          <cell r="E83" t="str">
            <v>A2</v>
          </cell>
        </row>
        <row r="84">
          <cell r="C84" t="str">
            <v>01014012</v>
          </cell>
          <cell r="D84" t="str">
            <v>A3</v>
          </cell>
          <cell r="E84" t="str">
            <v>A3</v>
          </cell>
        </row>
        <row r="85">
          <cell r="C85" t="str">
            <v>01010023</v>
          </cell>
          <cell r="D85" t="str">
            <v>A3</v>
          </cell>
          <cell r="E85" t="str">
            <v>A3</v>
          </cell>
        </row>
        <row r="86">
          <cell r="C86">
            <v>0</v>
          </cell>
          <cell r="D86">
            <v>0</v>
          </cell>
          <cell r="E86">
            <v>8</v>
          </cell>
        </row>
        <row r="87">
          <cell r="C87" t="str">
            <v>01002008</v>
          </cell>
          <cell r="D87" t="str">
            <v>A2</v>
          </cell>
          <cell r="E87" t="str">
            <v>A2</v>
          </cell>
        </row>
        <row r="88">
          <cell r="C88" t="str">
            <v>01009019</v>
          </cell>
          <cell r="D88" t="str">
            <v>A3</v>
          </cell>
          <cell r="E88" t="str">
            <v>A3</v>
          </cell>
        </row>
        <row r="89">
          <cell r="C89" t="str">
            <v>01009011</v>
          </cell>
          <cell r="D89" t="str">
            <v>A2</v>
          </cell>
          <cell r="E89" t="str">
            <v>A2</v>
          </cell>
        </row>
        <row r="90">
          <cell r="C90" t="str">
            <v>01009028</v>
          </cell>
          <cell r="D90" t="str">
            <v>A2</v>
          </cell>
          <cell r="E90" t="str">
            <v>A2</v>
          </cell>
        </row>
        <row r="91">
          <cell r="C91" t="str">
            <v>01009026</v>
          </cell>
          <cell r="D91" t="str">
            <v>A1</v>
          </cell>
          <cell r="E91" t="str">
            <v>A1</v>
          </cell>
        </row>
        <row r="92">
          <cell r="C92" t="str">
            <v>01007003</v>
          </cell>
          <cell r="D92" t="str">
            <v>A3</v>
          </cell>
          <cell r="E92" t="str">
            <v>A3</v>
          </cell>
        </row>
        <row r="93">
          <cell r="C93" t="str">
            <v>01009029</v>
          </cell>
          <cell r="D93" t="str">
            <v>A3</v>
          </cell>
          <cell r="E93" t="str">
            <v>A3</v>
          </cell>
        </row>
        <row r="94">
          <cell r="C94" t="str">
            <v>01002038</v>
          </cell>
          <cell r="D94" t="str">
            <v>A3</v>
          </cell>
          <cell r="E94" t="str">
            <v>A3</v>
          </cell>
        </row>
        <row r="95">
          <cell r="C95">
            <v>0</v>
          </cell>
          <cell r="D95">
            <v>0</v>
          </cell>
          <cell r="E95">
            <v>8</v>
          </cell>
        </row>
        <row r="96">
          <cell r="C96">
            <v>0</v>
          </cell>
          <cell r="D96">
            <v>0</v>
          </cell>
          <cell r="E96">
            <v>7</v>
          </cell>
        </row>
        <row r="97">
          <cell r="C97" t="str">
            <v>01009009</v>
          </cell>
          <cell r="D97" t="str">
            <v>A3</v>
          </cell>
          <cell r="E97" t="str">
            <v>A2</v>
          </cell>
        </row>
        <row r="98">
          <cell r="C98" t="str">
            <v>01003002</v>
          </cell>
          <cell r="D98" t="str">
            <v>A2</v>
          </cell>
          <cell r="E98" t="str">
            <v>A2</v>
          </cell>
        </row>
        <row r="99">
          <cell r="C99" t="str">
            <v>01013032</v>
          </cell>
          <cell r="D99" t="str">
            <v>A3</v>
          </cell>
          <cell r="E99" t="str">
            <v>A3</v>
          </cell>
        </row>
        <row r="100">
          <cell r="C100" t="str">
            <v>01022061</v>
          </cell>
          <cell r="D100" t="str">
            <v>A2</v>
          </cell>
          <cell r="E100" t="str">
            <v>A2</v>
          </cell>
        </row>
        <row r="101">
          <cell r="C101" t="str">
            <v>01015027</v>
          </cell>
          <cell r="D101" t="str">
            <v>A2</v>
          </cell>
          <cell r="E101" t="str">
            <v>A1</v>
          </cell>
        </row>
        <row r="102">
          <cell r="C102" t="str">
            <v>01010038</v>
          </cell>
          <cell r="D102" t="str">
            <v>A3</v>
          </cell>
          <cell r="E102" t="str">
            <v>A3</v>
          </cell>
        </row>
        <row r="103">
          <cell r="C103" t="str">
            <v>01010006</v>
          </cell>
          <cell r="D103" t="str">
            <v>A3</v>
          </cell>
          <cell r="E103" t="str">
            <v>A3</v>
          </cell>
        </row>
        <row r="104">
          <cell r="C104">
            <v>0</v>
          </cell>
          <cell r="D104">
            <v>0</v>
          </cell>
          <cell r="E104">
            <v>1</v>
          </cell>
        </row>
        <row r="105">
          <cell r="C105" t="str">
            <v>01006006</v>
          </cell>
          <cell r="D105" t="str">
            <v>A DN</v>
          </cell>
          <cell r="E105" t="str">
            <v>A DN</v>
          </cell>
        </row>
        <row r="106">
          <cell r="C106">
            <v>0</v>
          </cell>
          <cell r="D106">
            <v>0</v>
          </cell>
          <cell r="E106">
            <v>4</v>
          </cell>
        </row>
        <row r="107">
          <cell r="C107">
            <v>0</v>
          </cell>
          <cell r="D107">
            <v>0</v>
          </cell>
          <cell r="E107">
            <v>2</v>
          </cell>
        </row>
        <row r="108">
          <cell r="C108" t="str">
            <v>01025001</v>
          </cell>
          <cell r="D108" t="str">
            <v>A1</v>
          </cell>
          <cell r="E108" t="str">
            <v>A1</v>
          </cell>
        </row>
        <row r="109">
          <cell r="C109" t="str">
            <v>01002039</v>
          </cell>
          <cell r="D109" t="str">
            <v>A3</v>
          </cell>
          <cell r="E109" t="str">
            <v>A2</v>
          </cell>
        </row>
        <row r="110">
          <cell r="C110">
            <v>0</v>
          </cell>
          <cell r="D110">
            <v>0</v>
          </cell>
          <cell r="E110">
            <v>2</v>
          </cell>
        </row>
        <row r="111">
          <cell r="C111" t="str">
            <v>01005003</v>
          </cell>
          <cell r="D111" t="str">
            <v>A2</v>
          </cell>
          <cell r="E111" t="str">
            <v>A1</v>
          </cell>
        </row>
        <row r="112">
          <cell r="C112" t="str">
            <v>01005011</v>
          </cell>
          <cell r="D112" t="str">
            <v>A3</v>
          </cell>
          <cell r="E112" t="str">
            <v>A3</v>
          </cell>
        </row>
        <row r="113">
          <cell r="C113">
            <v>0</v>
          </cell>
          <cell r="D113">
            <v>0</v>
          </cell>
          <cell r="E113">
            <v>28</v>
          </cell>
        </row>
        <row r="114">
          <cell r="C114">
            <v>0</v>
          </cell>
          <cell r="D114">
            <v>0</v>
          </cell>
          <cell r="E114">
            <v>10</v>
          </cell>
        </row>
        <row r="115">
          <cell r="C115" t="str">
            <v>01008028</v>
          </cell>
          <cell r="D115" t="str">
            <v>A1</v>
          </cell>
          <cell r="E115" t="str">
            <v>A1</v>
          </cell>
        </row>
        <row r="116">
          <cell r="C116" t="str">
            <v>01008002</v>
          </cell>
          <cell r="D116" t="str">
            <v>A1</v>
          </cell>
          <cell r="E116" t="str">
            <v>A1</v>
          </cell>
        </row>
        <row r="117">
          <cell r="C117" t="str">
            <v>01008049</v>
          </cell>
          <cell r="D117" t="str">
            <v>A1</v>
          </cell>
          <cell r="E117" t="str">
            <v>A1</v>
          </cell>
        </row>
        <row r="118">
          <cell r="C118" t="str">
            <v>01008004</v>
          </cell>
          <cell r="D118" t="str">
            <v>A1</v>
          </cell>
          <cell r="E118" t="str">
            <v>A1</v>
          </cell>
        </row>
        <row r="119">
          <cell r="C119" t="str">
            <v>01009007</v>
          </cell>
          <cell r="D119" t="str">
            <v>A2</v>
          </cell>
          <cell r="E119" t="str">
            <v>A2</v>
          </cell>
        </row>
        <row r="120">
          <cell r="C120" t="str">
            <v>01008008</v>
          </cell>
          <cell r="D120" t="str">
            <v>A2</v>
          </cell>
          <cell r="E120" t="str">
            <v>A2</v>
          </cell>
        </row>
        <row r="121">
          <cell r="C121" t="str">
            <v>01008006</v>
          </cell>
          <cell r="D121" t="str">
            <v>A1</v>
          </cell>
          <cell r="E121" t="str">
            <v>A1</v>
          </cell>
        </row>
        <row r="122">
          <cell r="C122" t="str">
            <v>01017009</v>
          </cell>
          <cell r="D122" t="str">
            <v>A DN</v>
          </cell>
          <cell r="E122" t="str">
            <v>A DN</v>
          </cell>
        </row>
        <row r="123">
          <cell r="C123" t="str">
            <v>01008005</v>
          </cell>
          <cell r="D123" t="str">
            <v>A2</v>
          </cell>
          <cell r="E123" t="str">
            <v>A2</v>
          </cell>
        </row>
        <row r="124">
          <cell r="C124" t="str">
            <v>01009014</v>
          </cell>
          <cell r="D124" t="str">
            <v>A3</v>
          </cell>
          <cell r="E124" t="str">
            <v>A3</v>
          </cell>
        </row>
        <row r="125">
          <cell r="C125">
            <v>0</v>
          </cell>
          <cell r="D125">
            <v>0</v>
          </cell>
          <cell r="E125">
            <v>18</v>
          </cell>
        </row>
        <row r="126">
          <cell r="C126" t="str">
            <v>01008021</v>
          </cell>
          <cell r="D126" t="str">
            <v>A2</v>
          </cell>
          <cell r="E126" t="str">
            <v>A2</v>
          </cell>
        </row>
        <row r="127">
          <cell r="C127" t="str">
            <v>01008009</v>
          </cell>
          <cell r="D127" t="str">
            <v>A DN</v>
          </cell>
          <cell r="E127" t="str">
            <v>A DN</v>
          </cell>
        </row>
        <row r="128">
          <cell r="C128" t="str">
            <v>01008031</v>
          </cell>
          <cell r="D128" t="str">
            <v>A2</v>
          </cell>
          <cell r="E128" t="str">
            <v>A2</v>
          </cell>
        </row>
        <row r="129">
          <cell r="C129" t="str">
            <v>01008039</v>
          </cell>
          <cell r="D129" t="str">
            <v>A2</v>
          </cell>
          <cell r="E129" t="str">
            <v>A2</v>
          </cell>
        </row>
        <row r="130">
          <cell r="C130" t="str">
            <v>01008040</v>
          </cell>
          <cell r="D130" t="str">
            <v>A2</v>
          </cell>
          <cell r="E130" t="str">
            <v>A2</v>
          </cell>
        </row>
        <row r="131">
          <cell r="C131" t="str">
            <v>01008041</v>
          </cell>
          <cell r="D131" t="str">
            <v>A2</v>
          </cell>
          <cell r="E131" t="str">
            <v>A2</v>
          </cell>
        </row>
        <row r="132">
          <cell r="C132" t="str">
            <v>01012027</v>
          </cell>
          <cell r="D132" t="str">
            <v>A3</v>
          </cell>
          <cell r="E132" t="str">
            <v>A3</v>
          </cell>
        </row>
        <row r="133">
          <cell r="C133" t="str">
            <v>01008012</v>
          </cell>
          <cell r="D133" t="str">
            <v>A1</v>
          </cell>
          <cell r="E133" t="str">
            <v>A1</v>
          </cell>
        </row>
        <row r="134">
          <cell r="C134" t="str">
            <v>01008033</v>
          </cell>
          <cell r="D134" t="str">
            <v>A1</v>
          </cell>
          <cell r="E134" t="str">
            <v>A1</v>
          </cell>
        </row>
        <row r="135">
          <cell r="C135" t="str">
            <v>01013033</v>
          </cell>
          <cell r="D135" t="str">
            <v>A2</v>
          </cell>
          <cell r="E135" t="str">
            <v>A2</v>
          </cell>
        </row>
        <row r="136">
          <cell r="C136" t="str">
            <v>01009015</v>
          </cell>
          <cell r="D136" t="str">
            <v>A3</v>
          </cell>
          <cell r="E136" t="str">
            <v>A3</v>
          </cell>
        </row>
        <row r="137">
          <cell r="C137" t="str">
            <v>01008042</v>
          </cell>
          <cell r="D137" t="str">
            <v>A3</v>
          </cell>
          <cell r="E137" t="str">
            <v>A3</v>
          </cell>
        </row>
        <row r="138">
          <cell r="C138" t="str">
            <v>01008044</v>
          </cell>
          <cell r="D138" t="str">
            <v>A3</v>
          </cell>
          <cell r="E138" t="str">
            <v>A3</v>
          </cell>
        </row>
        <row r="139">
          <cell r="C139" t="str">
            <v>01008045</v>
          </cell>
          <cell r="D139" t="str">
            <v>A3</v>
          </cell>
          <cell r="E139" t="str">
            <v>A3</v>
          </cell>
        </row>
        <row r="140">
          <cell r="C140" t="str">
            <v>01008048</v>
          </cell>
          <cell r="D140" t="str">
            <v>A1</v>
          </cell>
          <cell r="E140" t="str">
            <v>A1</v>
          </cell>
        </row>
        <row r="141">
          <cell r="C141" t="str">
            <v>01002034</v>
          </cell>
          <cell r="D141" t="str">
            <v>A1</v>
          </cell>
          <cell r="E141" t="str">
            <v>A1</v>
          </cell>
        </row>
        <row r="142">
          <cell r="C142" t="str">
            <v>01008050</v>
          </cell>
          <cell r="D142" t="str">
            <v>A2</v>
          </cell>
          <cell r="E142" t="str">
            <v>A1</v>
          </cell>
        </row>
        <row r="143">
          <cell r="C143" t="str">
            <v>01008051</v>
          </cell>
          <cell r="D143" t="str">
            <v>A4</v>
          </cell>
          <cell r="E143" t="str">
            <v>A4</v>
          </cell>
        </row>
        <row r="144">
          <cell r="C144">
            <v>0</v>
          </cell>
          <cell r="D144">
            <v>0</v>
          </cell>
          <cell r="E144">
            <v>16</v>
          </cell>
        </row>
        <row r="145">
          <cell r="C145">
            <v>0</v>
          </cell>
          <cell r="D145">
            <v>0</v>
          </cell>
          <cell r="E145">
            <v>16</v>
          </cell>
        </row>
        <row r="146">
          <cell r="C146" t="str">
            <v>01022003</v>
          </cell>
          <cell r="D146" t="str">
            <v>A3</v>
          </cell>
          <cell r="E146" t="str">
            <v>A2</v>
          </cell>
        </row>
        <row r="147">
          <cell r="C147" t="str">
            <v>01010007</v>
          </cell>
          <cell r="D147" t="str">
            <v>A4</v>
          </cell>
          <cell r="E147" t="str">
            <v>A4</v>
          </cell>
        </row>
        <row r="148">
          <cell r="C148" t="str">
            <v>01010033</v>
          </cell>
          <cell r="D148" t="str">
            <v>A4</v>
          </cell>
          <cell r="E148" t="str">
            <v>A4</v>
          </cell>
        </row>
        <row r="149">
          <cell r="C149" t="str">
            <v>01010037</v>
          </cell>
          <cell r="D149" t="str">
            <v>A4</v>
          </cell>
          <cell r="E149" t="str">
            <v>A4</v>
          </cell>
        </row>
        <row r="150">
          <cell r="C150" t="str">
            <v>01010031</v>
          </cell>
          <cell r="D150" t="str">
            <v>A4</v>
          </cell>
          <cell r="E150" t="str">
            <v>A4</v>
          </cell>
        </row>
        <row r="151">
          <cell r="C151" t="str">
            <v>01010016</v>
          </cell>
          <cell r="D151" t="str">
            <v>A4</v>
          </cell>
          <cell r="E151" t="str">
            <v>A4</v>
          </cell>
        </row>
        <row r="152">
          <cell r="C152" t="str">
            <v>01010028</v>
          </cell>
          <cell r="D152" t="str">
            <v>A4</v>
          </cell>
          <cell r="E152" t="str">
            <v>A4</v>
          </cell>
        </row>
        <row r="153">
          <cell r="C153" t="str">
            <v>01010017</v>
          </cell>
          <cell r="D153" t="str">
            <v>A3</v>
          </cell>
          <cell r="E153" t="str">
            <v>A3</v>
          </cell>
        </row>
        <row r="154">
          <cell r="C154" t="str">
            <v>01010012</v>
          </cell>
          <cell r="D154" t="str">
            <v>A4</v>
          </cell>
          <cell r="E154" t="str">
            <v>A4</v>
          </cell>
        </row>
        <row r="155">
          <cell r="C155" t="str">
            <v>01010029</v>
          </cell>
          <cell r="D155" t="str">
            <v>A4</v>
          </cell>
          <cell r="E155" t="str">
            <v>A4</v>
          </cell>
        </row>
        <row r="156">
          <cell r="C156" t="str">
            <v>01010024</v>
          </cell>
          <cell r="D156" t="str">
            <v>A4</v>
          </cell>
          <cell r="E156" t="str">
            <v>A4</v>
          </cell>
        </row>
        <row r="157">
          <cell r="C157" t="str">
            <v>01010021</v>
          </cell>
          <cell r="D157" t="str">
            <v>A2</v>
          </cell>
          <cell r="E157" t="str">
            <v>A2</v>
          </cell>
        </row>
        <row r="158">
          <cell r="C158" t="str">
            <v>01010030</v>
          </cell>
          <cell r="D158" t="str">
            <v>A1</v>
          </cell>
          <cell r="E158" t="str">
            <v>A1</v>
          </cell>
        </row>
        <row r="159">
          <cell r="C159" t="str">
            <v>01022005</v>
          </cell>
          <cell r="D159" t="str">
            <v>A3</v>
          </cell>
          <cell r="E159" t="str">
            <v>A3</v>
          </cell>
        </row>
        <row r="160">
          <cell r="C160" t="str">
            <v>01010022</v>
          </cell>
          <cell r="D160" t="str">
            <v>A3</v>
          </cell>
          <cell r="E160" t="str">
            <v>A3</v>
          </cell>
        </row>
        <row r="161">
          <cell r="C161" t="str">
            <v>01010032</v>
          </cell>
          <cell r="D161" t="str">
            <v>A2</v>
          </cell>
          <cell r="E161" t="str">
            <v>A1</v>
          </cell>
        </row>
        <row r="162">
          <cell r="C162">
            <v>0</v>
          </cell>
          <cell r="D162">
            <v>0</v>
          </cell>
          <cell r="E162">
            <v>16</v>
          </cell>
        </row>
        <row r="163">
          <cell r="C163">
            <v>0</v>
          </cell>
          <cell r="D163">
            <v>0</v>
          </cell>
          <cell r="E163">
            <v>16</v>
          </cell>
        </row>
        <row r="164">
          <cell r="C164" t="str">
            <v>01010039</v>
          </cell>
          <cell r="D164" t="str">
            <v>A3</v>
          </cell>
          <cell r="E164" t="str">
            <v>A2</v>
          </cell>
        </row>
        <row r="165">
          <cell r="C165" t="str">
            <v>01010040</v>
          </cell>
          <cell r="D165" t="str">
            <v>A4</v>
          </cell>
          <cell r="E165" t="str">
            <v>A4</v>
          </cell>
        </row>
        <row r="166">
          <cell r="C166" t="str">
            <v>01010009</v>
          </cell>
          <cell r="D166" t="str">
            <v>A3</v>
          </cell>
          <cell r="E166" t="str">
            <v>A3</v>
          </cell>
        </row>
        <row r="167">
          <cell r="C167" t="str">
            <v>01010020</v>
          </cell>
          <cell r="D167" t="str">
            <v>A3</v>
          </cell>
          <cell r="E167" t="str">
            <v>A3</v>
          </cell>
        </row>
        <row r="168">
          <cell r="C168" t="str">
            <v>01010018</v>
          </cell>
          <cell r="D168" t="str">
            <v>A3</v>
          </cell>
          <cell r="E168" t="str">
            <v>A3</v>
          </cell>
        </row>
        <row r="169">
          <cell r="C169" t="str">
            <v>01010019</v>
          </cell>
          <cell r="D169" t="str">
            <v>A4</v>
          </cell>
          <cell r="E169" t="str">
            <v>A4</v>
          </cell>
        </row>
        <row r="170">
          <cell r="C170" t="str">
            <v>01010015</v>
          </cell>
          <cell r="D170" t="str">
            <v>A3</v>
          </cell>
          <cell r="E170" t="str">
            <v>A3</v>
          </cell>
        </row>
        <row r="171">
          <cell r="C171" t="str">
            <v>01010027</v>
          </cell>
          <cell r="D171" t="str">
            <v>A3</v>
          </cell>
          <cell r="E171" t="str">
            <v>A3</v>
          </cell>
        </row>
        <row r="172">
          <cell r="C172" t="str">
            <v>01002025</v>
          </cell>
          <cell r="D172" t="str">
            <v>A3</v>
          </cell>
          <cell r="E172" t="str">
            <v>A3</v>
          </cell>
        </row>
        <row r="173">
          <cell r="C173" t="str">
            <v>01010162</v>
          </cell>
          <cell r="D173" t="str">
            <v>A4</v>
          </cell>
          <cell r="E173" t="str">
            <v>A4</v>
          </cell>
        </row>
        <row r="174">
          <cell r="C174" t="str">
            <v>01010141</v>
          </cell>
          <cell r="D174" t="str">
            <v>A3</v>
          </cell>
          <cell r="E174" t="str">
            <v>A3</v>
          </cell>
        </row>
        <row r="175">
          <cell r="C175" t="str">
            <v>01010254</v>
          </cell>
          <cell r="D175" t="str">
            <v>A4</v>
          </cell>
          <cell r="E175" t="str">
            <v>A4</v>
          </cell>
        </row>
        <row r="176">
          <cell r="C176" t="str">
            <v>01010260</v>
          </cell>
          <cell r="D176" t="str">
            <v>A3</v>
          </cell>
          <cell r="E176" t="str">
            <v>A3</v>
          </cell>
        </row>
        <row r="177">
          <cell r="C177" t="str">
            <v>01010288</v>
          </cell>
          <cell r="D177" t="str">
            <v>A3</v>
          </cell>
          <cell r="E177" t="str">
            <v>A3</v>
          </cell>
        </row>
        <row r="178">
          <cell r="C178" t="str">
            <v>01027013</v>
          </cell>
          <cell r="D178" t="str">
            <v>A4</v>
          </cell>
          <cell r="E178" t="str">
            <v>A4</v>
          </cell>
        </row>
        <row r="179">
          <cell r="C179" t="str">
            <v>01027003</v>
          </cell>
          <cell r="D179" t="str">
            <v>A3</v>
          </cell>
          <cell r="E179" t="str">
            <v>A3</v>
          </cell>
        </row>
        <row r="180">
          <cell r="C180">
            <v>0</v>
          </cell>
          <cell r="D180">
            <v>0</v>
          </cell>
          <cell r="E180">
            <v>15</v>
          </cell>
        </row>
        <row r="181">
          <cell r="C181">
            <v>0</v>
          </cell>
          <cell r="D181">
            <v>0</v>
          </cell>
          <cell r="E181">
            <v>15</v>
          </cell>
        </row>
        <row r="182">
          <cell r="C182" t="str">
            <v>01011002</v>
          </cell>
          <cell r="D182" t="str">
            <v>A3</v>
          </cell>
          <cell r="E182" t="str">
            <v>A2</v>
          </cell>
        </row>
        <row r="183">
          <cell r="C183" t="str">
            <v>01011012</v>
          </cell>
          <cell r="D183" t="str">
            <v>A4</v>
          </cell>
          <cell r="E183" t="str">
            <v>A4</v>
          </cell>
        </row>
        <row r="184">
          <cell r="C184" t="str">
            <v>01011005</v>
          </cell>
          <cell r="D184" t="str">
            <v>A3</v>
          </cell>
          <cell r="E184" t="str">
            <v>A3</v>
          </cell>
        </row>
        <row r="185">
          <cell r="C185" t="str">
            <v>01011011</v>
          </cell>
          <cell r="D185" t="str">
            <v>A3</v>
          </cell>
          <cell r="E185" t="str">
            <v>A3</v>
          </cell>
        </row>
        <row r="186">
          <cell r="C186" t="str">
            <v>01011013</v>
          </cell>
          <cell r="D186" t="str">
            <v>A3</v>
          </cell>
          <cell r="E186" t="str">
            <v>A3</v>
          </cell>
        </row>
        <row r="187">
          <cell r="C187" t="str">
            <v>01011009</v>
          </cell>
          <cell r="D187" t="str">
            <v>A2</v>
          </cell>
          <cell r="E187" t="str">
            <v>A2</v>
          </cell>
        </row>
        <row r="188">
          <cell r="C188" t="str">
            <v>01011001</v>
          </cell>
          <cell r="D188" t="str">
            <v>A4</v>
          </cell>
          <cell r="E188" t="str">
            <v>A4</v>
          </cell>
        </row>
        <row r="189">
          <cell r="C189" t="str">
            <v>01011014</v>
          </cell>
          <cell r="D189" t="str">
            <v>A4</v>
          </cell>
          <cell r="E189" t="str">
            <v>A4</v>
          </cell>
        </row>
        <row r="190">
          <cell r="C190" t="str">
            <v>01011016</v>
          </cell>
          <cell r="D190" t="str">
            <v>A4</v>
          </cell>
          <cell r="E190" t="str">
            <v>A4</v>
          </cell>
        </row>
        <row r="191">
          <cell r="C191" t="str">
            <v>01011007</v>
          </cell>
          <cell r="D191" t="str">
            <v>A4</v>
          </cell>
          <cell r="E191" t="str">
            <v>A4</v>
          </cell>
        </row>
        <row r="192">
          <cell r="C192" t="str">
            <v>01011008</v>
          </cell>
          <cell r="D192" t="str">
            <v>A4</v>
          </cell>
          <cell r="E192" t="str">
            <v>A4</v>
          </cell>
        </row>
        <row r="193">
          <cell r="C193" t="str">
            <v>01011015</v>
          </cell>
          <cell r="D193" t="str">
            <v>A3</v>
          </cell>
          <cell r="E193" t="str">
            <v>A3</v>
          </cell>
        </row>
        <row r="194">
          <cell r="C194" t="str">
            <v>01011010</v>
          </cell>
          <cell r="D194" t="str">
            <v>A3</v>
          </cell>
          <cell r="E194" t="str">
            <v>A3</v>
          </cell>
        </row>
        <row r="195">
          <cell r="C195" t="str">
            <v>01011018</v>
          </cell>
          <cell r="D195" t="str">
            <v>A1</v>
          </cell>
          <cell r="E195" t="str">
            <v>A1</v>
          </cell>
        </row>
        <row r="196">
          <cell r="C196" t="str">
            <v>01011006</v>
          </cell>
          <cell r="D196" t="str">
            <v>A3</v>
          </cell>
          <cell r="E196" t="str">
            <v>A3</v>
          </cell>
        </row>
        <row r="197">
          <cell r="C197">
            <v>0</v>
          </cell>
          <cell r="D197">
            <v>0</v>
          </cell>
          <cell r="E197">
            <v>28</v>
          </cell>
        </row>
        <row r="198">
          <cell r="C198">
            <v>0</v>
          </cell>
          <cell r="D198">
            <v>0</v>
          </cell>
          <cell r="E198">
            <v>28</v>
          </cell>
        </row>
        <row r="199">
          <cell r="C199" t="str">
            <v>01012003</v>
          </cell>
          <cell r="D199" t="str">
            <v>A3</v>
          </cell>
          <cell r="E199" t="str">
            <v>A2</v>
          </cell>
        </row>
        <row r="200">
          <cell r="C200" t="str">
            <v>01012008</v>
          </cell>
          <cell r="D200" t="str">
            <v>A2</v>
          </cell>
          <cell r="E200" t="str">
            <v>A2</v>
          </cell>
        </row>
        <row r="201">
          <cell r="C201" t="str">
            <v>01012007</v>
          </cell>
          <cell r="D201" t="str">
            <v>A3</v>
          </cell>
          <cell r="E201" t="str">
            <v>A3</v>
          </cell>
        </row>
        <row r="202">
          <cell r="C202" t="str">
            <v>01012013</v>
          </cell>
          <cell r="D202" t="str">
            <v>A3</v>
          </cell>
          <cell r="E202" t="str">
            <v>A2</v>
          </cell>
        </row>
        <row r="203">
          <cell r="C203" t="str">
            <v>01012023</v>
          </cell>
          <cell r="D203" t="str">
            <v>A3</v>
          </cell>
          <cell r="E203" t="str">
            <v>A2</v>
          </cell>
        </row>
        <row r="204">
          <cell r="C204" t="str">
            <v>01012014</v>
          </cell>
          <cell r="D204" t="str">
            <v>A4</v>
          </cell>
          <cell r="E204" t="str">
            <v>A4</v>
          </cell>
        </row>
        <row r="205">
          <cell r="C205" t="str">
            <v>01012005</v>
          </cell>
          <cell r="D205" t="str">
            <v>A3</v>
          </cell>
          <cell r="E205" t="str">
            <v>A3</v>
          </cell>
        </row>
        <row r="206">
          <cell r="C206" t="str">
            <v>01012006</v>
          </cell>
          <cell r="D206" t="str">
            <v>A1</v>
          </cell>
          <cell r="E206" t="str">
            <v>A1</v>
          </cell>
        </row>
        <row r="207">
          <cell r="C207" t="str">
            <v>01012004</v>
          </cell>
          <cell r="D207" t="str">
            <v>A4</v>
          </cell>
          <cell r="E207" t="str">
            <v>A4</v>
          </cell>
        </row>
        <row r="208">
          <cell r="C208" t="str">
            <v>01012012</v>
          </cell>
          <cell r="D208" t="str">
            <v>A4</v>
          </cell>
          <cell r="E208" t="str">
            <v>A4</v>
          </cell>
        </row>
        <row r="209">
          <cell r="C209" t="str">
            <v>01012016</v>
          </cell>
          <cell r="D209" t="str">
            <v>A4</v>
          </cell>
          <cell r="E209" t="str">
            <v>A4</v>
          </cell>
        </row>
        <row r="210">
          <cell r="C210" t="str">
            <v>01012015</v>
          </cell>
          <cell r="D210" t="str">
            <v>A4</v>
          </cell>
          <cell r="E210" t="str">
            <v>A4</v>
          </cell>
        </row>
        <row r="211">
          <cell r="C211" t="str">
            <v>01012019</v>
          </cell>
          <cell r="D211" t="str">
            <v>A3</v>
          </cell>
          <cell r="E211" t="str">
            <v>A3</v>
          </cell>
        </row>
        <row r="212">
          <cell r="C212" t="str">
            <v>01012018</v>
          </cell>
          <cell r="D212" t="str">
            <v>A4</v>
          </cell>
          <cell r="E212" t="str">
            <v>A4</v>
          </cell>
        </row>
        <row r="213">
          <cell r="C213" t="str">
            <v>01012017</v>
          </cell>
          <cell r="D213" t="str">
            <v>A4</v>
          </cell>
          <cell r="E213" t="str">
            <v>A4</v>
          </cell>
        </row>
        <row r="214">
          <cell r="C214" t="str">
            <v>01012022</v>
          </cell>
          <cell r="D214" t="str">
            <v>A4</v>
          </cell>
          <cell r="E214" t="str">
            <v>A4</v>
          </cell>
        </row>
        <row r="215">
          <cell r="C215" t="str">
            <v>01012020</v>
          </cell>
          <cell r="D215" t="str">
            <v>A3</v>
          </cell>
          <cell r="E215" t="str">
            <v>A2</v>
          </cell>
        </row>
        <row r="216">
          <cell r="C216" t="str">
            <v>01012021</v>
          </cell>
          <cell r="D216" t="str">
            <v>B1</v>
          </cell>
          <cell r="E216" t="str">
            <v>B1</v>
          </cell>
        </row>
        <row r="217">
          <cell r="C217" t="str">
            <v>01012011</v>
          </cell>
          <cell r="D217" t="str">
            <v>A3</v>
          </cell>
          <cell r="E217" t="str">
            <v>A3</v>
          </cell>
        </row>
        <row r="218">
          <cell r="C218" t="str">
            <v>01012028</v>
          </cell>
          <cell r="D218" t="str">
            <v>A3</v>
          </cell>
          <cell r="E218" t="str">
            <v>A3</v>
          </cell>
        </row>
        <row r="219">
          <cell r="C219" t="str">
            <v>01012032</v>
          </cell>
          <cell r="D219" t="str">
            <v>A3</v>
          </cell>
          <cell r="E219" t="str">
            <v>A3</v>
          </cell>
        </row>
        <row r="220">
          <cell r="C220" t="str">
            <v>01025017</v>
          </cell>
          <cell r="D220" t="str">
            <v>A3</v>
          </cell>
          <cell r="E220" t="str">
            <v>A3</v>
          </cell>
        </row>
        <row r="221">
          <cell r="C221" t="str">
            <v>01006004</v>
          </cell>
          <cell r="D221" t="str">
            <v>A4</v>
          </cell>
          <cell r="E221" t="str">
            <v>A4</v>
          </cell>
        </row>
        <row r="222">
          <cell r="C222" t="str">
            <v>01013068</v>
          </cell>
          <cell r="D222" t="str">
            <v>A3</v>
          </cell>
          <cell r="E222" t="str">
            <v>A3</v>
          </cell>
        </row>
        <row r="223">
          <cell r="C223" t="str">
            <v>01012048</v>
          </cell>
          <cell r="D223" t="str">
            <v>A3</v>
          </cell>
          <cell r="E223" t="str">
            <v>A3</v>
          </cell>
        </row>
        <row r="224">
          <cell r="C224" t="str">
            <v>01012049</v>
          </cell>
          <cell r="D224" t="str">
            <v>A4</v>
          </cell>
          <cell r="E224" t="str">
            <v>A4</v>
          </cell>
        </row>
        <row r="225">
          <cell r="C225" t="str">
            <v>01009006</v>
          </cell>
          <cell r="D225" t="str">
            <v>A3</v>
          </cell>
          <cell r="E225" t="str">
            <v>A3</v>
          </cell>
        </row>
        <row r="226">
          <cell r="C226" t="str">
            <v>01012050</v>
          </cell>
          <cell r="D226" t="str">
            <v>A3</v>
          </cell>
          <cell r="E226" t="str">
            <v>A3</v>
          </cell>
        </row>
        <row r="227">
          <cell r="C227">
            <v>0</v>
          </cell>
          <cell r="D227">
            <v>0</v>
          </cell>
          <cell r="E227">
            <v>19</v>
          </cell>
        </row>
        <row r="228">
          <cell r="C228">
            <v>0</v>
          </cell>
          <cell r="D228">
            <v>0</v>
          </cell>
          <cell r="E228">
            <v>19</v>
          </cell>
        </row>
        <row r="229">
          <cell r="C229" t="str">
            <v>01015019</v>
          </cell>
          <cell r="D229" t="str">
            <v>A3</v>
          </cell>
          <cell r="E229" t="str">
            <v>A2</v>
          </cell>
        </row>
        <row r="230">
          <cell r="C230" t="str">
            <v>01015023</v>
          </cell>
          <cell r="D230" t="str">
            <v>A3</v>
          </cell>
          <cell r="E230" t="str">
            <v>A3</v>
          </cell>
        </row>
        <row r="231">
          <cell r="C231" t="str">
            <v>01015005</v>
          </cell>
          <cell r="D231" t="str">
            <v>A3</v>
          </cell>
          <cell r="E231" t="str">
            <v>A3</v>
          </cell>
        </row>
        <row r="232">
          <cell r="C232" t="str">
            <v>01015018</v>
          </cell>
          <cell r="D232" t="str">
            <v>A3</v>
          </cell>
          <cell r="E232" t="str">
            <v>A3</v>
          </cell>
        </row>
        <row r="233">
          <cell r="C233" t="str">
            <v>01015041</v>
          </cell>
          <cell r="D233" t="str">
            <v>A3</v>
          </cell>
          <cell r="E233" t="str">
            <v>A3</v>
          </cell>
        </row>
        <row r="234">
          <cell r="C234" t="str">
            <v>01015013</v>
          </cell>
          <cell r="D234" t="str">
            <v>A4</v>
          </cell>
          <cell r="E234" t="str">
            <v>A4</v>
          </cell>
        </row>
        <row r="235">
          <cell r="C235" t="str">
            <v>01015006</v>
          </cell>
          <cell r="D235" t="str">
            <v>A3</v>
          </cell>
          <cell r="E235" t="str">
            <v>A3</v>
          </cell>
        </row>
        <row r="236">
          <cell r="C236" t="str">
            <v>01018001</v>
          </cell>
          <cell r="D236" t="str">
            <v>A4</v>
          </cell>
          <cell r="E236" t="str">
            <v>A4</v>
          </cell>
        </row>
        <row r="237">
          <cell r="C237" t="str">
            <v>01015004</v>
          </cell>
          <cell r="D237" t="str">
            <v>A3</v>
          </cell>
          <cell r="E237" t="str">
            <v>A3</v>
          </cell>
        </row>
        <row r="238">
          <cell r="C238" t="str">
            <v>01015017</v>
          </cell>
          <cell r="D238" t="str">
            <v>A3</v>
          </cell>
          <cell r="E238" t="str">
            <v>A3</v>
          </cell>
        </row>
        <row r="239">
          <cell r="C239" t="str">
            <v>01015016</v>
          </cell>
          <cell r="D239" t="str">
            <v>A4</v>
          </cell>
          <cell r="E239" t="str">
            <v>A4</v>
          </cell>
        </row>
        <row r="240">
          <cell r="C240" t="str">
            <v>01015031</v>
          </cell>
          <cell r="D240" t="str">
            <v>A3</v>
          </cell>
          <cell r="E240" t="str">
            <v>A3</v>
          </cell>
        </row>
        <row r="241">
          <cell r="C241" t="str">
            <v>01015025</v>
          </cell>
          <cell r="D241" t="str">
            <v>A4</v>
          </cell>
          <cell r="E241" t="str">
            <v>A4</v>
          </cell>
        </row>
        <row r="242">
          <cell r="C242" t="str">
            <v>01017001</v>
          </cell>
          <cell r="D242" t="str">
            <v>A3</v>
          </cell>
          <cell r="E242" t="str">
            <v>A3</v>
          </cell>
        </row>
        <row r="243">
          <cell r="C243" t="str">
            <v>01015012</v>
          </cell>
          <cell r="D243" t="str">
            <v>A3</v>
          </cell>
          <cell r="E243" t="str">
            <v>A3</v>
          </cell>
        </row>
        <row r="244">
          <cell r="C244" t="str">
            <v>01015008</v>
          </cell>
          <cell r="D244" t="str">
            <v>A3</v>
          </cell>
          <cell r="E244" t="str">
            <v>A3</v>
          </cell>
        </row>
        <row r="245">
          <cell r="C245" t="str">
            <v>01015021</v>
          </cell>
          <cell r="D245" t="str">
            <v>A3</v>
          </cell>
          <cell r="E245" t="str">
            <v>A3</v>
          </cell>
        </row>
        <row r="246">
          <cell r="C246" t="str">
            <v>01015108</v>
          </cell>
          <cell r="D246" t="str">
            <v>A3</v>
          </cell>
          <cell r="E246" t="str">
            <v>A3</v>
          </cell>
        </row>
        <row r="247">
          <cell r="C247" t="str">
            <v>01015142</v>
          </cell>
          <cell r="D247" t="str">
            <v>A3</v>
          </cell>
          <cell r="E247" t="str">
            <v>A3</v>
          </cell>
        </row>
        <row r="248">
          <cell r="C248">
            <v>0</v>
          </cell>
          <cell r="D248">
            <v>0</v>
          </cell>
          <cell r="E248">
            <v>25</v>
          </cell>
        </row>
        <row r="249">
          <cell r="C249">
            <v>0</v>
          </cell>
          <cell r="D249">
            <v>0</v>
          </cell>
          <cell r="E249">
            <v>24</v>
          </cell>
        </row>
        <row r="250">
          <cell r="C250" t="str">
            <v>01013003</v>
          </cell>
          <cell r="D250" t="str">
            <v>A1</v>
          </cell>
          <cell r="E250" t="str">
            <v>A1</v>
          </cell>
        </row>
        <row r="251">
          <cell r="C251" t="str">
            <v>01013002</v>
          </cell>
          <cell r="D251" t="str">
            <v>A2</v>
          </cell>
          <cell r="E251" t="str">
            <v>A2</v>
          </cell>
        </row>
        <row r="252">
          <cell r="C252" t="str">
            <v>01013004</v>
          </cell>
          <cell r="D252" t="str">
            <v>A4</v>
          </cell>
          <cell r="E252" t="str">
            <v>A4</v>
          </cell>
        </row>
        <row r="253">
          <cell r="C253" t="str">
            <v>01013021</v>
          </cell>
          <cell r="D253" t="str">
            <v>A4</v>
          </cell>
          <cell r="E253" t="str">
            <v>A4</v>
          </cell>
        </row>
        <row r="254">
          <cell r="C254" t="str">
            <v>01013006</v>
          </cell>
          <cell r="D254" t="str">
            <v>A3</v>
          </cell>
          <cell r="E254" t="str">
            <v>A3</v>
          </cell>
        </row>
        <row r="255">
          <cell r="C255" t="str">
            <v>01013018</v>
          </cell>
          <cell r="D255" t="str">
            <v>A4</v>
          </cell>
          <cell r="E255" t="str">
            <v>A4</v>
          </cell>
        </row>
        <row r="256">
          <cell r="C256" t="str">
            <v>01013019</v>
          </cell>
          <cell r="D256" t="str">
            <v>A4</v>
          </cell>
          <cell r="E256" t="str">
            <v>A4</v>
          </cell>
        </row>
        <row r="257">
          <cell r="C257" t="str">
            <v>01013016</v>
          </cell>
          <cell r="D257" t="str">
            <v>A4</v>
          </cell>
          <cell r="E257" t="str">
            <v>A4</v>
          </cell>
        </row>
        <row r="258">
          <cell r="C258" t="str">
            <v>01013017</v>
          </cell>
          <cell r="D258" t="str">
            <v>A4</v>
          </cell>
          <cell r="E258" t="str">
            <v>A4</v>
          </cell>
        </row>
        <row r="259">
          <cell r="C259" t="str">
            <v>01013027</v>
          </cell>
          <cell r="D259" t="str">
            <v>A4</v>
          </cell>
          <cell r="E259" t="str">
            <v>A4</v>
          </cell>
        </row>
        <row r="260">
          <cell r="C260" t="str">
            <v>01013026</v>
          </cell>
          <cell r="D260" t="str">
            <v>A4</v>
          </cell>
          <cell r="E260" t="str">
            <v>A4</v>
          </cell>
        </row>
        <row r="261">
          <cell r="C261" t="str">
            <v>01013029</v>
          </cell>
          <cell r="D261" t="str">
            <v>A3</v>
          </cell>
          <cell r="E261" t="str">
            <v>A3</v>
          </cell>
        </row>
        <row r="262">
          <cell r="C262" t="str">
            <v>01013028</v>
          </cell>
          <cell r="D262" t="str">
            <v>A4</v>
          </cell>
          <cell r="E262" t="str">
            <v>A4</v>
          </cell>
        </row>
        <row r="263">
          <cell r="C263" t="str">
            <v>01013005</v>
          </cell>
          <cell r="D263" t="str">
            <v>A4</v>
          </cell>
          <cell r="E263" t="str">
            <v>A4</v>
          </cell>
        </row>
        <row r="264">
          <cell r="C264" t="str">
            <v>01013022</v>
          </cell>
          <cell r="D264" t="str">
            <v>A3</v>
          </cell>
          <cell r="E264" t="str">
            <v>A3</v>
          </cell>
        </row>
        <row r="265">
          <cell r="C265" t="str">
            <v>01013047</v>
          </cell>
          <cell r="D265" t="str">
            <v>A4</v>
          </cell>
          <cell r="E265" t="str">
            <v>A4</v>
          </cell>
        </row>
        <row r="266">
          <cell r="C266" t="str">
            <v>01013070</v>
          </cell>
          <cell r="D266" t="str">
            <v>A4</v>
          </cell>
          <cell r="E266" t="str">
            <v>A4</v>
          </cell>
        </row>
        <row r="267">
          <cell r="C267" t="str">
            <v>01014047</v>
          </cell>
          <cell r="D267" t="str">
            <v>A4</v>
          </cell>
          <cell r="E267" t="str">
            <v>A4</v>
          </cell>
        </row>
        <row r="268">
          <cell r="C268" t="str">
            <v>01013079</v>
          </cell>
          <cell r="D268" t="str">
            <v>A3</v>
          </cell>
          <cell r="E268" t="str">
            <v>A3</v>
          </cell>
        </row>
        <row r="269">
          <cell r="C269" t="str">
            <v>01013087</v>
          </cell>
          <cell r="D269" t="str">
            <v>A4</v>
          </cell>
          <cell r="E269" t="str">
            <v>A4</v>
          </cell>
        </row>
        <row r="270">
          <cell r="C270" t="str">
            <v>01013094</v>
          </cell>
          <cell r="D270" t="str">
            <v>A4</v>
          </cell>
          <cell r="E270" t="str">
            <v>A4</v>
          </cell>
        </row>
        <row r="271">
          <cell r="C271" t="str">
            <v>01013117</v>
          </cell>
          <cell r="D271" t="str">
            <v>A4</v>
          </cell>
          <cell r="E271" t="str">
            <v>A4</v>
          </cell>
        </row>
        <row r="272">
          <cell r="C272" t="str">
            <v>01013116</v>
          </cell>
          <cell r="D272" t="str">
            <v>A4</v>
          </cell>
          <cell r="E272" t="str">
            <v>A4</v>
          </cell>
        </row>
        <row r="273">
          <cell r="C273" t="str">
            <v>01013128</v>
          </cell>
          <cell r="D273" t="str">
            <v>A4</v>
          </cell>
          <cell r="E273" t="str">
            <v>A4</v>
          </cell>
        </row>
        <row r="274">
          <cell r="C274">
            <v>0</v>
          </cell>
          <cell r="D274">
            <v>0</v>
          </cell>
          <cell r="E274">
            <v>1</v>
          </cell>
        </row>
        <row r="275">
          <cell r="C275" t="str">
            <v>01013096</v>
          </cell>
          <cell r="D275" t="str">
            <v>A3</v>
          </cell>
          <cell r="E275" t="str">
            <v>A3</v>
          </cell>
        </row>
        <row r="276">
          <cell r="C276">
            <v>0</v>
          </cell>
          <cell r="D276">
            <v>0</v>
          </cell>
          <cell r="E276">
            <v>30</v>
          </cell>
        </row>
        <row r="277">
          <cell r="C277">
            <v>0</v>
          </cell>
          <cell r="D277">
            <v>0</v>
          </cell>
          <cell r="E277">
            <v>30</v>
          </cell>
        </row>
        <row r="278">
          <cell r="C278" t="str">
            <v>01014002</v>
          </cell>
          <cell r="D278" t="str">
            <v>A1</v>
          </cell>
          <cell r="E278" t="str">
            <v>A1</v>
          </cell>
        </row>
        <row r="279">
          <cell r="C279" t="str">
            <v>01014004</v>
          </cell>
          <cell r="D279" t="str">
            <v>A1</v>
          </cell>
          <cell r="E279" t="str">
            <v>A1</v>
          </cell>
        </row>
        <row r="280">
          <cell r="C280" t="str">
            <v>01023003</v>
          </cell>
          <cell r="D280" t="str">
            <v>A1</v>
          </cell>
          <cell r="E280" t="str">
            <v>A1</v>
          </cell>
        </row>
        <row r="281">
          <cell r="C281" t="str">
            <v>01014038</v>
          </cell>
          <cell r="D281" t="str">
            <v>A1</v>
          </cell>
          <cell r="E281" t="str">
            <v>A1</v>
          </cell>
        </row>
        <row r="282">
          <cell r="C282" t="str">
            <v>01014051</v>
          </cell>
          <cell r="D282" t="str">
            <v>A3</v>
          </cell>
          <cell r="E282" t="str">
            <v>A3</v>
          </cell>
        </row>
        <row r="283">
          <cell r="C283" t="str">
            <v>01014005</v>
          </cell>
          <cell r="D283" t="str">
            <v>A3</v>
          </cell>
          <cell r="E283" t="str">
            <v>A3</v>
          </cell>
        </row>
        <row r="284">
          <cell r="C284" t="str">
            <v>01014046</v>
          </cell>
          <cell r="D284" t="str">
            <v>A1</v>
          </cell>
          <cell r="E284" t="str">
            <v>A1</v>
          </cell>
        </row>
        <row r="285">
          <cell r="C285" t="str">
            <v>01014026</v>
          </cell>
          <cell r="D285" t="str">
            <v>A3</v>
          </cell>
          <cell r="E285" t="str">
            <v>A3</v>
          </cell>
        </row>
        <row r="286">
          <cell r="C286" t="str">
            <v>01014029</v>
          </cell>
          <cell r="D286" t="str">
            <v>A3</v>
          </cell>
          <cell r="E286" t="str">
            <v>A3</v>
          </cell>
        </row>
        <row r="287">
          <cell r="C287" t="str">
            <v>01014033</v>
          </cell>
          <cell r="D287" t="str">
            <v>A1</v>
          </cell>
          <cell r="E287" t="str">
            <v>A1</v>
          </cell>
        </row>
        <row r="288">
          <cell r="C288" t="str">
            <v>01014013</v>
          </cell>
          <cell r="D288" t="str">
            <v>A4</v>
          </cell>
          <cell r="E288" t="str">
            <v>A4</v>
          </cell>
        </row>
        <row r="289">
          <cell r="C289" t="str">
            <v>01014017</v>
          </cell>
          <cell r="D289" t="str">
            <v>A3</v>
          </cell>
          <cell r="E289" t="str">
            <v>A3</v>
          </cell>
        </row>
        <row r="290">
          <cell r="C290" t="str">
            <v>01014034</v>
          </cell>
          <cell r="D290" t="str">
            <v>A3</v>
          </cell>
          <cell r="E290" t="str">
            <v>A3</v>
          </cell>
        </row>
        <row r="291">
          <cell r="C291" t="str">
            <v>01014020</v>
          </cell>
          <cell r="D291" t="str">
            <v>A3</v>
          </cell>
          <cell r="E291" t="str">
            <v>A3</v>
          </cell>
        </row>
        <row r="292">
          <cell r="C292" t="str">
            <v>01014018</v>
          </cell>
          <cell r="D292" t="str">
            <v>A3</v>
          </cell>
          <cell r="E292" t="str">
            <v>A3</v>
          </cell>
        </row>
        <row r="293">
          <cell r="C293" t="str">
            <v>01014042</v>
          </cell>
          <cell r="D293" t="str">
            <v>A3</v>
          </cell>
          <cell r="E293" t="str">
            <v>A3</v>
          </cell>
        </row>
        <row r="294">
          <cell r="C294" t="str">
            <v>01014019</v>
          </cell>
          <cell r="D294" t="str">
            <v>A3</v>
          </cell>
          <cell r="E294" t="str">
            <v>A3</v>
          </cell>
        </row>
        <row r="295">
          <cell r="C295" t="str">
            <v>01014010</v>
          </cell>
          <cell r="D295" t="str">
            <v>A3</v>
          </cell>
          <cell r="E295" t="str">
            <v>A3</v>
          </cell>
        </row>
        <row r="296">
          <cell r="C296" t="str">
            <v>01014030</v>
          </cell>
          <cell r="D296" t="str">
            <v>A3</v>
          </cell>
          <cell r="E296" t="str">
            <v>A3</v>
          </cell>
        </row>
        <row r="297">
          <cell r="C297" t="str">
            <v>01014024</v>
          </cell>
          <cell r="D297" t="str">
            <v>A3</v>
          </cell>
          <cell r="E297" t="str">
            <v>A3</v>
          </cell>
        </row>
        <row r="298">
          <cell r="C298" t="str">
            <v>01014048</v>
          </cell>
          <cell r="D298" t="str">
            <v>A1</v>
          </cell>
          <cell r="E298" t="str">
            <v>A1</v>
          </cell>
        </row>
        <row r="299">
          <cell r="C299" t="str">
            <v>01014022</v>
          </cell>
          <cell r="D299" t="str">
            <v>A3</v>
          </cell>
          <cell r="E299" t="str">
            <v>A3</v>
          </cell>
        </row>
        <row r="300">
          <cell r="C300" t="str">
            <v>01014025</v>
          </cell>
          <cell r="D300" t="str">
            <v>A4</v>
          </cell>
          <cell r="E300" t="str">
            <v>A4</v>
          </cell>
        </row>
        <row r="301">
          <cell r="C301" t="str">
            <v>01014032</v>
          </cell>
          <cell r="D301" t="str">
            <v>A3</v>
          </cell>
          <cell r="E301" t="str">
            <v>A3</v>
          </cell>
        </row>
        <row r="302">
          <cell r="C302" t="str">
            <v>01014006</v>
          </cell>
          <cell r="D302" t="str">
            <v>A3</v>
          </cell>
          <cell r="E302" t="str">
            <v>A3</v>
          </cell>
        </row>
        <row r="303">
          <cell r="C303" t="str">
            <v>01014052</v>
          </cell>
          <cell r="D303" t="str">
            <v>A3</v>
          </cell>
          <cell r="E303" t="str">
            <v>A3</v>
          </cell>
        </row>
        <row r="304">
          <cell r="C304" t="str">
            <v>01014009</v>
          </cell>
          <cell r="D304" t="str">
            <v>A3</v>
          </cell>
          <cell r="E304" t="str">
            <v>A3</v>
          </cell>
        </row>
        <row r="305">
          <cell r="C305" t="str">
            <v>01014045</v>
          </cell>
          <cell r="D305" t="str">
            <v>A1</v>
          </cell>
          <cell r="E305" t="str">
            <v>A1</v>
          </cell>
        </row>
        <row r="306">
          <cell r="C306" t="str">
            <v>01014021</v>
          </cell>
          <cell r="D306" t="str">
            <v>A3</v>
          </cell>
          <cell r="E306" t="str">
            <v>A3</v>
          </cell>
        </row>
        <row r="307">
          <cell r="C307" t="str">
            <v>01014016</v>
          </cell>
          <cell r="D307" t="str">
            <v>A3</v>
          </cell>
          <cell r="E307" t="str">
            <v>A3</v>
          </cell>
        </row>
        <row r="308">
          <cell r="C308">
            <v>0</v>
          </cell>
          <cell r="D308">
            <v>0</v>
          </cell>
          <cell r="E308">
            <v>8</v>
          </cell>
        </row>
        <row r="309">
          <cell r="C309">
            <v>0</v>
          </cell>
          <cell r="D309">
            <v>0</v>
          </cell>
          <cell r="E309">
            <v>8</v>
          </cell>
        </row>
        <row r="310">
          <cell r="C310" t="str">
            <v>01016008</v>
          </cell>
          <cell r="D310" t="str">
            <v>A3</v>
          </cell>
          <cell r="E310" t="str">
            <v>A2</v>
          </cell>
        </row>
        <row r="311">
          <cell r="C311" t="str">
            <v>01016004</v>
          </cell>
          <cell r="D311" t="str">
            <v>A DN</v>
          </cell>
          <cell r="E311" t="str">
            <v>A DN</v>
          </cell>
        </row>
        <row r="312">
          <cell r="C312" t="str">
            <v>01016002</v>
          </cell>
          <cell r="D312" t="str">
            <v>A4</v>
          </cell>
          <cell r="E312" t="str">
            <v>A4</v>
          </cell>
        </row>
        <row r="313">
          <cell r="C313" t="str">
            <v>01016006</v>
          </cell>
          <cell r="D313" t="str">
            <v>A3</v>
          </cell>
          <cell r="E313" t="str">
            <v>A3</v>
          </cell>
        </row>
        <row r="314">
          <cell r="C314" t="str">
            <v>01016005</v>
          </cell>
          <cell r="D314" t="str">
            <v>A4</v>
          </cell>
          <cell r="E314" t="str">
            <v>A4</v>
          </cell>
        </row>
        <row r="315">
          <cell r="C315" t="str">
            <v>01016012</v>
          </cell>
          <cell r="D315" t="str">
            <v>A4</v>
          </cell>
          <cell r="E315" t="str">
            <v>A4</v>
          </cell>
        </row>
        <row r="316">
          <cell r="C316" t="str">
            <v>01016010</v>
          </cell>
          <cell r="D316" t="str">
            <v>A3</v>
          </cell>
          <cell r="E316" t="str">
            <v>A3</v>
          </cell>
        </row>
        <row r="317">
          <cell r="C317" t="str">
            <v>01016007</v>
          </cell>
          <cell r="D317" t="str">
            <v>A4</v>
          </cell>
          <cell r="E317" t="str">
            <v>A4</v>
          </cell>
        </row>
        <row r="318">
          <cell r="C318">
            <v>0</v>
          </cell>
          <cell r="D318">
            <v>0</v>
          </cell>
          <cell r="E318">
            <v>12</v>
          </cell>
        </row>
        <row r="319">
          <cell r="C319">
            <v>0</v>
          </cell>
          <cell r="D319">
            <v>0</v>
          </cell>
          <cell r="E319">
            <v>12</v>
          </cell>
        </row>
        <row r="320">
          <cell r="C320" t="str">
            <v>01004014</v>
          </cell>
          <cell r="D320" t="str">
            <v>A3</v>
          </cell>
          <cell r="E320" t="str">
            <v>A2</v>
          </cell>
        </row>
        <row r="321">
          <cell r="C321" t="str">
            <v>01029001</v>
          </cell>
          <cell r="D321" t="str">
            <v>A3</v>
          </cell>
          <cell r="E321" t="str">
            <v>A2</v>
          </cell>
        </row>
        <row r="322">
          <cell r="C322" t="str">
            <v>01013020</v>
          </cell>
          <cell r="D322" t="str">
            <v>A3</v>
          </cell>
          <cell r="E322" t="str">
            <v>A3</v>
          </cell>
        </row>
        <row r="323">
          <cell r="C323" t="str">
            <v>01013010</v>
          </cell>
          <cell r="D323" t="str">
            <v>A3</v>
          </cell>
          <cell r="E323" t="str">
            <v>A3</v>
          </cell>
        </row>
        <row r="324">
          <cell r="C324" t="str">
            <v>01013009</v>
          </cell>
          <cell r="D324" t="str">
            <v>A3</v>
          </cell>
          <cell r="E324" t="str">
            <v>A3</v>
          </cell>
        </row>
        <row r="325">
          <cell r="C325" t="str">
            <v>01013008</v>
          </cell>
          <cell r="D325" t="str">
            <v>A3</v>
          </cell>
          <cell r="E325" t="str">
            <v>A3</v>
          </cell>
        </row>
        <row r="326">
          <cell r="C326" t="str">
            <v>01013011</v>
          </cell>
          <cell r="D326" t="str">
            <v>A4</v>
          </cell>
          <cell r="E326" t="str">
            <v>A4</v>
          </cell>
        </row>
        <row r="327">
          <cell r="C327" t="str">
            <v>01013023</v>
          </cell>
          <cell r="D327" t="str">
            <v>A3</v>
          </cell>
          <cell r="E327" t="str">
            <v>A3</v>
          </cell>
        </row>
        <row r="328">
          <cell r="C328" t="str">
            <v>01013015</v>
          </cell>
          <cell r="D328" t="str">
            <v>A3</v>
          </cell>
          <cell r="E328" t="str">
            <v>A3</v>
          </cell>
        </row>
        <row r="329">
          <cell r="C329" t="str">
            <v>01029016</v>
          </cell>
          <cell r="D329" t="str">
            <v>A2</v>
          </cell>
          <cell r="E329" t="str">
            <v>A2</v>
          </cell>
        </row>
        <row r="330">
          <cell r="C330" t="str">
            <v>01028013</v>
          </cell>
          <cell r="D330" t="str">
            <v>A4</v>
          </cell>
          <cell r="E330" t="str">
            <v>A4</v>
          </cell>
        </row>
        <row r="331">
          <cell r="C331" t="str">
            <v>01028017</v>
          </cell>
          <cell r="D331" t="str">
            <v>A3</v>
          </cell>
          <cell r="E331" t="str">
            <v>A3</v>
          </cell>
        </row>
        <row r="332">
          <cell r="C332">
            <v>0</v>
          </cell>
          <cell r="D332">
            <v>0</v>
          </cell>
          <cell r="E332">
            <v>13</v>
          </cell>
        </row>
        <row r="333">
          <cell r="C333">
            <v>0</v>
          </cell>
          <cell r="D333">
            <v>0</v>
          </cell>
          <cell r="E333">
            <v>13</v>
          </cell>
        </row>
        <row r="334">
          <cell r="C334" t="str">
            <v>01025007</v>
          </cell>
          <cell r="D334" t="str">
            <v>A3</v>
          </cell>
          <cell r="E334" t="str">
            <v>A2</v>
          </cell>
        </row>
        <row r="335">
          <cell r="C335" t="str">
            <v>01025004</v>
          </cell>
          <cell r="D335" t="str">
            <v>A3</v>
          </cell>
          <cell r="E335" t="str">
            <v>A2</v>
          </cell>
        </row>
        <row r="336">
          <cell r="C336" t="str">
            <v>01025002</v>
          </cell>
          <cell r="D336" t="str">
            <v>A3</v>
          </cell>
          <cell r="E336" t="str">
            <v>A3</v>
          </cell>
        </row>
        <row r="337">
          <cell r="C337" t="str">
            <v>01025016</v>
          </cell>
          <cell r="D337" t="str">
            <v>A3</v>
          </cell>
          <cell r="E337" t="str">
            <v>A3</v>
          </cell>
        </row>
        <row r="338">
          <cell r="C338" t="str">
            <v>01025018</v>
          </cell>
          <cell r="D338" t="str">
            <v>A3</v>
          </cell>
          <cell r="E338" t="str">
            <v>A3</v>
          </cell>
        </row>
        <row r="339">
          <cell r="C339" t="str">
            <v>01009027</v>
          </cell>
          <cell r="D339" t="str">
            <v>A3</v>
          </cell>
          <cell r="E339" t="str">
            <v>A2</v>
          </cell>
        </row>
        <row r="340">
          <cell r="C340" t="str">
            <v>01025052</v>
          </cell>
          <cell r="D340" t="str">
            <v>A4</v>
          </cell>
          <cell r="E340" t="str">
            <v>A4</v>
          </cell>
        </row>
        <row r="341">
          <cell r="C341" t="str">
            <v>01015053</v>
          </cell>
          <cell r="D341" t="str">
            <v>A3</v>
          </cell>
          <cell r="E341" t="str">
            <v>A3</v>
          </cell>
        </row>
        <row r="342">
          <cell r="C342" t="str">
            <v>01025008</v>
          </cell>
          <cell r="D342" t="str">
            <v>A3</v>
          </cell>
          <cell r="E342" t="str">
            <v>A3</v>
          </cell>
        </row>
        <row r="343">
          <cell r="C343" t="str">
            <v>01003013</v>
          </cell>
          <cell r="D343" t="str">
            <v>A2</v>
          </cell>
          <cell r="E343" t="str">
            <v>A2</v>
          </cell>
        </row>
        <row r="344">
          <cell r="C344" t="str">
            <v>01025015</v>
          </cell>
          <cell r="D344" t="str">
            <v>A3</v>
          </cell>
          <cell r="E344" t="str">
            <v>A3</v>
          </cell>
        </row>
        <row r="345">
          <cell r="C345" t="str">
            <v>01025101</v>
          </cell>
          <cell r="D345" t="str">
            <v>A4</v>
          </cell>
          <cell r="E345" t="str">
            <v>A4</v>
          </cell>
        </row>
        <row r="346">
          <cell r="C346" t="str">
            <v>01003014</v>
          </cell>
          <cell r="D346" t="str">
            <v>A3</v>
          </cell>
          <cell r="E346" t="str">
            <v>A3</v>
          </cell>
        </row>
        <row r="347">
          <cell r="C347">
            <v>0</v>
          </cell>
          <cell r="D347">
            <v>0</v>
          </cell>
          <cell r="E347">
            <v>7</v>
          </cell>
        </row>
        <row r="348">
          <cell r="C348">
            <v>0</v>
          </cell>
          <cell r="D348">
            <v>0</v>
          </cell>
          <cell r="E348">
            <v>7</v>
          </cell>
        </row>
        <row r="349">
          <cell r="C349" t="str">
            <v>01025029</v>
          </cell>
          <cell r="D349" t="str">
            <v>A1</v>
          </cell>
          <cell r="E349" t="str">
            <v>A1</v>
          </cell>
        </row>
        <row r="350">
          <cell r="C350" t="str">
            <v>01025009</v>
          </cell>
          <cell r="D350" t="str">
            <v>A4</v>
          </cell>
          <cell r="E350" t="str">
            <v>A4</v>
          </cell>
        </row>
        <row r="351">
          <cell r="C351" t="str">
            <v>01016003</v>
          </cell>
          <cell r="D351" t="str">
            <v>A3</v>
          </cell>
          <cell r="E351" t="str">
            <v>A3</v>
          </cell>
        </row>
        <row r="352">
          <cell r="C352" t="str">
            <v>01025033</v>
          </cell>
          <cell r="D352" t="str">
            <v>A3</v>
          </cell>
          <cell r="E352" t="str">
            <v>A2</v>
          </cell>
        </row>
        <row r="353">
          <cell r="C353" t="str">
            <v>01025020</v>
          </cell>
          <cell r="D353" t="str">
            <v>A4</v>
          </cell>
          <cell r="E353" t="str">
            <v>A4</v>
          </cell>
        </row>
        <row r="354">
          <cell r="C354" t="str">
            <v>01025012</v>
          </cell>
          <cell r="D354" t="str">
            <v>A4</v>
          </cell>
          <cell r="E354" t="str">
            <v>A4</v>
          </cell>
        </row>
        <row r="355">
          <cell r="C355" t="str">
            <v>01025027</v>
          </cell>
          <cell r="D355" t="str">
            <v>A DN</v>
          </cell>
          <cell r="E355" t="str">
            <v>A DN</v>
          </cell>
        </row>
        <row r="356">
          <cell r="C356">
            <v>0</v>
          </cell>
          <cell r="D356">
            <v>0</v>
          </cell>
          <cell r="E356">
            <v>7</v>
          </cell>
        </row>
        <row r="357">
          <cell r="C357">
            <v>0</v>
          </cell>
          <cell r="D357">
            <v>0</v>
          </cell>
          <cell r="E357">
            <v>4</v>
          </cell>
        </row>
        <row r="358">
          <cell r="C358" t="str">
            <v>01015042</v>
          </cell>
          <cell r="D358" t="str">
            <v>A1</v>
          </cell>
          <cell r="E358" t="str">
            <v>A1</v>
          </cell>
        </row>
        <row r="359">
          <cell r="C359" t="str">
            <v>01018003</v>
          </cell>
          <cell r="D359" t="str">
            <v>A4</v>
          </cell>
          <cell r="E359" t="str">
            <v>A4</v>
          </cell>
        </row>
        <row r="360">
          <cell r="C360" t="str">
            <v>01018002</v>
          </cell>
          <cell r="D360" t="str">
            <v>A3</v>
          </cell>
          <cell r="E360" t="str">
            <v>A3</v>
          </cell>
        </row>
        <row r="361">
          <cell r="C361" t="str">
            <v>01018005</v>
          </cell>
          <cell r="D361" t="str">
            <v>A3</v>
          </cell>
          <cell r="E361" t="str">
            <v>A3</v>
          </cell>
        </row>
        <row r="362">
          <cell r="C362">
            <v>0</v>
          </cell>
          <cell r="D362">
            <v>0</v>
          </cell>
          <cell r="E362">
            <v>3</v>
          </cell>
        </row>
        <row r="363">
          <cell r="C363" t="str">
            <v>01018008</v>
          </cell>
          <cell r="D363" t="str">
            <v>A3</v>
          </cell>
          <cell r="E363" t="str">
            <v>A3</v>
          </cell>
        </row>
        <row r="364">
          <cell r="C364" t="str">
            <v>01018007</v>
          </cell>
          <cell r="D364" t="str">
            <v>A3</v>
          </cell>
          <cell r="E364" t="str">
            <v>A3</v>
          </cell>
        </row>
        <row r="365">
          <cell r="C365" t="str">
            <v>01018009</v>
          </cell>
          <cell r="D365" t="str">
            <v>A3</v>
          </cell>
          <cell r="E365" t="str">
            <v>A3</v>
          </cell>
        </row>
        <row r="366">
          <cell r="C366">
            <v>0</v>
          </cell>
          <cell r="D366">
            <v>0</v>
          </cell>
          <cell r="E366">
            <v>10</v>
          </cell>
        </row>
        <row r="367">
          <cell r="C367">
            <v>0</v>
          </cell>
          <cell r="D367">
            <v>0</v>
          </cell>
          <cell r="E367">
            <v>6</v>
          </cell>
        </row>
        <row r="368">
          <cell r="C368" t="str">
            <v>01004005</v>
          </cell>
          <cell r="D368" t="str">
            <v>A1</v>
          </cell>
          <cell r="E368" t="str">
            <v>A1</v>
          </cell>
        </row>
        <row r="369">
          <cell r="C369" t="str">
            <v>01002021</v>
          </cell>
          <cell r="D369" t="str">
            <v>A1</v>
          </cell>
          <cell r="E369" t="str">
            <v>A1</v>
          </cell>
        </row>
        <row r="370">
          <cell r="C370" t="str">
            <v>01019002</v>
          </cell>
          <cell r="D370" t="str">
            <v>A4</v>
          </cell>
          <cell r="E370" t="str">
            <v>A4</v>
          </cell>
        </row>
        <row r="371">
          <cell r="C371" t="str">
            <v>01015028</v>
          </cell>
          <cell r="D371" t="str">
            <v>A2</v>
          </cell>
          <cell r="E371" t="str">
            <v>A2</v>
          </cell>
        </row>
        <row r="372">
          <cell r="C372" t="str">
            <v>01008034</v>
          </cell>
          <cell r="D372" t="str">
            <v>A2</v>
          </cell>
          <cell r="E372" t="str">
            <v>A2</v>
          </cell>
        </row>
        <row r="373">
          <cell r="C373" t="str">
            <v>01015026</v>
          </cell>
          <cell r="D373" t="str">
            <v>A1</v>
          </cell>
          <cell r="E373" t="str">
            <v>A1</v>
          </cell>
        </row>
        <row r="374">
          <cell r="C374">
            <v>0</v>
          </cell>
          <cell r="D374">
            <v>0</v>
          </cell>
          <cell r="E374">
            <v>4</v>
          </cell>
        </row>
        <row r="375">
          <cell r="C375" t="str">
            <v>01019001</v>
          </cell>
          <cell r="D375" t="str">
            <v>A4</v>
          </cell>
          <cell r="E375" t="str">
            <v>A4</v>
          </cell>
        </row>
        <row r="376">
          <cell r="C376" t="str">
            <v>01005005</v>
          </cell>
          <cell r="D376" t="str">
            <v>A1</v>
          </cell>
          <cell r="E376" t="str">
            <v>A1</v>
          </cell>
        </row>
        <row r="377">
          <cell r="C377" t="str">
            <v>01017008</v>
          </cell>
          <cell r="D377" t="str">
            <v>A2</v>
          </cell>
          <cell r="E377" t="str">
            <v>A2</v>
          </cell>
        </row>
        <row r="378">
          <cell r="C378" t="str">
            <v>01019003</v>
          </cell>
          <cell r="D378" t="str">
            <v>A2</v>
          </cell>
          <cell r="E378" t="str">
            <v>A2</v>
          </cell>
        </row>
        <row r="379">
          <cell r="C379">
            <v>0</v>
          </cell>
          <cell r="D379">
            <v>0</v>
          </cell>
          <cell r="E379">
            <v>3</v>
          </cell>
        </row>
        <row r="380">
          <cell r="C380">
            <v>0</v>
          </cell>
          <cell r="D380">
            <v>0</v>
          </cell>
          <cell r="E380">
            <v>2</v>
          </cell>
        </row>
        <row r="381">
          <cell r="C381" t="str">
            <v>01021001</v>
          </cell>
          <cell r="D381" t="str">
            <v>B1</v>
          </cell>
          <cell r="E381" t="str">
            <v>A1</v>
          </cell>
        </row>
        <row r="382">
          <cell r="C382" t="str">
            <v>01021003</v>
          </cell>
          <cell r="D382" t="str">
            <v>A2</v>
          </cell>
          <cell r="E382" t="str">
            <v>A2</v>
          </cell>
        </row>
        <row r="383">
          <cell r="C383">
            <v>0</v>
          </cell>
          <cell r="D383">
            <v>0</v>
          </cell>
          <cell r="E383">
            <v>1</v>
          </cell>
        </row>
        <row r="384">
          <cell r="C384" t="str">
            <v>01021004</v>
          </cell>
          <cell r="D384" t="str">
            <v>A3</v>
          </cell>
          <cell r="E384" t="str">
            <v>A3</v>
          </cell>
        </row>
        <row r="385">
          <cell r="C385">
            <v>0</v>
          </cell>
          <cell r="D385">
            <v>0</v>
          </cell>
          <cell r="E385">
            <v>7</v>
          </cell>
        </row>
        <row r="386">
          <cell r="C386">
            <v>0</v>
          </cell>
          <cell r="D386">
            <v>0</v>
          </cell>
          <cell r="E386">
            <v>4</v>
          </cell>
        </row>
        <row r="387">
          <cell r="C387" t="str">
            <v>01017003</v>
          </cell>
          <cell r="D387" t="str">
            <v>A1</v>
          </cell>
          <cell r="E387" t="str">
            <v>A1</v>
          </cell>
        </row>
        <row r="388">
          <cell r="C388" t="str">
            <v>01023002</v>
          </cell>
          <cell r="D388" t="str">
            <v>A1</v>
          </cell>
          <cell r="E388" t="str">
            <v>A1</v>
          </cell>
        </row>
        <row r="389">
          <cell r="C389" t="str">
            <v>01017010</v>
          </cell>
          <cell r="D389" t="str">
            <v>A2</v>
          </cell>
          <cell r="E389" t="str">
            <v>A1</v>
          </cell>
        </row>
        <row r="390">
          <cell r="C390" t="str">
            <v>01018004</v>
          </cell>
          <cell r="D390" t="str">
            <v>A1</v>
          </cell>
          <cell r="E390" t="str">
            <v>A1</v>
          </cell>
        </row>
        <row r="391">
          <cell r="C391">
            <v>0</v>
          </cell>
          <cell r="D391">
            <v>0</v>
          </cell>
          <cell r="E391">
            <v>3</v>
          </cell>
        </row>
        <row r="392">
          <cell r="C392" t="str">
            <v>01025013</v>
          </cell>
          <cell r="D392" t="str">
            <v>A4</v>
          </cell>
          <cell r="E392" t="str">
            <v>A4</v>
          </cell>
        </row>
        <row r="393">
          <cell r="C393" t="str">
            <v>01031001</v>
          </cell>
          <cell r="D393" t="str">
            <v>A2</v>
          </cell>
          <cell r="E393" t="str">
            <v>A1</v>
          </cell>
        </row>
        <row r="394">
          <cell r="C394" t="str">
            <v>01031002</v>
          </cell>
          <cell r="D394" t="str">
            <v>A4</v>
          </cell>
          <cell r="E394"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C11" t="str">
            <v>01001006</v>
          </cell>
          <cell r="D11" t="str">
            <v>A1</v>
          </cell>
          <cell r="E11" t="str">
            <v>A1</v>
          </cell>
        </row>
        <row r="12">
          <cell r="C12" t="str">
            <v>01002001</v>
          </cell>
          <cell r="D12" t="str">
            <v>A1</v>
          </cell>
          <cell r="E12" t="str">
            <v>A1</v>
          </cell>
        </row>
        <row r="13">
          <cell r="C13" t="str">
            <v>01014037</v>
          </cell>
          <cell r="D13" t="str">
            <v>A1</v>
          </cell>
          <cell r="E13" t="str">
            <v>A1</v>
          </cell>
        </row>
        <row r="14">
          <cell r="C14">
            <v>0</v>
          </cell>
          <cell r="D14">
            <v>0</v>
          </cell>
          <cell r="E14">
            <v>8</v>
          </cell>
        </row>
        <row r="15">
          <cell r="C15">
            <v>0</v>
          </cell>
          <cell r="D15">
            <v>0</v>
          </cell>
          <cell r="E15">
            <v>5</v>
          </cell>
        </row>
        <row r="16">
          <cell r="C16" t="str">
            <v>01002024</v>
          </cell>
          <cell r="D16" t="str">
            <v>A1</v>
          </cell>
          <cell r="E16" t="str">
            <v>A1</v>
          </cell>
        </row>
        <row r="17">
          <cell r="C17" t="str">
            <v>01003009</v>
          </cell>
          <cell r="D17" t="str">
            <v>A2</v>
          </cell>
          <cell r="E17" t="str">
            <v>A2</v>
          </cell>
        </row>
        <row r="18">
          <cell r="C18" t="str">
            <v>01003005</v>
          </cell>
          <cell r="D18" t="str">
            <v>A1</v>
          </cell>
          <cell r="E18" t="str">
            <v>A1</v>
          </cell>
        </row>
        <row r="19">
          <cell r="C19" t="str">
            <v>01023004</v>
          </cell>
          <cell r="D19" t="str">
            <v>A1</v>
          </cell>
          <cell r="E19" t="str">
            <v>A1</v>
          </cell>
        </row>
        <row r="20">
          <cell r="C20" t="str">
            <v>01003007</v>
          </cell>
          <cell r="D20" t="str">
            <v>A DN</v>
          </cell>
          <cell r="E20" t="str">
            <v>A DN</v>
          </cell>
        </row>
        <row r="21">
          <cell r="C21">
            <v>0</v>
          </cell>
          <cell r="D21">
            <v>0</v>
          </cell>
          <cell r="E21">
            <v>3</v>
          </cell>
        </row>
        <row r="22">
          <cell r="C22" t="str">
            <v>01003008</v>
          </cell>
          <cell r="D22" t="str">
            <v>A1</v>
          </cell>
          <cell r="E22" t="str">
            <v>A1</v>
          </cell>
        </row>
        <row r="23">
          <cell r="C23" t="str">
            <v>01003015</v>
          </cell>
          <cell r="D23" t="str">
            <v>A3</v>
          </cell>
          <cell r="E23" t="str">
            <v>A3</v>
          </cell>
        </row>
        <row r="24">
          <cell r="C24" t="str">
            <v>01003016</v>
          </cell>
          <cell r="D24" t="str">
            <v>A2</v>
          </cell>
          <cell r="E24" t="str">
            <v>A2</v>
          </cell>
        </row>
        <row r="25">
          <cell r="C25">
            <v>0</v>
          </cell>
          <cell r="D25">
            <v>0</v>
          </cell>
          <cell r="E25">
            <v>18</v>
          </cell>
        </row>
        <row r="26">
          <cell r="C26">
            <v>0</v>
          </cell>
          <cell r="D26">
            <v>0</v>
          </cell>
          <cell r="E26">
            <v>12</v>
          </cell>
        </row>
        <row r="27">
          <cell r="C27" t="str">
            <v>01005007</v>
          </cell>
          <cell r="D27" t="str">
            <v>A1</v>
          </cell>
          <cell r="E27" t="str">
            <v>A1</v>
          </cell>
        </row>
        <row r="28">
          <cell r="C28" t="str">
            <v>01014007</v>
          </cell>
          <cell r="D28" t="str">
            <v>A1</v>
          </cell>
          <cell r="E28" t="str">
            <v>A1</v>
          </cell>
        </row>
        <row r="29">
          <cell r="C29" t="str">
            <v>01022013</v>
          </cell>
          <cell r="D29" t="str">
            <v>A1</v>
          </cell>
          <cell r="E29" t="str">
            <v>A1</v>
          </cell>
        </row>
        <row r="30">
          <cell r="C30" t="str">
            <v>01004003</v>
          </cell>
          <cell r="D30" t="str">
            <v>A3</v>
          </cell>
          <cell r="E30" t="str">
            <v>A2</v>
          </cell>
        </row>
        <row r="31">
          <cell r="C31" t="str">
            <v>01004008</v>
          </cell>
          <cell r="D31" t="str">
            <v>A3</v>
          </cell>
          <cell r="E31" t="str">
            <v>A3</v>
          </cell>
        </row>
        <row r="32">
          <cell r="C32" t="str">
            <v>01005009</v>
          </cell>
          <cell r="D32" t="str">
            <v>A3</v>
          </cell>
          <cell r="E32" t="str">
            <v>A3</v>
          </cell>
        </row>
        <row r="33">
          <cell r="C33" t="str">
            <v>01004009</v>
          </cell>
          <cell r="D33" t="str">
            <v>A3</v>
          </cell>
          <cell r="E33" t="str">
            <v>A3</v>
          </cell>
        </row>
        <row r="34">
          <cell r="C34" t="str">
            <v>01002020</v>
          </cell>
          <cell r="D34" t="str">
            <v>A4</v>
          </cell>
          <cell r="E34" t="str">
            <v>A4</v>
          </cell>
        </row>
        <row r="35">
          <cell r="C35" t="str">
            <v>01012026</v>
          </cell>
          <cell r="D35" t="str">
            <v>A3</v>
          </cell>
          <cell r="E35" t="str">
            <v>A3</v>
          </cell>
        </row>
        <row r="36">
          <cell r="C36" t="str">
            <v>01022058</v>
          </cell>
          <cell r="D36" t="str">
            <v>A3</v>
          </cell>
          <cell r="E36" t="str">
            <v>A3</v>
          </cell>
        </row>
        <row r="37">
          <cell r="C37" t="str">
            <v>01022048</v>
          </cell>
          <cell r="D37" t="str">
            <v>A3</v>
          </cell>
          <cell r="E37" t="str">
            <v>A3</v>
          </cell>
        </row>
        <row r="38">
          <cell r="C38" t="str">
            <v>01010026</v>
          </cell>
          <cell r="D38" t="str">
            <v>A3</v>
          </cell>
          <cell r="E38" t="str">
            <v>A3</v>
          </cell>
        </row>
        <row r="39">
          <cell r="C39">
            <v>0</v>
          </cell>
          <cell r="D39">
            <v>0</v>
          </cell>
          <cell r="E39">
            <v>6</v>
          </cell>
        </row>
        <row r="40">
          <cell r="C40" t="str">
            <v>01004020</v>
          </cell>
          <cell r="D40" t="str">
            <v>A3</v>
          </cell>
          <cell r="E40" t="str">
            <v>A3</v>
          </cell>
        </row>
        <row r="41">
          <cell r="C41" t="str">
            <v>01011017</v>
          </cell>
          <cell r="D41" t="str">
            <v>A3</v>
          </cell>
          <cell r="E41" t="str">
            <v>A3</v>
          </cell>
        </row>
        <row r="42">
          <cell r="C42" t="str">
            <v>01022059</v>
          </cell>
          <cell r="D42" t="str">
            <v>A3</v>
          </cell>
          <cell r="E42" t="str">
            <v>A3</v>
          </cell>
        </row>
        <row r="43">
          <cell r="C43" t="str">
            <v>01018006</v>
          </cell>
          <cell r="D43" t="str">
            <v>A4</v>
          </cell>
          <cell r="E43" t="str">
            <v>A4</v>
          </cell>
        </row>
        <row r="44">
          <cell r="C44" t="str">
            <v>01004021</v>
          </cell>
          <cell r="D44" t="str">
            <v>A3</v>
          </cell>
          <cell r="E44" t="str">
            <v>A3</v>
          </cell>
        </row>
        <row r="45">
          <cell r="C45" t="str">
            <v>01004013</v>
          </cell>
          <cell r="D45" t="str">
            <v>A3</v>
          </cell>
          <cell r="E45" t="str">
            <v>A3</v>
          </cell>
        </row>
        <row r="46">
          <cell r="C46">
            <v>0</v>
          </cell>
          <cell r="D46">
            <v>0</v>
          </cell>
          <cell r="E46">
            <v>25</v>
          </cell>
        </row>
        <row r="47">
          <cell r="C47">
            <v>0</v>
          </cell>
          <cell r="D47">
            <v>0</v>
          </cell>
          <cell r="E47">
            <v>11</v>
          </cell>
        </row>
        <row r="48">
          <cell r="C48" t="str">
            <v>01007009</v>
          </cell>
          <cell r="D48" t="str">
            <v>A1</v>
          </cell>
          <cell r="E48" t="str">
            <v>A1</v>
          </cell>
        </row>
        <row r="49">
          <cell r="C49" t="str">
            <v>01002019</v>
          </cell>
          <cell r="D49" t="str">
            <v>A1</v>
          </cell>
          <cell r="E49" t="str">
            <v>A1</v>
          </cell>
        </row>
        <row r="50">
          <cell r="C50" t="str">
            <v>01004007</v>
          </cell>
          <cell r="D50" t="str">
            <v>A1</v>
          </cell>
          <cell r="E50" t="str">
            <v>A1</v>
          </cell>
        </row>
        <row r="51">
          <cell r="C51" t="str">
            <v>01002017</v>
          </cell>
          <cell r="D51" t="str">
            <v>A1</v>
          </cell>
          <cell r="E51" t="str">
            <v>A1</v>
          </cell>
        </row>
        <row r="52">
          <cell r="C52" t="str">
            <v>01002018</v>
          </cell>
          <cell r="D52" t="str">
            <v>A1</v>
          </cell>
          <cell r="E52" t="str">
            <v>A1</v>
          </cell>
        </row>
        <row r="53">
          <cell r="C53" t="str">
            <v>01002005</v>
          </cell>
          <cell r="D53" t="str">
            <v>A1</v>
          </cell>
          <cell r="E53" t="str">
            <v>A1</v>
          </cell>
        </row>
        <row r="54">
          <cell r="C54" t="str">
            <v>01023001</v>
          </cell>
          <cell r="D54" t="str">
            <v>A3</v>
          </cell>
          <cell r="E54" t="str">
            <v>A3</v>
          </cell>
        </row>
        <row r="55">
          <cell r="C55" t="str">
            <v>01017006</v>
          </cell>
          <cell r="D55" t="str">
            <v>A1</v>
          </cell>
          <cell r="E55" t="str">
            <v>A1</v>
          </cell>
        </row>
        <row r="56">
          <cell r="C56" t="str">
            <v>01002032</v>
          </cell>
          <cell r="D56" t="str">
            <v>A1</v>
          </cell>
          <cell r="E56" t="str">
            <v>A1</v>
          </cell>
        </row>
        <row r="57">
          <cell r="C57" t="str">
            <v>01007007</v>
          </cell>
          <cell r="D57" t="str">
            <v>A2</v>
          </cell>
          <cell r="E57" t="str">
            <v>A2</v>
          </cell>
        </row>
        <row r="58">
          <cell r="C58" t="str">
            <v>01004012</v>
          </cell>
          <cell r="D58" t="str">
            <v>A4</v>
          </cell>
          <cell r="E58" t="str">
            <v>A4</v>
          </cell>
        </row>
        <row r="59">
          <cell r="C59">
            <v>0</v>
          </cell>
          <cell r="D59">
            <v>0</v>
          </cell>
          <cell r="E59">
            <v>14</v>
          </cell>
        </row>
        <row r="60">
          <cell r="C60" t="str">
            <v>01007006</v>
          </cell>
          <cell r="D60" t="str">
            <v>A2</v>
          </cell>
          <cell r="E60" t="str">
            <v>A2</v>
          </cell>
        </row>
        <row r="61">
          <cell r="C61" t="str">
            <v>01002023</v>
          </cell>
          <cell r="D61" t="str">
            <v>A4</v>
          </cell>
          <cell r="E61" t="str">
            <v>A4</v>
          </cell>
        </row>
        <row r="62">
          <cell r="C62" t="str">
            <v>01002007</v>
          </cell>
          <cell r="D62" t="str">
            <v>A4</v>
          </cell>
          <cell r="E62" t="str">
            <v>A4</v>
          </cell>
        </row>
        <row r="63">
          <cell r="C63" t="str">
            <v>01002010</v>
          </cell>
          <cell r="D63" t="str">
            <v>A3</v>
          </cell>
          <cell r="E63" t="str">
            <v>A3</v>
          </cell>
        </row>
        <row r="64">
          <cell r="C64" t="str">
            <v>01002012</v>
          </cell>
          <cell r="D64" t="str">
            <v>A4</v>
          </cell>
          <cell r="E64" t="str">
            <v>A4</v>
          </cell>
        </row>
        <row r="65">
          <cell r="C65" t="str">
            <v>01002028</v>
          </cell>
          <cell r="D65" t="str">
            <v>A3</v>
          </cell>
          <cell r="E65" t="str">
            <v>A3</v>
          </cell>
        </row>
        <row r="66">
          <cell r="C66" t="str">
            <v>01002027</v>
          </cell>
          <cell r="D66" t="str">
            <v>A2</v>
          </cell>
          <cell r="E66" t="str">
            <v>A2</v>
          </cell>
        </row>
        <row r="67">
          <cell r="C67" t="str">
            <v>01002013</v>
          </cell>
          <cell r="D67" t="str">
            <v>A4</v>
          </cell>
          <cell r="E67" t="str">
            <v>A4</v>
          </cell>
        </row>
        <row r="68">
          <cell r="C68" t="str">
            <v>01002033</v>
          </cell>
          <cell r="D68" t="str">
            <v>A3</v>
          </cell>
          <cell r="E68" t="str">
            <v>A3</v>
          </cell>
        </row>
        <row r="69">
          <cell r="C69" t="str">
            <v>01010068</v>
          </cell>
          <cell r="D69" t="str">
            <v>A4</v>
          </cell>
          <cell r="E69" t="str">
            <v>A4</v>
          </cell>
        </row>
        <row r="70">
          <cell r="C70" t="str">
            <v>01002040</v>
          </cell>
          <cell r="D70" t="str">
            <v>A3</v>
          </cell>
          <cell r="E70" t="str">
            <v>A3</v>
          </cell>
        </row>
        <row r="71">
          <cell r="C71" t="str">
            <v>01002041</v>
          </cell>
          <cell r="D71" t="str">
            <v>A3</v>
          </cell>
          <cell r="E71" t="str">
            <v>A3</v>
          </cell>
        </row>
        <row r="72">
          <cell r="C72" t="str">
            <v>01002035</v>
          </cell>
          <cell r="D72" t="str">
            <v>A3</v>
          </cell>
          <cell r="E72" t="str">
            <v>A2</v>
          </cell>
        </row>
        <row r="73">
          <cell r="C73" t="str">
            <v>01002036</v>
          </cell>
          <cell r="D73" t="str">
            <v>A3</v>
          </cell>
          <cell r="E73" t="str">
            <v>A3</v>
          </cell>
        </row>
        <row r="74">
          <cell r="C74">
            <v>0</v>
          </cell>
          <cell r="D74">
            <v>0</v>
          </cell>
          <cell r="E74">
            <v>17</v>
          </cell>
        </row>
        <row r="75">
          <cell r="C75">
            <v>0</v>
          </cell>
          <cell r="D75">
            <v>0</v>
          </cell>
          <cell r="E75">
            <v>9</v>
          </cell>
        </row>
        <row r="76">
          <cell r="C76" t="str">
            <v>01007008</v>
          </cell>
          <cell r="D76" t="str">
            <v>A1</v>
          </cell>
          <cell r="E76" t="str">
            <v>A1</v>
          </cell>
        </row>
        <row r="77">
          <cell r="C77" t="str">
            <v>01002002</v>
          </cell>
          <cell r="D77" t="str">
            <v>A1</v>
          </cell>
          <cell r="E77" t="str">
            <v>A1</v>
          </cell>
        </row>
        <row r="78">
          <cell r="C78" t="str">
            <v>01009018</v>
          </cell>
          <cell r="D78" t="str">
            <v>A3</v>
          </cell>
          <cell r="E78" t="str">
            <v>A3</v>
          </cell>
        </row>
        <row r="79">
          <cell r="C79" t="str">
            <v>01009010</v>
          </cell>
          <cell r="D79" t="str">
            <v>A4</v>
          </cell>
          <cell r="E79" t="str">
            <v>A4</v>
          </cell>
        </row>
        <row r="80">
          <cell r="C80" t="str">
            <v>01002004</v>
          </cell>
          <cell r="D80" t="str">
            <v>A1</v>
          </cell>
          <cell r="E80" t="str">
            <v>A1</v>
          </cell>
        </row>
        <row r="81">
          <cell r="C81" t="str">
            <v>01009008</v>
          </cell>
          <cell r="D81" t="str">
            <v>A4</v>
          </cell>
          <cell r="E81" t="str">
            <v>A4</v>
          </cell>
        </row>
        <row r="82">
          <cell r="C82" t="str">
            <v>01007004</v>
          </cell>
          <cell r="D82" t="str">
            <v>A4</v>
          </cell>
          <cell r="E82" t="str">
            <v>A4</v>
          </cell>
        </row>
        <row r="83">
          <cell r="C83" t="str">
            <v>01014012</v>
          </cell>
          <cell r="D83" t="str">
            <v>A4</v>
          </cell>
          <cell r="E83" t="str">
            <v>A4</v>
          </cell>
        </row>
        <row r="84">
          <cell r="C84" t="str">
            <v>01010023</v>
          </cell>
          <cell r="D84" t="str">
            <v>A4</v>
          </cell>
          <cell r="E84" t="str">
            <v>A4</v>
          </cell>
        </row>
        <row r="85">
          <cell r="C85">
            <v>0</v>
          </cell>
          <cell r="D85">
            <v>0</v>
          </cell>
          <cell r="E85">
            <v>8</v>
          </cell>
        </row>
        <row r="86">
          <cell r="C86" t="str">
            <v>01002008</v>
          </cell>
          <cell r="D86" t="str">
            <v>A4</v>
          </cell>
          <cell r="E86" t="str">
            <v>A4</v>
          </cell>
        </row>
        <row r="87">
          <cell r="C87" t="str">
            <v>01009019</v>
          </cell>
          <cell r="D87" t="str">
            <v>A4</v>
          </cell>
          <cell r="E87" t="str">
            <v>A4</v>
          </cell>
        </row>
        <row r="88">
          <cell r="C88" t="str">
            <v>01009011</v>
          </cell>
          <cell r="D88" t="str">
            <v>A4</v>
          </cell>
          <cell r="E88" t="str">
            <v>A4</v>
          </cell>
        </row>
        <row r="89">
          <cell r="C89" t="str">
            <v>01009028</v>
          </cell>
          <cell r="D89" t="str">
            <v>A4</v>
          </cell>
          <cell r="E89" t="str">
            <v>A4</v>
          </cell>
        </row>
        <row r="90">
          <cell r="C90" t="str">
            <v>01009026</v>
          </cell>
          <cell r="D90" t="str">
            <v>A4</v>
          </cell>
          <cell r="E90" t="str">
            <v>A4</v>
          </cell>
        </row>
        <row r="91">
          <cell r="C91" t="str">
            <v>01007003</v>
          </cell>
          <cell r="D91" t="str">
            <v>A4</v>
          </cell>
          <cell r="E91" t="str">
            <v>A4</v>
          </cell>
        </row>
        <row r="92">
          <cell r="C92" t="str">
            <v>01009029</v>
          </cell>
          <cell r="D92" t="str">
            <v>A3</v>
          </cell>
          <cell r="E92" t="str">
            <v>A3</v>
          </cell>
        </row>
        <row r="93">
          <cell r="C93" t="str">
            <v>01002038</v>
          </cell>
          <cell r="D93" t="str">
            <v>A4</v>
          </cell>
          <cell r="E93" t="str">
            <v>A4</v>
          </cell>
        </row>
        <row r="94">
          <cell r="C94">
            <v>0</v>
          </cell>
          <cell r="D94">
            <v>0</v>
          </cell>
          <cell r="E94">
            <v>8</v>
          </cell>
        </row>
        <row r="95">
          <cell r="C95">
            <v>0</v>
          </cell>
          <cell r="D95">
            <v>0</v>
          </cell>
          <cell r="E95">
            <v>7</v>
          </cell>
        </row>
        <row r="96">
          <cell r="C96" t="str">
            <v>01009009</v>
          </cell>
          <cell r="D96" t="str">
            <v>A3</v>
          </cell>
          <cell r="E96" t="str">
            <v>A2</v>
          </cell>
        </row>
        <row r="97">
          <cell r="C97" t="str">
            <v>01003002</v>
          </cell>
          <cell r="D97" t="str">
            <v>A2</v>
          </cell>
          <cell r="E97" t="str">
            <v>A2</v>
          </cell>
        </row>
        <row r="98">
          <cell r="C98" t="str">
            <v>01013032</v>
          </cell>
          <cell r="D98" t="str">
            <v>A3</v>
          </cell>
          <cell r="E98" t="str">
            <v>A3</v>
          </cell>
        </row>
        <row r="99">
          <cell r="C99" t="str">
            <v>01022061</v>
          </cell>
          <cell r="D99" t="str">
            <v>A2</v>
          </cell>
          <cell r="E99" t="str">
            <v>A2</v>
          </cell>
        </row>
        <row r="100">
          <cell r="C100" t="str">
            <v>01015027</v>
          </cell>
          <cell r="D100" t="str">
            <v>A2</v>
          </cell>
          <cell r="E100" t="str">
            <v>A2</v>
          </cell>
        </row>
        <row r="101">
          <cell r="C101" t="str">
            <v>01010038</v>
          </cell>
          <cell r="D101" t="str">
            <v>A3</v>
          </cell>
          <cell r="E101" t="str">
            <v>A3</v>
          </cell>
        </row>
        <row r="102">
          <cell r="C102" t="str">
            <v>01010006</v>
          </cell>
          <cell r="D102" t="str">
            <v>A3</v>
          </cell>
          <cell r="E102" t="str">
            <v>A3</v>
          </cell>
        </row>
        <row r="103">
          <cell r="C103">
            <v>0</v>
          </cell>
          <cell r="D103">
            <v>0</v>
          </cell>
          <cell r="E103">
            <v>1</v>
          </cell>
        </row>
        <row r="104">
          <cell r="C104" t="str">
            <v>01006006</v>
          </cell>
          <cell r="D104" t="str">
            <v>A DN</v>
          </cell>
          <cell r="E104" t="str">
            <v>A DN</v>
          </cell>
        </row>
        <row r="105">
          <cell r="C105">
            <v>0</v>
          </cell>
          <cell r="D105">
            <v>0</v>
          </cell>
          <cell r="E105">
            <v>4</v>
          </cell>
        </row>
        <row r="106">
          <cell r="C106">
            <v>0</v>
          </cell>
          <cell r="D106">
            <v>0</v>
          </cell>
          <cell r="E106">
            <v>2</v>
          </cell>
        </row>
        <row r="107">
          <cell r="C107" t="str">
            <v>01025001</v>
          </cell>
          <cell r="D107" t="str">
            <v>A1</v>
          </cell>
          <cell r="E107" t="str">
            <v>A1</v>
          </cell>
        </row>
        <row r="108">
          <cell r="C108" t="str">
            <v>01002039</v>
          </cell>
          <cell r="D108" t="str">
            <v>A2</v>
          </cell>
          <cell r="E108" t="str">
            <v>A2</v>
          </cell>
        </row>
        <row r="109">
          <cell r="C109">
            <v>0</v>
          </cell>
          <cell r="D109">
            <v>0</v>
          </cell>
          <cell r="E109">
            <v>2</v>
          </cell>
        </row>
        <row r="110">
          <cell r="C110" t="str">
            <v>01005003</v>
          </cell>
          <cell r="D110" t="str">
            <v>A3</v>
          </cell>
          <cell r="E110" t="str">
            <v>A2</v>
          </cell>
        </row>
        <row r="111">
          <cell r="C111" t="str">
            <v>01005011</v>
          </cell>
          <cell r="D111" t="str">
            <v>A3</v>
          </cell>
          <cell r="E111" t="str">
            <v>A3</v>
          </cell>
        </row>
        <row r="112">
          <cell r="C112">
            <v>0</v>
          </cell>
          <cell r="D112">
            <v>0</v>
          </cell>
          <cell r="E112">
            <v>28</v>
          </cell>
        </row>
        <row r="113">
          <cell r="C113">
            <v>0</v>
          </cell>
          <cell r="D113">
            <v>0</v>
          </cell>
          <cell r="E113">
            <v>10</v>
          </cell>
        </row>
        <row r="114">
          <cell r="C114" t="str">
            <v>01008028</v>
          </cell>
          <cell r="D114" t="str">
            <v>A1</v>
          </cell>
          <cell r="E114" t="str">
            <v>A1</v>
          </cell>
        </row>
        <row r="115">
          <cell r="C115" t="str">
            <v>01008002</v>
          </cell>
          <cell r="D115" t="str">
            <v>A1</v>
          </cell>
          <cell r="E115" t="str">
            <v>A1</v>
          </cell>
        </row>
        <row r="116">
          <cell r="C116" t="str">
            <v>01008049</v>
          </cell>
          <cell r="D116" t="str">
            <v>A1</v>
          </cell>
          <cell r="E116" t="str">
            <v>A1</v>
          </cell>
        </row>
        <row r="117">
          <cell r="C117" t="str">
            <v>01008004</v>
          </cell>
          <cell r="D117" t="str">
            <v>A1</v>
          </cell>
          <cell r="E117" t="str">
            <v>A1</v>
          </cell>
        </row>
        <row r="118">
          <cell r="C118" t="str">
            <v>01009007</v>
          </cell>
          <cell r="D118" t="str">
            <v>A1</v>
          </cell>
          <cell r="E118" t="str">
            <v>A1</v>
          </cell>
        </row>
        <row r="119">
          <cell r="C119" t="str">
            <v>01008008</v>
          </cell>
          <cell r="D119" t="str">
            <v>A2</v>
          </cell>
          <cell r="E119" t="str">
            <v>A2</v>
          </cell>
        </row>
        <row r="120">
          <cell r="C120" t="str">
            <v>01008006</v>
          </cell>
          <cell r="D120" t="str">
            <v>A2</v>
          </cell>
          <cell r="E120" t="str">
            <v>A2</v>
          </cell>
        </row>
        <row r="121">
          <cell r="C121" t="str">
            <v>01017009</v>
          </cell>
          <cell r="D121" t="str">
            <v>A4</v>
          </cell>
          <cell r="E121" t="str">
            <v>A4</v>
          </cell>
        </row>
        <row r="122">
          <cell r="C122" t="str">
            <v>01008005</v>
          </cell>
          <cell r="D122" t="str">
            <v>A2</v>
          </cell>
          <cell r="E122" t="str">
            <v>A2</v>
          </cell>
        </row>
        <row r="123">
          <cell r="C123" t="str">
            <v>01009014</v>
          </cell>
          <cell r="D123" t="str">
            <v>A4</v>
          </cell>
          <cell r="E123" t="str">
            <v>A4</v>
          </cell>
        </row>
        <row r="124">
          <cell r="C124">
            <v>0</v>
          </cell>
          <cell r="D124">
            <v>0</v>
          </cell>
          <cell r="E124">
            <v>18</v>
          </cell>
        </row>
        <row r="125">
          <cell r="C125" t="str">
            <v>01008021</v>
          </cell>
          <cell r="D125" t="str">
            <v>A2</v>
          </cell>
          <cell r="E125" t="str">
            <v>A2</v>
          </cell>
        </row>
        <row r="126">
          <cell r="C126" t="str">
            <v>01008009</v>
          </cell>
          <cell r="D126" t="str">
            <v>A DN</v>
          </cell>
          <cell r="E126" t="str">
            <v>A DN</v>
          </cell>
        </row>
        <row r="127">
          <cell r="C127" t="str">
            <v>01008031</v>
          </cell>
          <cell r="D127" t="str">
            <v>A3</v>
          </cell>
          <cell r="E127" t="str">
            <v>A3</v>
          </cell>
        </row>
        <row r="128">
          <cell r="C128" t="str">
            <v>01008039</v>
          </cell>
          <cell r="D128" t="str">
            <v>A3</v>
          </cell>
          <cell r="E128" t="str">
            <v>A3</v>
          </cell>
        </row>
        <row r="129">
          <cell r="C129" t="str">
            <v>01008040</v>
          </cell>
          <cell r="D129" t="str">
            <v>A3</v>
          </cell>
          <cell r="E129" t="str">
            <v>A3</v>
          </cell>
        </row>
        <row r="130">
          <cell r="C130" t="str">
            <v>01008041</v>
          </cell>
          <cell r="D130" t="str">
            <v>A3</v>
          </cell>
          <cell r="E130" t="str">
            <v>A3</v>
          </cell>
        </row>
        <row r="131">
          <cell r="C131" t="str">
            <v>01012027</v>
          </cell>
          <cell r="D131" t="str">
            <v>A2</v>
          </cell>
          <cell r="E131" t="str">
            <v>A2</v>
          </cell>
        </row>
        <row r="132">
          <cell r="C132" t="str">
            <v>01008012</v>
          </cell>
          <cell r="D132" t="str">
            <v>A1</v>
          </cell>
          <cell r="E132" t="str">
            <v>A1</v>
          </cell>
        </row>
        <row r="133">
          <cell r="C133" t="str">
            <v>01008033</v>
          </cell>
          <cell r="D133" t="str">
            <v>A1</v>
          </cell>
          <cell r="E133" t="str">
            <v>A1</v>
          </cell>
        </row>
        <row r="134">
          <cell r="C134" t="str">
            <v>01013033</v>
          </cell>
          <cell r="D134" t="str">
            <v>A2</v>
          </cell>
          <cell r="E134" t="str">
            <v>A2</v>
          </cell>
        </row>
        <row r="135">
          <cell r="C135" t="str">
            <v>01009015</v>
          </cell>
          <cell r="D135" t="str">
            <v>A3</v>
          </cell>
          <cell r="E135" t="str">
            <v>A3</v>
          </cell>
        </row>
        <row r="136">
          <cell r="C136" t="str">
            <v>01008042</v>
          </cell>
          <cell r="D136" t="str">
            <v>A2</v>
          </cell>
          <cell r="E136" t="str">
            <v>A2</v>
          </cell>
        </row>
        <row r="137">
          <cell r="C137" t="str">
            <v>01008044</v>
          </cell>
          <cell r="D137" t="str">
            <v>A3</v>
          </cell>
          <cell r="E137" t="str">
            <v>A3</v>
          </cell>
        </row>
        <row r="138">
          <cell r="C138" t="str">
            <v>01008045</v>
          </cell>
          <cell r="D138" t="str">
            <v>A3</v>
          </cell>
          <cell r="E138" t="str">
            <v>A3</v>
          </cell>
        </row>
        <row r="139">
          <cell r="C139" t="str">
            <v>01008048</v>
          </cell>
          <cell r="D139" t="str">
            <v>A1</v>
          </cell>
          <cell r="E139" t="str">
            <v>A1</v>
          </cell>
        </row>
        <row r="140">
          <cell r="C140" t="str">
            <v>01002034</v>
          </cell>
          <cell r="D140" t="str">
            <v>A1</v>
          </cell>
          <cell r="E140" t="str">
            <v>A1</v>
          </cell>
        </row>
        <row r="141">
          <cell r="C141" t="str">
            <v>01008050</v>
          </cell>
          <cell r="D141" t="str">
            <v>A2</v>
          </cell>
          <cell r="E141" t="str">
            <v>A2</v>
          </cell>
        </row>
        <row r="142">
          <cell r="C142" t="str">
            <v>01008051</v>
          </cell>
          <cell r="D142" t="str">
            <v>A3</v>
          </cell>
          <cell r="E142" t="str">
            <v>A3</v>
          </cell>
        </row>
        <row r="143">
          <cell r="C143">
            <v>0</v>
          </cell>
          <cell r="D143">
            <v>0</v>
          </cell>
          <cell r="E143">
            <v>16</v>
          </cell>
        </row>
        <row r="144">
          <cell r="C144">
            <v>0</v>
          </cell>
          <cell r="D144">
            <v>0</v>
          </cell>
          <cell r="E144">
            <v>16</v>
          </cell>
        </row>
        <row r="145">
          <cell r="C145" t="str">
            <v>01022003</v>
          </cell>
          <cell r="D145" t="str">
            <v>A3</v>
          </cell>
          <cell r="E145" t="str">
            <v>A2</v>
          </cell>
        </row>
        <row r="146">
          <cell r="C146" t="str">
            <v>01010007</v>
          </cell>
          <cell r="D146" t="str">
            <v>A2</v>
          </cell>
          <cell r="E146" t="str">
            <v>A2</v>
          </cell>
        </row>
        <row r="147">
          <cell r="C147" t="str">
            <v>01010033</v>
          </cell>
          <cell r="D147" t="str">
            <v>A3</v>
          </cell>
          <cell r="E147" t="str">
            <v>A3</v>
          </cell>
        </row>
        <row r="148">
          <cell r="C148" t="str">
            <v>01010037</v>
          </cell>
          <cell r="D148" t="str">
            <v>A3</v>
          </cell>
          <cell r="E148" t="str">
            <v>A3</v>
          </cell>
        </row>
        <row r="149">
          <cell r="C149" t="str">
            <v>01010031</v>
          </cell>
          <cell r="D149" t="str">
            <v>A3</v>
          </cell>
          <cell r="E149" t="str">
            <v>A3</v>
          </cell>
        </row>
        <row r="150">
          <cell r="C150" t="str">
            <v>01010016</v>
          </cell>
          <cell r="D150" t="str">
            <v>A4</v>
          </cell>
          <cell r="E150" t="str">
            <v>A4</v>
          </cell>
        </row>
        <row r="151">
          <cell r="C151" t="str">
            <v>01010028</v>
          </cell>
          <cell r="D151" t="str">
            <v>A4</v>
          </cell>
          <cell r="E151" t="str">
            <v>A4</v>
          </cell>
        </row>
        <row r="152">
          <cell r="C152" t="str">
            <v>01010017</v>
          </cell>
          <cell r="D152" t="str">
            <v>A3</v>
          </cell>
          <cell r="E152" t="str">
            <v>A3</v>
          </cell>
        </row>
        <row r="153">
          <cell r="C153" t="str">
            <v>01010012</v>
          </cell>
          <cell r="D153" t="str">
            <v>A3</v>
          </cell>
          <cell r="E153" t="str">
            <v>A3</v>
          </cell>
        </row>
        <row r="154">
          <cell r="C154" t="str">
            <v>01010029</v>
          </cell>
          <cell r="D154" t="str">
            <v>A4</v>
          </cell>
          <cell r="E154" t="str">
            <v>A4</v>
          </cell>
        </row>
        <row r="155">
          <cell r="C155" t="str">
            <v>01010024</v>
          </cell>
          <cell r="D155" t="str">
            <v>A2</v>
          </cell>
          <cell r="E155" t="str">
            <v>A2</v>
          </cell>
        </row>
        <row r="156">
          <cell r="C156" t="str">
            <v>01010021</v>
          </cell>
          <cell r="D156" t="str">
            <v>A3</v>
          </cell>
          <cell r="E156" t="str">
            <v>A3</v>
          </cell>
        </row>
        <row r="157">
          <cell r="C157" t="str">
            <v>01010030</v>
          </cell>
          <cell r="D157" t="str">
            <v>A1</v>
          </cell>
          <cell r="E157" t="str">
            <v>A1</v>
          </cell>
        </row>
        <row r="158">
          <cell r="C158" t="str">
            <v>01022005</v>
          </cell>
          <cell r="D158" t="str">
            <v>A3</v>
          </cell>
          <cell r="E158" t="str">
            <v>A3</v>
          </cell>
        </row>
        <row r="159">
          <cell r="C159" t="str">
            <v>01010022</v>
          </cell>
          <cell r="D159" t="str">
            <v>A3</v>
          </cell>
          <cell r="E159" t="str">
            <v>A3</v>
          </cell>
        </row>
        <row r="160">
          <cell r="C160" t="str">
            <v>01010032</v>
          </cell>
          <cell r="D160" t="str">
            <v>A1</v>
          </cell>
          <cell r="E160" t="str">
            <v>A1</v>
          </cell>
        </row>
        <row r="161">
          <cell r="C161">
            <v>0</v>
          </cell>
          <cell r="D161">
            <v>0</v>
          </cell>
          <cell r="E161">
            <v>16</v>
          </cell>
        </row>
        <row r="162">
          <cell r="C162">
            <v>0</v>
          </cell>
          <cell r="D162">
            <v>0</v>
          </cell>
          <cell r="E162">
            <v>16</v>
          </cell>
        </row>
        <row r="163">
          <cell r="C163" t="str">
            <v>01010039</v>
          </cell>
          <cell r="D163" t="str">
            <v>A4</v>
          </cell>
          <cell r="E163" t="str">
            <v>A2</v>
          </cell>
        </row>
        <row r="164">
          <cell r="C164" t="str">
            <v>01010040</v>
          </cell>
          <cell r="D164" t="str">
            <v>A4</v>
          </cell>
          <cell r="E164" t="str">
            <v>A4</v>
          </cell>
        </row>
        <row r="165">
          <cell r="C165" t="str">
            <v>01010009</v>
          </cell>
          <cell r="D165" t="str">
            <v>A4</v>
          </cell>
          <cell r="E165" t="str">
            <v>A4</v>
          </cell>
        </row>
        <row r="166">
          <cell r="C166" t="str">
            <v>01010020</v>
          </cell>
          <cell r="D166" t="str">
            <v>A4</v>
          </cell>
          <cell r="E166" t="str">
            <v>A4</v>
          </cell>
        </row>
        <row r="167">
          <cell r="C167" t="str">
            <v>01010018</v>
          </cell>
          <cell r="D167" t="str">
            <v>A4</v>
          </cell>
          <cell r="E167" t="str">
            <v>A4</v>
          </cell>
        </row>
        <row r="168">
          <cell r="C168" t="str">
            <v>01010019</v>
          </cell>
          <cell r="D168" t="str">
            <v>A4</v>
          </cell>
          <cell r="E168" t="str">
            <v>A4</v>
          </cell>
        </row>
        <row r="169">
          <cell r="C169" t="str">
            <v>01010015</v>
          </cell>
          <cell r="D169" t="str">
            <v>A4</v>
          </cell>
          <cell r="E169" t="str">
            <v>A4</v>
          </cell>
        </row>
        <row r="170">
          <cell r="C170" t="str">
            <v>01010027</v>
          </cell>
          <cell r="D170" t="str">
            <v>A4</v>
          </cell>
          <cell r="E170" t="str">
            <v>A4</v>
          </cell>
        </row>
        <row r="171">
          <cell r="C171" t="str">
            <v>01002025</v>
          </cell>
          <cell r="D171" t="str">
            <v>A4</v>
          </cell>
          <cell r="E171" t="str">
            <v>A4</v>
          </cell>
        </row>
        <row r="172">
          <cell r="C172" t="str">
            <v>01010162</v>
          </cell>
          <cell r="D172" t="str">
            <v>A4</v>
          </cell>
          <cell r="E172" t="str">
            <v>A4</v>
          </cell>
        </row>
        <row r="173">
          <cell r="C173" t="str">
            <v>01010141</v>
          </cell>
          <cell r="D173" t="str">
            <v>A4</v>
          </cell>
          <cell r="E173" t="str">
            <v>A4</v>
          </cell>
        </row>
        <row r="174">
          <cell r="C174" t="str">
            <v>01010254</v>
          </cell>
          <cell r="D174" t="str">
            <v>A DN</v>
          </cell>
          <cell r="E174" t="str">
            <v>A DN</v>
          </cell>
        </row>
        <row r="175">
          <cell r="C175" t="str">
            <v>01010260</v>
          </cell>
          <cell r="D175" t="str">
            <v>A3</v>
          </cell>
          <cell r="E175" t="str">
            <v>A3</v>
          </cell>
        </row>
        <row r="176">
          <cell r="C176" t="str">
            <v>01010288</v>
          </cell>
          <cell r="D176" t="str">
            <v>A4</v>
          </cell>
          <cell r="E176" t="str">
            <v>A4</v>
          </cell>
        </row>
        <row r="177">
          <cell r="C177" t="str">
            <v>01027013</v>
          </cell>
          <cell r="D177" t="str">
            <v>A3</v>
          </cell>
          <cell r="E177" t="str">
            <v>A3</v>
          </cell>
        </row>
        <row r="178">
          <cell r="C178" t="str">
            <v>01027003</v>
          </cell>
          <cell r="D178" t="str">
            <v>A4</v>
          </cell>
          <cell r="E178" t="str">
            <v>A4</v>
          </cell>
        </row>
        <row r="179">
          <cell r="C179">
            <v>0</v>
          </cell>
          <cell r="D179">
            <v>0</v>
          </cell>
          <cell r="E179">
            <v>15</v>
          </cell>
        </row>
        <row r="180">
          <cell r="C180">
            <v>0</v>
          </cell>
          <cell r="D180">
            <v>0</v>
          </cell>
          <cell r="E180">
            <v>15</v>
          </cell>
        </row>
        <row r="181">
          <cell r="C181" t="str">
            <v>01011002</v>
          </cell>
          <cell r="D181" t="str">
            <v>A3</v>
          </cell>
          <cell r="E181" t="str">
            <v>A2</v>
          </cell>
        </row>
        <row r="182">
          <cell r="C182" t="str">
            <v>01011012</v>
          </cell>
          <cell r="D182" t="str">
            <v>A4</v>
          </cell>
          <cell r="E182" t="str">
            <v>A4</v>
          </cell>
        </row>
        <row r="183">
          <cell r="C183" t="str">
            <v>01011005</v>
          </cell>
          <cell r="D183" t="str">
            <v>A4</v>
          </cell>
          <cell r="E183" t="str">
            <v>A4</v>
          </cell>
        </row>
        <row r="184">
          <cell r="C184" t="str">
            <v>01011011</v>
          </cell>
          <cell r="D184" t="str">
            <v>A4</v>
          </cell>
          <cell r="E184" t="str">
            <v>A4</v>
          </cell>
        </row>
        <row r="185">
          <cell r="C185" t="str">
            <v>01011013</v>
          </cell>
          <cell r="D185" t="str">
            <v>A3</v>
          </cell>
          <cell r="E185" t="str">
            <v>A2</v>
          </cell>
        </row>
        <row r="186">
          <cell r="C186" t="str">
            <v>01011009</v>
          </cell>
          <cell r="D186" t="str">
            <v>A3</v>
          </cell>
          <cell r="E186" t="str">
            <v>A3</v>
          </cell>
        </row>
        <row r="187">
          <cell r="C187" t="str">
            <v>01011001</v>
          </cell>
          <cell r="D187" t="str">
            <v>A4</v>
          </cell>
          <cell r="E187" t="str">
            <v>A4</v>
          </cell>
        </row>
        <row r="188">
          <cell r="C188" t="str">
            <v>01011014</v>
          </cell>
          <cell r="D188" t="str">
            <v>A4</v>
          </cell>
          <cell r="E188" t="str">
            <v>A4</v>
          </cell>
        </row>
        <row r="189">
          <cell r="C189" t="str">
            <v>01011016</v>
          </cell>
          <cell r="D189" t="str">
            <v>A4</v>
          </cell>
          <cell r="E189" t="str">
            <v>A4</v>
          </cell>
        </row>
        <row r="190">
          <cell r="C190" t="str">
            <v>01011007</v>
          </cell>
          <cell r="D190" t="str">
            <v>A4</v>
          </cell>
          <cell r="E190" t="str">
            <v>A4</v>
          </cell>
        </row>
        <row r="191">
          <cell r="C191" t="str">
            <v>01011008</v>
          </cell>
          <cell r="D191" t="str">
            <v>A3</v>
          </cell>
          <cell r="E191" t="str">
            <v>A3</v>
          </cell>
        </row>
        <row r="192">
          <cell r="C192" t="str">
            <v>01011015</v>
          </cell>
          <cell r="D192" t="str">
            <v>A3</v>
          </cell>
          <cell r="E192" t="str">
            <v>A3</v>
          </cell>
        </row>
        <row r="193">
          <cell r="C193" t="str">
            <v>01011010</v>
          </cell>
          <cell r="D193" t="str">
            <v>A4</v>
          </cell>
          <cell r="E193" t="str">
            <v>A4</v>
          </cell>
        </row>
        <row r="194">
          <cell r="C194" t="str">
            <v>01011018</v>
          </cell>
          <cell r="D194" t="str">
            <v>A3</v>
          </cell>
          <cell r="E194" t="str">
            <v>A3</v>
          </cell>
        </row>
        <row r="195">
          <cell r="C195" t="str">
            <v>01011006</v>
          </cell>
          <cell r="D195" t="str">
            <v>A4</v>
          </cell>
          <cell r="E195" t="str">
            <v>A4</v>
          </cell>
        </row>
        <row r="196">
          <cell r="C196">
            <v>0</v>
          </cell>
          <cell r="D196">
            <v>0</v>
          </cell>
          <cell r="E196">
            <v>28</v>
          </cell>
        </row>
        <row r="197">
          <cell r="C197">
            <v>0</v>
          </cell>
          <cell r="D197">
            <v>0</v>
          </cell>
          <cell r="E197">
            <v>28</v>
          </cell>
        </row>
        <row r="198">
          <cell r="C198" t="str">
            <v>01012003</v>
          </cell>
          <cell r="D198" t="str">
            <v>A2</v>
          </cell>
          <cell r="E198" t="str">
            <v>A2</v>
          </cell>
        </row>
        <row r="199">
          <cell r="C199" t="str">
            <v>01012008</v>
          </cell>
          <cell r="D199" t="str">
            <v>A3</v>
          </cell>
          <cell r="E199" t="str">
            <v>A3</v>
          </cell>
        </row>
        <row r="200">
          <cell r="C200" t="str">
            <v>01012007</v>
          </cell>
          <cell r="D200" t="str">
            <v>A3</v>
          </cell>
          <cell r="E200" t="str">
            <v>A3</v>
          </cell>
        </row>
        <row r="201">
          <cell r="C201" t="str">
            <v>01012013</v>
          </cell>
          <cell r="D201" t="str">
            <v>A3</v>
          </cell>
          <cell r="E201" t="str">
            <v>A2</v>
          </cell>
        </row>
        <row r="202">
          <cell r="C202" t="str">
            <v>01012023</v>
          </cell>
          <cell r="D202" t="str">
            <v>A3</v>
          </cell>
          <cell r="E202" t="str">
            <v>A2</v>
          </cell>
        </row>
        <row r="203">
          <cell r="C203" t="str">
            <v>01012014</v>
          </cell>
          <cell r="D203" t="str">
            <v>A3</v>
          </cell>
          <cell r="E203" t="str">
            <v>A3</v>
          </cell>
        </row>
        <row r="204">
          <cell r="C204" t="str">
            <v>01012005</v>
          </cell>
          <cell r="D204" t="str">
            <v>A4</v>
          </cell>
          <cell r="E204" t="str">
            <v>A4</v>
          </cell>
        </row>
        <row r="205">
          <cell r="C205" t="str">
            <v>01012006</v>
          </cell>
          <cell r="D205" t="str">
            <v>A3</v>
          </cell>
          <cell r="E205" t="str">
            <v>A2</v>
          </cell>
        </row>
        <row r="206">
          <cell r="C206" t="str">
            <v>01012004</v>
          </cell>
          <cell r="D206" t="str">
            <v>A4</v>
          </cell>
          <cell r="E206" t="str">
            <v>A4</v>
          </cell>
        </row>
        <row r="207">
          <cell r="C207" t="str">
            <v>01012012</v>
          </cell>
          <cell r="D207" t="str">
            <v>A4</v>
          </cell>
          <cell r="E207" t="str">
            <v>A4</v>
          </cell>
        </row>
        <row r="208">
          <cell r="C208" t="str">
            <v>01012016</v>
          </cell>
          <cell r="D208" t="str">
            <v>A4</v>
          </cell>
          <cell r="E208" t="str">
            <v>A4</v>
          </cell>
        </row>
        <row r="209">
          <cell r="C209" t="str">
            <v>01012015</v>
          </cell>
          <cell r="D209" t="str">
            <v>A3</v>
          </cell>
          <cell r="E209" t="str">
            <v>A3</v>
          </cell>
        </row>
        <row r="210">
          <cell r="C210" t="str">
            <v>01012019</v>
          </cell>
          <cell r="D210" t="str">
            <v>A3</v>
          </cell>
          <cell r="E210" t="str">
            <v>A3</v>
          </cell>
        </row>
        <row r="211">
          <cell r="C211" t="str">
            <v>01012018</v>
          </cell>
          <cell r="D211" t="str">
            <v>A4</v>
          </cell>
          <cell r="E211" t="str">
            <v>A4</v>
          </cell>
        </row>
        <row r="212">
          <cell r="C212" t="str">
            <v>01012017</v>
          </cell>
          <cell r="D212" t="str">
            <v>A4</v>
          </cell>
          <cell r="E212" t="str">
            <v>A4</v>
          </cell>
        </row>
        <row r="213">
          <cell r="C213" t="str">
            <v>01012022</v>
          </cell>
          <cell r="D213" t="str">
            <v>A4</v>
          </cell>
          <cell r="E213" t="str">
            <v>A4</v>
          </cell>
        </row>
        <row r="214">
          <cell r="C214" t="str">
            <v>01012020</v>
          </cell>
          <cell r="D214" t="str">
            <v>A4</v>
          </cell>
          <cell r="E214" t="str">
            <v>A4</v>
          </cell>
        </row>
        <row r="215">
          <cell r="C215" t="str">
            <v>01012021</v>
          </cell>
          <cell r="D215" t="str">
            <v>A4</v>
          </cell>
          <cell r="E215" t="str">
            <v>A4</v>
          </cell>
        </row>
        <row r="216">
          <cell r="C216" t="str">
            <v>01012011</v>
          </cell>
          <cell r="D216" t="str">
            <v>A3</v>
          </cell>
          <cell r="E216" t="str">
            <v>A3</v>
          </cell>
        </row>
        <row r="217">
          <cell r="C217" t="str">
            <v>01012028</v>
          </cell>
          <cell r="D217" t="str">
            <v>A3</v>
          </cell>
          <cell r="E217" t="str">
            <v>A3</v>
          </cell>
        </row>
        <row r="218">
          <cell r="C218" t="str">
            <v>01012032</v>
          </cell>
          <cell r="D218" t="str">
            <v>A3</v>
          </cell>
          <cell r="E218" t="str">
            <v>A3</v>
          </cell>
        </row>
        <row r="219">
          <cell r="C219" t="str">
            <v>01025017</v>
          </cell>
          <cell r="D219" t="str">
            <v>A3</v>
          </cell>
          <cell r="E219" t="str">
            <v>A3</v>
          </cell>
        </row>
        <row r="220">
          <cell r="C220" t="str">
            <v>01006004</v>
          </cell>
          <cell r="D220" t="str">
            <v>A4</v>
          </cell>
          <cell r="E220" t="str">
            <v>A4</v>
          </cell>
        </row>
        <row r="221">
          <cell r="C221" t="str">
            <v>01013068</v>
          </cell>
          <cell r="D221" t="str">
            <v>A3</v>
          </cell>
          <cell r="E221" t="str">
            <v>A3</v>
          </cell>
        </row>
        <row r="222">
          <cell r="C222" t="str">
            <v>01012048</v>
          </cell>
          <cell r="D222" t="str">
            <v>A3</v>
          </cell>
          <cell r="E222" t="str">
            <v>A3</v>
          </cell>
        </row>
        <row r="223">
          <cell r="C223" t="str">
            <v>01012049</v>
          </cell>
          <cell r="D223" t="str">
            <v>A4</v>
          </cell>
          <cell r="E223" t="str">
            <v>A4</v>
          </cell>
        </row>
        <row r="224">
          <cell r="C224" t="str">
            <v>01009006</v>
          </cell>
          <cell r="D224" t="str">
            <v>A3</v>
          </cell>
          <cell r="E224" t="str">
            <v>A3</v>
          </cell>
        </row>
        <row r="225">
          <cell r="C225" t="str">
            <v>01012050</v>
          </cell>
          <cell r="D225" t="str">
            <v>A3</v>
          </cell>
          <cell r="E225" t="str">
            <v>A3</v>
          </cell>
        </row>
        <row r="226">
          <cell r="C226">
            <v>0</v>
          </cell>
          <cell r="D226">
            <v>0</v>
          </cell>
          <cell r="E226">
            <v>19</v>
          </cell>
        </row>
        <row r="227">
          <cell r="C227">
            <v>0</v>
          </cell>
          <cell r="D227">
            <v>0</v>
          </cell>
          <cell r="E227">
            <v>19</v>
          </cell>
        </row>
        <row r="228">
          <cell r="C228" t="str">
            <v>01015019</v>
          </cell>
          <cell r="D228" t="str">
            <v>A3</v>
          </cell>
          <cell r="E228" t="str">
            <v>A2</v>
          </cell>
        </row>
        <row r="229">
          <cell r="C229" t="str">
            <v>01015023</v>
          </cell>
          <cell r="D229" t="str">
            <v>A3</v>
          </cell>
          <cell r="E229" t="str">
            <v>A3</v>
          </cell>
        </row>
        <row r="230">
          <cell r="C230" t="str">
            <v>01015005</v>
          </cell>
          <cell r="D230" t="str">
            <v>A4</v>
          </cell>
          <cell r="E230" t="str">
            <v>A4</v>
          </cell>
        </row>
        <row r="231">
          <cell r="C231" t="str">
            <v>01015018</v>
          </cell>
          <cell r="D231" t="str">
            <v>A4</v>
          </cell>
          <cell r="E231" t="str">
            <v>A4</v>
          </cell>
        </row>
        <row r="232">
          <cell r="C232" t="str">
            <v>01015041</v>
          </cell>
          <cell r="D232" t="str">
            <v>A3</v>
          </cell>
          <cell r="E232" t="str">
            <v>A3</v>
          </cell>
        </row>
        <row r="233">
          <cell r="C233" t="str">
            <v>01015013</v>
          </cell>
          <cell r="D233" t="str">
            <v>A4</v>
          </cell>
          <cell r="E233" t="str">
            <v>A4</v>
          </cell>
        </row>
        <row r="234">
          <cell r="C234" t="str">
            <v>01015006</v>
          </cell>
          <cell r="D234" t="str">
            <v>A3</v>
          </cell>
          <cell r="E234" t="str">
            <v>A3</v>
          </cell>
        </row>
        <row r="235">
          <cell r="C235" t="str">
            <v>01018001</v>
          </cell>
          <cell r="D235" t="str">
            <v>A4</v>
          </cell>
          <cell r="E235" t="str">
            <v>A4</v>
          </cell>
        </row>
        <row r="236">
          <cell r="C236" t="str">
            <v>01015004</v>
          </cell>
          <cell r="D236" t="str">
            <v>A3</v>
          </cell>
          <cell r="E236" t="str">
            <v>A3</v>
          </cell>
        </row>
        <row r="237">
          <cell r="C237" t="str">
            <v>01015017</v>
          </cell>
          <cell r="D237" t="str">
            <v>A4</v>
          </cell>
          <cell r="E237" t="str">
            <v>A4</v>
          </cell>
        </row>
        <row r="238">
          <cell r="C238" t="str">
            <v>01015016</v>
          </cell>
          <cell r="D238" t="str">
            <v>A4</v>
          </cell>
          <cell r="E238" t="str">
            <v>A4</v>
          </cell>
        </row>
        <row r="239">
          <cell r="C239" t="str">
            <v>01015031</v>
          </cell>
          <cell r="D239" t="str">
            <v>A3</v>
          </cell>
          <cell r="E239" t="str">
            <v>A3</v>
          </cell>
        </row>
        <row r="240">
          <cell r="C240" t="str">
            <v>01015025</v>
          </cell>
          <cell r="D240" t="str">
            <v>A4</v>
          </cell>
          <cell r="E240" t="str">
            <v>A4</v>
          </cell>
        </row>
        <row r="241">
          <cell r="C241" t="str">
            <v>01017001</v>
          </cell>
          <cell r="D241" t="str">
            <v>A3</v>
          </cell>
          <cell r="E241" t="str">
            <v>A3</v>
          </cell>
        </row>
        <row r="242">
          <cell r="C242" t="str">
            <v>01015012</v>
          </cell>
          <cell r="D242" t="str">
            <v>A4</v>
          </cell>
          <cell r="E242" t="str">
            <v>A4</v>
          </cell>
        </row>
        <row r="243">
          <cell r="C243" t="str">
            <v>01015008</v>
          </cell>
          <cell r="D243" t="str">
            <v>A4</v>
          </cell>
          <cell r="E243" t="str">
            <v>A4</v>
          </cell>
        </row>
        <row r="244">
          <cell r="C244" t="str">
            <v>01015021</v>
          </cell>
          <cell r="D244" t="str">
            <v>A4</v>
          </cell>
          <cell r="E244" t="str">
            <v>A4</v>
          </cell>
        </row>
        <row r="245">
          <cell r="C245" t="str">
            <v>01015108</v>
          </cell>
          <cell r="D245" t="str">
            <v>A3</v>
          </cell>
          <cell r="E245" t="str">
            <v>A3</v>
          </cell>
        </row>
        <row r="246">
          <cell r="C246" t="str">
            <v>01015142</v>
          </cell>
          <cell r="D246" t="str">
            <v>A3</v>
          </cell>
          <cell r="E246" t="str">
            <v>A3</v>
          </cell>
        </row>
        <row r="247">
          <cell r="C247">
            <v>0</v>
          </cell>
          <cell r="D247">
            <v>0</v>
          </cell>
          <cell r="E247">
            <v>25</v>
          </cell>
        </row>
        <row r="248">
          <cell r="C248">
            <v>0</v>
          </cell>
          <cell r="D248">
            <v>0</v>
          </cell>
          <cell r="E248">
            <v>24</v>
          </cell>
        </row>
        <row r="249">
          <cell r="C249" t="str">
            <v>01013003</v>
          </cell>
          <cell r="D249" t="str">
            <v>A2</v>
          </cell>
          <cell r="E249" t="str">
            <v>A2</v>
          </cell>
        </row>
        <row r="250">
          <cell r="C250" t="str">
            <v>01013002</v>
          </cell>
          <cell r="D250" t="str">
            <v>A3</v>
          </cell>
          <cell r="E250" t="str">
            <v>A2</v>
          </cell>
        </row>
        <row r="251">
          <cell r="C251" t="str">
            <v>01013004</v>
          </cell>
          <cell r="D251" t="str">
            <v>A3</v>
          </cell>
          <cell r="E251" t="str">
            <v>A3</v>
          </cell>
        </row>
        <row r="252">
          <cell r="C252" t="str">
            <v>01013021</v>
          </cell>
          <cell r="D252" t="str">
            <v>A3</v>
          </cell>
          <cell r="E252" t="str">
            <v>A3</v>
          </cell>
        </row>
        <row r="253">
          <cell r="C253" t="str">
            <v>01013006</v>
          </cell>
          <cell r="D253" t="str">
            <v>A3</v>
          </cell>
          <cell r="E253" t="str">
            <v>A3</v>
          </cell>
        </row>
        <row r="254">
          <cell r="C254" t="str">
            <v>01013018</v>
          </cell>
          <cell r="D254" t="str">
            <v>A3</v>
          </cell>
          <cell r="E254" t="str">
            <v>A3</v>
          </cell>
        </row>
        <row r="255">
          <cell r="C255" t="str">
            <v>01013019</v>
          </cell>
          <cell r="D255" t="str">
            <v>A3</v>
          </cell>
          <cell r="E255" t="str">
            <v>A3</v>
          </cell>
        </row>
        <row r="256">
          <cell r="C256" t="str">
            <v>01013016</v>
          </cell>
          <cell r="D256" t="str">
            <v>A3</v>
          </cell>
          <cell r="E256" t="str">
            <v>A3</v>
          </cell>
        </row>
        <row r="257">
          <cell r="C257" t="str">
            <v>01013017</v>
          </cell>
          <cell r="D257" t="str">
            <v>A3</v>
          </cell>
          <cell r="E257" t="str">
            <v>A3</v>
          </cell>
        </row>
        <row r="258">
          <cell r="C258" t="str">
            <v>01013027</v>
          </cell>
          <cell r="D258" t="str">
            <v>A4</v>
          </cell>
          <cell r="E258" t="str">
            <v>A4</v>
          </cell>
        </row>
        <row r="259">
          <cell r="C259" t="str">
            <v>01013026</v>
          </cell>
          <cell r="D259" t="str">
            <v>A3</v>
          </cell>
          <cell r="E259" t="str">
            <v>A3</v>
          </cell>
        </row>
        <row r="260">
          <cell r="C260" t="str">
            <v>01013029</v>
          </cell>
          <cell r="D260" t="str">
            <v>A3</v>
          </cell>
          <cell r="E260" t="str">
            <v>A3</v>
          </cell>
        </row>
        <row r="261">
          <cell r="C261" t="str">
            <v>01013028</v>
          </cell>
          <cell r="D261" t="str">
            <v>A4</v>
          </cell>
          <cell r="E261" t="str">
            <v>A4</v>
          </cell>
        </row>
        <row r="262">
          <cell r="C262" t="str">
            <v>01013005</v>
          </cell>
          <cell r="D262" t="str">
            <v>A4</v>
          </cell>
          <cell r="E262" t="str">
            <v>A4</v>
          </cell>
        </row>
        <row r="263">
          <cell r="C263" t="str">
            <v>01013022</v>
          </cell>
          <cell r="D263" t="str">
            <v>A4</v>
          </cell>
          <cell r="E263" t="str">
            <v>A4</v>
          </cell>
        </row>
        <row r="264">
          <cell r="C264" t="str">
            <v>01013047</v>
          </cell>
          <cell r="D264" t="str">
            <v>A3</v>
          </cell>
          <cell r="E264" t="str">
            <v>A3</v>
          </cell>
        </row>
        <row r="265">
          <cell r="C265" t="str">
            <v>01013070</v>
          </cell>
          <cell r="D265" t="str">
            <v>A3</v>
          </cell>
          <cell r="E265" t="str">
            <v>A3</v>
          </cell>
        </row>
        <row r="266">
          <cell r="C266" t="str">
            <v>01014047</v>
          </cell>
          <cell r="D266" t="str">
            <v>A3</v>
          </cell>
          <cell r="E266" t="str">
            <v>A3</v>
          </cell>
        </row>
        <row r="267">
          <cell r="C267" t="str">
            <v>01013079</v>
          </cell>
          <cell r="D267" t="str">
            <v>A3</v>
          </cell>
          <cell r="E267" t="str">
            <v>A3</v>
          </cell>
        </row>
        <row r="268">
          <cell r="C268" t="str">
            <v>01013087</v>
          </cell>
          <cell r="D268" t="str">
            <v>A4</v>
          </cell>
          <cell r="E268" t="str">
            <v>A4</v>
          </cell>
        </row>
        <row r="269">
          <cell r="C269" t="str">
            <v>01013094</v>
          </cell>
          <cell r="D269" t="str">
            <v>A3</v>
          </cell>
          <cell r="E269" t="str">
            <v>A3</v>
          </cell>
        </row>
        <row r="270">
          <cell r="C270" t="str">
            <v>01013117</v>
          </cell>
          <cell r="D270" t="str">
            <v>A3</v>
          </cell>
          <cell r="E270" t="str">
            <v>A3</v>
          </cell>
        </row>
        <row r="271">
          <cell r="C271" t="str">
            <v>01013116</v>
          </cell>
          <cell r="D271" t="str">
            <v>A3</v>
          </cell>
          <cell r="E271" t="str">
            <v>A3</v>
          </cell>
        </row>
        <row r="272">
          <cell r="C272" t="str">
            <v>01013128</v>
          </cell>
          <cell r="D272" t="str">
            <v>A3</v>
          </cell>
          <cell r="E272" t="str">
            <v>A3</v>
          </cell>
        </row>
        <row r="273">
          <cell r="C273">
            <v>0</v>
          </cell>
          <cell r="D273">
            <v>0</v>
          </cell>
          <cell r="E273">
            <v>1</v>
          </cell>
        </row>
        <row r="274">
          <cell r="C274" t="str">
            <v>01013096</v>
          </cell>
          <cell r="D274" t="str">
            <v>A3</v>
          </cell>
          <cell r="E274" t="str">
            <v>A3</v>
          </cell>
        </row>
        <row r="275">
          <cell r="C275">
            <v>0</v>
          </cell>
          <cell r="D275">
            <v>0</v>
          </cell>
          <cell r="E275">
            <v>30</v>
          </cell>
        </row>
        <row r="276">
          <cell r="C276">
            <v>0</v>
          </cell>
          <cell r="D276">
            <v>0</v>
          </cell>
          <cell r="E276">
            <v>30</v>
          </cell>
        </row>
        <row r="277">
          <cell r="C277" t="str">
            <v>01014002</v>
          </cell>
          <cell r="D277" t="str">
            <v>A1</v>
          </cell>
          <cell r="E277" t="str">
            <v>A1</v>
          </cell>
        </row>
        <row r="278">
          <cell r="C278" t="str">
            <v>01014004</v>
          </cell>
          <cell r="D278" t="str">
            <v>A1</v>
          </cell>
          <cell r="E278" t="str">
            <v>A1</v>
          </cell>
        </row>
        <row r="279">
          <cell r="C279" t="str">
            <v>01023003</v>
          </cell>
          <cell r="D279" t="str">
            <v>A1</v>
          </cell>
          <cell r="E279" t="str">
            <v>A1</v>
          </cell>
        </row>
        <row r="280">
          <cell r="C280" t="str">
            <v>01014038</v>
          </cell>
          <cell r="D280" t="str">
            <v>A3</v>
          </cell>
          <cell r="E280" t="str">
            <v>A1</v>
          </cell>
        </row>
        <row r="281">
          <cell r="C281" t="str">
            <v>01014051</v>
          </cell>
          <cell r="D281" t="str">
            <v>A1</v>
          </cell>
          <cell r="E281" t="str">
            <v>A1</v>
          </cell>
        </row>
        <row r="282">
          <cell r="C282" t="str">
            <v>01014005</v>
          </cell>
          <cell r="D282" t="str">
            <v>A4</v>
          </cell>
          <cell r="E282" t="str">
            <v>A4</v>
          </cell>
        </row>
        <row r="283">
          <cell r="C283" t="str">
            <v>01014046</v>
          </cell>
          <cell r="D283" t="str">
            <v>A1</v>
          </cell>
          <cell r="E283" t="str">
            <v>A1</v>
          </cell>
        </row>
        <row r="284">
          <cell r="C284" t="str">
            <v>01014026</v>
          </cell>
          <cell r="D284" t="str">
            <v>A4</v>
          </cell>
          <cell r="E284" t="str">
            <v>A4</v>
          </cell>
        </row>
        <row r="285">
          <cell r="C285" t="str">
            <v>01014029</v>
          </cell>
          <cell r="D285" t="str">
            <v>A4</v>
          </cell>
          <cell r="E285" t="str">
            <v>A4</v>
          </cell>
        </row>
        <row r="286">
          <cell r="C286" t="str">
            <v>01014033</v>
          </cell>
          <cell r="D286" t="str">
            <v>A1</v>
          </cell>
          <cell r="E286" t="str">
            <v>A1</v>
          </cell>
        </row>
        <row r="287">
          <cell r="C287" t="str">
            <v>01014013</v>
          </cell>
          <cell r="D287" t="str">
            <v>A4</v>
          </cell>
          <cell r="E287" t="str">
            <v>A4</v>
          </cell>
        </row>
        <row r="288">
          <cell r="C288" t="str">
            <v>01014017</v>
          </cell>
          <cell r="D288" t="str">
            <v>A4</v>
          </cell>
          <cell r="E288" t="str">
            <v>A4</v>
          </cell>
        </row>
        <row r="289">
          <cell r="C289" t="str">
            <v>01014034</v>
          </cell>
          <cell r="D289" t="str">
            <v>A4</v>
          </cell>
          <cell r="E289" t="str">
            <v>A4</v>
          </cell>
        </row>
        <row r="290">
          <cell r="C290" t="str">
            <v>01014020</v>
          </cell>
          <cell r="D290" t="str">
            <v>A3</v>
          </cell>
          <cell r="E290" t="str">
            <v>A2</v>
          </cell>
        </row>
        <row r="291">
          <cell r="C291" t="str">
            <v>01014018</v>
          </cell>
          <cell r="D291" t="str">
            <v>A4</v>
          </cell>
          <cell r="E291" t="str">
            <v>A4</v>
          </cell>
        </row>
        <row r="292">
          <cell r="C292" t="str">
            <v>01014042</v>
          </cell>
          <cell r="D292" t="str">
            <v>A3</v>
          </cell>
          <cell r="E292" t="str">
            <v>A3</v>
          </cell>
        </row>
        <row r="293">
          <cell r="C293" t="str">
            <v>01014019</v>
          </cell>
          <cell r="D293" t="str">
            <v>A4</v>
          </cell>
          <cell r="E293" t="str">
            <v>A4</v>
          </cell>
        </row>
        <row r="294">
          <cell r="C294" t="str">
            <v>01014010</v>
          </cell>
          <cell r="D294" t="str">
            <v>A4</v>
          </cell>
          <cell r="E294" t="str">
            <v>A4</v>
          </cell>
        </row>
        <row r="295">
          <cell r="C295" t="str">
            <v>01014030</v>
          </cell>
          <cell r="D295" t="str">
            <v>A3</v>
          </cell>
          <cell r="E295" t="str">
            <v>A3</v>
          </cell>
        </row>
        <row r="296">
          <cell r="C296" t="str">
            <v>01014024</v>
          </cell>
          <cell r="D296" t="str">
            <v>A4</v>
          </cell>
          <cell r="E296" t="str">
            <v>A4</v>
          </cell>
        </row>
        <row r="297">
          <cell r="C297" t="str">
            <v>01014048</v>
          </cell>
          <cell r="D297" t="str">
            <v>A1</v>
          </cell>
          <cell r="E297" t="str">
            <v>A1</v>
          </cell>
        </row>
        <row r="298">
          <cell r="C298" t="str">
            <v>01014022</v>
          </cell>
          <cell r="D298" t="str">
            <v>A4</v>
          </cell>
          <cell r="E298" t="str">
            <v>A4</v>
          </cell>
        </row>
        <row r="299">
          <cell r="C299" t="str">
            <v>01014025</v>
          </cell>
          <cell r="D299" t="str">
            <v>A4</v>
          </cell>
          <cell r="E299" t="str">
            <v>A4</v>
          </cell>
        </row>
        <row r="300">
          <cell r="C300" t="str">
            <v>01014032</v>
          </cell>
          <cell r="D300" t="str">
            <v>A3</v>
          </cell>
          <cell r="E300" t="str">
            <v>A1</v>
          </cell>
        </row>
        <row r="301">
          <cell r="C301" t="str">
            <v>01014006</v>
          </cell>
          <cell r="D301" t="str">
            <v>A3</v>
          </cell>
          <cell r="E301" t="str">
            <v>A1</v>
          </cell>
        </row>
        <row r="302">
          <cell r="C302" t="str">
            <v>01014052</v>
          </cell>
          <cell r="D302" t="str">
            <v>A3</v>
          </cell>
          <cell r="E302" t="str">
            <v>A3</v>
          </cell>
        </row>
        <row r="303">
          <cell r="C303" t="str">
            <v>01014009</v>
          </cell>
          <cell r="D303" t="str">
            <v>A4</v>
          </cell>
          <cell r="E303" t="str">
            <v>A4</v>
          </cell>
        </row>
        <row r="304">
          <cell r="C304" t="str">
            <v>01014045</v>
          </cell>
          <cell r="D304" t="str">
            <v>A1</v>
          </cell>
          <cell r="E304" t="str">
            <v>A1</v>
          </cell>
        </row>
        <row r="305">
          <cell r="C305" t="str">
            <v>01014021</v>
          </cell>
          <cell r="D305" t="str">
            <v>A4</v>
          </cell>
          <cell r="E305" t="str">
            <v>A4</v>
          </cell>
        </row>
        <row r="306">
          <cell r="C306" t="str">
            <v>01014016</v>
          </cell>
          <cell r="D306" t="str">
            <v>A3</v>
          </cell>
          <cell r="E306" t="str">
            <v>A3</v>
          </cell>
        </row>
        <row r="307">
          <cell r="C307">
            <v>0</v>
          </cell>
          <cell r="D307">
            <v>0</v>
          </cell>
          <cell r="E307">
            <v>8</v>
          </cell>
        </row>
        <row r="308">
          <cell r="C308">
            <v>0</v>
          </cell>
          <cell r="D308">
            <v>0</v>
          </cell>
          <cell r="E308">
            <v>8</v>
          </cell>
        </row>
        <row r="309">
          <cell r="C309" t="str">
            <v>01016008</v>
          </cell>
          <cell r="D309" t="str">
            <v>A3</v>
          </cell>
          <cell r="E309" t="str">
            <v>A2</v>
          </cell>
        </row>
        <row r="310">
          <cell r="C310" t="str">
            <v>01016004</v>
          </cell>
          <cell r="D310" t="str">
            <v>A DN</v>
          </cell>
          <cell r="E310" t="str">
            <v>A DN</v>
          </cell>
        </row>
        <row r="311">
          <cell r="C311" t="str">
            <v>01016002</v>
          </cell>
          <cell r="D311" t="str">
            <v>A4</v>
          </cell>
          <cell r="E311" t="str">
            <v>A4</v>
          </cell>
        </row>
        <row r="312">
          <cell r="C312" t="str">
            <v>01016006</v>
          </cell>
          <cell r="D312" t="str">
            <v>A4</v>
          </cell>
          <cell r="E312" t="str">
            <v>A4</v>
          </cell>
        </row>
        <row r="313">
          <cell r="C313" t="str">
            <v>01016005</v>
          </cell>
          <cell r="D313" t="str">
            <v>A4</v>
          </cell>
          <cell r="E313" t="str">
            <v>A4</v>
          </cell>
        </row>
        <row r="314">
          <cell r="C314" t="str">
            <v>01016012</v>
          </cell>
          <cell r="D314" t="str">
            <v>A4</v>
          </cell>
          <cell r="E314" t="str">
            <v>A4</v>
          </cell>
        </row>
        <row r="315">
          <cell r="C315" t="str">
            <v>01016010</v>
          </cell>
          <cell r="D315" t="str">
            <v>A3</v>
          </cell>
          <cell r="E315" t="str">
            <v>A3</v>
          </cell>
        </row>
        <row r="316">
          <cell r="C316" t="str">
            <v>01016007</v>
          </cell>
          <cell r="D316" t="str">
            <v>A4</v>
          </cell>
          <cell r="E316" t="str">
            <v>A4</v>
          </cell>
        </row>
        <row r="317">
          <cell r="C317">
            <v>0</v>
          </cell>
          <cell r="D317">
            <v>0</v>
          </cell>
          <cell r="E317">
            <v>12</v>
          </cell>
        </row>
        <row r="318">
          <cell r="C318">
            <v>0</v>
          </cell>
          <cell r="D318">
            <v>0</v>
          </cell>
          <cell r="E318">
            <v>12</v>
          </cell>
        </row>
        <row r="319">
          <cell r="C319" t="str">
            <v>01004014</v>
          </cell>
          <cell r="D319" t="str">
            <v>A2</v>
          </cell>
          <cell r="E319" t="str">
            <v>A1</v>
          </cell>
        </row>
        <row r="320">
          <cell r="C320" t="str">
            <v>01029001</v>
          </cell>
          <cell r="D320" t="str">
            <v>A2</v>
          </cell>
          <cell r="E320" t="str">
            <v>A2</v>
          </cell>
        </row>
        <row r="321">
          <cell r="C321" t="str">
            <v>01013020</v>
          </cell>
          <cell r="D321" t="str">
            <v>A3</v>
          </cell>
          <cell r="E321" t="str">
            <v>A3</v>
          </cell>
        </row>
        <row r="322">
          <cell r="C322" t="str">
            <v>01013010</v>
          </cell>
          <cell r="D322" t="str">
            <v>A3</v>
          </cell>
          <cell r="E322" t="str">
            <v>A3</v>
          </cell>
        </row>
        <row r="323">
          <cell r="C323" t="str">
            <v>01013009</v>
          </cell>
          <cell r="D323" t="str">
            <v>A3</v>
          </cell>
          <cell r="E323" t="str">
            <v>A3</v>
          </cell>
        </row>
        <row r="324">
          <cell r="C324" t="str">
            <v>01013008</v>
          </cell>
          <cell r="D324" t="str">
            <v>A3</v>
          </cell>
          <cell r="E324" t="str">
            <v>A3</v>
          </cell>
        </row>
        <row r="325">
          <cell r="C325" t="str">
            <v>01013011</v>
          </cell>
          <cell r="D325" t="str">
            <v>A4</v>
          </cell>
          <cell r="E325" t="str">
            <v>A4</v>
          </cell>
        </row>
        <row r="326">
          <cell r="C326" t="str">
            <v>01013023</v>
          </cell>
          <cell r="D326" t="str">
            <v>A4</v>
          </cell>
          <cell r="E326" t="str">
            <v>A4</v>
          </cell>
        </row>
        <row r="327">
          <cell r="C327" t="str">
            <v>01013015</v>
          </cell>
          <cell r="D327" t="str">
            <v>A4</v>
          </cell>
          <cell r="E327" t="str">
            <v>A4</v>
          </cell>
        </row>
        <row r="328">
          <cell r="C328" t="str">
            <v>01029016</v>
          </cell>
          <cell r="D328" t="str">
            <v>A3</v>
          </cell>
          <cell r="E328" t="str">
            <v>A3</v>
          </cell>
        </row>
        <row r="329">
          <cell r="C329" t="str">
            <v>01028013</v>
          </cell>
          <cell r="D329" t="str">
            <v>A4</v>
          </cell>
          <cell r="E329" t="str">
            <v>A4</v>
          </cell>
        </row>
        <row r="330">
          <cell r="C330" t="str">
            <v>01028017</v>
          </cell>
          <cell r="D330" t="str">
            <v>A3</v>
          </cell>
          <cell r="E330" t="str">
            <v>A3</v>
          </cell>
        </row>
        <row r="331">
          <cell r="C331">
            <v>0</v>
          </cell>
          <cell r="D331">
            <v>0</v>
          </cell>
          <cell r="E331">
            <v>12</v>
          </cell>
        </row>
        <row r="332">
          <cell r="C332">
            <v>0</v>
          </cell>
          <cell r="D332">
            <v>0</v>
          </cell>
          <cell r="E332">
            <v>12</v>
          </cell>
        </row>
        <row r="333">
          <cell r="C333" t="str">
            <v>01025007</v>
          </cell>
          <cell r="D333" t="str">
            <v>A3</v>
          </cell>
          <cell r="E333" t="str">
            <v>A2</v>
          </cell>
        </row>
        <row r="334">
          <cell r="C334" t="str">
            <v>01025004</v>
          </cell>
          <cell r="D334" t="str">
            <v>A3</v>
          </cell>
          <cell r="E334" t="str">
            <v>A2</v>
          </cell>
        </row>
        <row r="335">
          <cell r="C335" t="str">
            <v>01025002</v>
          </cell>
          <cell r="D335" t="str">
            <v>A3</v>
          </cell>
          <cell r="E335" t="str">
            <v>A2</v>
          </cell>
        </row>
        <row r="336">
          <cell r="C336" t="str">
            <v>01025016</v>
          </cell>
          <cell r="D336" t="str">
            <v>A3</v>
          </cell>
          <cell r="E336" t="str">
            <v>A3</v>
          </cell>
        </row>
        <row r="337">
          <cell r="C337" t="str">
            <v>01025018</v>
          </cell>
          <cell r="D337" t="str">
            <v>A3</v>
          </cell>
          <cell r="E337" t="str">
            <v>A3</v>
          </cell>
        </row>
        <row r="338">
          <cell r="C338" t="str">
            <v>01009027</v>
          </cell>
          <cell r="D338" t="str">
            <v>A3</v>
          </cell>
          <cell r="E338" t="str">
            <v>A2</v>
          </cell>
        </row>
        <row r="339">
          <cell r="C339" t="str">
            <v>01025052</v>
          </cell>
          <cell r="D339" t="str">
            <v>A3</v>
          </cell>
          <cell r="E339" t="str">
            <v>A3</v>
          </cell>
        </row>
        <row r="340">
          <cell r="C340" t="str">
            <v>01015053</v>
          </cell>
          <cell r="D340" t="str">
            <v>A3</v>
          </cell>
          <cell r="E340" t="str">
            <v>A3</v>
          </cell>
        </row>
        <row r="341">
          <cell r="C341" t="str">
            <v>01025008</v>
          </cell>
          <cell r="D341" t="str">
            <v>A3</v>
          </cell>
          <cell r="E341" t="str">
            <v>A3</v>
          </cell>
        </row>
        <row r="342">
          <cell r="C342" t="str">
            <v>01003013</v>
          </cell>
          <cell r="D342" t="str">
            <v>A2</v>
          </cell>
          <cell r="E342" t="str">
            <v>A2</v>
          </cell>
        </row>
        <row r="343">
          <cell r="C343" t="str">
            <v>01025015</v>
          </cell>
          <cell r="D343" t="str">
            <v>A3</v>
          </cell>
          <cell r="E343" t="str">
            <v>A3</v>
          </cell>
        </row>
        <row r="344">
          <cell r="C344" t="str">
            <v>01003014</v>
          </cell>
          <cell r="D344" t="str">
            <v>A2</v>
          </cell>
          <cell r="E344" t="str">
            <v>A2</v>
          </cell>
        </row>
        <row r="345">
          <cell r="C345">
            <v>0</v>
          </cell>
          <cell r="D345">
            <v>0</v>
          </cell>
          <cell r="E345">
            <v>7</v>
          </cell>
        </row>
        <row r="346">
          <cell r="C346">
            <v>0</v>
          </cell>
          <cell r="D346">
            <v>0</v>
          </cell>
          <cell r="E346">
            <v>7</v>
          </cell>
        </row>
        <row r="347">
          <cell r="C347" t="str">
            <v>01025029</v>
          </cell>
          <cell r="D347" t="str">
            <v>A1</v>
          </cell>
          <cell r="E347" t="str">
            <v>A1</v>
          </cell>
        </row>
        <row r="348">
          <cell r="C348" t="str">
            <v>01025009</v>
          </cell>
          <cell r="D348" t="str">
            <v>A3</v>
          </cell>
          <cell r="E348" t="str">
            <v>A2</v>
          </cell>
        </row>
        <row r="349">
          <cell r="C349" t="str">
            <v>01016003</v>
          </cell>
          <cell r="D349" t="str">
            <v>A3</v>
          </cell>
          <cell r="E349" t="str">
            <v>A3</v>
          </cell>
        </row>
        <row r="350">
          <cell r="C350" t="str">
            <v>01025033</v>
          </cell>
          <cell r="D350" t="str">
            <v>A3</v>
          </cell>
          <cell r="E350" t="str">
            <v>A3</v>
          </cell>
        </row>
        <row r="351">
          <cell r="C351" t="str">
            <v>01025020</v>
          </cell>
          <cell r="D351" t="str">
            <v>A3</v>
          </cell>
          <cell r="E351" t="str">
            <v>A3</v>
          </cell>
        </row>
        <row r="352">
          <cell r="C352" t="str">
            <v>01025012</v>
          </cell>
          <cell r="D352" t="str">
            <v>A3</v>
          </cell>
          <cell r="E352" t="str">
            <v>A3</v>
          </cell>
        </row>
        <row r="353">
          <cell r="C353" t="str">
            <v>01025027</v>
          </cell>
          <cell r="D353" t="str">
            <v>A DN</v>
          </cell>
          <cell r="E353" t="str">
            <v>A DN</v>
          </cell>
        </row>
        <row r="354">
          <cell r="C354">
            <v>0</v>
          </cell>
          <cell r="D354">
            <v>0</v>
          </cell>
          <cell r="E354">
            <v>7</v>
          </cell>
        </row>
        <row r="355">
          <cell r="C355">
            <v>0</v>
          </cell>
          <cell r="D355">
            <v>0</v>
          </cell>
          <cell r="E355">
            <v>4</v>
          </cell>
        </row>
        <row r="356">
          <cell r="C356" t="str">
            <v>01015042</v>
          </cell>
          <cell r="D356" t="str">
            <v>A1</v>
          </cell>
          <cell r="E356" t="str">
            <v>A1</v>
          </cell>
        </row>
        <row r="357">
          <cell r="C357" t="str">
            <v>01018003</v>
          </cell>
          <cell r="D357" t="str">
            <v>A4</v>
          </cell>
          <cell r="E357" t="str">
            <v>A4</v>
          </cell>
        </row>
        <row r="358">
          <cell r="C358" t="str">
            <v>01018002</v>
          </cell>
          <cell r="D358" t="str">
            <v>A3</v>
          </cell>
          <cell r="E358" t="str">
            <v>A3</v>
          </cell>
        </row>
        <row r="359">
          <cell r="C359" t="str">
            <v>01018005</v>
          </cell>
          <cell r="D359" t="str">
            <v>A3</v>
          </cell>
          <cell r="E359" t="str">
            <v>A3</v>
          </cell>
        </row>
        <row r="360">
          <cell r="C360">
            <v>0</v>
          </cell>
          <cell r="D360">
            <v>0</v>
          </cell>
          <cell r="E360">
            <v>3</v>
          </cell>
        </row>
        <row r="361">
          <cell r="C361" t="str">
            <v>01018008</v>
          </cell>
          <cell r="D361" t="str">
            <v>A3</v>
          </cell>
          <cell r="E361" t="str">
            <v>A3</v>
          </cell>
        </row>
        <row r="362">
          <cell r="C362" t="str">
            <v>01018007</v>
          </cell>
          <cell r="D362" t="str">
            <v>A3</v>
          </cell>
          <cell r="E362" t="str">
            <v>A3</v>
          </cell>
        </row>
        <row r="363">
          <cell r="C363" t="str">
            <v>01018009</v>
          </cell>
          <cell r="D363" t="str">
            <v>A3</v>
          </cell>
          <cell r="E363" t="str">
            <v>A3</v>
          </cell>
        </row>
        <row r="364">
          <cell r="C364">
            <v>0</v>
          </cell>
          <cell r="D364">
            <v>0</v>
          </cell>
          <cell r="E364">
            <v>11</v>
          </cell>
        </row>
        <row r="365">
          <cell r="C365">
            <v>0</v>
          </cell>
          <cell r="D365">
            <v>0</v>
          </cell>
          <cell r="E365">
            <v>7</v>
          </cell>
        </row>
        <row r="366">
          <cell r="C366" t="str">
            <v>01004005</v>
          </cell>
          <cell r="D366" t="str">
            <v>A1</v>
          </cell>
          <cell r="E366" t="str">
            <v>A1</v>
          </cell>
        </row>
        <row r="367">
          <cell r="C367" t="str">
            <v>01002021</v>
          </cell>
          <cell r="D367" t="str">
            <v>A1</v>
          </cell>
          <cell r="E367" t="str">
            <v>A1</v>
          </cell>
        </row>
        <row r="368">
          <cell r="C368" t="str">
            <v>01019002</v>
          </cell>
          <cell r="D368" t="str">
            <v>A3</v>
          </cell>
          <cell r="E368" t="str">
            <v>A3</v>
          </cell>
        </row>
        <row r="369">
          <cell r="C369" t="str">
            <v>01015028</v>
          </cell>
          <cell r="D369" t="str">
            <v>A1</v>
          </cell>
          <cell r="E369" t="str">
            <v>A1</v>
          </cell>
        </row>
        <row r="370">
          <cell r="C370" t="str">
            <v>01008034</v>
          </cell>
          <cell r="D370" t="str">
            <v>A2</v>
          </cell>
          <cell r="E370" t="str">
            <v>A2</v>
          </cell>
        </row>
        <row r="371">
          <cell r="C371" t="str">
            <v>01015026</v>
          </cell>
          <cell r="D371" t="str">
            <v>A1</v>
          </cell>
          <cell r="E371" t="str">
            <v>A1</v>
          </cell>
        </row>
        <row r="372">
          <cell r="C372" t="str">
            <v>01007005</v>
          </cell>
          <cell r="D372" t="str">
            <v>A2</v>
          </cell>
          <cell r="E372" t="str">
            <v>A2</v>
          </cell>
        </row>
        <row r="373">
          <cell r="C373">
            <v>0</v>
          </cell>
          <cell r="D373">
            <v>0</v>
          </cell>
          <cell r="E373">
            <v>4</v>
          </cell>
        </row>
        <row r="374">
          <cell r="C374" t="str">
            <v>01019001</v>
          </cell>
          <cell r="D374" t="str">
            <v>A3</v>
          </cell>
          <cell r="E374" t="str">
            <v>A3</v>
          </cell>
        </row>
        <row r="375">
          <cell r="C375" t="str">
            <v>01005005</v>
          </cell>
          <cell r="D375" t="str">
            <v>A2</v>
          </cell>
          <cell r="E375" t="str">
            <v>A1</v>
          </cell>
        </row>
        <row r="376">
          <cell r="C376" t="str">
            <v>01017008</v>
          </cell>
          <cell r="D376" t="str">
            <v>A3</v>
          </cell>
          <cell r="E376" t="str">
            <v>A3</v>
          </cell>
        </row>
        <row r="377">
          <cell r="C377" t="str">
            <v>01019003</v>
          </cell>
          <cell r="D377" t="str">
            <v>A3</v>
          </cell>
          <cell r="E377" t="str">
            <v>A3</v>
          </cell>
        </row>
        <row r="378">
          <cell r="C378">
            <v>0</v>
          </cell>
          <cell r="D378">
            <v>0</v>
          </cell>
          <cell r="E378">
            <v>3</v>
          </cell>
        </row>
        <row r="379">
          <cell r="C379">
            <v>0</v>
          </cell>
          <cell r="D379">
            <v>0</v>
          </cell>
          <cell r="E379">
            <v>2</v>
          </cell>
        </row>
        <row r="380">
          <cell r="C380" t="str">
            <v>01021001</v>
          </cell>
          <cell r="D380" t="str">
            <v>A1</v>
          </cell>
          <cell r="E380" t="str">
            <v>A1</v>
          </cell>
        </row>
        <row r="381">
          <cell r="C381" t="str">
            <v>01021003</v>
          </cell>
          <cell r="D381" t="str">
            <v>A2</v>
          </cell>
          <cell r="E381" t="str">
            <v>A2</v>
          </cell>
        </row>
        <row r="382">
          <cell r="C382">
            <v>0</v>
          </cell>
          <cell r="D382">
            <v>0</v>
          </cell>
          <cell r="E382">
            <v>1</v>
          </cell>
        </row>
        <row r="383">
          <cell r="C383" t="str">
            <v>01021004</v>
          </cell>
          <cell r="D383" t="str">
            <v>A3</v>
          </cell>
          <cell r="E383" t="str">
            <v>A1</v>
          </cell>
        </row>
        <row r="384">
          <cell r="C384">
            <v>0</v>
          </cell>
          <cell r="D384">
            <v>0</v>
          </cell>
          <cell r="E384">
            <v>7</v>
          </cell>
        </row>
        <row r="385">
          <cell r="C385">
            <v>0</v>
          </cell>
          <cell r="D385">
            <v>0</v>
          </cell>
          <cell r="E385">
            <v>4</v>
          </cell>
        </row>
        <row r="386">
          <cell r="C386" t="str">
            <v>01017003</v>
          </cell>
          <cell r="D386" t="str">
            <v>A1</v>
          </cell>
          <cell r="E386" t="str">
            <v>A1</v>
          </cell>
        </row>
        <row r="387">
          <cell r="C387" t="str">
            <v>01023002</v>
          </cell>
          <cell r="D387" t="str">
            <v>A1</v>
          </cell>
          <cell r="E387" t="str">
            <v>A1</v>
          </cell>
        </row>
        <row r="388">
          <cell r="C388" t="str">
            <v>01017010</v>
          </cell>
          <cell r="D388" t="str">
            <v>A2</v>
          </cell>
          <cell r="E388" t="str">
            <v>A1</v>
          </cell>
        </row>
        <row r="389">
          <cell r="C389" t="str">
            <v>01018004</v>
          </cell>
          <cell r="D389" t="str">
            <v>A2</v>
          </cell>
          <cell r="E389" t="str">
            <v>A1</v>
          </cell>
        </row>
        <row r="390">
          <cell r="C390">
            <v>0</v>
          </cell>
          <cell r="D390">
            <v>0</v>
          </cell>
          <cell r="E390">
            <v>3</v>
          </cell>
        </row>
        <row r="391">
          <cell r="C391" t="str">
            <v>01025013</v>
          </cell>
          <cell r="D391" t="str">
            <v>A4</v>
          </cell>
          <cell r="E391" t="str">
            <v>A4</v>
          </cell>
        </row>
        <row r="392">
          <cell r="C392" t="str">
            <v>01031001</v>
          </cell>
          <cell r="D392" t="str">
            <v>A1</v>
          </cell>
          <cell r="E392" t="str">
            <v>A1</v>
          </cell>
        </row>
        <row r="393">
          <cell r="C393" t="str">
            <v>01031002</v>
          </cell>
          <cell r="D393" t="str">
            <v>A3</v>
          </cell>
          <cell r="E393" t="str">
            <v>A3</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C11" t="str">
            <v>01001006</v>
          </cell>
          <cell r="D11" t="str">
            <v>A1</v>
          </cell>
          <cell r="E11" t="str">
            <v>A1</v>
          </cell>
        </row>
        <row r="12">
          <cell r="C12" t="str">
            <v>01002001</v>
          </cell>
          <cell r="D12" t="str">
            <v>A1</v>
          </cell>
          <cell r="E12" t="str">
            <v>A1</v>
          </cell>
        </row>
        <row r="13">
          <cell r="C13" t="str">
            <v>01014037</v>
          </cell>
          <cell r="D13" t="str">
            <v>A1</v>
          </cell>
          <cell r="E13" t="str">
            <v>A1</v>
          </cell>
        </row>
        <row r="14">
          <cell r="C14">
            <v>0</v>
          </cell>
          <cell r="D14">
            <v>0</v>
          </cell>
          <cell r="E14">
            <v>8</v>
          </cell>
        </row>
        <row r="15">
          <cell r="C15">
            <v>0</v>
          </cell>
          <cell r="D15">
            <v>0</v>
          </cell>
          <cell r="E15">
            <v>5</v>
          </cell>
        </row>
        <row r="16">
          <cell r="C16" t="str">
            <v>01002024</v>
          </cell>
          <cell r="D16" t="str">
            <v>A1</v>
          </cell>
          <cell r="E16" t="str">
            <v>A1</v>
          </cell>
        </row>
        <row r="17">
          <cell r="C17" t="str">
            <v>01003009</v>
          </cell>
          <cell r="D17" t="str">
            <v>A1</v>
          </cell>
          <cell r="E17" t="str">
            <v>A1</v>
          </cell>
        </row>
        <row r="18">
          <cell r="C18" t="str">
            <v>01003005</v>
          </cell>
          <cell r="D18" t="str">
            <v>A1</v>
          </cell>
          <cell r="E18" t="str">
            <v>A1</v>
          </cell>
        </row>
        <row r="19">
          <cell r="C19" t="str">
            <v>01023004</v>
          </cell>
          <cell r="D19" t="str">
            <v>A3</v>
          </cell>
          <cell r="E19" t="str">
            <v>A3</v>
          </cell>
        </row>
        <row r="20">
          <cell r="C20" t="str">
            <v>01003007</v>
          </cell>
          <cell r="D20" t="str">
            <v>A DN</v>
          </cell>
          <cell r="E20" t="str">
            <v>A DN</v>
          </cell>
        </row>
        <row r="21">
          <cell r="C21">
            <v>0</v>
          </cell>
          <cell r="D21">
            <v>0</v>
          </cell>
          <cell r="E21">
            <v>3</v>
          </cell>
        </row>
        <row r="22">
          <cell r="C22" t="str">
            <v>01003008</v>
          </cell>
          <cell r="D22" t="str">
            <v>A2</v>
          </cell>
          <cell r="E22" t="str">
            <v>A2</v>
          </cell>
        </row>
        <row r="23">
          <cell r="C23" t="str">
            <v>01003015</v>
          </cell>
          <cell r="D23" t="str">
            <v>A1</v>
          </cell>
          <cell r="E23" t="str">
            <v>A1</v>
          </cell>
        </row>
        <row r="24">
          <cell r="C24" t="str">
            <v>01003016</v>
          </cell>
          <cell r="D24" t="str">
            <v>A2</v>
          </cell>
          <cell r="E24" t="str">
            <v>A2</v>
          </cell>
        </row>
        <row r="25">
          <cell r="C25">
            <v>0</v>
          </cell>
          <cell r="D25">
            <v>0</v>
          </cell>
          <cell r="E25">
            <v>16</v>
          </cell>
        </row>
        <row r="26">
          <cell r="C26">
            <v>0</v>
          </cell>
          <cell r="D26">
            <v>0</v>
          </cell>
          <cell r="E26">
            <v>10</v>
          </cell>
        </row>
        <row r="27">
          <cell r="C27" t="str">
            <v>01005007</v>
          </cell>
          <cell r="D27" t="str">
            <v>A1</v>
          </cell>
          <cell r="E27" t="str">
            <v>A1</v>
          </cell>
        </row>
        <row r="28">
          <cell r="C28" t="str">
            <v>01014007</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A3</v>
          </cell>
          <cell r="E31" t="str">
            <v>A2</v>
          </cell>
        </row>
        <row r="32">
          <cell r="C32" t="str">
            <v>01005009</v>
          </cell>
          <cell r="D32" t="str">
            <v>A3</v>
          </cell>
          <cell r="E32" t="str">
            <v>A3</v>
          </cell>
        </row>
        <row r="33">
          <cell r="C33" t="str">
            <v>01004009</v>
          </cell>
          <cell r="D33" t="str">
            <v>A3</v>
          </cell>
          <cell r="E33" t="str">
            <v>A3</v>
          </cell>
        </row>
        <row r="34">
          <cell r="C34" t="str">
            <v>01002020</v>
          </cell>
          <cell r="D34" t="str">
            <v>A1</v>
          </cell>
          <cell r="E34" t="str">
            <v>A1</v>
          </cell>
        </row>
        <row r="35">
          <cell r="C35" t="str">
            <v>01012026</v>
          </cell>
          <cell r="D35" t="str">
            <v>A3</v>
          </cell>
          <cell r="E35" t="str">
            <v>A3</v>
          </cell>
        </row>
        <row r="36">
          <cell r="C36" t="str">
            <v>01022058</v>
          </cell>
          <cell r="D36" t="str">
            <v>A3</v>
          </cell>
          <cell r="E36" t="str">
            <v>A3</v>
          </cell>
        </row>
        <row r="37">
          <cell r="C37">
            <v>0</v>
          </cell>
          <cell r="D37">
            <v>0</v>
          </cell>
          <cell r="E37">
            <v>6</v>
          </cell>
        </row>
        <row r="38">
          <cell r="C38" t="str">
            <v>01004020</v>
          </cell>
          <cell r="D38" t="str">
            <v>A1</v>
          </cell>
          <cell r="E38" t="str">
            <v>A1</v>
          </cell>
        </row>
        <row r="39">
          <cell r="C39" t="str">
            <v>01011017</v>
          </cell>
          <cell r="D39" t="str">
            <v>A3</v>
          </cell>
          <cell r="E39" t="str">
            <v>A2</v>
          </cell>
        </row>
        <row r="40">
          <cell r="C40" t="str">
            <v>01022059</v>
          </cell>
          <cell r="D40" t="str">
            <v>A1</v>
          </cell>
          <cell r="E40" t="str">
            <v>A1</v>
          </cell>
        </row>
        <row r="41">
          <cell r="C41" t="str">
            <v>01018006</v>
          </cell>
          <cell r="D41" t="str">
            <v>A1</v>
          </cell>
          <cell r="E41" t="str">
            <v>A1</v>
          </cell>
        </row>
        <row r="42">
          <cell r="C42" t="str">
            <v>01004021</v>
          </cell>
          <cell r="D42" t="str">
            <v>A3</v>
          </cell>
          <cell r="E42" t="str">
            <v>A3</v>
          </cell>
        </row>
        <row r="43">
          <cell r="C43" t="str">
            <v>01004013</v>
          </cell>
          <cell r="D43" t="str">
            <v>A3</v>
          </cell>
          <cell r="E43" t="str">
            <v>A3</v>
          </cell>
        </row>
        <row r="44">
          <cell r="C44">
            <v>0</v>
          </cell>
          <cell r="D44">
            <v>0</v>
          </cell>
          <cell r="E44">
            <v>24</v>
          </cell>
        </row>
        <row r="45">
          <cell r="C45">
            <v>0</v>
          </cell>
          <cell r="D45">
            <v>0</v>
          </cell>
          <cell r="E45">
            <v>10</v>
          </cell>
        </row>
        <row r="46">
          <cell r="C46" t="str">
            <v>01007009</v>
          </cell>
          <cell r="D46" t="str">
            <v>A1</v>
          </cell>
          <cell r="E46" t="str">
            <v>A1</v>
          </cell>
        </row>
        <row r="47">
          <cell r="C47" t="str">
            <v>01002019</v>
          </cell>
          <cell r="D47" t="str">
            <v>A2</v>
          </cell>
          <cell r="E47" t="str">
            <v>A1</v>
          </cell>
        </row>
        <row r="48">
          <cell r="C48" t="str">
            <v>01004007</v>
          </cell>
          <cell r="D48" t="str">
            <v>A2</v>
          </cell>
          <cell r="E48" t="str">
            <v>A1</v>
          </cell>
        </row>
        <row r="49">
          <cell r="C49" t="str">
            <v>01002017</v>
          </cell>
          <cell r="D49" t="str">
            <v>A1</v>
          </cell>
          <cell r="E49" t="str">
            <v>A1</v>
          </cell>
        </row>
        <row r="50">
          <cell r="C50" t="str">
            <v>01002018</v>
          </cell>
          <cell r="D50" t="str">
            <v>A1</v>
          </cell>
          <cell r="E50" t="str">
            <v>A1</v>
          </cell>
        </row>
        <row r="51">
          <cell r="C51" t="str">
            <v>01002005</v>
          </cell>
          <cell r="D51" t="str">
            <v>A3</v>
          </cell>
          <cell r="E51" t="str">
            <v>A2</v>
          </cell>
        </row>
        <row r="52">
          <cell r="C52" t="str">
            <v>01023001</v>
          </cell>
          <cell r="D52" t="str">
            <v>A3</v>
          </cell>
          <cell r="E52" t="str">
            <v>A3</v>
          </cell>
        </row>
        <row r="53">
          <cell r="C53" t="str">
            <v>01017006</v>
          </cell>
          <cell r="D53" t="str">
            <v>A1</v>
          </cell>
          <cell r="E53" t="str">
            <v>A1</v>
          </cell>
        </row>
        <row r="54">
          <cell r="C54" t="str">
            <v>01002032</v>
          </cell>
          <cell r="D54" t="str">
            <v>A3</v>
          </cell>
          <cell r="E54" t="str">
            <v>A3</v>
          </cell>
        </row>
        <row r="55">
          <cell r="C55" t="str">
            <v>01007007</v>
          </cell>
          <cell r="D55" t="str">
            <v>A3</v>
          </cell>
          <cell r="E55" t="str">
            <v>A3</v>
          </cell>
        </row>
        <row r="56">
          <cell r="C56">
            <v>0</v>
          </cell>
          <cell r="D56">
            <v>0</v>
          </cell>
          <cell r="E56">
            <v>14</v>
          </cell>
        </row>
        <row r="57">
          <cell r="C57" t="str">
            <v>01007006</v>
          </cell>
          <cell r="D57" t="str">
            <v>A3</v>
          </cell>
          <cell r="E57" t="str">
            <v>A3</v>
          </cell>
        </row>
        <row r="58">
          <cell r="C58" t="str">
            <v>01002023</v>
          </cell>
          <cell r="D58" t="str">
            <v>A3</v>
          </cell>
          <cell r="E58" t="str">
            <v>A3</v>
          </cell>
        </row>
        <row r="59">
          <cell r="C59" t="str">
            <v>01002007</v>
          </cell>
          <cell r="D59" t="str">
            <v>A3</v>
          </cell>
          <cell r="E59" t="str">
            <v>A3</v>
          </cell>
        </row>
        <row r="60">
          <cell r="C60" t="str">
            <v>01002010</v>
          </cell>
          <cell r="D60" t="str">
            <v>A3</v>
          </cell>
          <cell r="E60" t="str">
            <v>A3</v>
          </cell>
        </row>
        <row r="61">
          <cell r="C61" t="str">
            <v>01002012</v>
          </cell>
          <cell r="D61" t="str">
            <v>A3</v>
          </cell>
          <cell r="E61" t="str">
            <v>A3</v>
          </cell>
        </row>
        <row r="62">
          <cell r="C62" t="str">
            <v>01002028</v>
          </cell>
          <cell r="D62" t="str">
            <v>A3</v>
          </cell>
          <cell r="E62" t="str">
            <v>A3</v>
          </cell>
        </row>
        <row r="63">
          <cell r="C63" t="str">
            <v>01002027</v>
          </cell>
          <cell r="D63" t="str">
            <v>A3</v>
          </cell>
          <cell r="E63" t="str">
            <v>A2</v>
          </cell>
        </row>
        <row r="64">
          <cell r="C64" t="str">
            <v>01002013</v>
          </cell>
          <cell r="D64" t="str">
            <v>A3</v>
          </cell>
          <cell r="E64" t="str">
            <v>A3</v>
          </cell>
        </row>
        <row r="65">
          <cell r="C65" t="str">
            <v>01002033</v>
          </cell>
          <cell r="D65" t="str">
            <v>A3</v>
          </cell>
          <cell r="E65" t="str">
            <v>A2</v>
          </cell>
        </row>
        <row r="66">
          <cell r="C66" t="str">
            <v>01010068</v>
          </cell>
          <cell r="D66" t="str">
            <v>A3</v>
          </cell>
          <cell r="E66" t="str">
            <v>A3</v>
          </cell>
        </row>
        <row r="67">
          <cell r="C67" t="str">
            <v>01002040</v>
          </cell>
          <cell r="D67" t="str">
            <v>A3</v>
          </cell>
          <cell r="E67" t="str">
            <v>A3</v>
          </cell>
        </row>
        <row r="68">
          <cell r="C68" t="str">
            <v>01002041</v>
          </cell>
          <cell r="D68" t="str">
            <v>A3</v>
          </cell>
          <cell r="E68" t="str">
            <v>A3</v>
          </cell>
        </row>
        <row r="69">
          <cell r="C69" t="str">
            <v>01002035</v>
          </cell>
          <cell r="D69" t="str">
            <v>A3</v>
          </cell>
          <cell r="E69" t="str">
            <v>A2</v>
          </cell>
        </row>
        <row r="70">
          <cell r="C70" t="str">
            <v>01002036</v>
          </cell>
          <cell r="D70" t="str">
            <v>A3</v>
          </cell>
          <cell r="E70" t="str">
            <v>A2</v>
          </cell>
        </row>
        <row r="71">
          <cell r="C71">
            <v>0</v>
          </cell>
          <cell r="D71">
            <v>0</v>
          </cell>
          <cell r="E71">
            <v>16</v>
          </cell>
        </row>
        <row r="72">
          <cell r="C72">
            <v>0</v>
          </cell>
          <cell r="D72">
            <v>0</v>
          </cell>
          <cell r="E72">
            <v>8</v>
          </cell>
        </row>
        <row r="73">
          <cell r="C73" t="str">
            <v>01007008</v>
          </cell>
          <cell r="D73" t="str">
            <v>A3</v>
          </cell>
          <cell r="E73" t="str">
            <v>A2</v>
          </cell>
        </row>
        <row r="74">
          <cell r="C74" t="str">
            <v>01002002</v>
          </cell>
          <cell r="D74" t="str">
            <v>A3</v>
          </cell>
          <cell r="E74" t="str">
            <v>A3</v>
          </cell>
        </row>
        <row r="75">
          <cell r="C75" t="str">
            <v>01009018</v>
          </cell>
          <cell r="D75" t="str">
            <v>A3</v>
          </cell>
          <cell r="E75" t="str">
            <v>A3</v>
          </cell>
        </row>
        <row r="76">
          <cell r="C76" t="str">
            <v>01009010</v>
          </cell>
          <cell r="D76" t="str">
            <v>A4</v>
          </cell>
          <cell r="E76" t="str">
            <v>A4</v>
          </cell>
        </row>
        <row r="77">
          <cell r="C77" t="str">
            <v>01002004</v>
          </cell>
          <cell r="D77" t="str">
            <v>A3</v>
          </cell>
          <cell r="E77" t="str">
            <v>A3</v>
          </cell>
        </row>
        <row r="78">
          <cell r="C78" t="str">
            <v>01009008</v>
          </cell>
          <cell r="D78" t="str">
            <v>A3</v>
          </cell>
          <cell r="E78" t="str">
            <v>A3</v>
          </cell>
        </row>
        <row r="79">
          <cell r="C79" t="str">
            <v>01007004</v>
          </cell>
          <cell r="D79" t="str">
            <v>A4</v>
          </cell>
          <cell r="E79" t="str">
            <v>A4</v>
          </cell>
        </row>
        <row r="80">
          <cell r="C80" t="str">
            <v>01014012</v>
          </cell>
          <cell r="D80" t="str">
            <v>A3</v>
          </cell>
          <cell r="E80" t="str">
            <v>A3</v>
          </cell>
        </row>
        <row r="81">
          <cell r="C81">
            <v>0</v>
          </cell>
          <cell r="D81">
            <v>0</v>
          </cell>
          <cell r="E81">
            <v>8</v>
          </cell>
        </row>
        <row r="82">
          <cell r="C82" t="str">
            <v>01002008</v>
          </cell>
          <cell r="D82" t="str">
            <v>A4</v>
          </cell>
          <cell r="E82" t="str">
            <v>A4</v>
          </cell>
        </row>
        <row r="83">
          <cell r="C83" t="str">
            <v>01009019</v>
          </cell>
          <cell r="D83" t="str">
            <v>A4</v>
          </cell>
          <cell r="E83" t="str">
            <v>A4</v>
          </cell>
        </row>
        <row r="84">
          <cell r="C84" t="str">
            <v>01009011</v>
          </cell>
          <cell r="D84" t="str">
            <v>A3</v>
          </cell>
          <cell r="E84" t="str">
            <v>A3</v>
          </cell>
        </row>
        <row r="85">
          <cell r="C85" t="str">
            <v>01009028</v>
          </cell>
          <cell r="D85" t="str">
            <v>A4</v>
          </cell>
          <cell r="E85" t="str">
            <v>A4</v>
          </cell>
        </row>
        <row r="86">
          <cell r="C86" t="str">
            <v>01009026</v>
          </cell>
          <cell r="D86" t="str">
            <v>A3</v>
          </cell>
          <cell r="E86" t="str">
            <v>A3</v>
          </cell>
        </row>
        <row r="87">
          <cell r="C87" t="str">
            <v>01007003</v>
          </cell>
          <cell r="D87" t="str">
            <v>A4</v>
          </cell>
          <cell r="E87" t="str">
            <v>A4</v>
          </cell>
        </row>
        <row r="88">
          <cell r="C88" t="str">
            <v>01009029</v>
          </cell>
          <cell r="D88" t="str">
            <v>A4</v>
          </cell>
          <cell r="E88" t="str">
            <v>A4</v>
          </cell>
        </row>
        <row r="89">
          <cell r="C89" t="str">
            <v>01002038</v>
          </cell>
          <cell r="D89" t="str">
            <v>A4</v>
          </cell>
          <cell r="E89" t="str">
            <v>A4</v>
          </cell>
        </row>
        <row r="90">
          <cell r="C90">
            <v>0</v>
          </cell>
          <cell r="D90">
            <v>0</v>
          </cell>
          <cell r="E90">
            <v>7</v>
          </cell>
        </row>
        <row r="91">
          <cell r="C91">
            <v>0</v>
          </cell>
          <cell r="D91">
            <v>0</v>
          </cell>
          <cell r="E91">
            <v>6</v>
          </cell>
        </row>
        <row r="92">
          <cell r="C92" t="str">
            <v>01009009</v>
          </cell>
          <cell r="D92" t="str">
            <v>A3</v>
          </cell>
          <cell r="E92" t="str">
            <v>A2</v>
          </cell>
        </row>
        <row r="93">
          <cell r="C93" t="str">
            <v>01003002</v>
          </cell>
          <cell r="D93" t="str">
            <v>A2</v>
          </cell>
          <cell r="E93" t="str">
            <v>A2</v>
          </cell>
        </row>
        <row r="94">
          <cell r="C94" t="str">
            <v>01013032</v>
          </cell>
          <cell r="D94" t="str">
            <v>A2</v>
          </cell>
          <cell r="E94" t="str">
            <v>A2</v>
          </cell>
        </row>
        <row r="95">
          <cell r="C95" t="str">
            <v>01022061</v>
          </cell>
          <cell r="D95" t="str">
            <v>A2</v>
          </cell>
          <cell r="E95" t="str">
            <v>A2</v>
          </cell>
        </row>
        <row r="96">
          <cell r="C96" t="str">
            <v>01015027</v>
          </cell>
          <cell r="D96" t="str">
            <v>A2</v>
          </cell>
          <cell r="E96" t="str">
            <v>A1</v>
          </cell>
        </row>
        <row r="97">
          <cell r="C97" t="str">
            <v>01010038</v>
          </cell>
          <cell r="D97" t="str">
            <v>A3</v>
          </cell>
          <cell r="E97" t="str">
            <v>A3</v>
          </cell>
        </row>
        <row r="98">
          <cell r="C98">
            <v>0</v>
          </cell>
          <cell r="D98">
            <v>0</v>
          </cell>
          <cell r="E98">
            <v>1</v>
          </cell>
        </row>
        <row r="99">
          <cell r="C99" t="str">
            <v>01006006</v>
          </cell>
          <cell r="D99" t="str">
            <v>A DN</v>
          </cell>
          <cell r="E99" t="str">
            <v>A DN</v>
          </cell>
        </row>
        <row r="100">
          <cell r="C100">
            <v>0</v>
          </cell>
          <cell r="D100">
            <v>0</v>
          </cell>
          <cell r="E100">
            <v>4</v>
          </cell>
        </row>
        <row r="101">
          <cell r="C101">
            <v>0</v>
          </cell>
          <cell r="D101">
            <v>0</v>
          </cell>
          <cell r="E101">
            <v>2</v>
          </cell>
        </row>
        <row r="102">
          <cell r="C102" t="str">
            <v>01025001</v>
          </cell>
          <cell r="D102" t="str">
            <v>A1</v>
          </cell>
          <cell r="E102" t="str">
            <v>A1</v>
          </cell>
        </row>
        <row r="103">
          <cell r="C103" t="str">
            <v>01002039</v>
          </cell>
          <cell r="D103" t="str">
            <v>A3</v>
          </cell>
          <cell r="E103" t="str">
            <v>A2</v>
          </cell>
        </row>
        <row r="104">
          <cell r="C104">
            <v>0</v>
          </cell>
          <cell r="D104">
            <v>0</v>
          </cell>
          <cell r="E104">
            <v>2</v>
          </cell>
        </row>
        <row r="105">
          <cell r="C105" t="str">
            <v>01005003</v>
          </cell>
          <cell r="D105" t="str">
            <v>A2</v>
          </cell>
          <cell r="E105" t="str">
            <v>A1</v>
          </cell>
        </row>
        <row r="106">
          <cell r="C106" t="str">
            <v>01005011</v>
          </cell>
          <cell r="D106" t="str">
            <v>A4</v>
          </cell>
          <cell r="E106" t="str">
            <v>A4</v>
          </cell>
        </row>
        <row r="107">
          <cell r="C107">
            <v>0</v>
          </cell>
          <cell r="D107">
            <v>0</v>
          </cell>
          <cell r="E107">
            <v>28</v>
          </cell>
        </row>
        <row r="108">
          <cell r="C108">
            <v>0</v>
          </cell>
          <cell r="D108">
            <v>0</v>
          </cell>
          <cell r="E108">
            <v>10</v>
          </cell>
        </row>
        <row r="109">
          <cell r="C109" t="str">
            <v>01008028</v>
          </cell>
          <cell r="D109" t="str">
            <v>A1</v>
          </cell>
          <cell r="E109" t="str">
            <v>A1</v>
          </cell>
        </row>
        <row r="110">
          <cell r="C110" t="str">
            <v>01008002</v>
          </cell>
          <cell r="D110" t="str">
            <v>A1</v>
          </cell>
          <cell r="E110" t="str">
            <v>A1</v>
          </cell>
        </row>
        <row r="111">
          <cell r="C111" t="str">
            <v>01008049</v>
          </cell>
          <cell r="D111" t="str">
            <v>A1</v>
          </cell>
          <cell r="E111" t="str">
            <v>A1</v>
          </cell>
        </row>
        <row r="112">
          <cell r="C112" t="str">
            <v>01008004</v>
          </cell>
          <cell r="D112" t="str">
            <v>A1</v>
          </cell>
          <cell r="E112" t="str">
            <v>A1</v>
          </cell>
        </row>
        <row r="113">
          <cell r="C113" t="str">
            <v>01009007</v>
          </cell>
          <cell r="D113" t="str">
            <v>A1</v>
          </cell>
          <cell r="E113" t="str">
            <v>A1</v>
          </cell>
        </row>
        <row r="114">
          <cell r="C114" t="str">
            <v>01008008</v>
          </cell>
          <cell r="D114" t="str">
            <v>A1</v>
          </cell>
          <cell r="E114" t="str">
            <v>A1</v>
          </cell>
        </row>
        <row r="115">
          <cell r="C115" t="str">
            <v>01008006</v>
          </cell>
          <cell r="D115" t="str">
            <v>A1</v>
          </cell>
          <cell r="E115" t="str">
            <v>A1</v>
          </cell>
        </row>
        <row r="116">
          <cell r="C116" t="str">
            <v>01017009</v>
          </cell>
          <cell r="D116" t="str">
            <v>A4</v>
          </cell>
          <cell r="E116" t="str">
            <v>A4</v>
          </cell>
        </row>
        <row r="117">
          <cell r="C117" t="str">
            <v>01008005</v>
          </cell>
          <cell r="D117" t="str">
            <v>A1</v>
          </cell>
          <cell r="E117" t="str">
            <v>A1</v>
          </cell>
        </row>
        <row r="118">
          <cell r="C118" t="str">
            <v>01009014</v>
          </cell>
          <cell r="D118" t="str">
            <v>A4</v>
          </cell>
          <cell r="E118" t="str">
            <v>A4</v>
          </cell>
        </row>
        <row r="119">
          <cell r="C119">
            <v>0</v>
          </cell>
          <cell r="D119">
            <v>0</v>
          </cell>
          <cell r="E119">
            <v>18</v>
          </cell>
        </row>
        <row r="120">
          <cell r="C120" t="str">
            <v>01008021</v>
          </cell>
          <cell r="D120" t="str">
            <v>A1</v>
          </cell>
          <cell r="E120" t="str">
            <v>A1</v>
          </cell>
        </row>
        <row r="121">
          <cell r="C121" t="str">
            <v>01008009</v>
          </cell>
          <cell r="D121" t="str">
            <v>A DN</v>
          </cell>
          <cell r="E121" t="str">
            <v>A DN</v>
          </cell>
        </row>
        <row r="122">
          <cell r="C122" t="str">
            <v>01008031</v>
          </cell>
          <cell r="D122" t="str">
            <v>A3</v>
          </cell>
          <cell r="E122" t="str">
            <v>A3</v>
          </cell>
        </row>
        <row r="123">
          <cell r="C123" t="str">
            <v>01008039</v>
          </cell>
          <cell r="D123" t="str">
            <v>A3</v>
          </cell>
          <cell r="E123" t="str">
            <v>A3</v>
          </cell>
        </row>
        <row r="124">
          <cell r="C124" t="str">
            <v>01008040</v>
          </cell>
          <cell r="D124" t="str">
            <v>A3</v>
          </cell>
          <cell r="E124" t="str">
            <v>A3</v>
          </cell>
        </row>
        <row r="125">
          <cell r="C125" t="str">
            <v>01008041</v>
          </cell>
          <cell r="D125" t="str">
            <v>A3</v>
          </cell>
          <cell r="E125" t="str">
            <v>A3</v>
          </cell>
        </row>
        <row r="126">
          <cell r="C126" t="str">
            <v>01012027</v>
          </cell>
          <cell r="D126" t="str">
            <v>A3</v>
          </cell>
          <cell r="E126" t="str">
            <v>A3</v>
          </cell>
        </row>
        <row r="127">
          <cell r="C127" t="str">
            <v>01008012</v>
          </cell>
          <cell r="D127" t="str">
            <v>A2</v>
          </cell>
          <cell r="E127" t="str">
            <v>A2</v>
          </cell>
        </row>
        <row r="128">
          <cell r="C128" t="str">
            <v>01008033</v>
          </cell>
          <cell r="D128" t="str">
            <v>A1</v>
          </cell>
          <cell r="E128" t="str">
            <v>A1</v>
          </cell>
        </row>
        <row r="129">
          <cell r="C129" t="str">
            <v>01013033</v>
          </cell>
          <cell r="D129" t="str">
            <v>A2</v>
          </cell>
          <cell r="E129" t="str">
            <v>A2</v>
          </cell>
        </row>
        <row r="130">
          <cell r="C130" t="str">
            <v>01009015</v>
          </cell>
          <cell r="D130" t="str">
            <v>A3</v>
          </cell>
          <cell r="E130" t="str">
            <v>A3</v>
          </cell>
        </row>
        <row r="131">
          <cell r="C131" t="str">
            <v>01008042</v>
          </cell>
          <cell r="D131" t="str">
            <v>A3</v>
          </cell>
          <cell r="E131" t="str">
            <v>A3</v>
          </cell>
        </row>
        <row r="132">
          <cell r="C132" t="str">
            <v>01008044</v>
          </cell>
          <cell r="D132" t="str">
            <v>A3</v>
          </cell>
          <cell r="E132" t="str">
            <v>A3</v>
          </cell>
        </row>
        <row r="133">
          <cell r="C133" t="str">
            <v>01008045</v>
          </cell>
          <cell r="D133" t="str">
            <v>A3</v>
          </cell>
          <cell r="E133" t="str">
            <v>A3</v>
          </cell>
        </row>
        <row r="134">
          <cell r="C134" t="str">
            <v>01008048</v>
          </cell>
          <cell r="D134" t="str">
            <v>A1</v>
          </cell>
          <cell r="E134" t="str">
            <v>A1</v>
          </cell>
        </row>
        <row r="135">
          <cell r="C135" t="str">
            <v>01002034</v>
          </cell>
          <cell r="D135" t="str">
            <v>A1</v>
          </cell>
          <cell r="E135" t="str">
            <v>A1</v>
          </cell>
        </row>
        <row r="136">
          <cell r="C136" t="str">
            <v>01008050</v>
          </cell>
          <cell r="D136" t="str">
            <v>A1</v>
          </cell>
          <cell r="E136" t="str">
            <v>A1</v>
          </cell>
        </row>
        <row r="137">
          <cell r="C137" t="str">
            <v>01008051</v>
          </cell>
          <cell r="D137" t="str">
            <v>A3</v>
          </cell>
          <cell r="E137" t="str">
            <v>A3</v>
          </cell>
        </row>
        <row r="138">
          <cell r="C138">
            <v>0</v>
          </cell>
          <cell r="D138">
            <v>0</v>
          </cell>
          <cell r="E138">
            <v>21</v>
          </cell>
        </row>
        <row r="139">
          <cell r="C139">
            <v>0</v>
          </cell>
          <cell r="D139">
            <v>0</v>
          </cell>
          <cell r="E139">
            <v>21</v>
          </cell>
        </row>
        <row r="140">
          <cell r="C140" t="str">
            <v>01022003</v>
          </cell>
          <cell r="D140" t="str">
            <v>A3</v>
          </cell>
          <cell r="E140" t="str">
            <v>A2</v>
          </cell>
        </row>
        <row r="141">
          <cell r="C141" t="str">
            <v>01010007</v>
          </cell>
          <cell r="D141" t="str">
            <v>A3</v>
          </cell>
          <cell r="E141" t="str">
            <v>A3</v>
          </cell>
        </row>
        <row r="142">
          <cell r="C142" t="str">
            <v>01010033</v>
          </cell>
          <cell r="D142" t="str">
            <v>A3</v>
          </cell>
          <cell r="E142" t="str">
            <v>A3</v>
          </cell>
        </row>
        <row r="143">
          <cell r="C143" t="str">
            <v>01010037</v>
          </cell>
          <cell r="D143" t="str">
            <v>A3</v>
          </cell>
          <cell r="E143" t="str">
            <v>A3</v>
          </cell>
        </row>
        <row r="144">
          <cell r="C144" t="str">
            <v>01010031</v>
          </cell>
          <cell r="D144" t="str">
            <v>A3</v>
          </cell>
          <cell r="E144" t="str">
            <v>A3</v>
          </cell>
        </row>
        <row r="145">
          <cell r="C145" t="str">
            <v>01010016</v>
          </cell>
          <cell r="D145" t="str">
            <v>A3</v>
          </cell>
          <cell r="E145" t="str">
            <v>A3</v>
          </cell>
        </row>
        <row r="146">
          <cell r="C146" t="str">
            <v>01010028</v>
          </cell>
          <cell r="D146" t="str">
            <v>A3</v>
          </cell>
          <cell r="E146" t="str">
            <v>A3</v>
          </cell>
        </row>
        <row r="147">
          <cell r="C147" t="str">
            <v>01010017</v>
          </cell>
          <cell r="D147" t="str">
            <v>A3</v>
          </cell>
          <cell r="E147" t="str">
            <v>A3</v>
          </cell>
        </row>
        <row r="148">
          <cell r="C148" t="str">
            <v>01010012</v>
          </cell>
          <cell r="D148" t="str">
            <v>A2</v>
          </cell>
          <cell r="E148" t="str">
            <v>A2</v>
          </cell>
        </row>
        <row r="149">
          <cell r="C149" t="str">
            <v>01010029</v>
          </cell>
          <cell r="D149" t="str">
            <v>A3</v>
          </cell>
          <cell r="E149" t="str">
            <v>A3</v>
          </cell>
        </row>
        <row r="150">
          <cell r="C150" t="str">
            <v>01010024</v>
          </cell>
          <cell r="D150" t="str">
            <v>A3</v>
          </cell>
          <cell r="E150" t="str">
            <v>A3</v>
          </cell>
        </row>
        <row r="151">
          <cell r="C151" t="str">
            <v>01004012</v>
          </cell>
          <cell r="D151" t="str">
            <v>A4</v>
          </cell>
          <cell r="E151" t="str">
            <v>A4</v>
          </cell>
        </row>
        <row r="152">
          <cell r="C152" t="str">
            <v>01010023</v>
          </cell>
          <cell r="D152" t="str">
            <v>A3</v>
          </cell>
          <cell r="E152" t="str">
            <v>A3</v>
          </cell>
        </row>
        <row r="153">
          <cell r="C153" t="str">
            <v>01022048</v>
          </cell>
          <cell r="D153" t="str">
            <v>A4</v>
          </cell>
          <cell r="E153" t="str">
            <v>A4</v>
          </cell>
        </row>
        <row r="154">
          <cell r="C154" t="str">
            <v>01010006</v>
          </cell>
          <cell r="D154" t="str">
            <v>A3</v>
          </cell>
          <cell r="E154" t="str">
            <v>A3</v>
          </cell>
        </row>
        <row r="155">
          <cell r="C155" t="str">
            <v>01010026</v>
          </cell>
          <cell r="D155" t="str">
            <v>A4</v>
          </cell>
          <cell r="E155" t="str">
            <v>A4</v>
          </cell>
        </row>
        <row r="156">
          <cell r="C156" t="str">
            <v>01010021</v>
          </cell>
          <cell r="D156" t="str">
            <v>A2</v>
          </cell>
          <cell r="E156" t="str">
            <v>A2</v>
          </cell>
        </row>
        <row r="157">
          <cell r="C157" t="str">
            <v>01010030</v>
          </cell>
          <cell r="D157" t="str">
            <v>A1</v>
          </cell>
          <cell r="E157" t="str">
            <v>A1</v>
          </cell>
        </row>
        <row r="158">
          <cell r="C158" t="str">
            <v>01022005</v>
          </cell>
          <cell r="D158" t="str">
            <v>A2</v>
          </cell>
          <cell r="E158" t="str">
            <v>A2</v>
          </cell>
        </row>
        <row r="159">
          <cell r="C159" t="str">
            <v>01010022</v>
          </cell>
          <cell r="D159" t="str">
            <v>A2</v>
          </cell>
          <cell r="E159" t="str">
            <v>A2</v>
          </cell>
        </row>
        <row r="160">
          <cell r="C160" t="str">
            <v>01010032</v>
          </cell>
          <cell r="D160" t="str">
            <v>A3</v>
          </cell>
          <cell r="E160" t="str">
            <v>A3</v>
          </cell>
        </row>
        <row r="161">
          <cell r="C161">
            <v>0</v>
          </cell>
          <cell r="D161">
            <v>0</v>
          </cell>
          <cell r="E161">
            <v>16</v>
          </cell>
        </row>
        <row r="162">
          <cell r="C162">
            <v>0</v>
          </cell>
          <cell r="D162">
            <v>0</v>
          </cell>
          <cell r="E162">
            <v>16</v>
          </cell>
        </row>
        <row r="163">
          <cell r="C163" t="str">
            <v>01010039</v>
          </cell>
          <cell r="D163" t="str">
            <v>A3</v>
          </cell>
          <cell r="E163" t="str">
            <v>A2</v>
          </cell>
        </row>
        <row r="164">
          <cell r="C164" t="str">
            <v>01010040</v>
          </cell>
          <cell r="D164" t="str">
            <v>A3</v>
          </cell>
          <cell r="E164" t="str">
            <v>A3</v>
          </cell>
        </row>
        <row r="165">
          <cell r="C165" t="str">
            <v>01010009</v>
          </cell>
          <cell r="D165" t="str">
            <v>A2</v>
          </cell>
          <cell r="E165" t="str">
            <v>A2</v>
          </cell>
        </row>
        <row r="166">
          <cell r="C166" t="str">
            <v>01010020</v>
          </cell>
          <cell r="D166" t="str">
            <v>A3</v>
          </cell>
          <cell r="E166" t="str">
            <v>A3</v>
          </cell>
        </row>
        <row r="167">
          <cell r="C167" t="str">
            <v>01010018</v>
          </cell>
          <cell r="D167" t="str">
            <v>A3</v>
          </cell>
          <cell r="E167" t="str">
            <v>A3</v>
          </cell>
        </row>
        <row r="168">
          <cell r="C168" t="str">
            <v>01010019</v>
          </cell>
          <cell r="D168" t="str">
            <v>A3</v>
          </cell>
          <cell r="E168" t="str">
            <v>A3</v>
          </cell>
        </row>
        <row r="169">
          <cell r="C169" t="str">
            <v>01010015</v>
          </cell>
          <cell r="D169" t="str">
            <v>A3</v>
          </cell>
          <cell r="E169" t="str">
            <v>A3</v>
          </cell>
        </row>
        <row r="170">
          <cell r="C170" t="str">
            <v>01010027</v>
          </cell>
          <cell r="D170" t="str">
            <v>A3</v>
          </cell>
          <cell r="E170" t="str">
            <v>A3</v>
          </cell>
        </row>
        <row r="171">
          <cell r="C171" t="str">
            <v>01002025</v>
          </cell>
          <cell r="D171" t="str">
            <v>A3</v>
          </cell>
          <cell r="E171" t="str">
            <v>A3</v>
          </cell>
        </row>
        <row r="172">
          <cell r="C172" t="str">
            <v>01010162</v>
          </cell>
          <cell r="D172" t="str">
            <v>A4</v>
          </cell>
          <cell r="E172" t="str">
            <v>A4</v>
          </cell>
        </row>
        <row r="173">
          <cell r="C173" t="str">
            <v>01010141</v>
          </cell>
          <cell r="D173" t="str">
            <v>A3</v>
          </cell>
          <cell r="E173" t="str">
            <v>A3</v>
          </cell>
        </row>
        <row r="174">
          <cell r="C174" t="str">
            <v>01010254</v>
          </cell>
          <cell r="D174" t="str">
            <v>A DN</v>
          </cell>
          <cell r="E174" t="str">
            <v>A DN</v>
          </cell>
        </row>
        <row r="175">
          <cell r="C175" t="str">
            <v>01010260</v>
          </cell>
          <cell r="D175" t="str">
            <v>A3</v>
          </cell>
          <cell r="E175" t="str">
            <v>A3</v>
          </cell>
        </row>
        <row r="176">
          <cell r="C176" t="str">
            <v>01010288</v>
          </cell>
          <cell r="D176" t="str">
            <v>A3</v>
          </cell>
          <cell r="E176" t="str">
            <v>A3</v>
          </cell>
        </row>
        <row r="177">
          <cell r="C177" t="str">
            <v>01027013</v>
          </cell>
          <cell r="D177" t="str">
            <v>A3</v>
          </cell>
          <cell r="E177" t="str">
            <v>A3</v>
          </cell>
        </row>
        <row r="178">
          <cell r="C178" t="str">
            <v>01027003</v>
          </cell>
          <cell r="D178" t="str">
            <v>A3</v>
          </cell>
          <cell r="E178" t="str">
            <v>A3</v>
          </cell>
        </row>
        <row r="179">
          <cell r="C179">
            <v>0</v>
          </cell>
          <cell r="D179">
            <v>0</v>
          </cell>
          <cell r="E179">
            <v>15</v>
          </cell>
        </row>
        <row r="180">
          <cell r="C180">
            <v>0</v>
          </cell>
          <cell r="D180">
            <v>0</v>
          </cell>
          <cell r="E180">
            <v>15</v>
          </cell>
        </row>
        <row r="181">
          <cell r="C181" t="str">
            <v>01011002</v>
          </cell>
          <cell r="D181" t="str">
            <v>A2</v>
          </cell>
          <cell r="E181" t="str">
            <v>A2</v>
          </cell>
        </row>
        <row r="182">
          <cell r="C182" t="str">
            <v>01011012</v>
          </cell>
          <cell r="D182" t="str">
            <v>A3</v>
          </cell>
          <cell r="E182" t="str">
            <v>A3</v>
          </cell>
        </row>
        <row r="183">
          <cell r="C183" t="str">
            <v>01011005</v>
          </cell>
          <cell r="D183" t="str">
            <v>A3</v>
          </cell>
          <cell r="E183" t="str">
            <v>A3</v>
          </cell>
        </row>
        <row r="184">
          <cell r="C184" t="str">
            <v>01011011</v>
          </cell>
          <cell r="D184" t="str">
            <v>A3</v>
          </cell>
          <cell r="E184" t="str">
            <v>A3</v>
          </cell>
        </row>
        <row r="185">
          <cell r="C185" t="str">
            <v>01011013</v>
          </cell>
          <cell r="D185" t="str">
            <v>A1</v>
          </cell>
          <cell r="E185" t="str">
            <v>A1</v>
          </cell>
        </row>
        <row r="186">
          <cell r="C186" t="str">
            <v>01011009</v>
          </cell>
          <cell r="D186" t="str">
            <v>A3</v>
          </cell>
          <cell r="E186" t="str">
            <v>A3</v>
          </cell>
        </row>
        <row r="187">
          <cell r="C187" t="str">
            <v>01011001</v>
          </cell>
          <cell r="D187" t="str">
            <v>A4</v>
          </cell>
          <cell r="E187" t="str">
            <v>A4</v>
          </cell>
        </row>
        <row r="188">
          <cell r="C188" t="str">
            <v>01011014</v>
          </cell>
          <cell r="D188" t="str">
            <v>A4</v>
          </cell>
          <cell r="E188" t="str">
            <v>A4</v>
          </cell>
        </row>
        <row r="189">
          <cell r="C189" t="str">
            <v>01011016</v>
          </cell>
          <cell r="D189" t="str">
            <v>A3</v>
          </cell>
          <cell r="E189" t="str">
            <v>A3</v>
          </cell>
        </row>
        <row r="190">
          <cell r="C190" t="str">
            <v>01011007</v>
          </cell>
          <cell r="D190" t="str">
            <v>A3</v>
          </cell>
          <cell r="E190" t="str">
            <v>A3</v>
          </cell>
        </row>
        <row r="191">
          <cell r="C191" t="str">
            <v>01011008</v>
          </cell>
          <cell r="D191" t="str">
            <v>A3</v>
          </cell>
          <cell r="E191" t="str">
            <v>A2</v>
          </cell>
        </row>
        <row r="192">
          <cell r="C192" t="str">
            <v>01011015</v>
          </cell>
          <cell r="D192" t="str">
            <v>A2</v>
          </cell>
          <cell r="E192" t="str">
            <v>A1</v>
          </cell>
        </row>
        <row r="193">
          <cell r="C193" t="str">
            <v>01011010</v>
          </cell>
          <cell r="D193" t="str">
            <v>A3</v>
          </cell>
          <cell r="E193" t="str">
            <v>A3</v>
          </cell>
        </row>
        <row r="194">
          <cell r="C194" t="str">
            <v>01011018</v>
          </cell>
          <cell r="D194" t="str">
            <v>A2</v>
          </cell>
          <cell r="E194" t="str">
            <v>A2</v>
          </cell>
        </row>
        <row r="195">
          <cell r="C195" t="str">
            <v>01011006</v>
          </cell>
          <cell r="D195" t="str">
            <v>A3</v>
          </cell>
          <cell r="E195" t="str">
            <v>A3</v>
          </cell>
        </row>
        <row r="196">
          <cell r="C196">
            <v>0</v>
          </cell>
          <cell r="D196">
            <v>0</v>
          </cell>
          <cell r="E196">
            <v>28</v>
          </cell>
        </row>
        <row r="197">
          <cell r="C197">
            <v>0</v>
          </cell>
          <cell r="D197">
            <v>0</v>
          </cell>
          <cell r="E197">
            <v>28</v>
          </cell>
        </row>
        <row r="198">
          <cell r="C198" t="str">
            <v>01012003</v>
          </cell>
          <cell r="D198" t="str">
            <v>A2</v>
          </cell>
          <cell r="E198" t="str">
            <v>A2</v>
          </cell>
        </row>
        <row r="199">
          <cell r="C199" t="str">
            <v>01012008</v>
          </cell>
          <cell r="D199" t="str">
            <v>A3</v>
          </cell>
          <cell r="E199" t="str">
            <v>A3</v>
          </cell>
        </row>
        <row r="200">
          <cell r="C200" t="str">
            <v>01012007</v>
          </cell>
          <cell r="D200" t="str">
            <v>A3</v>
          </cell>
          <cell r="E200" t="str">
            <v>A3</v>
          </cell>
        </row>
        <row r="201">
          <cell r="C201" t="str">
            <v>01012013</v>
          </cell>
          <cell r="D201" t="str">
            <v>A3</v>
          </cell>
          <cell r="E201" t="str">
            <v>A2</v>
          </cell>
        </row>
        <row r="202">
          <cell r="C202" t="str">
            <v>01012023</v>
          </cell>
          <cell r="D202" t="str">
            <v>A3</v>
          </cell>
          <cell r="E202" t="str">
            <v>A2</v>
          </cell>
        </row>
        <row r="203">
          <cell r="C203" t="str">
            <v>01012014</v>
          </cell>
          <cell r="D203" t="str">
            <v>A3</v>
          </cell>
          <cell r="E203" t="str">
            <v>A3</v>
          </cell>
        </row>
        <row r="204">
          <cell r="C204" t="str">
            <v>01012005</v>
          </cell>
          <cell r="D204" t="str">
            <v>A4</v>
          </cell>
          <cell r="E204" t="str">
            <v>A4</v>
          </cell>
        </row>
        <row r="205">
          <cell r="C205" t="str">
            <v>01012006</v>
          </cell>
          <cell r="D205" t="str">
            <v>A3</v>
          </cell>
          <cell r="E205" t="str">
            <v>A2</v>
          </cell>
        </row>
        <row r="206">
          <cell r="C206" t="str">
            <v>01012004</v>
          </cell>
          <cell r="D206" t="str">
            <v>A4</v>
          </cell>
          <cell r="E206" t="str">
            <v>A4</v>
          </cell>
        </row>
        <row r="207">
          <cell r="C207" t="str">
            <v>01012012</v>
          </cell>
          <cell r="D207" t="str">
            <v>A3</v>
          </cell>
          <cell r="E207" t="str">
            <v>A3</v>
          </cell>
        </row>
        <row r="208">
          <cell r="C208" t="str">
            <v>01012016</v>
          </cell>
          <cell r="D208" t="str">
            <v>A4</v>
          </cell>
          <cell r="E208" t="str">
            <v>A4</v>
          </cell>
        </row>
        <row r="209">
          <cell r="C209" t="str">
            <v>01012015</v>
          </cell>
          <cell r="D209" t="str">
            <v>A4</v>
          </cell>
          <cell r="E209" t="str">
            <v>A4</v>
          </cell>
        </row>
        <row r="210">
          <cell r="C210" t="str">
            <v>01012019</v>
          </cell>
          <cell r="D210" t="str">
            <v>A3</v>
          </cell>
          <cell r="E210" t="str">
            <v>A3</v>
          </cell>
        </row>
        <row r="211">
          <cell r="C211" t="str">
            <v>01012018</v>
          </cell>
          <cell r="D211" t="str">
            <v>A4</v>
          </cell>
          <cell r="E211" t="str">
            <v>A4</v>
          </cell>
        </row>
        <row r="212">
          <cell r="C212" t="str">
            <v>01012017</v>
          </cell>
          <cell r="D212" t="str">
            <v>A3</v>
          </cell>
          <cell r="E212" t="str">
            <v>A3</v>
          </cell>
        </row>
        <row r="213">
          <cell r="C213" t="str">
            <v>01012022</v>
          </cell>
          <cell r="D213" t="str">
            <v>A4</v>
          </cell>
          <cell r="E213" t="str">
            <v>A4</v>
          </cell>
        </row>
        <row r="214">
          <cell r="C214" t="str">
            <v>01012020</v>
          </cell>
          <cell r="D214" t="str">
            <v>A3</v>
          </cell>
          <cell r="E214" t="str">
            <v>A3</v>
          </cell>
        </row>
        <row r="215">
          <cell r="C215" t="str">
            <v>01012021</v>
          </cell>
          <cell r="D215" t="str">
            <v>A4</v>
          </cell>
          <cell r="E215" t="str">
            <v>A4</v>
          </cell>
        </row>
        <row r="216">
          <cell r="C216" t="str">
            <v>01012011</v>
          </cell>
          <cell r="D216" t="str">
            <v>A3</v>
          </cell>
          <cell r="E216" t="str">
            <v>A3</v>
          </cell>
        </row>
        <row r="217">
          <cell r="C217" t="str">
            <v>01012028</v>
          </cell>
          <cell r="D217" t="str">
            <v>A2</v>
          </cell>
          <cell r="E217" t="str">
            <v>A2</v>
          </cell>
        </row>
        <row r="218">
          <cell r="C218" t="str">
            <v>01012032</v>
          </cell>
          <cell r="D218" t="str">
            <v>A3</v>
          </cell>
          <cell r="E218" t="str">
            <v>A3</v>
          </cell>
        </row>
        <row r="219">
          <cell r="C219" t="str">
            <v>01025017</v>
          </cell>
          <cell r="D219" t="str">
            <v>A3</v>
          </cell>
          <cell r="E219" t="str">
            <v>A3</v>
          </cell>
        </row>
        <row r="220">
          <cell r="C220" t="str">
            <v>01006004</v>
          </cell>
          <cell r="D220" t="str">
            <v>A4</v>
          </cell>
          <cell r="E220" t="str">
            <v>A4</v>
          </cell>
        </row>
        <row r="221">
          <cell r="C221" t="str">
            <v>01013068</v>
          </cell>
          <cell r="D221" t="str">
            <v>A3</v>
          </cell>
          <cell r="E221" t="str">
            <v>A3</v>
          </cell>
        </row>
        <row r="222">
          <cell r="C222" t="str">
            <v>01012048</v>
          </cell>
          <cell r="D222" t="str">
            <v>A3</v>
          </cell>
          <cell r="E222" t="str">
            <v>A3</v>
          </cell>
        </row>
        <row r="223">
          <cell r="C223" t="str">
            <v>01012049</v>
          </cell>
          <cell r="D223" t="str">
            <v>A3</v>
          </cell>
          <cell r="E223" t="str">
            <v>A3</v>
          </cell>
        </row>
        <row r="224">
          <cell r="C224" t="str">
            <v>01009006</v>
          </cell>
          <cell r="D224" t="str">
            <v>A3</v>
          </cell>
          <cell r="E224" t="str">
            <v>A3</v>
          </cell>
        </row>
        <row r="225">
          <cell r="C225" t="str">
            <v>01012050</v>
          </cell>
          <cell r="D225" t="str">
            <v>A3</v>
          </cell>
          <cell r="E225" t="str">
            <v>A3</v>
          </cell>
        </row>
        <row r="226">
          <cell r="C226">
            <v>0</v>
          </cell>
          <cell r="D226">
            <v>0</v>
          </cell>
          <cell r="E226">
            <v>19</v>
          </cell>
        </row>
        <row r="227">
          <cell r="C227">
            <v>0</v>
          </cell>
          <cell r="D227">
            <v>0</v>
          </cell>
          <cell r="E227">
            <v>19</v>
          </cell>
        </row>
        <row r="228">
          <cell r="C228" t="str">
            <v>01015019</v>
          </cell>
          <cell r="D228" t="str">
            <v>A3</v>
          </cell>
          <cell r="E228" t="str">
            <v>A2</v>
          </cell>
        </row>
        <row r="229">
          <cell r="C229" t="str">
            <v>01015023</v>
          </cell>
          <cell r="D229" t="str">
            <v>A4</v>
          </cell>
          <cell r="E229" t="str">
            <v>A4</v>
          </cell>
        </row>
        <row r="230">
          <cell r="C230" t="str">
            <v>01015005</v>
          </cell>
          <cell r="D230" t="str">
            <v>A4</v>
          </cell>
          <cell r="E230" t="str">
            <v>A4</v>
          </cell>
        </row>
        <row r="231">
          <cell r="C231" t="str">
            <v>01015018</v>
          </cell>
          <cell r="D231" t="str">
            <v>A3</v>
          </cell>
          <cell r="E231" t="str">
            <v>A3</v>
          </cell>
        </row>
        <row r="232">
          <cell r="C232" t="str">
            <v>01015041</v>
          </cell>
          <cell r="D232" t="str">
            <v>A2</v>
          </cell>
          <cell r="E232" t="str">
            <v>A2</v>
          </cell>
        </row>
        <row r="233">
          <cell r="C233" t="str">
            <v>01015013</v>
          </cell>
          <cell r="D233" t="str">
            <v>A3</v>
          </cell>
          <cell r="E233" t="str">
            <v>A2</v>
          </cell>
        </row>
        <row r="234">
          <cell r="C234" t="str">
            <v>01015006</v>
          </cell>
          <cell r="D234" t="str">
            <v>A2</v>
          </cell>
          <cell r="E234" t="str">
            <v>A2</v>
          </cell>
        </row>
        <row r="235">
          <cell r="C235" t="str">
            <v>01018001</v>
          </cell>
          <cell r="D235" t="str">
            <v>A3</v>
          </cell>
          <cell r="E235" t="str">
            <v>A3</v>
          </cell>
        </row>
        <row r="236">
          <cell r="C236" t="str">
            <v>01015004</v>
          </cell>
          <cell r="D236" t="str">
            <v>A3</v>
          </cell>
          <cell r="E236" t="str">
            <v>A3</v>
          </cell>
        </row>
        <row r="237">
          <cell r="C237" t="str">
            <v>01015017</v>
          </cell>
          <cell r="D237" t="str">
            <v>A3</v>
          </cell>
          <cell r="E237" t="str">
            <v>A3</v>
          </cell>
        </row>
        <row r="238">
          <cell r="C238" t="str">
            <v>01015016</v>
          </cell>
          <cell r="D238" t="str">
            <v>A3</v>
          </cell>
          <cell r="E238" t="str">
            <v>A2</v>
          </cell>
        </row>
        <row r="239">
          <cell r="C239" t="str">
            <v>01015031</v>
          </cell>
          <cell r="D239" t="str">
            <v>A2</v>
          </cell>
          <cell r="E239" t="str">
            <v>A2</v>
          </cell>
        </row>
        <row r="240">
          <cell r="C240" t="str">
            <v>01015025</v>
          </cell>
          <cell r="D240" t="str">
            <v>A3</v>
          </cell>
          <cell r="E240" t="str">
            <v>A3</v>
          </cell>
        </row>
        <row r="241">
          <cell r="C241" t="str">
            <v>01017001</v>
          </cell>
          <cell r="D241" t="str">
            <v>A3</v>
          </cell>
          <cell r="E241" t="str">
            <v>A3</v>
          </cell>
        </row>
        <row r="242">
          <cell r="C242" t="str">
            <v>01015012</v>
          </cell>
          <cell r="D242" t="str">
            <v>A3</v>
          </cell>
          <cell r="E242" t="str">
            <v>A3</v>
          </cell>
        </row>
        <row r="243">
          <cell r="C243" t="str">
            <v>01015008</v>
          </cell>
          <cell r="D243" t="str">
            <v>A3</v>
          </cell>
          <cell r="E243" t="str">
            <v>A3</v>
          </cell>
        </row>
        <row r="244">
          <cell r="C244" t="str">
            <v>01015021</v>
          </cell>
          <cell r="D244" t="str">
            <v>A3</v>
          </cell>
          <cell r="E244" t="str">
            <v>A3</v>
          </cell>
        </row>
        <row r="245">
          <cell r="C245" t="str">
            <v>01015108</v>
          </cell>
          <cell r="D245" t="str">
            <v>A3</v>
          </cell>
          <cell r="E245" t="str">
            <v>A3</v>
          </cell>
        </row>
        <row r="246">
          <cell r="C246" t="str">
            <v>01015142</v>
          </cell>
          <cell r="D246" t="str">
            <v>A4</v>
          </cell>
          <cell r="E246" t="str">
            <v>A3</v>
          </cell>
        </row>
        <row r="247">
          <cell r="C247">
            <v>0</v>
          </cell>
          <cell r="D247">
            <v>0</v>
          </cell>
          <cell r="E247">
            <v>25</v>
          </cell>
        </row>
        <row r="248">
          <cell r="C248">
            <v>0</v>
          </cell>
          <cell r="D248">
            <v>0</v>
          </cell>
          <cell r="E248">
            <v>24</v>
          </cell>
        </row>
        <row r="249">
          <cell r="C249" t="str">
            <v>01013003</v>
          </cell>
          <cell r="D249" t="str">
            <v>A2</v>
          </cell>
          <cell r="E249" t="str">
            <v>A2</v>
          </cell>
        </row>
        <row r="250">
          <cell r="C250" t="str">
            <v>01013002</v>
          </cell>
          <cell r="D250" t="str">
            <v>A3</v>
          </cell>
          <cell r="E250" t="str">
            <v>A3</v>
          </cell>
        </row>
        <row r="251">
          <cell r="C251" t="str">
            <v>01013004</v>
          </cell>
          <cell r="D251" t="str">
            <v>A3</v>
          </cell>
          <cell r="E251" t="str">
            <v>A3</v>
          </cell>
        </row>
        <row r="252">
          <cell r="C252" t="str">
            <v>01013021</v>
          </cell>
          <cell r="D252" t="str">
            <v>A3</v>
          </cell>
          <cell r="E252" t="str">
            <v>A3</v>
          </cell>
        </row>
        <row r="253">
          <cell r="C253" t="str">
            <v>01013006</v>
          </cell>
          <cell r="D253" t="str">
            <v>A3</v>
          </cell>
          <cell r="E253" t="str">
            <v>A3</v>
          </cell>
        </row>
        <row r="254">
          <cell r="C254" t="str">
            <v>01013018</v>
          </cell>
          <cell r="D254" t="str">
            <v>A4</v>
          </cell>
          <cell r="E254" t="str">
            <v>A4</v>
          </cell>
        </row>
        <row r="255">
          <cell r="C255" t="str">
            <v>01013019</v>
          </cell>
          <cell r="D255" t="str">
            <v>A3</v>
          </cell>
          <cell r="E255" t="str">
            <v>A3</v>
          </cell>
        </row>
        <row r="256">
          <cell r="C256" t="str">
            <v>01013016</v>
          </cell>
          <cell r="D256" t="str">
            <v>A4</v>
          </cell>
          <cell r="E256" t="str">
            <v>A4</v>
          </cell>
        </row>
        <row r="257">
          <cell r="C257" t="str">
            <v>01013017</v>
          </cell>
          <cell r="D257" t="str">
            <v>A4</v>
          </cell>
          <cell r="E257" t="str">
            <v>A4</v>
          </cell>
        </row>
        <row r="258">
          <cell r="C258" t="str">
            <v>01013027</v>
          </cell>
          <cell r="D258" t="str">
            <v>A3</v>
          </cell>
          <cell r="E258" t="str">
            <v>A3</v>
          </cell>
        </row>
        <row r="259">
          <cell r="C259" t="str">
            <v>01013026</v>
          </cell>
          <cell r="D259" t="str">
            <v>A4</v>
          </cell>
          <cell r="E259" t="str">
            <v>A4</v>
          </cell>
        </row>
        <row r="260">
          <cell r="C260" t="str">
            <v>01013029</v>
          </cell>
          <cell r="D260" t="str">
            <v>A4</v>
          </cell>
          <cell r="E260" t="str">
            <v>A4</v>
          </cell>
        </row>
        <row r="261">
          <cell r="C261" t="str">
            <v>01013028</v>
          </cell>
          <cell r="D261" t="str">
            <v>A3</v>
          </cell>
          <cell r="E261" t="str">
            <v>A3</v>
          </cell>
        </row>
        <row r="262">
          <cell r="C262" t="str">
            <v>01013005</v>
          </cell>
          <cell r="D262" t="str">
            <v>A3</v>
          </cell>
          <cell r="E262" t="str">
            <v>A3</v>
          </cell>
        </row>
        <row r="263">
          <cell r="C263" t="str">
            <v>01013022</v>
          </cell>
          <cell r="D263" t="str">
            <v>A4</v>
          </cell>
          <cell r="E263" t="str">
            <v>A4</v>
          </cell>
        </row>
        <row r="264">
          <cell r="C264" t="str">
            <v>01013047</v>
          </cell>
          <cell r="D264" t="str">
            <v>A3</v>
          </cell>
          <cell r="E264" t="str">
            <v>A3</v>
          </cell>
        </row>
        <row r="265">
          <cell r="C265" t="str">
            <v>01013070</v>
          </cell>
          <cell r="D265" t="str">
            <v>A4</v>
          </cell>
          <cell r="E265" t="str">
            <v>A4</v>
          </cell>
        </row>
        <row r="266">
          <cell r="C266" t="str">
            <v>01014047</v>
          </cell>
          <cell r="D266" t="str">
            <v>A3</v>
          </cell>
          <cell r="E266" t="str">
            <v>A3</v>
          </cell>
        </row>
        <row r="267">
          <cell r="C267" t="str">
            <v>01013079</v>
          </cell>
          <cell r="D267" t="str">
            <v>A4</v>
          </cell>
          <cell r="E267" t="str">
            <v>A3</v>
          </cell>
        </row>
        <row r="268">
          <cell r="C268" t="str">
            <v>01013087</v>
          </cell>
          <cell r="D268" t="str">
            <v>A3</v>
          </cell>
          <cell r="E268" t="str">
            <v>A3</v>
          </cell>
        </row>
        <row r="269">
          <cell r="C269" t="str">
            <v>01013094</v>
          </cell>
          <cell r="D269" t="str">
            <v>A3</v>
          </cell>
          <cell r="E269" t="str">
            <v>A3</v>
          </cell>
        </row>
        <row r="270">
          <cell r="C270" t="str">
            <v>01013117</v>
          </cell>
          <cell r="D270" t="str">
            <v>A3</v>
          </cell>
          <cell r="E270" t="str">
            <v>A3</v>
          </cell>
        </row>
        <row r="271">
          <cell r="C271" t="str">
            <v>01013116</v>
          </cell>
          <cell r="D271" t="str">
            <v>A3</v>
          </cell>
          <cell r="E271" t="str">
            <v>A3</v>
          </cell>
        </row>
        <row r="272">
          <cell r="C272" t="str">
            <v>01013128</v>
          </cell>
          <cell r="D272" t="str">
            <v>A3</v>
          </cell>
          <cell r="E272" t="str">
            <v>A3</v>
          </cell>
        </row>
        <row r="273">
          <cell r="C273">
            <v>0</v>
          </cell>
          <cell r="D273">
            <v>0</v>
          </cell>
          <cell r="E273">
            <v>1</v>
          </cell>
        </row>
        <row r="274">
          <cell r="C274" t="str">
            <v>01013096</v>
          </cell>
          <cell r="D274" t="str">
            <v>A3</v>
          </cell>
          <cell r="E274" t="str">
            <v>A3</v>
          </cell>
        </row>
        <row r="275">
          <cell r="C275">
            <v>0</v>
          </cell>
          <cell r="D275">
            <v>0</v>
          </cell>
          <cell r="E275">
            <v>30</v>
          </cell>
        </row>
        <row r="276">
          <cell r="C276">
            <v>0</v>
          </cell>
          <cell r="D276">
            <v>0</v>
          </cell>
          <cell r="E276">
            <v>30</v>
          </cell>
        </row>
        <row r="277">
          <cell r="C277" t="str">
            <v>01014002</v>
          </cell>
          <cell r="D277" t="str">
            <v>A1</v>
          </cell>
          <cell r="E277" t="str">
            <v>A1</v>
          </cell>
        </row>
        <row r="278">
          <cell r="C278" t="str">
            <v>01014004</v>
          </cell>
          <cell r="D278" t="str">
            <v>A2</v>
          </cell>
          <cell r="E278" t="str">
            <v>A2</v>
          </cell>
        </row>
        <row r="279">
          <cell r="C279" t="str">
            <v>01023003</v>
          </cell>
          <cell r="D279" t="str">
            <v>A1</v>
          </cell>
          <cell r="E279" t="str">
            <v>A1</v>
          </cell>
        </row>
        <row r="280">
          <cell r="C280" t="str">
            <v>01014038</v>
          </cell>
          <cell r="D280" t="str">
            <v>A1</v>
          </cell>
          <cell r="E280" t="str">
            <v>A1</v>
          </cell>
        </row>
        <row r="281">
          <cell r="C281" t="str">
            <v>01014051</v>
          </cell>
          <cell r="D281" t="str">
            <v>A3</v>
          </cell>
          <cell r="E281" t="str">
            <v>A3</v>
          </cell>
        </row>
        <row r="282">
          <cell r="C282" t="str">
            <v>01014005</v>
          </cell>
          <cell r="D282" t="str">
            <v>A4</v>
          </cell>
          <cell r="E282" t="str">
            <v>A4</v>
          </cell>
        </row>
        <row r="283">
          <cell r="C283" t="str">
            <v>01014046</v>
          </cell>
          <cell r="D283" t="str">
            <v>A1</v>
          </cell>
          <cell r="E283" t="str">
            <v>A1</v>
          </cell>
        </row>
        <row r="284">
          <cell r="C284" t="str">
            <v>01014026</v>
          </cell>
          <cell r="D284" t="str">
            <v>A3</v>
          </cell>
          <cell r="E284" t="str">
            <v>A3</v>
          </cell>
        </row>
        <row r="285">
          <cell r="C285" t="str">
            <v>01014029</v>
          </cell>
          <cell r="D285" t="str">
            <v>A3</v>
          </cell>
          <cell r="E285" t="str">
            <v>A3</v>
          </cell>
        </row>
        <row r="286">
          <cell r="C286" t="str">
            <v>01014033</v>
          </cell>
          <cell r="D286" t="str">
            <v>A1</v>
          </cell>
          <cell r="E286" t="str">
            <v>A1</v>
          </cell>
        </row>
        <row r="287">
          <cell r="C287" t="str">
            <v>01014013</v>
          </cell>
          <cell r="D287" t="str">
            <v>A3</v>
          </cell>
          <cell r="E287" t="str">
            <v>A3</v>
          </cell>
        </row>
        <row r="288">
          <cell r="C288" t="str">
            <v>01014017</v>
          </cell>
          <cell r="D288" t="str">
            <v>A3</v>
          </cell>
          <cell r="E288" t="str">
            <v>A3</v>
          </cell>
        </row>
        <row r="289">
          <cell r="C289" t="str">
            <v>01014034</v>
          </cell>
          <cell r="D289" t="str">
            <v>A3</v>
          </cell>
          <cell r="E289" t="str">
            <v>A3</v>
          </cell>
        </row>
        <row r="290">
          <cell r="C290" t="str">
            <v>01014020</v>
          </cell>
          <cell r="D290" t="str">
            <v>A3</v>
          </cell>
          <cell r="E290" t="str">
            <v>A3</v>
          </cell>
        </row>
        <row r="291">
          <cell r="C291" t="str">
            <v>01014018</v>
          </cell>
          <cell r="D291" t="str">
            <v>A3</v>
          </cell>
          <cell r="E291" t="str">
            <v>A3</v>
          </cell>
        </row>
        <row r="292">
          <cell r="C292" t="str">
            <v>01014042</v>
          </cell>
          <cell r="D292" t="str">
            <v>A3</v>
          </cell>
          <cell r="E292" t="str">
            <v>A3</v>
          </cell>
        </row>
        <row r="293">
          <cell r="C293" t="str">
            <v>01014019</v>
          </cell>
          <cell r="D293" t="str">
            <v>A3</v>
          </cell>
          <cell r="E293" t="str">
            <v>A3</v>
          </cell>
        </row>
        <row r="294">
          <cell r="C294" t="str">
            <v>01014010</v>
          </cell>
          <cell r="D294" t="str">
            <v>A2</v>
          </cell>
          <cell r="E294" t="str">
            <v>A2</v>
          </cell>
        </row>
        <row r="295">
          <cell r="C295" t="str">
            <v>01014030</v>
          </cell>
          <cell r="D295" t="str">
            <v>A1</v>
          </cell>
          <cell r="E295" t="str">
            <v>A1</v>
          </cell>
        </row>
        <row r="296">
          <cell r="C296" t="str">
            <v>01014024</v>
          </cell>
          <cell r="D296" t="str">
            <v>A3</v>
          </cell>
          <cell r="E296" t="str">
            <v>A3</v>
          </cell>
        </row>
        <row r="297">
          <cell r="C297" t="str">
            <v>01014048</v>
          </cell>
          <cell r="D297" t="str">
            <v>A1</v>
          </cell>
          <cell r="E297" t="str">
            <v>A1</v>
          </cell>
        </row>
        <row r="298">
          <cell r="C298" t="str">
            <v>01014022</v>
          </cell>
          <cell r="D298" t="str">
            <v>A2</v>
          </cell>
          <cell r="E298" t="str">
            <v>A2</v>
          </cell>
        </row>
        <row r="299">
          <cell r="C299" t="str">
            <v>01014025</v>
          </cell>
          <cell r="D299" t="str">
            <v>A3</v>
          </cell>
          <cell r="E299" t="str">
            <v>A3</v>
          </cell>
        </row>
        <row r="300">
          <cell r="C300" t="str">
            <v>01014032</v>
          </cell>
          <cell r="D300" t="str">
            <v>A2</v>
          </cell>
          <cell r="E300" t="str">
            <v>A2</v>
          </cell>
        </row>
        <row r="301">
          <cell r="C301" t="str">
            <v>01014006</v>
          </cell>
          <cell r="D301" t="str">
            <v>A3</v>
          </cell>
          <cell r="E301" t="str">
            <v>A3</v>
          </cell>
        </row>
        <row r="302">
          <cell r="C302" t="str">
            <v>01014052</v>
          </cell>
          <cell r="D302" t="str">
            <v>A3</v>
          </cell>
          <cell r="E302" t="str">
            <v>A1</v>
          </cell>
        </row>
        <row r="303">
          <cell r="C303" t="str">
            <v>01014009</v>
          </cell>
          <cell r="D303" t="str">
            <v>A3</v>
          </cell>
          <cell r="E303" t="str">
            <v>A3</v>
          </cell>
        </row>
        <row r="304">
          <cell r="C304" t="str">
            <v>01014045</v>
          </cell>
          <cell r="D304" t="str">
            <v>A1</v>
          </cell>
          <cell r="E304" t="str">
            <v>A1</v>
          </cell>
        </row>
        <row r="305">
          <cell r="C305" t="str">
            <v>01014021</v>
          </cell>
          <cell r="D305" t="str">
            <v>A2</v>
          </cell>
          <cell r="E305" t="str">
            <v>A2</v>
          </cell>
        </row>
        <row r="306">
          <cell r="C306" t="str">
            <v>01014016</v>
          </cell>
          <cell r="D306" t="str">
            <v>A3</v>
          </cell>
          <cell r="E306" t="str">
            <v>A1</v>
          </cell>
        </row>
        <row r="307">
          <cell r="C307">
            <v>0</v>
          </cell>
          <cell r="D307">
            <v>0</v>
          </cell>
          <cell r="E307">
            <v>8</v>
          </cell>
        </row>
        <row r="308">
          <cell r="C308">
            <v>0</v>
          </cell>
          <cell r="D308">
            <v>0</v>
          </cell>
          <cell r="E308">
            <v>8</v>
          </cell>
        </row>
        <row r="309">
          <cell r="C309" t="str">
            <v>01016008</v>
          </cell>
          <cell r="D309" t="str">
            <v>A3</v>
          </cell>
          <cell r="E309" t="str">
            <v>A2</v>
          </cell>
        </row>
        <row r="310">
          <cell r="C310" t="str">
            <v>01016004</v>
          </cell>
          <cell r="D310" t="str">
            <v>A DN</v>
          </cell>
          <cell r="E310" t="str">
            <v>A DN</v>
          </cell>
        </row>
        <row r="311">
          <cell r="C311" t="str">
            <v>01016002</v>
          </cell>
          <cell r="D311" t="str">
            <v>A3</v>
          </cell>
          <cell r="E311" t="str">
            <v>A3</v>
          </cell>
        </row>
        <row r="312">
          <cell r="C312" t="str">
            <v>01016006</v>
          </cell>
          <cell r="D312" t="str">
            <v>A3</v>
          </cell>
          <cell r="E312" t="str">
            <v>A3</v>
          </cell>
        </row>
        <row r="313">
          <cell r="C313" t="str">
            <v>01016005</v>
          </cell>
          <cell r="D313" t="str">
            <v>A4</v>
          </cell>
          <cell r="E313" t="str">
            <v>A4</v>
          </cell>
        </row>
        <row r="314">
          <cell r="C314" t="str">
            <v>01016012</v>
          </cell>
          <cell r="D314" t="str">
            <v>A4</v>
          </cell>
          <cell r="E314" t="str">
            <v>A4</v>
          </cell>
        </row>
        <row r="315">
          <cell r="C315" t="str">
            <v>01016010</v>
          </cell>
          <cell r="D315" t="str">
            <v>A3</v>
          </cell>
          <cell r="E315" t="str">
            <v>A3</v>
          </cell>
        </row>
        <row r="316">
          <cell r="C316" t="str">
            <v>01016007</v>
          </cell>
          <cell r="D316" t="str">
            <v>A3</v>
          </cell>
          <cell r="E316" t="str">
            <v>A3</v>
          </cell>
        </row>
        <row r="317">
          <cell r="C317">
            <v>0</v>
          </cell>
          <cell r="D317">
            <v>0</v>
          </cell>
          <cell r="E317">
            <v>12</v>
          </cell>
        </row>
        <row r="318">
          <cell r="C318">
            <v>0</v>
          </cell>
          <cell r="D318">
            <v>0</v>
          </cell>
          <cell r="E318">
            <v>12</v>
          </cell>
        </row>
        <row r="319">
          <cell r="C319" t="str">
            <v>01004014</v>
          </cell>
          <cell r="D319" t="str">
            <v>A3</v>
          </cell>
          <cell r="E319" t="str">
            <v>A2</v>
          </cell>
        </row>
        <row r="320">
          <cell r="C320" t="str">
            <v>01029001</v>
          </cell>
          <cell r="D320" t="str">
            <v>A3</v>
          </cell>
          <cell r="E320" t="str">
            <v>A3</v>
          </cell>
        </row>
        <row r="321">
          <cell r="C321" t="str">
            <v>01013020</v>
          </cell>
          <cell r="D321" t="str">
            <v>A4</v>
          </cell>
          <cell r="E321" t="str">
            <v>A4</v>
          </cell>
        </row>
        <row r="322">
          <cell r="C322" t="str">
            <v>01013010</v>
          </cell>
          <cell r="D322" t="str">
            <v>A3</v>
          </cell>
          <cell r="E322" t="str">
            <v>A3</v>
          </cell>
        </row>
        <row r="323">
          <cell r="C323" t="str">
            <v>01013009</v>
          </cell>
          <cell r="D323" t="str">
            <v>A3</v>
          </cell>
          <cell r="E323" t="str">
            <v>A3</v>
          </cell>
        </row>
        <row r="324">
          <cell r="C324" t="str">
            <v>01013008</v>
          </cell>
          <cell r="D324" t="str">
            <v>A3</v>
          </cell>
          <cell r="E324" t="str">
            <v>A3</v>
          </cell>
        </row>
        <row r="325">
          <cell r="C325" t="str">
            <v>01013011</v>
          </cell>
          <cell r="D325" t="str">
            <v>A3</v>
          </cell>
          <cell r="E325" t="str">
            <v>A3</v>
          </cell>
        </row>
        <row r="326">
          <cell r="C326" t="str">
            <v>01013023</v>
          </cell>
          <cell r="D326" t="str">
            <v>A4</v>
          </cell>
          <cell r="E326" t="str">
            <v>A4</v>
          </cell>
        </row>
        <row r="327">
          <cell r="C327" t="str">
            <v>01013015</v>
          </cell>
          <cell r="D327" t="str">
            <v>A4</v>
          </cell>
          <cell r="E327" t="str">
            <v>A4</v>
          </cell>
        </row>
        <row r="328">
          <cell r="C328" t="str">
            <v>01029016</v>
          </cell>
          <cell r="D328" t="str">
            <v>A3</v>
          </cell>
          <cell r="E328" t="str">
            <v>A3</v>
          </cell>
        </row>
        <row r="329">
          <cell r="C329" t="str">
            <v>01028013</v>
          </cell>
          <cell r="D329" t="str">
            <v>A4</v>
          </cell>
          <cell r="E329" t="str">
            <v>A4</v>
          </cell>
        </row>
        <row r="330">
          <cell r="C330" t="str">
            <v>01028017</v>
          </cell>
          <cell r="D330" t="str">
            <v>A3</v>
          </cell>
          <cell r="E330" t="str">
            <v>A3</v>
          </cell>
        </row>
        <row r="331">
          <cell r="C331">
            <v>0</v>
          </cell>
          <cell r="D331">
            <v>0</v>
          </cell>
          <cell r="E331">
            <v>11</v>
          </cell>
        </row>
        <row r="332">
          <cell r="C332">
            <v>0</v>
          </cell>
          <cell r="D332">
            <v>0</v>
          </cell>
          <cell r="E332">
            <v>11</v>
          </cell>
        </row>
        <row r="333">
          <cell r="C333" t="str">
            <v>01025007</v>
          </cell>
          <cell r="D333" t="str">
            <v>A3</v>
          </cell>
          <cell r="E333" t="str">
            <v>A1</v>
          </cell>
        </row>
        <row r="334">
          <cell r="C334" t="str">
            <v>01025002</v>
          </cell>
          <cell r="D334" t="str">
            <v>A3</v>
          </cell>
          <cell r="E334" t="str">
            <v>A2</v>
          </cell>
        </row>
        <row r="335">
          <cell r="C335" t="str">
            <v>01025016</v>
          </cell>
          <cell r="D335" t="str">
            <v>A3</v>
          </cell>
          <cell r="E335" t="str">
            <v>A3</v>
          </cell>
        </row>
        <row r="336">
          <cell r="C336" t="str">
            <v>01025018</v>
          </cell>
          <cell r="D336" t="str">
            <v>A3</v>
          </cell>
          <cell r="E336" t="str">
            <v>A3</v>
          </cell>
        </row>
        <row r="337">
          <cell r="C337" t="str">
            <v>01009027</v>
          </cell>
          <cell r="D337" t="str">
            <v>A3</v>
          </cell>
          <cell r="E337" t="str">
            <v>A2</v>
          </cell>
        </row>
        <row r="338">
          <cell r="C338" t="str">
            <v>01025052</v>
          </cell>
          <cell r="D338" t="str">
            <v>A3</v>
          </cell>
          <cell r="E338" t="str">
            <v>A3</v>
          </cell>
        </row>
        <row r="339">
          <cell r="C339" t="str">
            <v>01015053</v>
          </cell>
          <cell r="D339" t="str">
            <v>A3</v>
          </cell>
          <cell r="E339" t="str">
            <v>A3</v>
          </cell>
        </row>
        <row r="340">
          <cell r="C340" t="str">
            <v>01025008</v>
          </cell>
          <cell r="D340" t="str">
            <v>A3</v>
          </cell>
          <cell r="E340" t="str">
            <v>A2</v>
          </cell>
        </row>
        <row r="341">
          <cell r="C341" t="str">
            <v>01003013</v>
          </cell>
          <cell r="D341" t="str">
            <v>A2</v>
          </cell>
          <cell r="E341" t="str">
            <v>A2</v>
          </cell>
        </row>
        <row r="342">
          <cell r="C342" t="str">
            <v>01025015</v>
          </cell>
          <cell r="D342" t="str">
            <v>A3</v>
          </cell>
          <cell r="E342" t="str">
            <v>A3</v>
          </cell>
        </row>
        <row r="343">
          <cell r="C343" t="str">
            <v>01003014</v>
          </cell>
          <cell r="D343" t="str">
            <v>A2</v>
          </cell>
          <cell r="E343" t="str">
            <v>A2</v>
          </cell>
        </row>
        <row r="344">
          <cell r="C344">
            <v>0</v>
          </cell>
          <cell r="D344">
            <v>0</v>
          </cell>
          <cell r="E344">
            <v>7</v>
          </cell>
        </row>
        <row r="345">
          <cell r="C345">
            <v>0</v>
          </cell>
          <cell r="D345">
            <v>0</v>
          </cell>
          <cell r="E345">
            <v>7</v>
          </cell>
        </row>
        <row r="346">
          <cell r="C346" t="str">
            <v>01025029</v>
          </cell>
          <cell r="D346" t="str">
            <v>A1</v>
          </cell>
          <cell r="E346" t="str">
            <v>A1</v>
          </cell>
        </row>
        <row r="347">
          <cell r="C347" t="str">
            <v>01025009</v>
          </cell>
          <cell r="D347" t="str">
            <v>A1</v>
          </cell>
          <cell r="E347" t="str">
            <v>A1</v>
          </cell>
        </row>
        <row r="348">
          <cell r="C348" t="str">
            <v>01016003</v>
          </cell>
          <cell r="D348" t="str">
            <v>A3</v>
          </cell>
          <cell r="E348" t="str">
            <v>A2</v>
          </cell>
        </row>
        <row r="349">
          <cell r="C349" t="str">
            <v>01025033</v>
          </cell>
          <cell r="D349" t="str">
            <v>A2</v>
          </cell>
          <cell r="E349" t="str">
            <v>A1</v>
          </cell>
        </row>
        <row r="350">
          <cell r="C350" t="str">
            <v>01025020</v>
          </cell>
          <cell r="D350" t="str">
            <v>A3</v>
          </cell>
          <cell r="E350" t="str">
            <v>A3</v>
          </cell>
        </row>
        <row r="351">
          <cell r="C351" t="str">
            <v>01025012</v>
          </cell>
          <cell r="D351" t="str">
            <v>A2</v>
          </cell>
          <cell r="E351" t="str">
            <v>A1</v>
          </cell>
        </row>
        <row r="352">
          <cell r="C352" t="str">
            <v>01025027</v>
          </cell>
          <cell r="D352" t="str">
            <v>A DN</v>
          </cell>
          <cell r="E352" t="str">
            <v>A DN</v>
          </cell>
        </row>
        <row r="353">
          <cell r="C353">
            <v>0</v>
          </cell>
          <cell r="D353">
            <v>0</v>
          </cell>
          <cell r="E353">
            <v>7</v>
          </cell>
        </row>
        <row r="354">
          <cell r="C354">
            <v>0</v>
          </cell>
          <cell r="D354">
            <v>0</v>
          </cell>
          <cell r="E354">
            <v>4</v>
          </cell>
        </row>
        <row r="355">
          <cell r="C355" t="str">
            <v>01015042</v>
          </cell>
          <cell r="D355" t="str">
            <v>A1</v>
          </cell>
          <cell r="E355" t="str">
            <v>A1</v>
          </cell>
        </row>
        <row r="356">
          <cell r="C356" t="str">
            <v>01018003</v>
          </cell>
          <cell r="D356" t="str">
            <v>A4</v>
          </cell>
          <cell r="E356" t="str">
            <v>A4</v>
          </cell>
        </row>
        <row r="357">
          <cell r="C357" t="str">
            <v>01018002</v>
          </cell>
          <cell r="D357" t="str">
            <v>A3</v>
          </cell>
          <cell r="E357" t="str">
            <v>A3</v>
          </cell>
        </row>
        <row r="358">
          <cell r="C358" t="str">
            <v>01018005</v>
          </cell>
          <cell r="D358" t="str">
            <v>A3</v>
          </cell>
          <cell r="E358" t="str">
            <v>A3</v>
          </cell>
        </row>
        <row r="359">
          <cell r="C359">
            <v>0</v>
          </cell>
          <cell r="D359">
            <v>0</v>
          </cell>
          <cell r="E359">
            <v>3</v>
          </cell>
        </row>
        <row r="360">
          <cell r="C360" t="str">
            <v>01018008</v>
          </cell>
          <cell r="D360" t="str">
            <v>A3</v>
          </cell>
          <cell r="E360" t="str">
            <v>A3</v>
          </cell>
        </row>
        <row r="361">
          <cell r="C361" t="str">
            <v>01018007</v>
          </cell>
          <cell r="D361" t="str">
            <v>A3</v>
          </cell>
          <cell r="E361" t="str">
            <v>A3</v>
          </cell>
        </row>
        <row r="362">
          <cell r="C362" t="str">
            <v>01018009</v>
          </cell>
          <cell r="D362" t="str">
            <v>A4</v>
          </cell>
          <cell r="E362" t="str">
            <v>A3</v>
          </cell>
        </row>
        <row r="363">
          <cell r="C363">
            <v>0</v>
          </cell>
          <cell r="D363">
            <v>0</v>
          </cell>
          <cell r="E363">
            <v>11</v>
          </cell>
        </row>
        <row r="364">
          <cell r="C364">
            <v>0</v>
          </cell>
          <cell r="D364">
            <v>0</v>
          </cell>
          <cell r="E364">
            <v>7</v>
          </cell>
        </row>
        <row r="365">
          <cell r="C365" t="str">
            <v>01004005</v>
          </cell>
          <cell r="D365" t="str">
            <v>A1</v>
          </cell>
          <cell r="E365" t="str">
            <v>A1</v>
          </cell>
        </row>
        <row r="366">
          <cell r="C366" t="str">
            <v>01002021</v>
          </cell>
          <cell r="D366" t="str">
            <v>A1</v>
          </cell>
          <cell r="E366" t="str">
            <v>A1</v>
          </cell>
        </row>
        <row r="367">
          <cell r="C367" t="str">
            <v>01019002</v>
          </cell>
          <cell r="D367" t="str">
            <v>A3</v>
          </cell>
          <cell r="E367" t="str">
            <v>A3</v>
          </cell>
        </row>
        <row r="368">
          <cell r="C368" t="str">
            <v>01015028</v>
          </cell>
          <cell r="D368" t="str">
            <v>A3</v>
          </cell>
          <cell r="E368" t="str">
            <v>A3</v>
          </cell>
        </row>
        <row r="369">
          <cell r="C369" t="str">
            <v>01008034</v>
          </cell>
          <cell r="D369" t="str">
            <v>A3</v>
          </cell>
          <cell r="E369" t="str">
            <v>A3</v>
          </cell>
        </row>
        <row r="370">
          <cell r="C370" t="str">
            <v>01015026</v>
          </cell>
          <cell r="D370" t="str">
            <v>A1</v>
          </cell>
          <cell r="E370" t="str">
            <v>A1</v>
          </cell>
        </row>
        <row r="371">
          <cell r="C371" t="str">
            <v>01007005</v>
          </cell>
          <cell r="D371" t="str">
            <v>A3</v>
          </cell>
          <cell r="E371" t="str">
            <v>A2</v>
          </cell>
        </row>
        <row r="372">
          <cell r="C372">
            <v>0</v>
          </cell>
          <cell r="D372">
            <v>0</v>
          </cell>
          <cell r="E372">
            <v>4</v>
          </cell>
        </row>
        <row r="373">
          <cell r="C373" t="str">
            <v>01019001</v>
          </cell>
          <cell r="D373" t="str">
            <v>A3</v>
          </cell>
          <cell r="E373" t="str">
            <v>A3</v>
          </cell>
        </row>
        <row r="374">
          <cell r="C374" t="str">
            <v>01005005</v>
          </cell>
          <cell r="D374" t="str">
            <v>A2</v>
          </cell>
          <cell r="E374" t="str">
            <v>A1</v>
          </cell>
        </row>
        <row r="375">
          <cell r="C375" t="str">
            <v>01017008</v>
          </cell>
          <cell r="D375" t="str">
            <v>A1</v>
          </cell>
          <cell r="E375" t="str">
            <v>A1</v>
          </cell>
        </row>
        <row r="376">
          <cell r="C376" t="str">
            <v>01019003</v>
          </cell>
          <cell r="D376" t="str">
            <v>A2</v>
          </cell>
          <cell r="E376" t="str">
            <v>A2</v>
          </cell>
        </row>
        <row r="377">
          <cell r="C377">
            <v>0</v>
          </cell>
          <cell r="D377">
            <v>0</v>
          </cell>
          <cell r="E377">
            <v>3</v>
          </cell>
        </row>
        <row r="378">
          <cell r="C378">
            <v>0</v>
          </cell>
          <cell r="D378">
            <v>0</v>
          </cell>
          <cell r="E378">
            <v>2</v>
          </cell>
        </row>
        <row r="379">
          <cell r="C379" t="str">
            <v>01021001</v>
          </cell>
          <cell r="D379" t="str">
            <v>A1</v>
          </cell>
          <cell r="E379" t="str">
            <v>A1</v>
          </cell>
        </row>
        <row r="380">
          <cell r="C380" t="str">
            <v>01021003</v>
          </cell>
          <cell r="D380" t="str">
            <v>A3</v>
          </cell>
          <cell r="E380" t="str">
            <v>A3</v>
          </cell>
        </row>
        <row r="381">
          <cell r="C381">
            <v>0</v>
          </cell>
          <cell r="D381">
            <v>0</v>
          </cell>
          <cell r="E381">
            <v>1</v>
          </cell>
        </row>
        <row r="382">
          <cell r="C382" t="str">
            <v>01021004</v>
          </cell>
          <cell r="D382" t="str">
            <v>A2</v>
          </cell>
          <cell r="E382" t="str">
            <v>A2</v>
          </cell>
        </row>
        <row r="383">
          <cell r="C383">
            <v>0</v>
          </cell>
          <cell r="D383">
            <v>0</v>
          </cell>
          <cell r="E383">
            <v>7</v>
          </cell>
        </row>
        <row r="384">
          <cell r="C384">
            <v>0</v>
          </cell>
          <cell r="D384">
            <v>0</v>
          </cell>
          <cell r="E384">
            <v>4</v>
          </cell>
        </row>
        <row r="385">
          <cell r="C385" t="str">
            <v>01017003</v>
          </cell>
          <cell r="D385" t="str">
            <v>A1</v>
          </cell>
          <cell r="E385" t="str">
            <v>A1</v>
          </cell>
        </row>
        <row r="386">
          <cell r="C386" t="str">
            <v>01023002</v>
          </cell>
          <cell r="D386" t="str">
            <v>A1</v>
          </cell>
          <cell r="E386" t="str">
            <v>A1</v>
          </cell>
        </row>
        <row r="387">
          <cell r="C387" t="str">
            <v>01017010</v>
          </cell>
          <cell r="D387" t="str">
            <v>A1</v>
          </cell>
          <cell r="E387" t="str">
            <v>A1</v>
          </cell>
        </row>
        <row r="388">
          <cell r="C388" t="str">
            <v>01018004</v>
          </cell>
          <cell r="D388" t="str">
            <v>A2</v>
          </cell>
          <cell r="E388" t="str">
            <v>A1</v>
          </cell>
        </row>
        <row r="389">
          <cell r="C389">
            <v>0</v>
          </cell>
          <cell r="D389">
            <v>0</v>
          </cell>
          <cell r="E389">
            <v>3</v>
          </cell>
        </row>
        <row r="390">
          <cell r="C390" t="str">
            <v>01025013</v>
          </cell>
          <cell r="D390" t="str">
            <v>B1</v>
          </cell>
          <cell r="E390" t="str">
            <v>B1</v>
          </cell>
        </row>
        <row r="391">
          <cell r="C391" t="str">
            <v>01031001</v>
          </cell>
          <cell r="D391" t="str">
            <v>A2</v>
          </cell>
          <cell r="E391" t="str">
            <v>A1</v>
          </cell>
        </row>
        <row r="392">
          <cell r="C392" t="str">
            <v>01031002</v>
          </cell>
          <cell r="D392" t="str">
            <v>A4</v>
          </cell>
          <cell r="E392" t="str">
            <v>A4</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C11" t="str">
            <v>01001006</v>
          </cell>
          <cell r="D11" t="str">
            <v>A1</v>
          </cell>
          <cell r="E11" t="str">
            <v>A1</v>
          </cell>
          <cell r="F11">
            <v>0</v>
          </cell>
        </row>
        <row r="12">
          <cell r="C12" t="str">
            <v>01002001</v>
          </cell>
          <cell r="D12" t="str">
            <v>A1</v>
          </cell>
          <cell r="E12" t="str">
            <v>A1</v>
          </cell>
          <cell r="F12">
            <v>0</v>
          </cell>
        </row>
        <row r="13">
          <cell r="C13" t="str">
            <v>01014037</v>
          </cell>
          <cell r="D13" t="str">
            <v>A1</v>
          </cell>
          <cell r="E13" t="str">
            <v>A1</v>
          </cell>
          <cell r="F13">
            <v>0</v>
          </cell>
        </row>
        <row r="14">
          <cell r="C14">
            <v>0</v>
          </cell>
          <cell r="D14">
            <v>0</v>
          </cell>
          <cell r="E14">
            <v>9</v>
          </cell>
          <cell r="F14">
            <v>0</v>
          </cell>
        </row>
        <row r="15">
          <cell r="C15">
            <v>0</v>
          </cell>
          <cell r="D15">
            <v>0</v>
          </cell>
          <cell r="E15">
            <v>6</v>
          </cell>
          <cell r="F15">
            <v>0</v>
          </cell>
        </row>
        <row r="16">
          <cell r="C16" t="str">
            <v>01002024</v>
          </cell>
          <cell r="D16" t="str">
            <v>A1</v>
          </cell>
          <cell r="E16" t="str">
            <v>A1</v>
          </cell>
          <cell r="F16">
            <v>0</v>
          </cell>
        </row>
        <row r="17">
          <cell r="C17" t="str">
            <v>01003009</v>
          </cell>
          <cell r="D17" t="str">
            <v>A3</v>
          </cell>
          <cell r="E17" t="str">
            <v>A3</v>
          </cell>
          <cell r="F17">
            <v>0</v>
          </cell>
        </row>
        <row r="18">
          <cell r="C18" t="str">
            <v>01003005</v>
          </cell>
          <cell r="D18" t="str">
            <v>A1</v>
          </cell>
          <cell r="E18" t="str">
            <v>A1</v>
          </cell>
          <cell r="F18">
            <v>0</v>
          </cell>
        </row>
        <row r="19">
          <cell r="C19" t="str">
            <v>01023004</v>
          </cell>
          <cell r="D19" t="str">
            <v>A1</v>
          </cell>
          <cell r="E19" t="str">
            <v>A1</v>
          </cell>
          <cell r="F19">
            <v>0</v>
          </cell>
        </row>
        <row r="20">
          <cell r="C20" t="str">
            <v>01003013</v>
          </cell>
          <cell r="D20" t="str">
            <v>A2</v>
          </cell>
          <cell r="E20" t="str">
            <v>A2</v>
          </cell>
          <cell r="F20">
            <v>0</v>
          </cell>
        </row>
        <row r="21">
          <cell r="C21" t="str">
            <v>01003007</v>
          </cell>
          <cell r="D21" t="str">
            <v>A DN</v>
          </cell>
          <cell r="E21" t="str">
            <v>A DN</v>
          </cell>
          <cell r="F21" t="str">
            <v>Nghỉ thai sản từ ngày 01/12/2024 đến 31/5/2025</v>
          </cell>
        </row>
        <row r="22">
          <cell r="C22">
            <v>0</v>
          </cell>
          <cell r="D22">
            <v>0</v>
          </cell>
          <cell r="E22">
            <v>3</v>
          </cell>
          <cell r="F22">
            <v>0</v>
          </cell>
        </row>
        <row r="23">
          <cell r="C23" t="str">
            <v>01003008</v>
          </cell>
          <cell r="D23" t="str">
            <v>A3</v>
          </cell>
          <cell r="E23" t="str">
            <v>A3</v>
          </cell>
          <cell r="F23">
            <v>0</v>
          </cell>
        </row>
        <row r="24">
          <cell r="C24" t="str">
            <v>01003015</v>
          </cell>
          <cell r="D24" t="str">
            <v>A2</v>
          </cell>
          <cell r="E24" t="str">
            <v>A2</v>
          </cell>
          <cell r="F24">
            <v>0</v>
          </cell>
        </row>
        <row r="25">
          <cell r="C25" t="str">
            <v>01003016</v>
          </cell>
          <cell r="D25" t="str">
            <v>A1</v>
          </cell>
          <cell r="E25" t="str">
            <v>A1</v>
          </cell>
          <cell r="F25">
            <v>0</v>
          </cell>
        </row>
        <row r="26">
          <cell r="C26">
            <v>0</v>
          </cell>
          <cell r="D26">
            <v>0</v>
          </cell>
          <cell r="E26">
            <v>16</v>
          </cell>
          <cell r="F26">
            <v>0</v>
          </cell>
        </row>
        <row r="27">
          <cell r="C27">
            <v>0</v>
          </cell>
          <cell r="D27">
            <v>0</v>
          </cell>
          <cell r="E27">
            <v>10</v>
          </cell>
          <cell r="F27">
            <v>0</v>
          </cell>
        </row>
        <row r="28">
          <cell r="C28" t="str">
            <v>01005007</v>
          </cell>
          <cell r="D28" t="str">
            <v>A1</v>
          </cell>
          <cell r="E28" t="str">
            <v>A1</v>
          </cell>
          <cell r="F28">
            <v>0</v>
          </cell>
        </row>
        <row r="29">
          <cell r="C29" t="str">
            <v>01014007</v>
          </cell>
          <cell r="D29" t="str">
            <v>A1</v>
          </cell>
          <cell r="E29" t="str">
            <v>A1</v>
          </cell>
          <cell r="F29">
            <v>0</v>
          </cell>
        </row>
        <row r="30">
          <cell r="C30" t="str">
            <v>01022013</v>
          </cell>
          <cell r="D30" t="str">
            <v>A1</v>
          </cell>
          <cell r="E30" t="str">
            <v>A1</v>
          </cell>
          <cell r="F30">
            <v>0</v>
          </cell>
        </row>
        <row r="31">
          <cell r="C31" t="str">
            <v>01004003</v>
          </cell>
          <cell r="D31" t="str">
            <v>A1</v>
          </cell>
          <cell r="E31" t="str">
            <v>A1</v>
          </cell>
          <cell r="F31">
            <v>0</v>
          </cell>
        </row>
        <row r="32">
          <cell r="C32" t="str">
            <v>01004008</v>
          </cell>
          <cell r="D32" t="str">
            <v>A2</v>
          </cell>
          <cell r="E32" t="str">
            <v>A2</v>
          </cell>
          <cell r="F32">
            <v>0</v>
          </cell>
        </row>
        <row r="33">
          <cell r="C33" t="str">
            <v>01005009</v>
          </cell>
          <cell r="D33" t="str">
            <v>A3</v>
          </cell>
          <cell r="E33" t="str">
            <v>A3</v>
          </cell>
          <cell r="F33">
            <v>0</v>
          </cell>
        </row>
        <row r="34">
          <cell r="C34" t="str">
            <v>01004009</v>
          </cell>
          <cell r="D34" t="str">
            <v>A2</v>
          </cell>
          <cell r="E34" t="str">
            <v>A2</v>
          </cell>
          <cell r="F34">
            <v>0</v>
          </cell>
        </row>
        <row r="35">
          <cell r="C35" t="str">
            <v>01002020</v>
          </cell>
          <cell r="D35" t="str">
            <v>A1</v>
          </cell>
          <cell r="E35" t="str">
            <v>A1</v>
          </cell>
          <cell r="F35">
            <v>0</v>
          </cell>
        </row>
        <row r="36">
          <cell r="C36" t="str">
            <v>01012026</v>
          </cell>
          <cell r="D36" t="str">
            <v>A2</v>
          </cell>
          <cell r="E36" t="str">
            <v>A2</v>
          </cell>
          <cell r="F36">
            <v>0</v>
          </cell>
        </row>
        <row r="37">
          <cell r="C37" t="str">
            <v>01022058</v>
          </cell>
          <cell r="D37" t="str">
            <v>A3</v>
          </cell>
          <cell r="E37" t="str">
            <v>A3</v>
          </cell>
          <cell r="F37">
            <v>0</v>
          </cell>
        </row>
        <row r="38">
          <cell r="C38">
            <v>0</v>
          </cell>
          <cell r="D38">
            <v>0</v>
          </cell>
          <cell r="E38">
            <v>6</v>
          </cell>
          <cell r="F38">
            <v>0</v>
          </cell>
        </row>
        <row r="39">
          <cell r="C39" t="str">
            <v>01004020</v>
          </cell>
          <cell r="D39" t="str">
            <v>A1</v>
          </cell>
          <cell r="E39" t="str">
            <v>A1</v>
          </cell>
          <cell r="F39">
            <v>0</v>
          </cell>
        </row>
        <row r="40">
          <cell r="C40" t="str">
            <v>01011017</v>
          </cell>
          <cell r="D40" t="str">
            <v>A1</v>
          </cell>
          <cell r="E40" t="str">
            <v>A1</v>
          </cell>
          <cell r="F40">
            <v>0</v>
          </cell>
        </row>
        <row r="41">
          <cell r="C41" t="str">
            <v>01022059</v>
          </cell>
          <cell r="D41" t="str">
            <v>A2</v>
          </cell>
          <cell r="E41" t="str">
            <v>A2</v>
          </cell>
          <cell r="F41">
            <v>0</v>
          </cell>
        </row>
        <row r="42">
          <cell r="C42" t="str">
            <v>01018006</v>
          </cell>
          <cell r="D42" t="str">
            <v>A3</v>
          </cell>
          <cell r="E42" t="str">
            <v>A3</v>
          </cell>
          <cell r="F42">
            <v>0</v>
          </cell>
        </row>
        <row r="43">
          <cell r="C43" t="str">
            <v>01004021</v>
          </cell>
          <cell r="D43" t="str">
            <v>A3</v>
          </cell>
          <cell r="E43" t="str">
            <v>A3</v>
          </cell>
          <cell r="F43">
            <v>0</v>
          </cell>
        </row>
        <row r="44">
          <cell r="C44" t="str">
            <v>01004013</v>
          </cell>
          <cell r="D44" t="str">
            <v>A3</v>
          </cell>
          <cell r="E44" t="str">
            <v>A3</v>
          </cell>
          <cell r="F44">
            <v>0</v>
          </cell>
        </row>
        <row r="45">
          <cell r="C45">
            <v>0</v>
          </cell>
          <cell r="D45">
            <v>0</v>
          </cell>
          <cell r="E45">
            <v>24</v>
          </cell>
          <cell r="F45">
            <v>0</v>
          </cell>
        </row>
        <row r="46">
          <cell r="C46">
            <v>0</v>
          </cell>
          <cell r="D46">
            <v>0</v>
          </cell>
          <cell r="E46">
            <v>10</v>
          </cell>
          <cell r="F46">
            <v>0</v>
          </cell>
        </row>
        <row r="47">
          <cell r="C47" t="str">
            <v>01007009</v>
          </cell>
          <cell r="D47" t="str">
            <v>A2</v>
          </cell>
          <cell r="E47" t="str">
            <v>A1</v>
          </cell>
          <cell r="F47" t="str">
            <v>TTHĐ thống nhất nâng 1 bậc thi đua. Cá nhân tích cực trong công tác tổ chức đại hội Chi bộ 2</v>
          </cell>
        </row>
        <row r="48">
          <cell r="C48" t="str">
            <v>01002019</v>
          </cell>
          <cell r="D48" t="str">
            <v>A1</v>
          </cell>
          <cell r="E48" t="str">
            <v>A1</v>
          </cell>
          <cell r="F48">
            <v>0</v>
          </cell>
        </row>
        <row r="49">
          <cell r="C49" t="str">
            <v>01004007</v>
          </cell>
          <cell r="D49" t="str">
            <v>A1</v>
          </cell>
          <cell r="E49" t="str">
            <v>A1</v>
          </cell>
          <cell r="F49">
            <v>0</v>
          </cell>
        </row>
        <row r="50">
          <cell r="C50" t="str">
            <v>01002017</v>
          </cell>
          <cell r="D50" t="str">
            <v>A2</v>
          </cell>
          <cell r="E50" t="str">
            <v>A2</v>
          </cell>
          <cell r="F50">
            <v>0</v>
          </cell>
        </row>
        <row r="51">
          <cell r="C51" t="str">
            <v>01002018</v>
          </cell>
          <cell r="D51" t="str">
            <v>A2</v>
          </cell>
          <cell r="E51" t="str">
            <v>A2</v>
          </cell>
          <cell r="F51">
            <v>0</v>
          </cell>
        </row>
        <row r="52">
          <cell r="C52" t="str">
            <v>01002005</v>
          </cell>
          <cell r="D52" t="str">
            <v>A2</v>
          </cell>
          <cell r="E52" t="str">
            <v>A2</v>
          </cell>
          <cell r="F52">
            <v>0</v>
          </cell>
        </row>
        <row r="53">
          <cell r="C53" t="str">
            <v>01023001</v>
          </cell>
          <cell r="D53" t="str">
            <v>A4</v>
          </cell>
          <cell r="E53" t="str">
            <v>A3</v>
          </cell>
          <cell r="F53" t="str">
            <v>Thống nhất đề nghị của đơn vị</v>
          </cell>
        </row>
        <row r="54">
          <cell r="C54" t="str">
            <v>01017006</v>
          </cell>
          <cell r="D54" t="str">
            <v>A2</v>
          </cell>
          <cell r="E54" t="str">
            <v>A2</v>
          </cell>
          <cell r="F54">
            <v>0</v>
          </cell>
        </row>
        <row r="55">
          <cell r="C55" t="str">
            <v>01002032</v>
          </cell>
          <cell r="D55" t="str">
            <v>A2</v>
          </cell>
          <cell r="E55" t="str">
            <v>A2</v>
          </cell>
          <cell r="F55">
            <v>0</v>
          </cell>
        </row>
        <row r="56">
          <cell r="C56" t="str">
            <v>01007007</v>
          </cell>
          <cell r="D56" t="str">
            <v>A3</v>
          </cell>
          <cell r="E56" t="str">
            <v>A3</v>
          </cell>
          <cell r="F56">
            <v>0</v>
          </cell>
        </row>
        <row r="57">
          <cell r="C57">
            <v>0</v>
          </cell>
          <cell r="D57">
            <v>0</v>
          </cell>
          <cell r="E57">
            <v>14</v>
          </cell>
          <cell r="F57">
            <v>0</v>
          </cell>
        </row>
        <row r="58">
          <cell r="C58" t="str">
            <v>01007006</v>
          </cell>
          <cell r="D58" t="str">
            <v>A4</v>
          </cell>
          <cell r="E58" t="str">
            <v>A4</v>
          </cell>
          <cell r="F58">
            <v>0</v>
          </cell>
        </row>
        <row r="59">
          <cell r="C59" t="str">
            <v>01002023</v>
          </cell>
          <cell r="D59" t="str">
            <v>A4</v>
          </cell>
          <cell r="E59" t="str">
            <v>A3</v>
          </cell>
          <cell r="F59" t="str">
            <v>Thống nhất đề nghị của đơn vị</v>
          </cell>
        </row>
        <row r="60">
          <cell r="C60" t="str">
            <v>01002007</v>
          </cell>
          <cell r="D60" t="str">
            <v>A3</v>
          </cell>
          <cell r="E60" t="str">
            <v>A3</v>
          </cell>
          <cell r="F60">
            <v>0</v>
          </cell>
        </row>
        <row r="61">
          <cell r="C61" t="str">
            <v>01002010</v>
          </cell>
          <cell r="D61" t="str">
            <v>A3</v>
          </cell>
          <cell r="E61" t="str">
            <v>A3</v>
          </cell>
          <cell r="F61">
            <v>0</v>
          </cell>
        </row>
        <row r="62">
          <cell r="C62" t="str">
            <v>01002012</v>
          </cell>
          <cell r="D62" t="str">
            <v>A4</v>
          </cell>
          <cell r="E62" t="str">
            <v>A3</v>
          </cell>
          <cell r="F62" t="str">
            <v>Thống nhất đề nghị của đơn vị</v>
          </cell>
        </row>
        <row r="63">
          <cell r="C63" t="str">
            <v>01002028</v>
          </cell>
          <cell r="D63" t="str">
            <v>A3</v>
          </cell>
          <cell r="E63" t="str">
            <v>A3</v>
          </cell>
          <cell r="F63">
            <v>0</v>
          </cell>
        </row>
        <row r="64">
          <cell r="C64" t="str">
            <v>01002027</v>
          </cell>
          <cell r="D64" t="str">
            <v>A2</v>
          </cell>
          <cell r="E64" t="str">
            <v>A2</v>
          </cell>
          <cell r="F64">
            <v>0</v>
          </cell>
        </row>
        <row r="65">
          <cell r="C65" t="str">
            <v>01002013</v>
          </cell>
          <cell r="D65" t="str">
            <v>A4</v>
          </cell>
          <cell r="E65" t="str">
            <v>A3</v>
          </cell>
          <cell r="F65" t="str">
            <v>Thống nhất đề nghị của đơn vị</v>
          </cell>
        </row>
        <row r="66">
          <cell r="C66" t="str">
            <v>01002033</v>
          </cell>
          <cell r="D66" t="str">
            <v>A4</v>
          </cell>
          <cell r="E66" t="str">
            <v>A3</v>
          </cell>
          <cell r="F66" t="str">
            <v>Thống nhất đề nghị của đơn vị</v>
          </cell>
        </row>
        <row r="67">
          <cell r="C67" t="str">
            <v>01010068</v>
          </cell>
          <cell r="D67" t="str">
            <v>A4</v>
          </cell>
          <cell r="E67" t="str">
            <v>A3</v>
          </cell>
          <cell r="F67" t="str">
            <v>Thống nhất đề nghị của đơn vị</v>
          </cell>
        </row>
        <row r="68">
          <cell r="C68" t="str">
            <v>01002040</v>
          </cell>
          <cell r="D68" t="str">
            <v>A3</v>
          </cell>
          <cell r="E68" t="str">
            <v>A3</v>
          </cell>
          <cell r="F68">
            <v>0</v>
          </cell>
        </row>
        <row r="69">
          <cell r="C69" t="str">
            <v>01002041</v>
          </cell>
          <cell r="D69" t="str">
            <v>A3</v>
          </cell>
          <cell r="E69" t="str">
            <v>A3</v>
          </cell>
          <cell r="F69">
            <v>0</v>
          </cell>
        </row>
        <row r="70">
          <cell r="C70" t="str">
            <v>01002035</v>
          </cell>
          <cell r="D70" t="str">
            <v>A3</v>
          </cell>
          <cell r="E70" t="str">
            <v>A2</v>
          </cell>
          <cell r="F70" t="str">
            <v>Thống nhất đề nghị của đơn vị</v>
          </cell>
        </row>
        <row r="71">
          <cell r="C71" t="str">
            <v>01002036</v>
          </cell>
          <cell r="D71" t="str">
            <v>A3</v>
          </cell>
          <cell r="E71" t="str">
            <v>A3</v>
          </cell>
          <cell r="F71">
            <v>0</v>
          </cell>
        </row>
        <row r="72">
          <cell r="C72">
            <v>0</v>
          </cell>
          <cell r="D72">
            <v>0</v>
          </cell>
          <cell r="E72">
            <v>15</v>
          </cell>
          <cell r="F72">
            <v>0</v>
          </cell>
        </row>
        <row r="73">
          <cell r="C73">
            <v>0</v>
          </cell>
          <cell r="D73">
            <v>0</v>
          </cell>
          <cell r="E73">
            <v>7</v>
          </cell>
          <cell r="F73">
            <v>0</v>
          </cell>
        </row>
        <row r="74">
          <cell r="C74" t="str">
            <v>01007008</v>
          </cell>
          <cell r="D74" t="str">
            <v>A3</v>
          </cell>
          <cell r="E74" t="str">
            <v>A2</v>
          </cell>
          <cell r="F74" t="str">
            <v>Cá nhân thực hiện tốt nhiệm vụ Lãnh đạo nhà trường phân công. TTHĐ thống nhất xếp loại A2</v>
          </cell>
        </row>
        <row r="75">
          <cell r="C75" t="str">
            <v>01009018</v>
          </cell>
          <cell r="D75" t="str">
            <v>A3</v>
          </cell>
          <cell r="E75" t="str">
            <v>A2</v>
          </cell>
          <cell r="F75" t="str">
            <v>Thống nhất đề nghị của đơn vị. Cá nhân tích cực trong công tác tổ chức đại hội chi bộ SV</v>
          </cell>
        </row>
        <row r="76">
          <cell r="C76" t="str">
            <v>01009010</v>
          </cell>
          <cell r="D76" t="str">
            <v>A3</v>
          </cell>
          <cell r="E76" t="str">
            <v>A3</v>
          </cell>
          <cell r="F76">
            <v>0</v>
          </cell>
        </row>
        <row r="77">
          <cell r="C77" t="str">
            <v>01002004</v>
          </cell>
          <cell r="D77" t="str">
            <v>A3</v>
          </cell>
          <cell r="E77" t="str">
            <v>A3</v>
          </cell>
          <cell r="F77">
            <v>0</v>
          </cell>
        </row>
        <row r="78">
          <cell r="C78" t="str">
            <v>01009008</v>
          </cell>
          <cell r="D78" t="str">
            <v>A3</v>
          </cell>
          <cell r="E78" t="str">
            <v>A3</v>
          </cell>
          <cell r="F78">
            <v>0</v>
          </cell>
        </row>
        <row r="79">
          <cell r="C79" t="str">
            <v>01007004</v>
          </cell>
          <cell r="D79" t="str">
            <v>A4</v>
          </cell>
          <cell r="E79" t="str">
            <v>A4</v>
          </cell>
          <cell r="F79">
            <v>0</v>
          </cell>
        </row>
        <row r="80">
          <cell r="C80" t="str">
            <v>01014012</v>
          </cell>
          <cell r="D80" t="str">
            <v>A3</v>
          </cell>
          <cell r="E80" t="str">
            <v>A3</v>
          </cell>
          <cell r="F80">
            <v>0</v>
          </cell>
        </row>
        <row r="81">
          <cell r="C81">
            <v>0</v>
          </cell>
          <cell r="D81">
            <v>0</v>
          </cell>
          <cell r="E81">
            <v>8</v>
          </cell>
          <cell r="F81">
            <v>0</v>
          </cell>
        </row>
        <row r="82">
          <cell r="C82" t="str">
            <v>01002008</v>
          </cell>
          <cell r="D82" t="str">
            <v>A3</v>
          </cell>
          <cell r="E82" t="str">
            <v>A2</v>
          </cell>
          <cell r="F82" t="str">
            <v>Thống nhất đề nghị của đơn vị. Cá nhân tích cực trong công tác tổ chức đại hội chi bộ SV</v>
          </cell>
        </row>
        <row r="83">
          <cell r="C83" t="str">
            <v>01009019</v>
          </cell>
          <cell r="D83" t="str">
            <v>A3</v>
          </cell>
          <cell r="E83" t="str">
            <v>A3</v>
          </cell>
          <cell r="F83">
            <v>0</v>
          </cell>
        </row>
        <row r="84">
          <cell r="C84" t="str">
            <v>01009011</v>
          </cell>
          <cell r="D84" t="str">
            <v>A3</v>
          </cell>
          <cell r="E84" t="str">
            <v>A3</v>
          </cell>
          <cell r="F84">
            <v>0</v>
          </cell>
        </row>
        <row r="85">
          <cell r="C85" t="str">
            <v>01009028</v>
          </cell>
          <cell r="D85" t="str">
            <v>A3</v>
          </cell>
          <cell r="E85" t="str">
            <v>A3</v>
          </cell>
          <cell r="F85">
            <v>0</v>
          </cell>
        </row>
        <row r="86">
          <cell r="C86" t="str">
            <v>01009026</v>
          </cell>
          <cell r="D86" t="str">
            <v>A3</v>
          </cell>
          <cell r="E86" t="str">
            <v>A3</v>
          </cell>
          <cell r="F86">
            <v>0</v>
          </cell>
        </row>
        <row r="87">
          <cell r="C87" t="str">
            <v>01007003</v>
          </cell>
          <cell r="D87" t="str">
            <v>A4</v>
          </cell>
          <cell r="E87" t="str">
            <v>A4</v>
          </cell>
          <cell r="F87">
            <v>0</v>
          </cell>
        </row>
        <row r="88">
          <cell r="C88" t="str">
            <v>01009029</v>
          </cell>
          <cell r="D88" t="str">
            <v>A4</v>
          </cell>
          <cell r="E88" t="str">
            <v>A4</v>
          </cell>
          <cell r="F88">
            <v>0</v>
          </cell>
        </row>
        <row r="89">
          <cell r="C89" t="str">
            <v>01002038</v>
          </cell>
          <cell r="D89" t="str">
            <v>A4</v>
          </cell>
          <cell r="E89" t="str">
            <v>A4</v>
          </cell>
          <cell r="F89">
            <v>0</v>
          </cell>
        </row>
        <row r="90">
          <cell r="C90">
            <v>0</v>
          </cell>
          <cell r="D90">
            <v>0</v>
          </cell>
          <cell r="E90">
            <v>8</v>
          </cell>
          <cell r="F90">
            <v>0</v>
          </cell>
        </row>
        <row r="91">
          <cell r="C91">
            <v>0</v>
          </cell>
          <cell r="D91">
            <v>0</v>
          </cell>
          <cell r="E91">
            <v>7</v>
          </cell>
          <cell r="F91">
            <v>0</v>
          </cell>
        </row>
        <row r="92">
          <cell r="C92" t="str">
            <v>01009009</v>
          </cell>
          <cell r="D92" t="str">
            <v>A3</v>
          </cell>
          <cell r="E92" t="str">
            <v>A2</v>
          </cell>
          <cell r="F92" t="str">
            <v>Cá nhân thực hiện tốt nhiệm vụ Lãnh đạo nhà trường phân công. TTHĐ thống nhất xếp loại A2</v>
          </cell>
        </row>
        <row r="93">
          <cell r="C93" t="str">
            <v>01003002</v>
          </cell>
          <cell r="D93" t="str">
            <v>A3</v>
          </cell>
          <cell r="E93" t="str">
            <v>A3</v>
          </cell>
          <cell r="F93">
            <v>0</v>
          </cell>
        </row>
        <row r="94">
          <cell r="C94" t="str">
            <v>01013032</v>
          </cell>
          <cell r="D94" t="str">
            <v>A3</v>
          </cell>
          <cell r="E94" t="str">
            <v>A3</v>
          </cell>
          <cell r="F94">
            <v>0</v>
          </cell>
        </row>
        <row r="95">
          <cell r="C95" t="str">
            <v>01022061</v>
          </cell>
          <cell r="D95" t="str">
            <v>A3</v>
          </cell>
          <cell r="E95" t="str">
            <v>A3</v>
          </cell>
          <cell r="F95">
            <v>0</v>
          </cell>
        </row>
        <row r="96">
          <cell r="C96" t="str">
            <v>01015027</v>
          </cell>
          <cell r="D96" t="str">
            <v>A3</v>
          </cell>
          <cell r="E96" t="str">
            <v>A3</v>
          </cell>
          <cell r="F96">
            <v>0</v>
          </cell>
        </row>
        <row r="97">
          <cell r="C97" t="str">
            <v>01010038</v>
          </cell>
          <cell r="D97" t="str">
            <v>A3</v>
          </cell>
          <cell r="E97" t="str">
            <v>A3</v>
          </cell>
          <cell r="F97">
            <v>0</v>
          </cell>
        </row>
        <row r="98">
          <cell r="C98" t="str">
            <v>01002002</v>
          </cell>
          <cell r="D98" t="str">
            <v>A3</v>
          </cell>
          <cell r="E98" t="str">
            <v>A3</v>
          </cell>
          <cell r="F98">
            <v>0</v>
          </cell>
        </row>
        <row r="99">
          <cell r="C99">
            <v>0</v>
          </cell>
          <cell r="D99">
            <v>0</v>
          </cell>
          <cell r="E99">
            <v>1</v>
          </cell>
          <cell r="F99">
            <v>0</v>
          </cell>
        </row>
        <row r="100">
          <cell r="C100" t="str">
            <v>01006006</v>
          </cell>
          <cell r="D100" t="str">
            <v>A DN</v>
          </cell>
          <cell r="E100" t="str">
            <v>A DN</v>
          </cell>
          <cell r="F100" t="str">
            <v>Nghỉ thai sản từ ngày 9/9/2024 đến 8/3/2025</v>
          </cell>
        </row>
        <row r="101">
          <cell r="C101">
            <v>0</v>
          </cell>
          <cell r="D101">
            <v>0</v>
          </cell>
          <cell r="E101">
            <v>4</v>
          </cell>
          <cell r="F101">
            <v>0</v>
          </cell>
        </row>
        <row r="102">
          <cell r="C102">
            <v>0</v>
          </cell>
          <cell r="D102">
            <v>0</v>
          </cell>
          <cell r="E102">
            <v>2</v>
          </cell>
          <cell r="F102">
            <v>0</v>
          </cell>
        </row>
        <row r="103">
          <cell r="C103" t="str">
            <v>01025001</v>
          </cell>
          <cell r="D103" t="str">
            <v>A1</v>
          </cell>
          <cell r="E103" t="str">
            <v>A1</v>
          </cell>
          <cell r="F103">
            <v>0</v>
          </cell>
        </row>
        <row r="104">
          <cell r="C104" t="str">
            <v>01002039</v>
          </cell>
          <cell r="D104" t="str">
            <v>A3</v>
          </cell>
          <cell r="E104" t="str">
            <v>A2</v>
          </cell>
          <cell r="F104" t="str">
            <v>Thống nhất đề nghị của đơn vị</v>
          </cell>
        </row>
        <row r="105">
          <cell r="C105">
            <v>0</v>
          </cell>
          <cell r="D105">
            <v>0</v>
          </cell>
          <cell r="E105">
            <v>2</v>
          </cell>
          <cell r="F105">
            <v>0</v>
          </cell>
        </row>
        <row r="106">
          <cell r="C106" t="str">
            <v>01005003</v>
          </cell>
          <cell r="D106" t="str">
            <v>A1</v>
          </cell>
          <cell r="E106" t="str">
            <v>A1</v>
          </cell>
          <cell r="F106">
            <v>0</v>
          </cell>
        </row>
        <row r="107">
          <cell r="C107" t="str">
            <v>01005011</v>
          </cell>
          <cell r="D107" t="str">
            <v>A4</v>
          </cell>
          <cell r="E107" t="str">
            <v>A4</v>
          </cell>
          <cell r="F107">
            <v>0</v>
          </cell>
        </row>
        <row r="108">
          <cell r="C108">
            <v>0</v>
          </cell>
          <cell r="D108">
            <v>0</v>
          </cell>
          <cell r="E108">
            <v>28</v>
          </cell>
          <cell r="F108">
            <v>0</v>
          </cell>
        </row>
        <row r="109">
          <cell r="C109">
            <v>0</v>
          </cell>
          <cell r="D109">
            <v>0</v>
          </cell>
          <cell r="E109">
            <v>10</v>
          </cell>
          <cell r="F109">
            <v>0</v>
          </cell>
        </row>
        <row r="110">
          <cell r="C110" t="str">
            <v>01008028</v>
          </cell>
          <cell r="D110" t="str">
            <v>A1</v>
          </cell>
          <cell r="E110" t="str">
            <v>A1</v>
          </cell>
          <cell r="F110">
            <v>0</v>
          </cell>
        </row>
        <row r="111">
          <cell r="C111" t="str">
            <v>01008002</v>
          </cell>
          <cell r="D111" t="str">
            <v>A1</v>
          </cell>
          <cell r="E111" t="str">
            <v>A1</v>
          </cell>
          <cell r="F111">
            <v>0</v>
          </cell>
        </row>
        <row r="112">
          <cell r="C112" t="str">
            <v>01008049</v>
          </cell>
          <cell r="D112" t="str">
            <v>A1</v>
          </cell>
          <cell r="E112" t="str">
            <v>A1</v>
          </cell>
          <cell r="F112">
            <v>0</v>
          </cell>
        </row>
        <row r="113">
          <cell r="C113" t="str">
            <v>01008004</v>
          </cell>
          <cell r="D113" t="str">
            <v>A2</v>
          </cell>
          <cell r="E113" t="str">
            <v>A2</v>
          </cell>
          <cell r="F113">
            <v>0</v>
          </cell>
        </row>
        <row r="114">
          <cell r="C114" t="str">
            <v>01009007</v>
          </cell>
          <cell r="D114" t="str">
            <v>A1</v>
          </cell>
          <cell r="E114" t="str">
            <v>A1</v>
          </cell>
          <cell r="F114">
            <v>0</v>
          </cell>
        </row>
        <row r="115">
          <cell r="C115" t="str">
            <v>01008008</v>
          </cell>
          <cell r="D115" t="str">
            <v>A3</v>
          </cell>
          <cell r="E115" t="str">
            <v>A2</v>
          </cell>
          <cell r="F115" t="str">
            <v>Thống nhất đề nghị của đơn vị</v>
          </cell>
        </row>
        <row r="116">
          <cell r="C116" t="str">
            <v>01008006</v>
          </cell>
          <cell r="D116" t="str">
            <v>A1</v>
          </cell>
          <cell r="E116" t="str">
            <v>A1</v>
          </cell>
          <cell r="F116">
            <v>0</v>
          </cell>
        </row>
        <row r="117">
          <cell r="C117" t="str">
            <v>01017009</v>
          </cell>
          <cell r="D117" t="str">
            <v>A3</v>
          </cell>
          <cell r="E117" t="str">
            <v>A3</v>
          </cell>
          <cell r="F117">
            <v>0</v>
          </cell>
        </row>
        <row r="118">
          <cell r="C118" t="str">
            <v>01008005</v>
          </cell>
          <cell r="D118" t="str">
            <v>A1</v>
          </cell>
          <cell r="E118" t="str">
            <v>A1</v>
          </cell>
          <cell r="F118">
            <v>0</v>
          </cell>
        </row>
        <row r="119">
          <cell r="C119" t="str">
            <v>01009014</v>
          </cell>
          <cell r="D119" t="str">
            <v>A3</v>
          </cell>
          <cell r="E119" t="str">
            <v>A3</v>
          </cell>
          <cell r="F119">
            <v>0</v>
          </cell>
        </row>
        <row r="120">
          <cell r="C120">
            <v>0</v>
          </cell>
          <cell r="D120">
            <v>0</v>
          </cell>
          <cell r="E120">
            <v>18</v>
          </cell>
          <cell r="F120">
            <v>0</v>
          </cell>
        </row>
        <row r="121">
          <cell r="C121" t="str">
            <v>01008021</v>
          </cell>
          <cell r="D121" t="str">
            <v>A2</v>
          </cell>
          <cell r="E121" t="str">
            <v>A2</v>
          </cell>
          <cell r="F121">
            <v>0</v>
          </cell>
        </row>
        <row r="122">
          <cell r="C122" t="str">
            <v>01008009</v>
          </cell>
          <cell r="D122" t="str">
            <v>A3</v>
          </cell>
          <cell r="E122" t="str">
            <v>A3</v>
          </cell>
          <cell r="F122">
            <v>0</v>
          </cell>
        </row>
        <row r="123">
          <cell r="C123" t="str">
            <v>01008031</v>
          </cell>
          <cell r="D123" t="str">
            <v>A3</v>
          </cell>
          <cell r="E123" t="str">
            <v>A3</v>
          </cell>
          <cell r="F123">
            <v>0</v>
          </cell>
        </row>
        <row r="124">
          <cell r="C124" t="str">
            <v>01008039</v>
          </cell>
          <cell r="D124" t="str">
            <v>A3</v>
          </cell>
          <cell r="E124" t="str">
            <v>A3</v>
          </cell>
          <cell r="F124">
            <v>0</v>
          </cell>
        </row>
        <row r="125">
          <cell r="C125" t="str">
            <v>01008040</v>
          </cell>
          <cell r="D125" t="str">
            <v>A3</v>
          </cell>
          <cell r="E125" t="str">
            <v>A3</v>
          </cell>
          <cell r="F125">
            <v>0</v>
          </cell>
        </row>
        <row r="126">
          <cell r="C126" t="str">
            <v>01008041</v>
          </cell>
          <cell r="D126" t="str">
            <v>A3</v>
          </cell>
          <cell r="E126" t="str">
            <v>A3</v>
          </cell>
          <cell r="F126">
            <v>0</v>
          </cell>
        </row>
        <row r="127">
          <cell r="C127" t="str">
            <v>01012027</v>
          </cell>
          <cell r="D127" t="str">
            <v>A2</v>
          </cell>
          <cell r="E127" t="str">
            <v>A2</v>
          </cell>
          <cell r="F127">
            <v>0</v>
          </cell>
        </row>
        <row r="128">
          <cell r="C128" t="str">
            <v>01008012</v>
          </cell>
          <cell r="D128" t="str">
            <v>A2</v>
          </cell>
          <cell r="E128" t="str">
            <v>A1</v>
          </cell>
          <cell r="F128" t="str">
            <v>Thống nhất đề nghị của đơn vị</v>
          </cell>
        </row>
        <row r="129">
          <cell r="C129" t="str">
            <v>01008033</v>
          </cell>
          <cell r="D129" t="str">
            <v>A1</v>
          </cell>
          <cell r="E129" t="str">
            <v>A1</v>
          </cell>
          <cell r="F129">
            <v>0</v>
          </cell>
        </row>
        <row r="130">
          <cell r="C130" t="str">
            <v>01013033</v>
          </cell>
          <cell r="D130" t="str">
            <v>A3</v>
          </cell>
          <cell r="E130" t="str">
            <v>A3</v>
          </cell>
          <cell r="F130">
            <v>0</v>
          </cell>
        </row>
        <row r="131">
          <cell r="C131" t="str">
            <v>01009015</v>
          </cell>
          <cell r="D131" t="str">
            <v>A3</v>
          </cell>
          <cell r="E131" t="str">
            <v>A3</v>
          </cell>
          <cell r="F131">
            <v>0</v>
          </cell>
        </row>
        <row r="132">
          <cell r="C132" t="str">
            <v>01008042</v>
          </cell>
          <cell r="D132" t="str">
            <v>A3</v>
          </cell>
          <cell r="E132" t="str">
            <v>A2</v>
          </cell>
          <cell r="F132" t="str">
            <v>Thống nhất đề nghị của đơn vị</v>
          </cell>
        </row>
        <row r="133">
          <cell r="C133" t="str">
            <v>01008044</v>
          </cell>
          <cell r="D133" t="str">
            <v>A3</v>
          </cell>
          <cell r="E133" t="str">
            <v>A3</v>
          </cell>
          <cell r="F133">
            <v>0</v>
          </cell>
        </row>
        <row r="134">
          <cell r="C134" t="str">
            <v>01008045</v>
          </cell>
          <cell r="D134" t="str">
            <v>A3</v>
          </cell>
          <cell r="E134" t="str">
            <v>A3</v>
          </cell>
          <cell r="F134">
            <v>0</v>
          </cell>
        </row>
        <row r="135">
          <cell r="C135" t="str">
            <v>01008048</v>
          </cell>
          <cell r="D135" t="str">
            <v>A2</v>
          </cell>
          <cell r="E135" t="str">
            <v>A1</v>
          </cell>
          <cell r="F135" t="str">
            <v>Thống nhất đề nghị của đơn vị</v>
          </cell>
        </row>
        <row r="136">
          <cell r="C136" t="str">
            <v>01002034</v>
          </cell>
          <cell r="D136" t="str">
            <v>A2</v>
          </cell>
          <cell r="E136" t="str">
            <v>A1</v>
          </cell>
          <cell r="F136" t="str">
            <v>Thống nhất đề nghị của đơn vị</v>
          </cell>
        </row>
        <row r="137">
          <cell r="C137" t="str">
            <v>01008050</v>
          </cell>
          <cell r="D137" t="str">
            <v>A1</v>
          </cell>
          <cell r="E137" t="str">
            <v>A1</v>
          </cell>
          <cell r="F137">
            <v>0</v>
          </cell>
        </row>
        <row r="138">
          <cell r="C138" t="str">
            <v>01008051</v>
          </cell>
          <cell r="D138" t="str">
            <v>A3</v>
          </cell>
          <cell r="E138" t="str">
            <v>A3</v>
          </cell>
          <cell r="F138">
            <v>0</v>
          </cell>
        </row>
        <row r="139">
          <cell r="C139">
            <v>0</v>
          </cell>
          <cell r="D139">
            <v>0</v>
          </cell>
          <cell r="E139">
            <v>21</v>
          </cell>
          <cell r="F139">
            <v>0</v>
          </cell>
        </row>
        <row r="140">
          <cell r="C140">
            <v>0</v>
          </cell>
          <cell r="D140">
            <v>0</v>
          </cell>
          <cell r="E140">
            <v>21</v>
          </cell>
          <cell r="F140">
            <v>0</v>
          </cell>
        </row>
        <row r="141">
          <cell r="C141" t="str">
            <v>01022003</v>
          </cell>
          <cell r="D141" t="str">
            <v>A4</v>
          </cell>
          <cell r="E141" t="str">
            <v>A2</v>
          </cell>
          <cell r="F141" t="str">
            <v>Cá nhân thực hiện tốt nhiệm vụ Lãnh đạo nhà trường phân công. TTHĐ thống nhất xếp loại A2</v>
          </cell>
        </row>
        <row r="142">
          <cell r="C142" t="str">
            <v>01010007</v>
          </cell>
          <cell r="D142" t="str">
            <v>A4</v>
          </cell>
          <cell r="E142" t="str">
            <v>A4</v>
          </cell>
          <cell r="F142">
            <v>0</v>
          </cell>
        </row>
        <row r="143">
          <cell r="C143" t="str">
            <v>01010033</v>
          </cell>
          <cell r="D143" t="str">
            <v>A4</v>
          </cell>
          <cell r="E143" t="str">
            <v>A4</v>
          </cell>
          <cell r="F143">
            <v>0</v>
          </cell>
        </row>
        <row r="144">
          <cell r="C144" t="str">
            <v>01010037</v>
          </cell>
          <cell r="D144" t="str">
            <v>A4</v>
          </cell>
          <cell r="E144" t="str">
            <v>A4</v>
          </cell>
          <cell r="F144">
            <v>0</v>
          </cell>
        </row>
        <row r="145">
          <cell r="C145" t="str">
            <v>01010031</v>
          </cell>
          <cell r="D145" t="str">
            <v>A4</v>
          </cell>
          <cell r="E145" t="str">
            <v>A4</v>
          </cell>
          <cell r="F145">
            <v>0</v>
          </cell>
        </row>
        <row r="146">
          <cell r="C146" t="str">
            <v>01010016</v>
          </cell>
          <cell r="D146" t="str">
            <v>A4</v>
          </cell>
          <cell r="E146" t="str">
            <v>A4</v>
          </cell>
          <cell r="F146">
            <v>0</v>
          </cell>
        </row>
        <row r="147">
          <cell r="C147" t="str">
            <v>01010028</v>
          </cell>
          <cell r="D147" t="str">
            <v>A4</v>
          </cell>
          <cell r="E147" t="str">
            <v>A4</v>
          </cell>
          <cell r="F147">
            <v>0</v>
          </cell>
        </row>
        <row r="148">
          <cell r="C148" t="str">
            <v>01010017</v>
          </cell>
          <cell r="D148" t="str">
            <v>A4</v>
          </cell>
          <cell r="E148" t="str">
            <v>A4</v>
          </cell>
          <cell r="F148">
            <v>0</v>
          </cell>
        </row>
        <row r="149">
          <cell r="C149" t="str">
            <v>01010012</v>
          </cell>
          <cell r="D149" t="str">
            <v>A4</v>
          </cell>
          <cell r="E149" t="str">
            <v>A4</v>
          </cell>
          <cell r="F149">
            <v>0</v>
          </cell>
        </row>
        <row r="150">
          <cell r="C150" t="str">
            <v>01010029</v>
          </cell>
          <cell r="D150" t="str">
            <v>A4</v>
          </cell>
          <cell r="E150" t="str">
            <v>A4</v>
          </cell>
          <cell r="F150">
            <v>0</v>
          </cell>
        </row>
        <row r="151">
          <cell r="C151" t="str">
            <v>01010024</v>
          </cell>
          <cell r="D151" t="str">
            <v>A4</v>
          </cell>
          <cell r="E151" t="str">
            <v>A4</v>
          </cell>
          <cell r="F151">
            <v>0</v>
          </cell>
        </row>
        <row r="152">
          <cell r="C152" t="str">
            <v>01004012</v>
          </cell>
          <cell r="D152" t="str">
            <v>A4</v>
          </cell>
          <cell r="E152" t="str">
            <v>A4</v>
          </cell>
          <cell r="F152">
            <v>0</v>
          </cell>
        </row>
        <row r="153">
          <cell r="C153" t="str">
            <v>01010023</v>
          </cell>
          <cell r="D153" t="str">
            <v>A4</v>
          </cell>
          <cell r="E153" t="str">
            <v>A4</v>
          </cell>
          <cell r="F153">
            <v>0</v>
          </cell>
        </row>
        <row r="154">
          <cell r="C154" t="str">
            <v>01022048</v>
          </cell>
          <cell r="D154" t="str">
            <v>A4</v>
          </cell>
          <cell r="E154" t="str">
            <v>A4</v>
          </cell>
          <cell r="F154">
            <v>0</v>
          </cell>
        </row>
        <row r="155">
          <cell r="C155" t="str">
            <v>01010006</v>
          </cell>
          <cell r="D155" t="str">
            <v>A4</v>
          </cell>
          <cell r="E155" t="str">
            <v>A4</v>
          </cell>
          <cell r="F155">
            <v>0</v>
          </cell>
        </row>
        <row r="156">
          <cell r="C156" t="str">
            <v>01010026</v>
          </cell>
          <cell r="D156" t="str">
            <v>A4</v>
          </cell>
          <cell r="E156" t="str">
            <v>A4</v>
          </cell>
          <cell r="F156">
            <v>0</v>
          </cell>
        </row>
        <row r="157">
          <cell r="C157" t="str">
            <v>01010021</v>
          </cell>
          <cell r="D157" t="str">
            <v>A3</v>
          </cell>
          <cell r="E157" t="str">
            <v>A3</v>
          </cell>
          <cell r="F157">
            <v>0</v>
          </cell>
        </row>
        <row r="158">
          <cell r="C158" t="str">
            <v>01010030</v>
          </cell>
          <cell r="D158" t="str">
            <v>A1</v>
          </cell>
          <cell r="E158" t="str">
            <v>A1</v>
          </cell>
          <cell r="F158">
            <v>0</v>
          </cell>
        </row>
        <row r="159">
          <cell r="C159" t="str">
            <v>01022005</v>
          </cell>
          <cell r="D159" t="str">
            <v>A3</v>
          </cell>
          <cell r="E159" t="str">
            <v>A3</v>
          </cell>
          <cell r="F159">
            <v>0</v>
          </cell>
        </row>
        <row r="160">
          <cell r="C160" t="str">
            <v>01010022</v>
          </cell>
          <cell r="D160" t="str">
            <v>A2</v>
          </cell>
          <cell r="E160" t="str">
            <v>A2</v>
          </cell>
          <cell r="F160">
            <v>0</v>
          </cell>
        </row>
        <row r="161">
          <cell r="C161" t="str">
            <v>01010032</v>
          </cell>
          <cell r="D161" t="str">
            <v>A3</v>
          </cell>
          <cell r="E161" t="str">
            <v>A3</v>
          </cell>
          <cell r="F161">
            <v>0</v>
          </cell>
        </row>
        <row r="162">
          <cell r="C162">
            <v>0</v>
          </cell>
          <cell r="D162">
            <v>0</v>
          </cell>
          <cell r="E162">
            <v>16</v>
          </cell>
          <cell r="F162">
            <v>0</v>
          </cell>
        </row>
        <row r="163">
          <cell r="C163">
            <v>0</v>
          </cell>
          <cell r="D163">
            <v>0</v>
          </cell>
          <cell r="E163">
            <v>16</v>
          </cell>
          <cell r="F163">
            <v>0</v>
          </cell>
        </row>
        <row r="164">
          <cell r="C164" t="str">
            <v>01010039</v>
          </cell>
          <cell r="D164" t="str">
            <v>A3</v>
          </cell>
          <cell r="E164" t="str">
            <v>A2</v>
          </cell>
          <cell r="F164" t="str">
            <v>Cá nhân thực hiện tốt nhiệm vụ Lãnh đạo nhà trường phân công. TTHĐ thống nhất xếp loại A2</v>
          </cell>
        </row>
        <row r="165">
          <cell r="C165" t="str">
            <v>01010040</v>
          </cell>
          <cell r="D165" t="str">
            <v>A DN</v>
          </cell>
          <cell r="E165" t="str">
            <v>A DN</v>
          </cell>
          <cell r="F165" t="str">
            <v>Nghỉ thai sản từ ngày 10/02/2025 đến 9/8/2025</v>
          </cell>
        </row>
        <row r="166">
          <cell r="C166" t="str">
            <v>01010009</v>
          </cell>
          <cell r="D166" t="str">
            <v>A4</v>
          </cell>
          <cell r="E166" t="str">
            <v>A4</v>
          </cell>
          <cell r="F166">
            <v>0</v>
          </cell>
        </row>
        <row r="167">
          <cell r="C167" t="str">
            <v>01010020</v>
          </cell>
          <cell r="D167" t="str">
            <v>A4</v>
          </cell>
          <cell r="E167" t="str">
            <v>A4</v>
          </cell>
          <cell r="F167">
            <v>0</v>
          </cell>
        </row>
        <row r="168">
          <cell r="C168" t="str">
            <v>01010018</v>
          </cell>
          <cell r="D168" t="str">
            <v>A3</v>
          </cell>
          <cell r="E168" t="str">
            <v>A3</v>
          </cell>
          <cell r="F168">
            <v>0</v>
          </cell>
        </row>
        <row r="169">
          <cell r="C169" t="str">
            <v>01010019</v>
          </cell>
          <cell r="D169" t="str">
            <v>A4</v>
          </cell>
          <cell r="E169" t="str">
            <v>A4</v>
          </cell>
          <cell r="F169">
            <v>0</v>
          </cell>
        </row>
        <row r="170">
          <cell r="C170" t="str">
            <v>01010015</v>
          </cell>
          <cell r="D170" t="str">
            <v>A3</v>
          </cell>
          <cell r="E170" t="str">
            <v>A3</v>
          </cell>
          <cell r="F170">
            <v>0</v>
          </cell>
        </row>
        <row r="171">
          <cell r="C171" t="str">
            <v>01010027</v>
          </cell>
          <cell r="D171" t="str">
            <v>A4</v>
          </cell>
          <cell r="E171" t="str">
            <v>A4</v>
          </cell>
          <cell r="F171">
            <v>0</v>
          </cell>
        </row>
        <row r="172">
          <cell r="C172" t="str">
            <v>01002025</v>
          </cell>
          <cell r="D172" t="str">
            <v>A3</v>
          </cell>
          <cell r="E172" t="str">
            <v>A3</v>
          </cell>
          <cell r="F172">
            <v>0</v>
          </cell>
        </row>
        <row r="173">
          <cell r="C173" t="str">
            <v>01010162</v>
          </cell>
          <cell r="D173" t="str">
            <v>A4</v>
          </cell>
          <cell r="E173" t="str">
            <v>A4</v>
          </cell>
          <cell r="F173">
            <v>0</v>
          </cell>
        </row>
        <row r="174">
          <cell r="C174" t="str">
            <v>01010141</v>
          </cell>
          <cell r="D174" t="str">
            <v>A3</v>
          </cell>
          <cell r="E174" t="str">
            <v>A3</v>
          </cell>
          <cell r="F174">
            <v>0</v>
          </cell>
        </row>
        <row r="175">
          <cell r="C175" t="str">
            <v>01010254</v>
          </cell>
          <cell r="D175" t="str">
            <v>A DN</v>
          </cell>
          <cell r="E175" t="str">
            <v>A DN</v>
          </cell>
          <cell r="F175" t="str">
            <v>Nghỉ thai sản từ ngày 17/11/2024 đến 16/5/2025</v>
          </cell>
        </row>
        <row r="176">
          <cell r="C176" t="str">
            <v>01010260</v>
          </cell>
          <cell r="D176" t="str">
            <v>A3</v>
          </cell>
          <cell r="E176" t="str">
            <v>A3</v>
          </cell>
          <cell r="F176">
            <v>0</v>
          </cell>
        </row>
        <row r="177">
          <cell r="C177" t="str">
            <v>01010288</v>
          </cell>
          <cell r="D177" t="str">
            <v>A3</v>
          </cell>
          <cell r="E177" t="str">
            <v>A3</v>
          </cell>
          <cell r="F177">
            <v>0</v>
          </cell>
        </row>
        <row r="178">
          <cell r="C178" t="str">
            <v>01027013</v>
          </cell>
          <cell r="D178" t="str">
            <v>A4</v>
          </cell>
          <cell r="E178" t="str">
            <v>A4</v>
          </cell>
          <cell r="F178">
            <v>0</v>
          </cell>
        </row>
        <row r="179">
          <cell r="C179" t="str">
            <v>01027003</v>
          </cell>
          <cell r="D179" t="str">
            <v>A3</v>
          </cell>
          <cell r="E179" t="str">
            <v>A3</v>
          </cell>
          <cell r="F179">
            <v>0</v>
          </cell>
        </row>
        <row r="180">
          <cell r="C180">
            <v>0</v>
          </cell>
          <cell r="D180">
            <v>0</v>
          </cell>
          <cell r="E180">
            <v>15</v>
          </cell>
          <cell r="F180">
            <v>0</v>
          </cell>
        </row>
        <row r="181">
          <cell r="C181">
            <v>0</v>
          </cell>
          <cell r="D181">
            <v>0</v>
          </cell>
          <cell r="E181">
            <v>15</v>
          </cell>
          <cell r="F181">
            <v>0</v>
          </cell>
        </row>
        <row r="182">
          <cell r="C182" t="str">
            <v>01011002</v>
          </cell>
          <cell r="D182" t="str">
            <v>A3</v>
          </cell>
          <cell r="E182" t="str">
            <v>A2</v>
          </cell>
          <cell r="F182" t="str">
            <v>Cá nhân thực hiện tốt nhiệm vụ Lãnh đạo nhà trường phân công. TTHĐ thống nhất xếp loại A2</v>
          </cell>
        </row>
        <row r="183">
          <cell r="C183" t="str">
            <v>01011012</v>
          </cell>
          <cell r="D183" t="str">
            <v>A4</v>
          </cell>
          <cell r="E183" t="str">
            <v>A4</v>
          </cell>
          <cell r="F183">
            <v>0</v>
          </cell>
        </row>
        <row r="184">
          <cell r="C184" t="str">
            <v>01011005</v>
          </cell>
          <cell r="D184" t="str">
            <v>A3</v>
          </cell>
          <cell r="E184" t="str">
            <v>A3</v>
          </cell>
          <cell r="F184">
            <v>0</v>
          </cell>
        </row>
        <row r="185">
          <cell r="C185" t="str">
            <v>01011011</v>
          </cell>
          <cell r="D185" t="str">
            <v>A3</v>
          </cell>
          <cell r="E185" t="str">
            <v>A3</v>
          </cell>
          <cell r="F185">
            <v>0</v>
          </cell>
        </row>
        <row r="186">
          <cell r="C186" t="str">
            <v>01011013</v>
          </cell>
          <cell r="D186" t="str">
            <v>A4</v>
          </cell>
          <cell r="E186" t="str">
            <v>A4</v>
          </cell>
          <cell r="F186">
            <v>0</v>
          </cell>
        </row>
        <row r="187">
          <cell r="C187" t="str">
            <v>01011009</v>
          </cell>
          <cell r="D187" t="str">
            <v>A3</v>
          </cell>
          <cell r="E187" t="str">
            <v>A3</v>
          </cell>
          <cell r="F187">
            <v>0</v>
          </cell>
        </row>
        <row r="188">
          <cell r="C188" t="str">
            <v>01011001</v>
          </cell>
          <cell r="D188" t="str">
            <v>A4</v>
          </cell>
          <cell r="E188" t="str">
            <v>A4</v>
          </cell>
          <cell r="F188">
            <v>0</v>
          </cell>
        </row>
        <row r="189">
          <cell r="C189" t="str">
            <v>01011014</v>
          </cell>
          <cell r="D189" t="str">
            <v>B1</v>
          </cell>
          <cell r="E189" t="str">
            <v>A4</v>
          </cell>
          <cell r="F189" t="str">
            <v>GV vào lớp trễ 10 phút theo quy định xếp loại B1, tuy nhiên TTHĐ xem xét GV vi phạm lần đầu, thống nhất xếp loại A4, nhắc nhở GV chấp hành đúng quy định giờ dạy.</v>
          </cell>
        </row>
        <row r="190">
          <cell r="C190" t="str">
            <v>01011016</v>
          </cell>
          <cell r="D190" t="str">
            <v>A3</v>
          </cell>
          <cell r="E190" t="str">
            <v>A3</v>
          </cell>
          <cell r="F190">
            <v>0</v>
          </cell>
        </row>
        <row r="191">
          <cell r="C191" t="str">
            <v>01011007</v>
          </cell>
          <cell r="D191" t="str">
            <v>A3</v>
          </cell>
          <cell r="E191" t="str">
            <v>A3</v>
          </cell>
          <cell r="F191">
            <v>0</v>
          </cell>
        </row>
        <row r="192">
          <cell r="C192" t="str">
            <v>01011008</v>
          </cell>
          <cell r="D192" t="str">
            <v>A3</v>
          </cell>
          <cell r="E192" t="str">
            <v>A3</v>
          </cell>
          <cell r="F192">
            <v>0</v>
          </cell>
        </row>
        <row r="193">
          <cell r="C193" t="str">
            <v>01011015</v>
          </cell>
          <cell r="D193" t="str">
            <v>A3</v>
          </cell>
          <cell r="E193" t="str">
            <v>A3</v>
          </cell>
          <cell r="F193">
            <v>0</v>
          </cell>
        </row>
        <row r="194">
          <cell r="C194" t="str">
            <v>01011010</v>
          </cell>
          <cell r="D194" t="str">
            <v>A4</v>
          </cell>
          <cell r="E194" t="str">
            <v>A4</v>
          </cell>
          <cell r="F194">
            <v>0</v>
          </cell>
        </row>
        <row r="195">
          <cell r="C195" t="str">
            <v>01011018</v>
          </cell>
          <cell r="D195" t="str">
            <v>A3</v>
          </cell>
          <cell r="E195" t="str">
            <v>A3</v>
          </cell>
          <cell r="F195">
            <v>0</v>
          </cell>
        </row>
        <row r="196">
          <cell r="C196" t="str">
            <v>01011006</v>
          </cell>
          <cell r="D196" t="str">
            <v>A3</v>
          </cell>
          <cell r="E196" t="str">
            <v>A3</v>
          </cell>
          <cell r="F196">
            <v>0</v>
          </cell>
        </row>
        <row r="197">
          <cell r="C197">
            <v>0</v>
          </cell>
          <cell r="D197">
            <v>0</v>
          </cell>
          <cell r="E197">
            <v>28</v>
          </cell>
          <cell r="F197">
            <v>0</v>
          </cell>
        </row>
        <row r="198">
          <cell r="C198">
            <v>0</v>
          </cell>
          <cell r="D198">
            <v>0</v>
          </cell>
          <cell r="E198">
            <v>28</v>
          </cell>
          <cell r="F198">
            <v>0</v>
          </cell>
        </row>
        <row r="199">
          <cell r="C199" t="str">
            <v>01012003</v>
          </cell>
          <cell r="D199" t="str">
            <v>A2</v>
          </cell>
          <cell r="E199" t="str">
            <v>A2</v>
          </cell>
          <cell r="F199">
            <v>0</v>
          </cell>
        </row>
        <row r="200">
          <cell r="C200" t="str">
            <v>01012008</v>
          </cell>
          <cell r="D200" t="str">
            <v>A3</v>
          </cell>
          <cell r="E200" t="str">
            <v>A3</v>
          </cell>
          <cell r="F200">
            <v>0</v>
          </cell>
        </row>
        <row r="201">
          <cell r="C201" t="str">
            <v>01012007</v>
          </cell>
          <cell r="D201" t="str">
            <v>A3</v>
          </cell>
          <cell r="E201" t="str">
            <v>A3</v>
          </cell>
          <cell r="F201">
            <v>0</v>
          </cell>
        </row>
        <row r="202">
          <cell r="C202" t="str">
            <v>01012013</v>
          </cell>
          <cell r="D202" t="str">
            <v>A3</v>
          </cell>
          <cell r="E202" t="str">
            <v>A2</v>
          </cell>
          <cell r="F202" t="str">
            <v>Thống nhất đề nghị của đơn vị</v>
          </cell>
        </row>
        <row r="203">
          <cell r="C203" t="str">
            <v>01012023</v>
          </cell>
          <cell r="D203" t="str">
            <v>A3</v>
          </cell>
          <cell r="E203" t="str">
            <v>A2</v>
          </cell>
          <cell r="F203" t="str">
            <v>Thống nhất đề nghị của đơn vị</v>
          </cell>
        </row>
        <row r="204">
          <cell r="C204" t="str">
            <v>01012014</v>
          </cell>
          <cell r="D204" t="str">
            <v>A3</v>
          </cell>
          <cell r="E204" t="str">
            <v>A3</v>
          </cell>
          <cell r="F204">
            <v>0</v>
          </cell>
        </row>
        <row r="205">
          <cell r="C205" t="str">
            <v>01012005</v>
          </cell>
          <cell r="D205" t="str">
            <v>A4</v>
          </cell>
          <cell r="E205" t="str">
            <v>A3</v>
          </cell>
          <cell r="F205" t="str">
            <v>TTHĐ thống nhất nâng 1 bậc thi đua. Cá nhân tích cực trong công tác tổ chức đại hội Chi bộ 3</v>
          </cell>
        </row>
        <row r="206">
          <cell r="C206" t="str">
            <v>01012006</v>
          </cell>
          <cell r="D206" t="str">
            <v>A3</v>
          </cell>
          <cell r="E206" t="str">
            <v>A2</v>
          </cell>
          <cell r="F206" t="str">
            <v>Thống nhất đề nghị của đơn vị</v>
          </cell>
        </row>
        <row r="207">
          <cell r="C207" t="str">
            <v>01012004</v>
          </cell>
          <cell r="D207" t="str">
            <v>A4</v>
          </cell>
          <cell r="E207" t="str">
            <v>A4</v>
          </cell>
          <cell r="F207">
            <v>0</v>
          </cell>
        </row>
        <row r="208">
          <cell r="C208" t="str">
            <v>01012012</v>
          </cell>
          <cell r="D208" t="str">
            <v>A4</v>
          </cell>
          <cell r="E208" t="str">
            <v>A4</v>
          </cell>
          <cell r="F208">
            <v>0</v>
          </cell>
        </row>
        <row r="209">
          <cell r="C209" t="str">
            <v>01012016</v>
          </cell>
          <cell r="D209" t="str">
            <v>A4</v>
          </cell>
          <cell r="E209" t="str">
            <v>A4</v>
          </cell>
          <cell r="F209">
            <v>0</v>
          </cell>
        </row>
        <row r="210">
          <cell r="C210" t="str">
            <v>01012015</v>
          </cell>
          <cell r="D210" t="str">
            <v>A4</v>
          </cell>
          <cell r="E210" t="str">
            <v>A4</v>
          </cell>
          <cell r="F210">
            <v>0</v>
          </cell>
        </row>
        <row r="211">
          <cell r="C211" t="str">
            <v>01012019</v>
          </cell>
          <cell r="D211" t="str">
            <v>A3</v>
          </cell>
          <cell r="E211" t="str">
            <v>A3</v>
          </cell>
          <cell r="F211">
            <v>0</v>
          </cell>
        </row>
        <row r="212">
          <cell r="C212" t="str">
            <v>01012018</v>
          </cell>
          <cell r="D212" t="str">
            <v>A4</v>
          </cell>
          <cell r="E212" t="str">
            <v>A4</v>
          </cell>
          <cell r="F212">
            <v>0</v>
          </cell>
        </row>
        <row r="213">
          <cell r="C213" t="str">
            <v>01012017</v>
          </cell>
          <cell r="D213" t="str">
            <v>A4</v>
          </cell>
          <cell r="E213" t="str">
            <v>A4</v>
          </cell>
          <cell r="F213">
            <v>0</v>
          </cell>
        </row>
        <row r="214">
          <cell r="C214" t="str">
            <v>01012022</v>
          </cell>
          <cell r="D214" t="str">
            <v>A4</v>
          </cell>
          <cell r="E214" t="str">
            <v>A4</v>
          </cell>
          <cell r="F214">
            <v>0</v>
          </cell>
        </row>
        <row r="215">
          <cell r="C215" t="str">
            <v>01012020</v>
          </cell>
          <cell r="D215" t="str">
            <v>A4</v>
          </cell>
          <cell r="E215" t="str">
            <v>A4</v>
          </cell>
          <cell r="F215">
            <v>0</v>
          </cell>
        </row>
        <row r="216">
          <cell r="C216" t="str">
            <v>01012021</v>
          </cell>
          <cell r="D216" t="str">
            <v>A4</v>
          </cell>
          <cell r="E216" t="str">
            <v>A4</v>
          </cell>
          <cell r="F216">
            <v>0</v>
          </cell>
        </row>
        <row r="217">
          <cell r="C217" t="str">
            <v>01012011</v>
          </cell>
          <cell r="D217" t="str">
            <v>A4</v>
          </cell>
          <cell r="E217" t="str">
            <v>A4</v>
          </cell>
          <cell r="F217">
            <v>0</v>
          </cell>
        </row>
        <row r="218">
          <cell r="C218" t="str">
            <v>01012028</v>
          </cell>
          <cell r="D218" t="str">
            <v>A4</v>
          </cell>
          <cell r="E218" t="str">
            <v>A4</v>
          </cell>
          <cell r="F218">
            <v>0</v>
          </cell>
        </row>
        <row r="219">
          <cell r="C219" t="str">
            <v>01012032</v>
          </cell>
          <cell r="D219" t="str">
            <v>A4</v>
          </cell>
          <cell r="E219" t="str">
            <v>A4</v>
          </cell>
          <cell r="F219">
            <v>0</v>
          </cell>
        </row>
        <row r="220">
          <cell r="C220" t="str">
            <v>01025017</v>
          </cell>
          <cell r="D220" t="str">
            <v>A3</v>
          </cell>
          <cell r="E220" t="str">
            <v>A3</v>
          </cell>
          <cell r="F220">
            <v>0</v>
          </cell>
        </row>
        <row r="221">
          <cell r="C221" t="str">
            <v>01006004</v>
          </cell>
          <cell r="D221" t="str">
            <v>A4</v>
          </cell>
          <cell r="E221" t="str">
            <v>A4</v>
          </cell>
          <cell r="F221">
            <v>0</v>
          </cell>
        </row>
        <row r="222">
          <cell r="C222" t="str">
            <v>01013068</v>
          </cell>
          <cell r="D222" t="str">
            <v>A3</v>
          </cell>
          <cell r="E222" t="str">
            <v>A2</v>
          </cell>
          <cell r="F222" t="str">
            <v>Thống nhất đề nghị của đơn vị</v>
          </cell>
        </row>
        <row r="223">
          <cell r="C223" t="str">
            <v>01012048</v>
          </cell>
          <cell r="D223" t="str">
            <v>A3</v>
          </cell>
          <cell r="E223" t="str">
            <v>A3</v>
          </cell>
          <cell r="F223">
            <v>0</v>
          </cell>
        </row>
        <row r="224">
          <cell r="C224" t="str">
            <v>01012049</v>
          </cell>
          <cell r="D224" t="str">
            <v>A4</v>
          </cell>
          <cell r="E224" t="str">
            <v>A4</v>
          </cell>
          <cell r="F224">
            <v>0</v>
          </cell>
        </row>
        <row r="225">
          <cell r="C225" t="str">
            <v>01009006</v>
          </cell>
          <cell r="D225" t="str">
            <v>A3</v>
          </cell>
          <cell r="E225" t="str">
            <v>A3</v>
          </cell>
          <cell r="F225">
            <v>0</v>
          </cell>
        </row>
        <row r="226">
          <cell r="C226" t="str">
            <v>01012050</v>
          </cell>
          <cell r="D226" t="str">
            <v>A3</v>
          </cell>
          <cell r="E226" t="str">
            <v>A3</v>
          </cell>
          <cell r="F226">
            <v>0</v>
          </cell>
        </row>
        <row r="227">
          <cell r="C227">
            <v>0</v>
          </cell>
          <cell r="D227">
            <v>0</v>
          </cell>
          <cell r="E227">
            <v>19</v>
          </cell>
          <cell r="F227">
            <v>0</v>
          </cell>
        </row>
        <row r="228">
          <cell r="C228">
            <v>0</v>
          </cell>
          <cell r="D228">
            <v>0</v>
          </cell>
          <cell r="E228">
            <v>19</v>
          </cell>
          <cell r="F228">
            <v>0</v>
          </cell>
        </row>
        <row r="229">
          <cell r="C229" t="str">
            <v>01015019</v>
          </cell>
          <cell r="D229" t="str">
            <v>A3</v>
          </cell>
          <cell r="E229" t="str">
            <v>A2</v>
          </cell>
          <cell r="F229" t="str">
            <v>Cá nhân thực hiện tốt nhiệm vụ Lãnh đạo nhà trường phân công. TTHĐ thống nhất xếp loại A2</v>
          </cell>
        </row>
        <row r="230">
          <cell r="C230" t="str">
            <v>01015023</v>
          </cell>
          <cell r="D230" t="str">
            <v>B1</v>
          </cell>
          <cell r="E230" t="str">
            <v>B1</v>
          </cell>
          <cell r="F230" t="str">
            <v>Chậm trễ tiến độ xếp Thời khóa biểu HK2 năm học 2024-2025 làm ảnh hưởng kế hoạch chung của Trường</v>
          </cell>
        </row>
        <row r="231">
          <cell r="C231" t="str">
            <v>01015005</v>
          </cell>
          <cell r="D231" t="str">
            <v>A4</v>
          </cell>
          <cell r="E231" t="str">
            <v>A4</v>
          </cell>
          <cell r="F231">
            <v>0</v>
          </cell>
        </row>
        <row r="232">
          <cell r="C232" t="str">
            <v>01015018</v>
          </cell>
          <cell r="D232" t="str">
            <v>A3</v>
          </cell>
          <cell r="E232" t="str">
            <v>A3</v>
          </cell>
          <cell r="F232">
            <v>0</v>
          </cell>
        </row>
        <row r="233">
          <cell r="C233" t="str">
            <v>01015041</v>
          </cell>
          <cell r="D233" t="str">
            <v>A3</v>
          </cell>
          <cell r="E233" t="str">
            <v>A3</v>
          </cell>
          <cell r="F233">
            <v>0</v>
          </cell>
        </row>
        <row r="234">
          <cell r="C234" t="str">
            <v>01015013</v>
          </cell>
          <cell r="D234" t="str">
            <v>A4</v>
          </cell>
          <cell r="E234" t="str">
            <v>A4</v>
          </cell>
          <cell r="F234">
            <v>0</v>
          </cell>
        </row>
        <row r="235">
          <cell r="C235" t="str">
            <v>01015006</v>
          </cell>
          <cell r="D235" t="str">
            <v>A3</v>
          </cell>
          <cell r="E235" t="str">
            <v>A3</v>
          </cell>
          <cell r="F235">
            <v>0</v>
          </cell>
        </row>
        <row r="236">
          <cell r="C236" t="str">
            <v>01018001</v>
          </cell>
          <cell r="D236" t="str">
            <v>A4</v>
          </cell>
          <cell r="E236" t="str">
            <v>A4</v>
          </cell>
          <cell r="F236">
            <v>0</v>
          </cell>
        </row>
        <row r="237">
          <cell r="C237" t="str">
            <v>01015004</v>
          </cell>
          <cell r="D237" t="str">
            <v>A4</v>
          </cell>
          <cell r="E237" t="str">
            <v>A4</v>
          </cell>
          <cell r="F237">
            <v>0</v>
          </cell>
        </row>
        <row r="238">
          <cell r="C238" t="str">
            <v>01015017</v>
          </cell>
          <cell r="D238" t="str">
            <v>A4</v>
          </cell>
          <cell r="E238" t="str">
            <v>A4</v>
          </cell>
          <cell r="F238">
            <v>0</v>
          </cell>
        </row>
        <row r="239">
          <cell r="C239" t="str">
            <v>01015016</v>
          </cell>
          <cell r="D239" t="str">
            <v>A4</v>
          </cell>
          <cell r="E239" t="str">
            <v>A4</v>
          </cell>
          <cell r="F239">
            <v>0</v>
          </cell>
        </row>
        <row r="240">
          <cell r="C240" t="str">
            <v>01015031</v>
          </cell>
          <cell r="D240" t="str">
            <v>A3</v>
          </cell>
          <cell r="E240" t="str">
            <v>A3</v>
          </cell>
          <cell r="F240">
            <v>0</v>
          </cell>
        </row>
        <row r="241">
          <cell r="C241" t="str">
            <v>01015025</v>
          </cell>
          <cell r="D241" t="str">
            <v>A4</v>
          </cell>
          <cell r="E241" t="str">
            <v>A4</v>
          </cell>
          <cell r="F241">
            <v>0</v>
          </cell>
        </row>
        <row r="242">
          <cell r="C242" t="str">
            <v>01017001</v>
          </cell>
          <cell r="D242" t="str">
            <v>A4</v>
          </cell>
          <cell r="E242" t="str">
            <v>A4</v>
          </cell>
          <cell r="F242">
            <v>0</v>
          </cell>
        </row>
        <row r="243">
          <cell r="C243" t="str">
            <v>01015012</v>
          </cell>
          <cell r="D243" t="str">
            <v>A4</v>
          </cell>
          <cell r="E243" t="str">
            <v>A4</v>
          </cell>
          <cell r="F243">
            <v>0</v>
          </cell>
        </row>
        <row r="244">
          <cell r="C244" t="str">
            <v>01015008</v>
          </cell>
          <cell r="D244" t="str">
            <v>A4</v>
          </cell>
          <cell r="E244" t="str">
            <v>A4</v>
          </cell>
          <cell r="F244">
            <v>0</v>
          </cell>
        </row>
        <row r="245">
          <cell r="C245" t="str">
            <v>01015021</v>
          </cell>
          <cell r="D245" t="str">
            <v>A4</v>
          </cell>
          <cell r="E245" t="str">
            <v>A4</v>
          </cell>
          <cell r="F245">
            <v>0</v>
          </cell>
        </row>
        <row r="246">
          <cell r="C246" t="str">
            <v>01015108</v>
          </cell>
          <cell r="D246" t="str">
            <v>A3</v>
          </cell>
          <cell r="E246" t="str">
            <v>A3</v>
          </cell>
          <cell r="F246">
            <v>0</v>
          </cell>
        </row>
        <row r="247">
          <cell r="C247" t="str">
            <v>01015142</v>
          </cell>
          <cell r="D247" t="str">
            <v>A3</v>
          </cell>
          <cell r="E247" t="str">
            <v>A3</v>
          </cell>
          <cell r="F247">
            <v>0</v>
          </cell>
        </row>
        <row r="248">
          <cell r="C248">
            <v>0</v>
          </cell>
          <cell r="D248">
            <v>0</v>
          </cell>
          <cell r="E248">
            <v>25</v>
          </cell>
          <cell r="F248">
            <v>0</v>
          </cell>
        </row>
        <row r="249">
          <cell r="C249">
            <v>0</v>
          </cell>
          <cell r="D249">
            <v>0</v>
          </cell>
          <cell r="E249">
            <v>24</v>
          </cell>
          <cell r="F249">
            <v>0</v>
          </cell>
        </row>
        <row r="250">
          <cell r="C250" t="str">
            <v>01013003</v>
          </cell>
          <cell r="D250" t="str">
            <v>A1</v>
          </cell>
          <cell r="E250" t="str">
            <v>A1</v>
          </cell>
          <cell r="F250">
            <v>0</v>
          </cell>
        </row>
        <row r="251">
          <cell r="C251" t="str">
            <v>01013002</v>
          </cell>
          <cell r="D251" t="str">
            <v>A2</v>
          </cell>
          <cell r="E251" t="str">
            <v>A2</v>
          </cell>
          <cell r="F251">
            <v>0</v>
          </cell>
        </row>
        <row r="252">
          <cell r="C252" t="str">
            <v>01013004</v>
          </cell>
          <cell r="D252" t="str">
            <v>A3</v>
          </cell>
          <cell r="E252" t="str">
            <v>A3</v>
          </cell>
          <cell r="F252">
            <v>0</v>
          </cell>
        </row>
        <row r="253">
          <cell r="C253" t="str">
            <v>01013021</v>
          </cell>
          <cell r="D253" t="str">
            <v>A3</v>
          </cell>
          <cell r="E253" t="str">
            <v>A3</v>
          </cell>
          <cell r="F253">
            <v>0</v>
          </cell>
        </row>
        <row r="254">
          <cell r="C254" t="str">
            <v>01013006</v>
          </cell>
          <cell r="D254" t="str">
            <v>A3</v>
          </cell>
          <cell r="E254" t="str">
            <v>A3</v>
          </cell>
          <cell r="F254">
            <v>0</v>
          </cell>
        </row>
        <row r="255">
          <cell r="C255" t="str">
            <v>01013018</v>
          </cell>
          <cell r="D255" t="str">
            <v>A4</v>
          </cell>
          <cell r="E255" t="str">
            <v>A4</v>
          </cell>
          <cell r="F255">
            <v>0</v>
          </cell>
        </row>
        <row r="256">
          <cell r="C256" t="str">
            <v>01013019</v>
          </cell>
          <cell r="D256" t="str">
            <v>A4</v>
          </cell>
          <cell r="E256" t="str">
            <v>A4</v>
          </cell>
          <cell r="F256">
            <v>0</v>
          </cell>
        </row>
        <row r="257">
          <cell r="C257" t="str">
            <v>01013016</v>
          </cell>
          <cell r="D257" t="str">
            <v>A4</v>
          </cell>
          <cell r="E257" t="str">
            <v>A4</v>
          </cell>
          <cell r="F257">
            <v>0</v>
          </cell>
        </row>
        <row r="258">
          <cell r="C258" t="str">
            <v>01013017</v>
          </cell>
          <cell r="D258" t="str">
            <v>A4</v>
          </cell>
          <cell r="E258" t="str">
            <v>A4</v>
          </cell>
          <cell r="F258">
            <v>0</v>
          </cell>
        </row>
        <row r="259">
          <cell r="C259" t="str">
            <v>01013027</v>
          </cell>
          <cell r="D259" t="str">
            <v>A4</v>
          </cell>
          <cell r="E259" t="str">
            <v>A4</v>
          </cell>
          <cell r="F259" t="str">
            <v>GV vào lớp trễ 6 phút ngày 14/2/2025, nhắc nhở GV chấp hành đúng quy định giờ dạy</v>
          </cell>
        </row>
        <row r="260">
          <cell r="C260" t="str">
            <v>01013026</v>
          </cell>
          <cell r="D260" t="str">
            <v>A4</v>
          </cell>
          <cell r="E260" t="str">
            <v>A4</v>
          </cell>
          <cell r="F260">
            <v>0</v>
          </cell>
        </row>
        <row r="261">
          <cell r="C261" t="str">
            <v>01013029</v>
          </cell>
          <cell r="D261" t="str">
            <v>A4</v>
          </cell>
          <cell r="E261" t="str">
            <v>A4</v>
          </cell>
          <cell r="F261">
            <v>0</v>
          </cell>
        </row>
        <row r="262">
          <cell r="C262" t="str">
            <v>01013028</v>
          </cell>
          <cell r="D262" t="str">
            <v>A4</v>
          </cell>
          <cell r="E262" t="str">
            <v>A4</v>
          </cell>
          <cell r="F262">
            <v>0</v>
          </cell>
        </row>
        <row r="263">
          <cell r="C263" t="str">
            <v>01013005</v>
          </cell>
          <cell r="D263" t="str">
            <v>A3</v>
          </cell>
          <cell r="E263" t="str">
            <v>A3</v>
          </cell>
          <cell r="F263">
            <v>0</v>
          </cell>
        </row>
        <row r="264">
          <cell r="C264" t="str">
            <v>01013022</v>
          </cell>
          <cell r="D264" t="str">
            <v>A4</v>
          </cell>
          <cell r="E264" t="str">
            <v>A4</v>
          </cell>
          <cell r="F264">
            <v>0</v>
          </cell>
        </row>
        <row r="265">
          <cell r="C265" t="str">
            <v>01013047</v>
          </cell>
          <cell r="D265" t="str">
            <v>A4</v>
          </cell>
          <cell r="E265" t="str">
            <v>A4</v>
          </cell>
          <cell r="F265">
            <v>0</v>
          </cell>
        </row>
        <row r="266">
          <cell r="C266" t="str">
            <v>01013070</v>
          </cell>
          <cell r="D266" t="str">
            <v>A4</v>
          </cell>
          <cell r="E266" t="str">
            <v>A4</v>
          </cell>
          <cell r="F266">
            <v>0</v>
          </cell>
        </row>
        <row r="267">
          <cell r="C267" t="str">
            <v>01014047</v>
          </cell>
          <cell r="D267" t="str">
            <v>A3</v>
          </cell>
          <cell r="E267" t="str">
            <v>A3</v>
          </cell>
          <cell r="F267">
            <v>0</v>
          </cell>
        </row>
        <row r="268">
          <cell r="C268" t="str">
            <v>01013079</v>
          </cell>
          <cell r="D268" t="str">
            <v>A3</v>
          </cell>
          <cell r="E268" t="str">
            <v>A3</v>
          </cell>
          <cell r="F268">
            <v>0</v>
          </cell>
        </row>
        <row r="269">
          <cell r="C269" t="str">
            <v>01013087</v>
          </cell>
          <cell r="D269" t="str">
            <v>A3</v>
          </cell>
          <cell r="E269" t="str">
            <v>A3</v>
          </cell>
          <cell r="F269">
            <v>0</v>
          </cell>
        </row>
        <row r="270">
          <cell r="C270" t="str">
            <v>01013094</v>
          </cell>
          <cell r="D270" t="str">
            <v>A4</v>
          </cell>
          <cell r="E270" t="str">
            <v>A4</v>
          </cell>
          <cell r="F270">
            <v>0</v>
          </cell>
        </row>
        <row r="271">
          <cell r="C271" t="str">
            <v>01013117</v>
          </cell>
          <cell r="D271" t="str">
            <v>A4</v>
          </cell>
          <cell r="E271" t="str">
            <v>A4</v>
          </cell>
          <cell r="F271">
            <v>0</v>
          </cell>
        </row>
        <row r="272">
          <cell r="C272" t="str">
            <v>01013116</v>
          </cell>
          <cell r="D272" t="str">
            <v>A4</v>
          </cell>
          <cell r="E272" t="str">
            <v>A4</v>
          </cell>
          <cell r="F272">
            <v>0</v>
          </cell>
        </row>
        <row r="273">
          <cell r="C273" t="str">
            <v>01013128</v>
          </cell>
          <cell r="D273" t="str">
            <v>A2</v>
          </cell>
          <cell r="E273" t="str">
            <v>A2</v>
          </cell>
          <cell r="F273">
            <v>0</v>
          </cell>
        </row>
        <row r="274">
          <cell r="C274">
            <v>0</v>
          </cell>
          <cell r="D274">
            <v>0</v>
          </cell>
          <cell r="E274">
            <v>1</v>
          </cell>
          <cell r="F274">
            <v>0</v>
          </cell>
        </row>
        <row r="275">
          <cell r="C275" t="str">
            <v>01013096</v>
          </cell>
          <cell r="D275" t="str">
            <v>A3</v>
          </cell>
          <cell r="E275" t="str">
            <v>A3</v>
          </cell>
          <cell r="F275">
            <v>0</v>
          </cell>
        </row>
        <row r="276">
          <cell r="C276">
            <v>0</v>
          </cell>
          <cell r="D276">
            <v>0</v>
          </cell>
          <cell r="E276">
            <v>30</v>
          </cell>
          <cell r="F276">
            <v>0</v>
          </cell>
        </row>
        <row r="277">
          <cell r="C277">
            <v>0</v>
          </cell>
          <cell r="D277">
            <v>0</v>
          </cell>
          <cell r="E277">
            <v>30</v>
          </cell>
          <cell r="F277">
            <v>0</v>
          </cell>
        </row>
        <row r="278">
          <cell r="C278" t="str">
            <v>01014002</v>
          </cell>
          <cell r="D278" t="str">
            <v>A1</v>
          </cell>
          <cell r="E278" t="str">
            <v>A1</v>
          </cell>
          <cell r="F278">
            <v>0</v>
          </cell>
        </row>
        <row r="279">
          <cell r="C279" t="str">
            <v>01014004</v>
          </cell>
          <cell r="D279" t="str">
            <v>A1</v>
          </cell>
          <cell r="E279" t="str">
            <v>A1</v>
          </cell>
          <cell r="F279">
            <v>0</v>
          </cell>
        </row>
        <row r="280">
          <cell r="C280" t="str">
            <v>01023003</v>
          </cell>
          <cell r="D280" t="str">
            <v>A1</v>
          </cell>
          <cell r="E280" t="str">
            <v>A1</v>
          </cell>
          <cell r="F280">
            <v>0</v>
          </cell>
        </row>
        <row r="281">
          <cell r="C281" t="str">
            <v>01014038</v>
          </cell>
          <cell r="D281" t="str">
            <v>A1</v>
          </cell>
          <cell r="E281" t="str">
            <v>A1</v>
          </cell>
          <cell r="F281">
            <v>0</v>
          </cell>
        </row>
        <row r="282">
          <cell r="C282" t="str">
            <v>01014051</v>
          </cell>
          <cell r="D282" t="str">
            <v>A3</v>
          </cell>
          <cell r="E282" t="str">
            <v>A3</v>
          </cell>
          <cell r="F282">
            <v>0</v>
          </cell>
        </row>
        <row r="283">
          <cell r="C283" t="str">
            <v>01014005</v>
          </cell>
          <cell r="D283" t="str">
            <v>A3</v>
          </cell>
          <cell r="E283" t="str">
            <v>A3</v>
          </cell>
          <cell r="F283">
            <v>0</v>
          </cell>
        </row>
        <row r="284">
          <cell r="C284" t="str">
            <v>01014046</v>
          </cell>
          <cell r="D284" t="str">
            <v>A1</v>
          </cell>
          <cell r="E284" t="str">
            <v>A1</v>
          </cell>
          <cell r="F284">
            <v>0</v>
          </cell>
        </row>
        <row r="285">
          <cell r="C285" t="str">
            <v>01014026</v>
          </cell>
          <cell r="D285" t="str">
            <v>A1</v>
          </cell>
          <cell r="E285" t="str">
            <v>A1</v>
          </cell>
          <cell r="F285">
            <v>0</v>
          </cell>
        </row>
        <row r="286">
          <cell r="C286" t="str">
            <v>01014029</v>
          </cell>
          <cell r="D286" t="str">
            <v>A3</v>
          </cell>
          <cell r="E286" t="str">
            <v>A3</v>
          </cell>
          <cell r="F286">
            <v>0</v>
          </cell>
        </row>
        <row r="287">
          <cell r="C287" t="str">
            <v>01014033</v>
          </cell>
          <cell r="D287" t="str">
            <v>A1</v>
          </cell>
          <cell r="E287" t="str">
            <v>A1</v>
          </cell>
          <cell r="F287">
            <v>0</v>
          </cell>
        </row>
        <row r="288">
          <cell r="C288" t="str">
            <v>01014013</v>
          </cell>
          <cell r="D288" t="str">
            <v>A4</v>
          </cell>
          <cell r="E288" t="str">
            <v>A4</v>
          </cell>
          <cell r="F288">
            <v>0</v>
          </cell>
        </row>
        <row r="289">
          <cell r="C289" t="str">
            <v>01014017</v>
          </cell>
          <cell r="D289" t="str">
            <v>A3</v>
          </cell>
          <cell r="E289" t="str">
            <v>A3</v>
          </cell>
          <cell r="F289">
            <v>0</v>
          </cell>
        </row>
        <row r="290">
          <cell r="C290" t="str">
            <v>01014034</v>
          </cell>
          <cell r="D290" t="str">
            <v>A4</v>
          </cell>
          <cell r="E290" t="str">
            <v>A4</v>
          </cell>
          <cell r="F290">
            <v>0</v>
          </cell>
        </row>
        <row r="291">
          <cell r="C291" t="str">
            <v>01014020</v>
          </cell>
          <cell r="D291" t="str">
            <v>A3</v>
          </cell>
          <cell r="E291" t="str">
            <v>A3</v>
          </cell>
          <cell r="F291">
            <v>0</v>
          </cell>
        </row>
        <row r="292">
          <cell r="C292" t="str">
            <v>01014018</v>
          </cell>
          <cell r="D292" t="str">
            <v>A3</v>
          </cell>
          <cell r="E292" t="str">
            <v>A3</v>
          </cell>
          <cell r="F292">
            <v>0</v>
          </cell>
        </row>
        <row r="293">
          <cell r="C293" t="str">
            <v>01014042</v>
          </cell>
          <cell r="D293" t="str">
            <v>A3</v>
          </cell>
          <cell r="E293" t="str">
            <v>A3</v>
          </cell>
          <cell r="F293">
            <v>0</v>
          </cell>
        </row>
        <row r="294">
          <cell r="C294" t="str">
            <v>01014019</v>
          </cell>
          <cell r="D294" t="str">
            <v>A3</v>
          </cell>
          <cell r="E294" t="str">
            <v>A3</v>
          </cell>
          <cell r="F294">
            <v>0</v>
          </cell>
        </row>
        <row r="295">
          <cell r="C295" t="str">
            <v>01014010</v>
          </cell>
          <cell r="D295" t="str">
            <v>A3</v>
          </cell>
          <cell r="E295" t="str">
            <v>A3</v>
          </cell>
          <cell r="F295">
            <v>0</v>
          </cell>
        </row>
        <row r="296">
          <cell r="C296" t="str">
            <v>01014030</v>
          </cell>
          <cell r="D296" t="str">
            <v>A3</v>
          </cell>
          <cell r="E296" t="str">
            <v>A3</v>
          </cell>
          <cell r="F296">
            <v>0</v>
          </cell>
        </row>
        <row r="297">
          <cell r="C297" t="str">
            <v>01014024</v>
          </cell>
          <cell r="D297" t="str">
            <v>A3</v>
          </cell>
          <cell r="E297" t="str">
            <v>A3</v>
          </cell>
          <cell r="F297">
            <v>0</v>
          </cell>
        </row>
        <row r="298">
          <cell r="C298" t="str">
            <v>01014048</v>
          </cell>
          <cell r="D298" t="str">
            <v>A1</v>
          </cell>
          <cell r="E298" t="str">
            <v>A1</v>
          </cell>
          <cell r="F298">
            <v>0</v>
          </cell>
        </row>
        <row r="299">
          <cell r="C299" t="str">
            <v>01014022</v>
          </cell>
          <cell r="D299" t="str">
            <v>A3</v>
          </cell>
          <cell r="E299" t="str">
            <v>A3</v>
          </cell>
          <cell r="F299">
            <v>0</v>
          </cell>
        </row>
        <row r="300">
          <cell r="C300" t="str">
            <v>01014025</v>
          </cell>
          <cell r="D300" t="str">
            <v>A4</v>
          </cell>
          <cell r="E300" t="str">
            <v>A4</v>
          </cell>
          <cell r="F300">
            <v>0</v>
          </cell>
        </row>
        <row r="301">
          <cell r="C301" t="str">
            <v>01014032</v>
          </cell>
          <cell r="D301" t="str">
            <v>A3</v>
          </cell>
          <cell r="E301" t="str">
            <v>A3</v>
          </cell>
          <cell r="F301">
            <v>0</v>
          </cell>
        </row>
        <row r="302">
          <cell r="C302" t="str">
            <v>01014006</v>
          </cell>
          <cell r="D302" t="str">
            <v>A3</v>
          </cell>
          <cell r="E302" t="str">
            <v>A3</v>
          </cell>
          <cell r="F302">
            <v>0</v>
          </cell>
        </row>
        <row r="303">
          <cell r="C303" t="str">
            <v>01014052</v>
          </cell>
          <cell r="D303" t="str">
            <v>A3</v>
          </cell>
          <cell r="E303" t="str">
            <v>A3</v>
          </cell>
          <cell r="F303">
            <v>0</v>
          </cell>
        </row>
        <row r="304">
          <cell r="C304" t="str">
            <v>01014009</v>
          </cell>
          <cell r="D304" t="str">
            <v>A3</v>
          </cell>
          <cell r="E304" t="str">
            <v>A3</v>
          </cell>
          <cell r="F304">
            <v>0</v>
          </cell>
        </row>
        <row r="305">
          <cell r="C305" t="str">
            <v>01014045</v>
          </cell>
          <cell r="D305" t="str">
            <v>A3</v>
          </cell>
          <cell r="E305" t="str">
            <v>A3</v>
          </cell>
          <cell r="F305">
            <v>0</v>
          </cell>
        </row>
        <row r="306">
          <cell r="C306" t="str">
            <v>01014021</v>
          </cell>
          <cell r="D306" t="str">
            <v>A3</v>
          </cell>
          <cell r="E306" t="str">
            <v>A3</v>
          </cell>
          <cell r="F306">
            <v>0</v>
          </cell>
        </row>
        <row r="307">
          <cell r="C307" t="str">
            <v>01014016</v>
          </cell>
          <cell r="D307" t="str">
            <v>A3</v>
          </cell>
          <cell r="E307" t="str">
            <v>A3</v>
          </cell>
          <cell r="F307">
            <v>0</v>
          </cell>
        </row>
        <row r="308">
          <cell r="C308">
            <v>0</v>
          </cell>
          <cell r="D308">
            <v>0</v>
          </cell>
          <cell r="E308">
            <v>8</v>
          </cell>
          <cell r="F308">
            <v>0</v>
          </cell>
        </row>
        <row r="309">
          <cell r="C309">
            <v>0</v>
          </cell>
          <cell r="D309">
            <v>0</v>
          </cell>
          <cell r="E309">
            <v>8</v>
          </cell>
          <cell r="F309">
            <v>0</v>
          </cell>
        </row>
        <row r="310">
          <cell r="C310" t="str">
            <v>01016008</v>
          </cell>
          <cell r="D310" t="str">
            <v>A3</v>
          </cell>
          <cell r="E310" t="str">
            <v>A2</v>
          </cell>
          <cell r="F310" t="str">
            <v>Cá nhân thực hiện tốt nhiệm vụ Lãnh đạo nhà trường phân công. TTHĐ thống nhất xếp loại A2</v>
          </cell>
        </row>
        <row r="311">
          <cell r="C311" t="str">
            <v>01016004</v>
          </cell>
          <cell r="D311" t="str">
            <v>A DN</v>
          </cell>
          <cell r="E311" t="str">
            <v>A DN</v>
          </cell>
          <cell r="F311" t="str">
            <v>Nghỉ thai sản từ ngày 28/10/2024 đến 27/4/2025</v>
          </cell>
        </row>
        <row r="312">
          <cell r="C312" t="str">
            <v>01016002</v>
          </cell>
          <cell r="D312" t="str">
            <v>A4</v>
          </cell>
          <cell r="E312" t="str">
            <v>A4</v>
          </cell>
          <cell r="F312">
            <v>0</v>
          </cell>
        </row>
        <row r="313">
          <cell r="C313" t="str">
            <v>01016006</v>
          </cell>
          <cell r="D313" t="str">
            <v>A3</v>
          </cell>
          <cell r="E313" t="str">
            <v>A3</v>
          </cell>
          <cell r="F313">
            <v>0</v>
          </cell>
        </row>
        <row r="314">
          <cell r="C314" t="str">
            <v>01016005</v>
          </cell>
          <cell r="D314" t="str">
            <v>A3</v>
          </cell>
          <cell r="E314" t="str">
            <v>A3</v>
          </cell>
          <cell r="F314">
            <v>0</v>
          </cell>
        </row>
        <row r="315">
          <cell r="C315" t="str">
            <v>01016012</v>
          </cell>
          <cell r="D315" t="str">
            <v>A4</v>
          </cell>
          <cell r="E315" t="str">
            <v>A4</v>
          </cell>
          <cell r="F315">
            <v>0</v>
          </cell>
        </row>
        <row r="316">
          <cell r="C316" t="str">
            <v>01016010</v>
          </cell>
          <cell r="D316" t="str">
            <v>A4</v>
          </cell>
          <cell r="E316" t="str">
            <v>A4</v>
          </cell>
          <cell r="F316">
            <v>0</v>
          </cell>
        </row>
        <row r="317">
          <cell r="C317" t="str">
            <v>01016007</v>
          </cell>
          <cell r="D317" t="str">
            <v>A4</v>
          </cell>
          <cell r="E317" t="str">
            <v>A4</v>
          </cell>
          <cell r="F317">
            <v>0</v>
          </cell>
        </row>
        <row r="318">
          <cell r="C318">
            <v>0</v>
          </cell>
          <cell r="D318">
            <v>0</v>
          </cell>
          <cell r="E318">
            <v>12</v>
          </cell>
          <cell r="F318">
            <v>0</v>
          </cell>
        </row>
        <row r="319">
          <cell r="C319">
            <v>0</v>
          </cell>
          <cell r="D319">
            <v>0</v>
          </cell>
          <cell r="E319">
            <v>12</v>
          </cell>
          <cell r="F319">
            <v>0</v>
          </cell>
        </row>
        <row r="320">
          <cell r="C320" t="str">
            <v>01004014</v>
          </cell>
          <cell r="D320" t="str">
            <v>A3</v>
          </cell>
          <cell r="E320" t="str">
            <v>A2</v>
          </cell>
          <cell r="F320" t="str">
            <v>Cá nhân thực hiện tốt nhiệm vụ Lãnh đạo nhà trường phân công. TTHĐ thống nhất xếp loại A2</v>
          </cell>
        </row>
        <row r="321">
          <cell r="C321" t="str">
            <v>01029001</v>
          </cell>
          <cell r="D321" t="str">
            <v>A3</v>
          </cell>
          <cell r="E321" t="str">
            <v>A3</v>
          </cell>
          <cell r="F321">
            <v>0</v>
          </cell>
        </row>
        <row r="322">
          <cell r="C322" t="str">
            <v>01013020</v>
          </cell>
          <cell r="D322" t="str">
            <v>A4</v>
          </cell>
          <cell r="E322" t="str">
            <v>A4</v>
          </cell>
          <cell r="F322">
            <v>0</v>
          </cell>
        </row>
        <row r="323">
          <cell r="C323" t="str">
            <v>01013010</v>
          </cell>
          <cell r="D323" t="str">
            <v>A4</v>
          </cell>
          <cell r="E323" t="str">
            <v>A4</v>
          </cell>
          <cell r="F323">
            <v>0</v>
          </cell>
        </row>
        <row r="324">
          <cell r="C324" t="str">
            <v>01013009</v>
          </cell>
          <cell r="D324" t="str">
            <v>A3</v>
          </cell>
          <cell r="E324" t="str">
            <v>A3</v>
          </cell>
          <cell r="F324">
            <v>0</v>
          </cell>
        </row>
        <row r="325">
          <cell r="C325" t="str">
            <v>01013008</v>
          </cell>
          <cell r="D325" t="str">
            <v>A3</v>
          </cell>
          <cell r="E325" t="str">
            <v>A3</v>
          </cell>
          <cell r="F325">
            <v>0</v>
          </cell>
        </row>
        <row r="326">
          <cell r="C326" t="str">
            <v>01013011</v>
          </cell>
          <cell r="D326" t="str">
            <v>A4</v>
          </cell>
          <cell r="E326" t="str">
            <v>A4</v>
          </cell>
          <cell r="F326">
            <v>0</v>
          </cell>
        </row>
        <row r="327">
          <cell r="C327" t="str">
            <v>01013023</v>
          </cell>
          <cell r="D327" t="str">
            <v>A4</v>
          </cell>
          <cell r="E327" t="str">
            <v>A4</v>
          </cell>
          <cell r="F327">
            <v>0</v>
          </cell>
        </row>
        <row r="328">
          <cell r="C328" t="str">
            <v>01013015</v>
          </cell>
          <cell r="D328" t="str">
            <v>A4</v>
          </cell>
          <cell r="E328" t="str">
            <v>A4</v>
          </cell>
          <cell r="F328">
            <v>0</v>
          </cell>
        </row>
        <row r="329">
          <cell r="C329" t="str">
            <v>01029016</v>
          </cell>
          <cell r="D329" t="str">
            <v>A3</v>
          </cell>
          <cell r="E329" t="str">
            <v>A3</v>
          </cell>
          <cell r="F329">
            <v>0</v>
          </cell>
        </row>
        <row r="330">
          <cell r="C330" t="str">
            <v>01028013</v>
          </cell>
          <cell r="D330" t="str">
            <v>A4</v>
          </cell>
          <cell r="E330" t="str">
            <v>A4</v>
          </cell>
          <cell r="F330">
            <v>0</v>
          </cell>
        </row>
        <row r="331">
          <cell r="C331" t="str">
            <v>01028017</v>
          </cell>
          <cell r="D331" t="str">
            <v>A3</v>
          </cell>
          <cell r="E331" t="str">
            <v>A3</v>
          </cell>
          <cell r="F331">
            <v>0</v>
          </cell>
        </row>
        <row r="332">
          <cell r="C332">
            <v>0</v>
          </cell>
          <cell r="D332">
            <v>0</v>
          </cell>
          <cell r="E332">
            <v>9</v>
          </cell>
          <cell r="F332">
            <v>0</v>
          </cell>
        </row>
        <row r="333">
          <cell r="C333">
            <v>0</v>
          </cell>
          <cell r="D333">
            <v>0</v>
          </cell>
          <cell r="E333">
            <v>9</v>
          </cell>
          <cell r="F333">
            <v>0</v>
          </cell>
        </row>
        <row r="334">
          <cell r="C334" t="str">
            <v>01025007</v>
          </cell>
          <cell r="D334" t="str">
            <v>A3</v>
          </cell>
          <cell r="E334" t="str">
            <v>A2</v>
          </cell>
          <cell r="F334" t="str">
            <v>Cá nhân thực hiện tốt nhiệm vụ Lãnh đạo nhà trường phân công. TTHĐ thống nhất xếp loại A2</v>
          </cell>
        </row>
        <row r="335">
          <cell r="C335" t="str">
            <v>01025002</v>
          </cell>
          <cell r="D335" t="str">
            <v>A3</v>
          </cell>
          <cell r="E335" t="str">
            <v>A2</v>
          </cell>
          <cell r="F335" t="str">
            <v>Thống nhất đề nghị của đơn vị</v>
          </cell>
        </row>
        <row r="336">
          <cell r="C336" t="str">
            <v>01025016</v>
          </cell>
          <cell r="D336" t="str">
            <v>A3</v>
          </cell>
          <cell r="E336" t="str">
            <v>A3</v>
          </cell>
          <cell r="F336">
            <v>0</v>
          </cell>
        </row>
        <row r="337">
          <cell r="C337" t="str">
            <v>01025018</v>
          </cell>
          <cell r="D337" t="str">
            <v>A3</v>
          </cell>
          <cell r="E337" t="str">
            <v>A3</v>
          </cell>
          <cell r="F337">
            <v>0</v>
          </cell>
        </row>
        <row r="338">
          <cell r="C338" t="str">
            <v>01009027</v>
          </cell>
          <cell r="D338" t="str">
            <v>A3</v>
          </cell>
          <cell r="E338" t="str">
            <v>A2</v>
          </cell>
          <cell r="F338" t="str">
            <v>Thống nhất đề nghị của đơn vị</v>
          </cell>
        </row>
        <row r="339">
          <cell r="C339" t="str">
            <v>01015053</v>
          </cell>
          <cell r="D339" t="str">
            <v>A3</v>
          </cell>
          <cell r="E339" t="str">
            <v>A3</v>
          </cell>
          <cell r="F339">
            <v>0</v>
          </cell>
        </row>
        <row r="340">
          <cell r="C340" t="str">
            <v>01025008</v>
          </cell>
          <cell r="D340" t="str">
            <v>A3</v>
          </cell>
          <cell r="E340" t="str">
            <v>A3</v>
          </cell>
          <cell r="F340">
            <v>0</v>
          </cell>
        </row>
        <row r="341">
          <cell r="C341" t="str">
            <v>01025015</v>
          </cell>
          <cell r="D341" t="str">
            <v>A3</v>
          </cell>
          <cell r="E341" t="str">
            <v>A3</v>
          </cell>
          <cell r="F341">
            <v>0</v>
          </cell>
        </row>
        <row r="342">
          <cell r="C342" t="str">
            <v>01003014</v>
          </cell>
          <cell r="D342" t="str">
            <v>A2</v>
          </cell>
          <cell r="E342" t="str">
            <v>A2</v>
          </cell>
          <cell r="F342">
            <v>0</v>
          </cell>
        </row>
        <row r="343">
          <cell r="C343">
            <v>0</v>
          </cell>
          <cell r="D343">
            <v>0</v>
          </cell>
          <cell r="E343">
            <v>8</v>
          </cell>
          <cell r="F343">
            <v>0</v>
          </cell>
        </row>
        <row r="344">
          <cell r="C344">
            <v>0</v>
          </cell>
          <cell r="D344">
            <v>0</v>
          </cell>
          <cell r="E344">
            <v>8</v>
          </cell>
          <cell r="F344">
            <v>0</v>
          </cell>
        </row>
        <row r="345">
          <cell r="C345" t="str">
            <v>01025029</v>
          </cell>
          <cell r="D345" t="str">
            <v>A1</v>
          </cell>
          <cell r="E345" t="str">
            <v>A1</v>
          </cell>
          <cell r="F345">
            <v>0</v>
          </cell>
        </row>
        <row r="346">
          <cell r="C346" t="str">
            <v>01025009</v>
          </cell>
          <cell r="D346" t="str">
            <v>A3</v>
          </cell>
          <cell r="E346" t="str">
            <v>A3</v>
          </cell>
          <cell r="F346">
            <v>0</v>
          </cell>
        </row>
        <row r="347">
          <cell r="C347" t="str">
            <v>01016003</v>
          </cell>
          <cell r="D347" t="str">
            <v>A4</v>
          </cell>
          <cell r="E347" t="str">
            <v>A4</v>
          </cell>
          <cell r="F347">
            <v>0</v>
          </cell>
        </row>
        <row r="348">
          <cell r="C348" t="str">
            <v>01025033</v>
          </cell>
          <cell r="D348" t="str">
            <v>A4</v>
          </cell>
          <cell r="E348" t="str">
            <v>A4</v>
          </cell>
          <cell r="F348">
            <v>0</v>
          </cell>
        </row>
        <row r="349">
          <cell r="C349" t="str">
            <v>01025020</v>
          </cell>
          <cell r="D349" t="str">
            <v>A4</v>
          </cell>
          <cell r="E349" t="str">
            <v>A4</v>
          </cell>
          <cell r="F349">
            <v>0</v>
          </cell>
        </row>
        <row r="350">
          <cell r="C350" t="str">
            <v>01025012</v>
          </cell>
          <cell r="D350" t="str">
            <v>A4</v>
          </cell>
          <cell r="E350" t="str">
            <v>A4</v>
          </cell>
          <cell r="F350">
            <v>0</v>
          </cell>
        </row>
        <row r="351">
          <cell r="C351" t="str">
            <v>01025052</v>
          </cell>
          <cell r="D351" t="str">
            <v>A3</v>
          </cell>
          <cell r="E351" t="str">
            <v>A3</v>
          </cell>
          <cell r="F351">
            <v>0</v>
          </cell>
        </row>
        <row r="352">
          <cell r="C352" t="str">
            <v>01025027</v>
          </cell>
          <cell r="D352" t="str">
            <v>A DN</v>
          </cell>
          <cell r="E352" t="str">
            <v>A DN</v>
          </cell>
          <cell r="F352" t="str">
            <v>Đi học nước ngoài từ ngày 01/3/2023</v>
          </cell>
        </row>
        <row r="353">
          <cell r="C353">
            <v>0</v>
          </cell>
          <cell r="D353">
            <v>0</v>
          </cell>
          <cell r="E353">
            <v>7</v>
          </cell>
          <cell r="F353">
            <v>0</v>
          </cell>
        </row>
        <row r="354">
          <cell r="C354">
            <v>0</v>
          </cell>
          <cell r="D354">
            <v>0</v>
          </cell>
          <cell r="E354">
            <v>4</v>
          </cell>
          <cell r="F354">
            <v>0</v>
          </cell>
        </row>
        <row r="355">
          <cell r="C355" t="str">
            <v>01015042</v>
          </cell>
          <cell r="D355" t="str">
            <v>A1</v>
          </cell>
          <cell r="E355" t="str">
            <v>A1</v>
          </cell>
          <cell r="F355">
            <v>0</v>
          </cell>
        </row>
        <row r="356">
          <cell r="C356" t="str">
            <v>01018003</v>
          </cell>
          <cell r="D356" t="str">
            <v>A4</v>
          </cell>
          <cell r="E356" t="str">
            <v>A4</v>
          </cell>
          <cell r="F356">
            <v>0</v>
          </cell>
        </row>
        <row r="357">
          <cell r="C357" t="str">
            <v>01018002</v>
          </cell>
          <cell r="D357" t="str">
            <v>A3</v>
          </cell>
          <cell r="E357" t="str">
            <v>A3</v>
          </cell>
          <cell r="F357">
            <v>0</v>
          </cell>
        </row>
        <row r="358">
          <cell r="C358" t="str">
            <v>01018005</v>
          </cell>
          <cell r="D358" t="str">
            <v>A3</v>
          </cell>
          <cell r="E358" t="str">
            <v>A3</v>
          </cell>
          <cell r="F358">
            <v>0</v>
          </cell>
        </row>
        <row r="359">
          <cell r="C359">
            <v>0</v>
          </cell>
          <cell r="D359">
            <v>0</v>
          </cell>
          <cell r="E359">
            <v>3</v>
          </cell>
          <cell r="F359">
            <v>0</v>
          </cell>
        </row>
        <row r="360">
          <cell r="C360" t="str">
            <v>01018008</v>
          </cell>
          <cell r="D360" t="str">
            <v>A3</v>
          </cell>
          <cell r="E360" t="str">
            <v>A3</v>
          </cell>
          <cell r="F360">
            <v>0</v>
          </cell>
        </row>
        <row r="361">
          <cell r="C361" t="str">
            <v>01018007</v>
          </cell>
          <cell r="D361" t="str">
            <v>A4</v>
          </cell>
          <cell r="E361" t="str">
            <v>A3</v>
          </cell>
          <cell r="F361" t="str">
            <v>Thống nhất đề nghị của đơn vị</v>
          </cell>
        </row>
        <row r="362">
          <cell r="C362" t="str">
            <v>01018009</v>
          </cell>
          <cell r="D362" t="str">
            <v>A4</v>
          </cell>
          <cell r="E362" t="str">
            <v>A4</v>
          </cell>
          <cell r="F362">
            <v>0</v>
          </cell>
        </row>
        <row r="363">
          <cell r="C363">
            <v>0</v>
          </cell>
          <cell r="D363">
            <v>0</v>
          </cell>
          <cell r="E363">
            <v>11</v>
          </cell>
          <cell r="F363">
            <v>0</v>
          </cell>
        </row>
        <row r="364">
          <cell r="C364">
            <v>0</v>
          </cell>
          <cell r="D364">
            <v>0</v>
          </cell>
          <cell r="E364">
            <v>7</v>
          </cell>
          <cell r="F364">
            <v>0</v>
          </cell>
        </row>
        <row r="365">
          <cell r="C365" t="str">
            <v>01004005</v>
          </cell>
          <cell r="D365" t="str">
            <v>A1</v>
          </cell>
          <cell r="E365" t="str">
            <v>A1</v>
          </cell>
          <cell r="F365">
            <v>0</v>
          </cell>
        </row>
        <row r="366">
          <cell r="C366" t="str">
            <v>01002021</v>
          </cell>
          <cell r="D366" t="str">
            <v>A1</v>
          </cell>
          <cell r="E366" t="str">
            <v>A1</v>
          </cell>
          <cell r="F366">
            <v>0</v>
          </cell>
        </row>
        <row r="367">
          <cell r="C367" t="str">
            <v>01019002</v>
          </cell>
          <cell r="D367" t="str">
            <v>A4</v>
          </cell>
          <cell r="E367" t="str">
            <v>A4</v>
          </cell>
          <cell r="F367">
            <v>0</v>
          </cell>
        </row>
        <row r="368">
          <cell r="C368" t="str">
            <v>01015028</v>
          </cell>
          <cell r="D368" t="str">
            <v>A2</v>
          </cell>
          <cell r="E368" t="str">
            <v>A2</v>
          </cell>
          <cell r="F368">
            <v>0</v>
          </cell>
        </row>
        <row r="369">
          <cell r="C369" t="str">
            <v>01008034</v>
          </cell>
          <cell r="D369" t="str">
            <v>A2</v>
          </cell>
          <cell r="E369" t="str">
            <v>A2</v>
          </cell>
          <cell r="F369">
            <v>0</v>
          </cell>
        </row>
        <row r="370">
          <cell r="C370" t="str">
            <v>01015026</v>
          </cell>
          <cell r="D370" t="str">
            <v>A2</v>
          </cell>
          <cell r="E370" t="str">
            <v>A2</v>
          </cell>
          <cell r="F370">
            <v>0</v>
          </cell>
        </row>
        <row r="371">
          <cell r="C371" t="str">
            <v>01007005</v>
          </cell>
          <cell r="D371" t="str">
            <v>A2</v>
          </cell>
          <cell r="E371" t="str">
            <v>A2</v>
          </cell>
          <cell r="F371">
            <v>0</v>
          </cell>
        </row>
        <row r="372">
          <cell r="C372">
            <v>0</v>
          </cell>
          <cell r="D372">
            <v>0</v>
          </cell>
          <cell r="E372">
            <v>4</v>
          </cell>
          <cell r="F372">
            <v>0</v>
          </cell>
        </row>
        <row r="373">
          <cell r="C373" t="str">
            <v>01019001</v>
          </cell>
          <cell r="D373" t="str">
            <v>A4</v>
          </cell>
          <cell r="E373" t="str">
            <v>A4</v>
          </cell>
          <cell r="F373">
            <v>0</v>
          </cell>
        </row>
        <row r="374">
          <cell r="C374" t="str">
            <v>01005005</v>
          </cell>
          <cell r="D374" t="str">
            <v>A3</v>
          </cell>
          <cell r="E374" t="str">
            <v>A2</v>
          </cell>
          <cell r="F374" t="str">
            <v>Thống nhất đề nghị của đơn vị</v>
          </cell>
        </row>
        <row r="375">
          <cell r="C375" t="str">
            <v>01017008</v>
          </cell>
          <cell r="D375" t="str">
            <v>A3</v>
          </cell>
          <cell r="E375" t="str">
            <v>A3</v>
          </cell>
          <cell r="F375">
            <v>0</v>
          </cell>
        </row>
        <row r="376">
          <cell r="C376" t="str">
            <v>01019003</v>
          </cell>
          <cell r="D376" t="str">
            <v>A3</v>
          </cell>
          <cell r="E376" t="str">
            <v>A3</v>
          </cell>
          <cell r="F376">
            <v>0</v>
          </cell>
        </row>
        <row r="377">
          <cell r="C377">
            <v>0</v>
          </cell>
          <cell r="D377">
            <v>0</v>
          </cell>
          <cell r="E377">
            <v>3</v>
          </cell>
          <cell r="F377">
            <v>0</v>
          </cell>
        </row>
        <row r="378">
          <cell r="C378">
            <v>0</v>
          </cell>
          <cell r="D378">
            <v>0</v>
          </cell>
          <cell r="E378">
            <v>2</v>
          </cell>
          <cell r="F378">
            <v>0</v>
          </cell>
        </row>
        <row r="379">
          <cell r="C379" t="str">
            <v>01021001</v>
          </cell>
          <cell r="D379" t="str">
            <v>A1</v>
          </cell>
          <cell r="E379" t="str">
            <v>A1</v>
          </cell>
          <cell r="F379">
            <v>0</v>
          </cell>
        </row>
        <row r="380">
          <cell r="C380" t="str">
            <v>01021003</v>
          </cell>
          <cell r="D380" t="str">
            <v>A3</v>
          </cell>
          <cell r="E380" t="str">
            <v>A3</v>
          </cell>
          <cell r="F380">
            <v>0</v>
          </cell>
        </row>
        <row r="381">
          <cell r="C381">
            <v>0</v>
          </cell>
          <cell r="D381">
            <v>0</v>
          </cell>
          <cell r="E381">
            <v>1</v>
          </cell>
          <cell r="F381">
            <v>0</v>
          </cell>
        </row>
        <row r="382">
          <cell r="C382" t="str">
            <v>01021004</v>
          </cell>
          <cell r="D382" t="str">
            <v>A3</v>
          </cell>
          <cell r="E382" t="str">
            <v>A3</v>
          </cell>
          <cell r="F382">
            <v>0</v>
          </cell>
        </row>
        <row r="383">
          <cell r="C383">
            <v>0</v>
          </cell>
          <cell r="D383">
            <v>0</v>
          </cell>
          <cell r="E383">
            <v>6</v>
          </cell>
          <cell r="F383">
            <v>0</v>
          </cell>
        </row>
        <row r="384">
          <cell r="C384">
            <v>0</v>
          </cell>
          <cell r="D384">
            <v>0</v>
          </cell>
          <cell r="E384">
            <v>4</v>
          </cell>
          <cell r="F384">
            <v>0</v>
          </cell>
        </row>
        <row r="385">
          <cell r="C385" t="str">
            <v>01017003</v>
          </cell>
          <cell r="D385" t="str">
            <v>A1</v>
          </cell>
          <cell r="E385" t="str">
            <v>A1</v>
          </cell>
          <cell r="F385">
            <v>0</v>
          </cell>
        </row>
        <row r="386">
          <cell r="C386" t="str">
            <v>01023002</v>
          </cell>
          <cell r="D386" t="str">
            <v>A1</v>
          </cell>
          <cell r="E386" t="str">
            <v>A1</v>
          </cell>
          <cell r="F386">
            <v>0</v>
          </cell>
        </row>
        <row r="387">
          <cell r="C387" t="str">
            <v>01017010</v>
          </cell>
          <cell r="D387" t="str">
            <v>A2</v>
          </cell>
          <cell r="E387" t="str">
            <v>A1</v>
          </cell>
          <cell r="F387" t="str">
            <v>Thống nhất đề nghị của đơn vị</v>
          </cell>
        </row>
        <row r="388">
          <cell r="C388" t="str">
            <v>01018004</v>
          </cell>
          <cell r="D388" t="str">
            <v>A1</v>
          </cell>
          <cell r="E388" t="str">
            <v>A1</v>
          </cell>
          <cell r="F388">
            <v>0</v>
          </cell>
        </row>
        <row r="389">
          <cell r="C389">
            <v>0</v>
          </cell>
          <cell r="D389">
            <v>0</v>
          </cell>
          <cell r="E389">
            <v>2</v>
          </cell>
          <cell r="F389">
            <v>0</v>
          </cell>
        </row>
        <row r="390">
          <cell r="C390" t="str">
            <v>01025013</v>
          </cell>
          <cell r="D390" t="str">
            <v>C1</v>
          </cell>
          <cell r="E390" t="str">
            <v>C1</v>
          </cell>
          <cell r="F390" t="str">
            <v xml:space="preserve">TTHĐ thống nhất xếp loại C1. Cá nhân đã nghỉ hết phép năm học 2024-2025. Nghỉ 5 ngày làm việc trong tháng 02/2025 </v>
          </cell>
        </row>
        <row r="391">
          <cell r="C391" t="str">
            <v>01031001</v>
          </cell>
          <cell r="D391" t="str">
            <v>A4</v>
          </cell>
          <cell r="E391" t="str">
            <v>A3</v>
          </cell>
          <cell r="F391" t="str">
            <v>TTHĐ thống nhất xếp loại A3.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C11" t="str">
            <v>01001006</v>
          </cell>
          <cell r="D11" t="str">
            <v>A1</v>
          </cell>
          <cell r="E11" t="str">
            <v>A1</v>
          </cell>
        </row>
        <row r="12">
          <cell r="C12" t="str">
            <v>01002001</v>
          </cell>
          <cell r="D12" t="str">
            <v>A1</v>
          </cell>
          <cell r="E12" t="str">
            <v>A1</v>
          </cell>
        </row>
        <row r="13">
          <cell r="C13" t="str">
            <v>01014037</v>
          </cell>
          <cell r="D13" t="str">
            <v>A1</v>
          </cell>
          <cell r="E13" t="str">
            <v>A1</v>
          </cell>
        </row>
        <row r="14">
          <cell r="C14">
            <v>0</v>
          </cell>
          <cell r="D14">
            <v>0</v>
          </cell>
          <cell r="E14">
            <v>9</v>
          </cell>
        </row>
        <row r="15">
          <cell r="C15">
            <v>0</v>
          </cell>
          <cell r="D15">
            <v>0</v>
          </cell>
          <cell r="E15">
            <v>6</v>
          </cell>
        </row>
        <row r="16">
          <cell r="C16" t="str">
            <v>01002024</v>
          </cell>
          <cell r="D16" t="str">
            <v>A1</v>
          </cell>
          <cell r="E16" t="str">
            <v>A1</v>
          </cell>
        </row>
        <row r="17">
          <cell r="C17" t="str">
            <v>01003009</v>
          </cell>
          <cell r="D17" t="str">
            <v>A1</v>
          </cell>
          <cell r="E17" t="str">
            <v>A1</v>
          </cell>
        </row>
        <row r="18">
          <cell r="C18" t="str">
            <v>01003005</v>
          </cell>
          <cell r="D18" t="str">
            <v>A1</v>
          </cell>
          <cell r="E18" t="str">
            <v>A1</v>
          </cell>
        </row>
        <row r="19">
          <cell r="C19" t="str">
            <v>01023004</v>
          </cell>
          <cell r="D19" t="str">
            <v>A1</v>
          </cell>
          <cell r="E19" t="str">
            <v>A1</v>
          </cell>
        </row>
        <row r="20">
          <cell r="C20" t="str">
            <v>01003013</v>
          </cell>
          <cell r="D20" t="str">
            <v>A3</v>
          </cell>
          <cell r="E20" t="str">
            <v>A3</v>
          </cell>
        </row>
        <row r="21">
          <cell r="C21" t="str">
            <v>01003007</v>
          </cell>
          <cell r="D21" t="str">
            <v>A DN</v>
          </cell>
          <cell r="E21" t="str">
            <v>A DN</v>
          </cell>
        </row>
        <row r="22">
          <cell r="C22">
            <v>0</v>
          </cell>
          <cell r="D22">
            <v>0</v>
          </cell>
          <cell r="E22">
            <v>3</v>
          </cell>
        </row>
        <row r="23">
          <cell r="C23" t="str">
            <v>01003008</v>
          </cell>
          <cell r="D23" t="str">
            <v>A1</v>
          </cell>
          <cell r="E23" t="str">
            <v>A1</v>
          </cell>
        </row>
        <row r="24">
          <cell r="C24" t="str">
            <v>01003015</v>
          </cell>
          <cell r="D24" t="str">
            <v>A2</v>
          </cell>
          <cell r="E24" t="str">
            <v>A2</v>
          </cell>
        </row>
        <row r="25">
          <cell r="C25" t="str">
            <v>01003016</v>
          </cell>
          <cell r="D25" t="str">
            <v>A2</v>
          </cell>
          <cell r="E25" t="str">
            <v>A2</v>
          </cell>
        </row>
        <row r="26">
          <cell r="C26">
            <v>0</v>
          </cell>
          <cell r="D26">
            <v>0</v>
          </cell>
          <cell r="E26">
            <v>16</v>
          </cell>
        </row>
        <row r="27">
          <cell r="C27">
            <v>0</v>
          </cell>
          <cell r="D27">
            <v>0</v>
          </cell>
          <cell r="E27">
            <v>10</v>
          </cell>
        </row>
        <row r="28">
          <cell r="C28" t="str">
            <v>01005007</v>
          </cell>
          <cell r="D28" t="str">
            <v>A1</v>
          </cell>
          <cell r="E28" t="str">
            <v>A1</v>
          </cell>
        </row>
        <row r="29">
          <cell r="C29" t="str">
            <v>01014007</v>
          </cell>
          <cell r="D29" t="str">
            <v>A1</v>
          </cell>
          <cell r="E29" t="str">
            <v>A1</v>
          </cell>
        </row>
        <row r="30">
          <cell r="C30" t="str">
            <v>01022013</v>
          </cell>
          <cell r="D30" t="str">
            <v>A1</v>
          </cell>
          <cell r="E30" t="str">
            <v>A1</v>
          </cell>
        </row>
        <row r="31">
          <cell r="C31" t="str">
            <v>01004003</v>
          </cell>
          <cell r="D31" t="str">
            <v>A1</v>
          </cell>
          <cell r="E31" t="str">
            <v>A1</v>
          </cell>
        </row>
        <row r="32">
          <cell r="C32" t="str">
            <v>01004008</v>
          </cell>
          <cell r="D32" t="str">
            <v>A1</v>
          </cell>
          <cell r="E32" t="str">
            <v>A1</v>
          </cell>
        </row>
        <row r="33">
          <cell r="C33" t="str">
            <v>01005009</v>
          </cell>
          <cell r="D33" t="str">
            <v>A3</v>
          </cell>
          <cell r="E33" t="str">
            <v>A3</v>
          </cell>
        </row>
        <row r="34">
          <cell r="C34" t="str">
            <v>01004009</v>
          </cell>
          <cell r="D34" t="str">
            <v>A3</v>
          </cell>
          <cell r="E34" t="str">
            <v>A3</v>
          </cell>
        </row>
        <row r="35">
          <cell r="C35" t="str">
            <v>01002020</v>
          </cell>
          <cell r="D35" t="str">
            <v>A1</v>
          </cell>
          <cell r="E35" t="str">
            <v>A1</v>
          </cell>
        </row>
        <row r="36">
          <cell r="C36" t="str">
            <v>01012026</v>
          </cell>
          <cell r="D36" t="str">
            <v>A3</v>
          </cell>
          <cell r="E36" t="str">
            <v>A3</v>
          </cell>
        </row>
        <row r="37">
          <cell r="C37" t="str">
            <v>01022058</v>
          </cell>
          <cell r="D37" t="str">
            <v>A3</v>
          </cell>
          <cell r="E37" t="str">
            <v>A3</v>
          </cell>
        </row>
        <row r="38">
          <cell r="C38">
            <v>0</v>
          </cell>
          <cell r="D38">
            <v>0</v>
          </cell>
          <cell r="E38">
            <v>6</v>
          </cell>
        </row>
        <row r="39">
          <cell r="C39" t="str">
            <v>01004020</v>
          </cell>
          <cell r="D39" t="str">
            <v>A2</v>
          </cell>
          <cell r="E39" t="str">
            <v>A2</v>
          </cell>
        </row>
        <row r="40">
          <cell r="C40" t="str">
            <v>01011017</v>
          </cell>
          <cell r="D40" t="str">
            <v>A1</v>
          </cell>
          <cell r="E40" t="str">
            <v>A1</v>
          </cell>
        </row>
        <row r="41">
          <cell r="C41" t="str">
            <v>01022059</v>
          </cell>
          <cell r="D41" t="str">
            <v>A1</v>
          </cell>
          <cell r="E41" t="str">
            <v>A1</v>
          </cell>
        </row>
        <row r="42">
          <cell r="C42" t="str">
            <v>01018006</v>
          </cell>
          <cell r="D42" t="str">
            <v>A3</v>
          </cell>
          <cell r="E42" t="str">
            <v>A3</v>
          </cell>
        </row>
        <row r="43">
          <cell r="C43" t="str">
            <v>01004021</v>
          </cell>
          <cell r="D43" t="str">
            <v>A2</v>
          </cell>
          <cell r="E43" t="str">
            <v>A2</v>
          </cell>
        </row>
        <row r="44">
          <cell r="C44" t="str">
            <v>01004013</v>
          </cell>
          <cell r="D44" t="str">
            <v>A1</v>
          </cell>
          <cell r="E44" t="str">
            <v>A1</v>
          </cell>
        </row>
        <row r="45">
          <cell r="C45">
            <v>0</v>
          </cell>
          <cell r="D45">
            <v>0</v>
          </cell>
          <cell r="E45">
            <v>24</v>
          </cell>
        </row>
        <row r="46">
          <cell r="C46">
            <v>0</v>
          </cell>
          <cell r="D46">
            <v>0</v>
          </cell>
          <cell r="E46">
            <v>10</v>
          </cell>
        </row>
        <row r="47">
          <cell r="C47" t="str">
            <v>01007009</v>
          </cell>
          <cell r="D47" t="str">
            <v>A4</v>
          </cell>
          <cell r="E47" t="str">
            <v>A4</v>
          </cell>
        </row>
        <row r="48">
          <cell r="C48" t="str">
            <v>01002019</v>
          </cell>
          <cell r="D48" t="str">
            <v>A1</v>
          </cell>
          <cell r="E48" t="str">
            <v>A1</v>
          </cell>
        </row>
        <row r="49">
          <cell r="C49" t="str">
            <v>01004007</v>
          </cell>
          <cell r="D49" t="str">
            <v>A1</v>
          </cell>
          <cell r="E49" t="str">
            <v>A1</v>
          </cell>
        </row>
        <row r="50">
          <cell r="C50" t="str">
            <v>01002017</v>
          </cell>
          <cell r="D50" t="str">
            <v>A2</v>
          </cell>
          <cell r="E50" t="str">
            <v>A2</v>
          </cell>
        </row>
        <row r="51">
          <cell r="C51" t="str">
            <v>01002018</v>
          </cell>
          <cell r="D51" t="str">
            <v>A2</v>
          </cell>
          <cell r="E51" t="str">
            <v>A2</v>
          </cell>
        </row>
        <row r="52">
          <cell r="C52" t="str">
            <v>01002005</v>
          </cell>
          <cell r="D52" t="str">
            <v>A2</v>
          </cell>
          <cell r="E52" t="str">
            <v>A2</v>
          </cell>
        </row>
        <row r="53">
          <cell r="C53" t="str">
            <v>01023001</v>
          </cell>
          <cell r="D53" t="str">
            <v>A4</v>
          </cell>
          <cell r="E53" t="str">
            <v>A2</v>
          </cell>
        </row>
        <row r="54">
          <cell r="C54" t="str">
            <v>01017006</v>
          </cell>
          <cell r="D54" t="str">
            <v>A2</v>
          </cell>
          <cell r="E54" t="str">
            <v>A2</v>
          </cell>
        </row>
        <row r="55">
          <cell r="C55" t="str">
            <v>01002032</v>
          </cell>
          <cell r="D55" t="str">
            <v>A2</v>
          </cell>
          <cell r="E55" t="str">
            <v>A2</v>
          </cell>
        </row>
        <row r="56">
          <cell r="C56" t="str">
            <v>01007007</v>
          </cell>
          <cell r="D56" t="str">
            <v>A3</v>
          </cell>
          <cell r="E56" t="str">
            <v>A3</v>
          </cell>
        </row>
        <row r="57">
          <cell r="C57">
            <v>0</v>
          </cell>
          <cell r="D57">
            <v>0</v>
          </cell>
          <cell r="E57">
            <v>14</v>
          </cell>
        </row>
        <row r="58">
          <cell r="C58" t="str">
            <v>01007006</v>
          </cell>
          <cell r="D58" t="str">
            <v>A3</v>
          </cell>
          <cell r="E58" t="str">
            <v>A3</v>
          </cell>
        </row>
        <row r="59">
          <cell r="C59" t="str">
            <v>01002023</v>
          </cell>
          <cell r="D59" t="str">
            <v>A3</v>
          </cell>
          <cell r="E59" t="str">
            <v>A3</v>
          </cell>
        </row>
        <row r="60">
          <cell r="C60" t="str">
            <v>01002007</v>
          </cell>
          <cell r="D60" t="str">
            <v>A4</v>
          </cell>
          <cell r="E60" t="str">
            <v>A4</v>
          </cell>
        </row>
        <row r="61">
          <cell r="C61" t="str">
            <v>01002010</v>
          </cell>
          <cell r="D61" t="str">
            <v>A2</v>
          </cell>
          <cell r="E61" t="str">
            <v>A2</v>
          </cell>
        </row>
        <row r="62">
          <cell r="C62" t="str">
            <v>01002012</v>
          </cell>
          <cell r="D62" t="str">
            <v>A4</v>
          </cell>
          <cell r="E62" t="str">
            <v>A4</v>
          </cell>
        </row>
        <row r="63">
          <cell r="C63" t="str">
            <v>01002028</v>
          </cell>
          <cell r="D63" t="str">
            <v>A3</v>
          </cell>
          <cell r="E63" t="str">
            <v>A3</v>
          </cell>
        </row>
        <row r="64">
          <cell r="C64" t="str">
            <v>01002027</v>
          </cell>
          <cell r="D64" t="str">
            <v>A3</v>
          </cell>
          <cell r="E64" t="str">
            <v>A3</v>
          </cell>
        </row>
        <row r="65">
          <cell r="C65" t="str">
            <v>01002013</v>
          </cell>
          <cell r="D65" t="str">
            <v>A4</v>
          </cell>
          <cell r="E65" t="str">
            <v>A4</v>
          </cell>
        </row>
        <row r="66">
          <cell r="C66" t="str">
            <v>01002033</v>
          </cell>
          <cell r="D66" t="str">
            <v>A3</v>
          </cell>
          <cell r="E66" t="str">
            <v>A3</v>
          </cell>
        </row>
        <row r="67">
          <cell r="C67" t="str">
            <v>01010068</v>
          </cell>
          <cell r="D67" t="str">
            <v>A4</v>
          </cell>
          <cell r="E67" t="str">
            <v>A4</v>
          </cell>
        </row>
        <row r="68">
          <cell r="C68" t="str">
            <v>01002040</v>
          </cell>
          <cell r="D68" t="str">
            <v>A3</v>
          </cell>
          <cell r="E68" t="str">
            <v>A3</v>
          </cell>
        </row>
        <row r="69">
          <cell r="C69" t="str">
            <v>01002041</v>
          </cell>
          <cell r="D69" t="str">
            <v>A3</v>
          </cell>
          <cell r="E69" t="str">
            <v>A3</v>
          </cell>
        </row>
        <row r="70">
          <cell r="C70" t="str">
            <v>01002035</v>
          </cell>
          <cell r="D70" t="str">
            <v>A3</v>
          </cell>
          <cell r="E70" t="str">
            <v>A2</v>
          </cell>
        </row>
        <row r="71">
          <cell r="C71" t="str">
            <v>01002036</v>
          </cell>
          <cell r="D71" t="str">
            <v>A3</v>
          </cell>
          <cell r="E71" t="str">
            <v>A2</v>
          </cell>
        </row>
        <row r="72">
          <cell r="C72">
            <v>0</v>
          </cell>
          <cell r="D72">
            <v>0</v>
          </cell>
          <cell r="E72">
            <v>15</v>
          </cell>
        </row>
        <row r="73">
          <cell r="C73">
            <v>0</v>
          </cell>
          <cell r="D73">
            <v>0</v>
          </cell>
          <cell r="E73">
            <v>7</v>
          </cell>
        </row>
        <row r="74">
          <cell r="C74" t="str">
            <v>01007008</v>
          </cell>
          <cell r="D74" t="str">
            <v>A1</v>
          </cell>
          <cell r="E74" t="str">
            <v>A1</v>
          </cell>
        </row>
        <row r="75">
          <cell r="C75" t="str">
            <v>01009018</v>
          </cell>
          <cell r="D75" t="str">
            <v>A3</v>
          </cell>
          <cell r="E75" t="str">
            <v>A3</v>
          </cell>
        </row>
        <row r="76">
          <cell r="C76" t="str">
            <v>01009010</v>
          </cell>
          <cell r="D76" t="str">
            <v>A3</v>
          </cell>
          <cell r="E76" t="str">
            <v>A3</v>
          </cell>
        </row>
        <row r="77">
          <cell r="C77" t="str">
            <v>01002004</v>
          </cell>
          <cell r="D77" t="str">
            <v>A1</v>
          </cell>
          <cell r="E77" t="str">
            <v>A1</v>
          </cell>
        </row>
        <row r="78">
          <cell r="C78" t="str">
            <v>01009008</v>
          </cell>
          <cell r="D78" t="str">
            <v>A3</v>
          </cell>
          <cell r="E78" t="str">
            <v>A3</v>
          </cell>
        </row>
        <row r="79">
          <cell r="C79" t="str">
            <v>01007004</v>
          </cell>
          <cell r="D79" t="str">
            <v>A3</v>
          </cell>
          <cell r="E79" t="str">
            <v>A3</v>
          </cell>
        </row>
        <row r="80">
          <cell r="C80" t="str">
            <v>01014012</v>
          </cell>
          <cell r="D80" t="str">
            <v>A3</v>
          </cell>
          <cell r="E80" t="str">
            <v>A3</v>
          </cell>
        </row>
        <row r="81">
          <cell r="C81">
            <v>0</v>
          </cell>
          <cell r="D81">
            <v>0</v>
          </cell>
          <cell r="E81">
            <v>8</v>
          </cell>
        </row>
        <row r="82">
          <cell r="C82" t="str">
            <v>01002008</v>
          </cell>
          <cell r="D82" t="str">
            <v>A3</v>
          </cell>
          <cell r="E82" t="str">
            <v>A3</v>
          </cell>
        </row>
        <row r="83">
          <cell r="C83" t="str">
            <v>01009019</v>
          </cell>
          <cell r="D83" t="str">
            <v>A3</v>
          </cell>
          <cell r="E83" t="str">
            <v>A3</v>
          </cell>
        </row>
        <row r="84">
          <cell r="C84" t="str">
            <v>01009011</v>
          </cell>
          <cell r="D84" t="str">
            <v>A1</v>
          </cell>
          <cell r="E84" t="str">
            <v>A1</v>
          </cell>
        </row>
        <row r="85">
          <cell r="C85" t="str">
            <v>01009028</v>
          </cell>
          <cell r="D85" t="str">
            <v>A3</v>
          </cell>
          <cell r="E85" t="str">
            <v>A3</v>
          </cell>
        </row>
        <row r="86">
          <cell r="C86" t="str">
            <v>01009026</v>
          </cell>
          <cell r="D86" t="str">
            <v>A1</v>
          </cell>
          <cell r="E86" t="str">
            <v>A1</v>
          </cell>
        </row>
        <row r="87">
          <cell r="C87" t="str">
            <v>01007003</v>
          </cell>
          <cell r="D87" t="str">
            <v>A3</v>
          </cell>
          <cell r="E87" t="str">
            <v>A3</v>
          </cell>
        </row>
        <row r="88">
          <cell r="C88" t="str">
            <v>01009029</v>
          </cell>
          <cell r="D88" t="str">
            <v>A3</v>
          </cell>
          <cell r="E88" t="str">
            <v>A3</v>
          </cell>
        </row>
        <row r="89">
          <cell r="C89" t="str">
            <v>01002038</v>
          </cell>
          <cell r="D89" t="str">
            <v>A3</v>
          </cell>
          <cell r="E89" t="str">
            <v>A3</v>
          </cell>
        </row>
        <row r="90">
          <cell r="C90">
            <v>0</v>
          </cell>
          <cell r="D90">
            <v>0</v>
          </cell>
          <cell r="E90">
            <v>8</v>
          </cell>
        </row>
        <row r="91">
          <cell r="C91">
            <v>0</v>
          </cell>
          <cell r="D91">
            <v>0</v>
          </cell>
          <cell r="E91">
            <v>7</v>
          </cell>
        </row>
        <row r="92">
          <cell r="C92" t="str">
            <v>01009009</v>
          </cell>
          <cell r="D92" t="str">
            <v>A3</v>
          </cell>
          <cell r="E92" t="str">
            <v>A2</v>
          </cell>
        </row>
        <row r="93">
          <cell r="C93" t="str">
            <v>01003002</v>
          </cell>
          <cell r="D93" t="str">
            <v>A3</v>
          </cell>
          <cell r="E93" t="str">
            <v>A3</v>
          </cell>
        </row>
        <row r="94">
          <cell r="C94" t="str">
            <v>01013032</v>
          </cell>
          <cell r="D94" t="str">
            <v>A3</v>
          </cell>
          <cell r="E94" t="str">
            <v>A3</v>
          </cell>
        </row>
        <row r="95">
          <cell r="C95" t="str">
            <v>01022061</v>
          </cell>
          <cell r="D95" t="str">
            <v>A3</v>
          </cell>
          <cell r="E95" t="str">
            <v>A3</v>
          </cell>
        </row>
        <row r="96">
          <cell r="C96" t="str">
            <v>01015027</v>
          </cell>
          <cell r="D96" t="str">
            <v>A3</v>
          </cell>
          <cell r="E96" t="str">
            <v>A3</v>
          </cell>
        </row>
        <row r="97">
          <cell r="C97" t="str">
            <v>01010038</v>
          </cell>
          <cell r="D97" t="str">
            <v>A3</v>
          </cell>
          <cell r="E97" t="str">
            <v>A2</v>
          </cell>
        </row>
        <row r="98">
          <cell r="C98" t="str">
            <v>01002002</v>
          </cell>
          <cell r="D98" t="str">
            <v>A3</v>
          </cell>
          <cell r="E98" t="str">
            <v>A3</v>
          </cell>
        </row>
        <row r="99">
          <cell r="C99">
            <v>0</v>
          </cell>
          <cell r="D99">
            <v>0</v>
          </cell>
          <cell r="E99">
            <v>1</v>
          </cell>
        </row>
        <row r="100">
          <cell r="C100" t="str">
            <v>01006006</v>
          </cell>
          <cell r="D100" t="str">
            <v>A3</v>
          </cell>
          <cell r="E100" t="str">
            <v>A3</v>
          </cell>
        </row>
        <row r="101">
          <cell r="C101">
            <v>0</v>
          </cell>
          <cell r="D101">
            <v>0</v>
          </cell>
          <cell r="E101">
            <v>4</v>
          </cell>
        </row>
        <row r="102">
          <cell r="C102">
            <v>0</v>
          </cell>
          <cell r="D102">
            <v>0</v>
          </cell>
          <cell r="E102">
            <v>2</v>
          </cell>
        </row>
        <row r="103">
          <cell r="C103" t="str">
            <v>01025001</v>
          </cell>
          <cell r="D103" t="str">
            <v>A1</v>
          </cell>
          <cell r="E103" t="str">
            <v>A1</v>
          </cell>
        </row>
        <row r="104">
          <cell r="C104" t="str">
            <v>01002039</v>
          </cell>
          <cell r="D104" t="str">
            <v>A2</v>
          </cell>
          <cell r="E104" t="str">
            <v>A2</v>
          </cell>
        </row>
        <row r="105">
          <cell r="C105">
            <v>0</v>
          </cell>
          <cell r="D105">
            <v>0</v>
          </cell>
          <cell r="E105">
            <v>2</v>
          </cell>
        </row>
        <row r="106">
          <cell r="C106" t="str">
            <v>01005003</v>
          </cell>
          <cell r="D106" t="str">
            <v>A1</v>
          </cell>
          <cell r="E106" t="str">
            <v>A1</v>
          </cell>
        </row>
        <row r="107">
          <cell r="C107" t="str">
            <v>01005011</v>
          </cell>
          <cell r="D107" t="str">
            <v>A4</v>
          </cell>
          <cell r="E107" t="str">
            <v>A4</v>
          </cell>
        </row>
        <row r="108">
          <cell r="C108">
            <v>0</v>
          </cell>
          <cell r="D108">
            <v>0</v>
          </cell>
          <cell r="E108">
            <v>28</v>
          </cell>
        </row>
        <row r="109">
          <cell r="C109">
            <v>0</v>
          </cell>
          <cell r="D109">
            <v>0</v>
          </cell>
          <cell r="E109">
            <v>10</v>
          </cell>
        </row>
        <row r="110">
          <cell r="C110" t="str">
            <v>01008028</v>
          </cell>
          <cell r="D110" t="str">
            <v>A1</v>
          </cell>
          <cell r="E110" t="str">
            <v>A1</v>
          </cell>
        </row>
        <row r="111">
          <cell r="C111" t="str">
            <v>01008002</v>
          </cell>
          <cell r="D111" t="str">
            <v>A1</v>
          </cell>
          <cell r="E111" t="str">
            <v>A1</v>
          </cell>
        </row>
        <row r="112">
          <cell r="C112" t="str">
            <v>01008049</v>
          </cell>
          <cell r="D112" t="str">
            <v>A1</v>
          </cell>
          <cell r="E112" t="str">
            <v>A1</v>
          </cell>
        </row>
        <row r="113">
          <cell r="C113" t="str">
            <v>01008004</v>
          </cell>
          <cell r="D113" t="str">
            <v>A1</v>
          </cell>
          <cell r="E113" t="str">
            <v>A1</v>
          </cell>
        </row>
        <row r="114">
          <cell r="C114" t="str">
            <v>01009007</v>
          </cell>
          <cell r="D114" t="str">
            <v>A1</v>
          </cell>
          <cell r="E114" t="str">
            <v>A1</v>
          </cell>
        </row>
        <row r="115">
          <cell r="C115" t="str">
            <v>01008008</v>
          </cell>
          <cell r="D115" t="str">
            <v>A1</v>
          </cell>
          <cell r="E115" t="str">
            <v>A1</v>
          </cell>
        </row>
        <row r="116">
          <cell r="C116" t="str">
            <v>01008006</v>
          </cell>
          <cell r="D116" t="str">
            <v>A1</v>
          </cell>
          <cell r="E116" t="str">
            <v>A1</v>
          </cell>
        </row>
        <row r="117">
          <cell r="C117" t="str">
            <v>01017009</v>
          </cell>
          <cell r="D117" t="str">
            <v>A4</v>
          </cell>
          <cell r="E117" t="str">
            <v>A4</v>
          </cell>
        </row>
        <row r="118">
          <cell r="C118" t="str">
            <v>01008005</v>
          </cell>
          <cell r="D118" t="str">
            <v>A2</v>
          </cell>
          <cell r="E118" t="str">
            <v>A2</v>
          </cell>
        </row>
        <row r="119">
          <cell r="C119" t="str">
            <v>01009014</v>
          </cell>
          <cell r="D119" t="str">
            <v>A3</v>
          </cell>
          <cell r="E119" t="str">
            <v>A3</v>
          </cell>
        </row>
        <row r="120">
          <cell r="C120">
            <v>0</v>
          </cell>
          <cell r="D120">
            <v>0</v>
          </cell>
          <cell r="E120">
            <v>18</v>
          </cell>
        </row>
        <row r="121">
          <cell r="C121" t="str">
            <v>01008021</v>
          </cell>
          <cell r="D121" t="str">
            <v>A2</v>
          </cell>
          <cell r="E121" t="str">
            <v>A1</v>
          </cell>
        </row>
        <row r="122">
          <cell r="C122" t="str">
            <v>01008009</v>
          </cell>
          <cell r="D122" t="str">
            <v>A1</v>
          </cell>
          <cell r="E122" t="str">
            <v>A1</v>
          </cell>
        </row>
        <row r="123">
          <cell r="C123" t="str">
            <v>01008031</v>
          </cell>
          <cell r="D123" t="str">
            <v>A2</v>
          </cell>
          <cell r="E123" t="str">
            <v>A2</v>
          </cell>
        </row>
        <row r="124">
          <cell r="C124" t="str">
            <v>01008039</v>
          </cell>
          <cell r="D124" t="str">
            <v>A2</v>
          </cell>
          <cell r="E124" t="str">
            <v>A2</v>
          </cell>
        </row>
        <row r="125">
          <cell r="C125" t="str">
            <v>01008040</v>
          </cell>
          <cell r="D125" t="str">
            <v>A2</v>
          </cell>
          <cell r="E125" t="str">
            <v>A2</v>
          </cell>
        </row>
        <row r="126">
          <cell r="C126" t="str">
            <v>01008041</v>
          </cell>
          <cell r="D126" t="str">
            <v>A2</v>
          </cell>
          <cell r="E126" t="str">
            <v>A2</v>
          </cell>
        </row>
        <row r="127">
          <cell r="C127" t="str">
            <v>01012027</v>
          </cell>
          <cell r="D127" t="str">
            <v>A2</v>
          </cell>
          <cell r="E127" t="str">
            <v>A1</v>
          </cell>
        </row>
        <row r="128">
          <cell r="C128" t="str">
            <v>01008012</v>
          </cell>
          <cell r="D128" t="str">
            <v>A3</v>
          </cell>
          <cell r="E128" t="str">
            <v>A2</v>
          </cell>
        </row>
        <row r="129">
          <cell r="C129" t="str">
            <v>01008033</v>
          </cell>
          <cell r="D129" t="str">
            <v>A3</v>
          </cell>
          <cell r="E129" t="str">
            <v>A2</v>
          </cell>
        </row>
        <row r="130">
          <cell r="C130" t="str">
            <v>01013033</v>
          </cell>
          <cell r="D130" t="str">
            <v>A4</v>
          </cell>
          <cell r="E130" t="str">
            <v>A4</v>
          </cell>
        </row>
        <row r="131">
          <cell r="C131" t="str">
            <v>01009015</v>
          </cell>
          <cell r="D131" t="str">
            <v>A3</v>
          </cell>
          <cell r="E131" t="str">
            <v>A3</v>
          </cell>
        </row>
        <row r="132">
          <cell r="C132" t="str">
            <v>01008042</v>
          </cell>
          <cell r="D132" t="str">
            <v>A4</v>
          </cell>
          <cell r="E132" t="str">
            <v>A4</v>
          </cell>
        </row>
        <row r="133">
          <cell r="C133" t="str">
            <v>01008044</v>
          </cell>
          <cell r="D133" t="str">
            <v>A3</v>
          </cell>
          <cell r="E133" t="str">
            <v>A3</v>
          </cell>
        </row>
        <row r="134">
          <cell r="C134" t="str">
            <v>01008045</v>
          </cell>
          <cell r="D134" t="str">
            <v>A3</v>
          </cell>
          <cell r="E134" t="str">
            <v>A3</v>
          </cell>
        </row>
        <row r="135">
          <cell r="C135" t="str">
            <v>01008048</v>
          </cell>
          <cell r="D135" t="str">
            <v>A2</v>
          </cell>
          <cell r="E135" t="str">
            <v>A1</v>
          </cell>
        </row>
        <row r="136">
          <cell r="C136" t="str">
            <v>01002034</v>
          </cell>
          <cell r="D136" t="str">
            <v>A2</v>
          </cell>
          <cell r="E136" t="str">
            <v>A1</v>
          </cell>
        </row>
        <row r="137">
          <cell r="C137" t="str">
            <v>01008050</v>
          </cell>
          <cell r="D137" t="str">
            <v>A2</v>
          </cell>
          <cell r="E137" t="str">
            <v>A2</v>
          </cell>
        </row>
        <row r="138">
          <cell r="C138" t="str">
            <v>01008051</v>
          </cell>
          <cell r="D138" t="str">
            <v>A3</v>
          </cell>
          <cell r="E138" t="str">
            <v>A3</v>
          </cell>
        </row>
        <row r="139">
          <cell r="C139">
            <v>0</v>
          </cell>
          <cell r="D139">
            <v>0</v>
          </cell>
          <cell r="E139">
            <v>21</v>
          </cell>
        </row>
        <row r="140">
          <cell r="C140">
            <v>0</v>
          </cell>
          <cell r="D140">
            <v>0</v>
          </cell>
          <cell r="E140">
            <v>21</v>
          </cell>
        </row>
        <row r="141">
          <cell r="C141" t="str">
            <v>01022003</v>
          </cell>
          <cell r="D141" t="str">
            <v>A4</v>
          </cell>
          <cell r="E141" t="str">
            <v>A2</v>
          </cell>
        </row>
        <row r="142">
          <cell r="C142" t="str">
            <v>01010007</v>
          </cell>
          <cell r="D142" t="str">
            <v>A2</v>
          </cell>
          <cell r="E142" t="str">
            <v>A2</v>
          </cell>
        </row>
        <row r="143">
          <cell r="C143" t="str">
            <v>01010033</v>
          </cell>
          <cell r="D143" t="str">
            <v>A4</v>
          </cell>
          <cell r="E143" t="str">
            <v>A4</v>
          </cell>
        </row>
        <row r="144">
          <cell r="C144" t="str">
            <v>01010037</v>
          </cell>
          <cell r="D144" t="str">
            <v>A4</v>
          </cell>
          <cell r="E144" t="str">
            <v>A4</v>
          </cell>
        </row>
        <row r="145">
          <cell r="C145" t="str">
            <v>01010031</v>
          </cell>
          <cell r="D145" t="str">
            <v>A3</v>
          </cell>
          <cell r="E145" t="str">
            <v>A3</v>
          </cell>
        </row>
        <row r="146">
          <cell r="C146" t="str">
            <v>01010016</v>
          </cell>
          <cell r="D146" t="str">
            <v>A4</v>
          </cell>
          <cell r="E146" t="str">
            <v>A4</v>
          </cell>
        </row>
        <row r="147">
          <cell r="C147" t="str">
            <v>01010028</v>
          </cell>
          <cell r="D147" t="str">
            <v>A4</v>
          </cell>
          <cell r="E147" t="str">
            <v>A4</v>
          </cell>
        </row>
        <row r="148">
          <cell r="C148" t="str">
            <v>01010017</v>
          </cell>
          <cell r="D148" t="str">
            <v>A4</v>
          </cell>
          <cell r="E148" t="str">
            <v>A4</v>
          </cell>
        </row>
        <row r="149">
          <cell r="C149" t="str">
            <v>01010012</v>
          </cell>
          <cell r="D149" t="str">
            <v>A3</v>
          </cell>
          <cell r="E149" t="str">
            <v>A3</v>
          </cell>
        </row>
        <row r="150">
          <cell r="C150" t="str">
            <v>01010029</v>
          </cell>
          <cell r="D150" t="str">
            <v>A3</v>
          </cell>
          <cell r="E150" t="str">
            <v>A3</v>
          </cell>
        </row>
        <row r="151">
          <cell r="C151" t="str">
            <v>01010024</v>
          </cell>
          <cell r="D151" t="str">
            <v>A4</v>
          </cell>
          <cell r="E151" t="str">
            <v>A4</v>
          </cell>
        </row>
        <row r="152">
          <cell r="C152" t="str">
            <v>01004012</v>
          </cell>
          <cell r="D152" t="str">
            <v>A4</v>
          </cell>
          <cell r="E152" t="str">
            <v>A4</v>
          </cell>
        </row>
        <row r="153">
          <cell r="C153" t="str">
            <v>01010023</v>
          </cell>
          <cell r="D153" t="str">
            <v>A3</v>
          </cell>
          <cell r="E153" t="str">
            <v>A3</v>
          </cell>
        </row>
        <row r="154">
          <cell r="C154" t="str">
            <v>01022048</v>
          </cell>
          <cell r="D154" t="str">
            <v>A3</v>
          </cell>
          <cell r="E154" t="str">
            <v>A3</v>
          </cell>
        </row>
        <row r="155">
          <cell r="C155" t="str">
            <v>01010006</v>
          </cell>
          <cell r="D155" t="str">
            <v>A3</v>
          </cell>
          <cell r="E155" t="str">
            <v>A3</v>
          </cell>
        </row>
        <row r="156">
          <cell r="C156" t="str">
            <v>01010026</v>
          </cell>
          <cell r="D156" t="str">
            <v>A2</v>
          </cell>
          <cell r="E156" t="str">
            <v>A2</v>
          </cell>
        </row>
        <row r="157">
          <cell r="C157" t="str">
            <v>01010021</v>
          </cell>
          <cell r="D157" t="str">
            <v>A4</v>
          </cell>
          <cell r="E157" t="str">
            <v>A4</v>
          </cell>
        </row>
        <row r="158">
          <cell r="C158" t="str">
            <v>01010030</v>
          </cell>
          <cell r="D158" t="str">
            <v>A1</v>
          </cell>
          <cell r="E158" t="str">
            <v>A1</v>
          </cell>
        </row>
        <row r="159">
          <cell r="C159" t="str">
            <v>01022005</v>
          </cell>
          <cell r="D159" t="str">
            <v>A4</v>
          </cell>
          <cell r="E159" t="str">
            <v>A4</v>
          </cell>
        </row>
        <row r="160">
          <cell r="C160" t="str">
            <v>01010022</v>
          </cell>
          <cell r="D160" t="str">
            <v>A2</v>
          </cell>
          <cell r="E160" t="str">
            <v>A2</v>
          </cell>
        </row>
        <row r="161">
          <cell r="C161" t="str">
            <v>01010032</v>
          </cell>
          <cell r="D161" t="str">
            <v>A3</v>
          </cell>
          <cell r="E161" t="str">
            <v>A3</v>
          </cell>
        </row>
        <row r="162">
          <cell r="C162">
            <v>0</v>
          </cell>
          <cell r="D162">
            <v>0</v>
          </cell>
          <cell r="E162">
            <v>16</v>
          </cell>
        </row>
        <row r="163">
          <cell r="C163">
            <v>0</v>
          </cell>
          <cell r="D163">
            <v>0</v>
          </cell>
          <cell r="E163">
            <v>16</v>
          </cell>
        </row>
        <row r="164">
          <cell r="C164" t="str">
            <v>01010039</v>
          </cell>
          <cell r="D164" t="str">
            <v>A1</v>
          </cell>
          <cell r="E164" t="str">
            <v>A1</v>
          </cell>
        </row>
        <row r="165">
          <cell r="C165" t="str">
            <v>01010040</v>
          </cell>
          <cell r="D165" t="str">
            <v>A DN</v>
          </cell>
          <cell r="E165" t="str">
            <v>A DN</v>
          </cell>
        </row>
        <row r="166">
          <cell r="C166" t="str">
            <v>01010009</v>
          </cell>
          <cell r="D166" t="str">
            <v>A4</v>
          </cell>
          <cell r="E166" t="str">
            <v>A4</v>
          </cell>
        </row>
        <row r="167">
          <cell r="C167" t="str">
            <v>01010020</v>
          </cell>
          <cell r="D167" t="str">
            <v>A3</v>
          </cell>
          <cell r="E167" t="str">
            <v>A3</v>
          </cell>
        </row>
        <row r="168">
          <cell r="C168" t="str">
            <v>01010018</v>
          </cell>
          <cell r="D168" t="str">
            <v>A2</v>
          </cell>
          <cell r="E168" t="str">
            <v>A2</v>
          </cell>
        </row>
        <row r="169">
          <cell r="C169" t="str">
            <v>01010019</v>
          </cell>
          <cell r="D169" t="str">
            <v>A3</v>
          </cell>
          <cell r="E169" t="str">
            <v>A3</v>
          </cell>
        </row>
        <row r="170">
          <cell r="C170" t="str">
            <v>01010015</v>
          </cell>
          <cell r="D170" t="str">
            <v>A3</v>
          </cell>
          <cell r="E170" t="str">
            <v>A3</v>
          </cell>
        </row>
        <row r="171">
          <cell r="C171" t="str">
            <v>01010027</v>
          </cell>
          <cell r="D171" t="str">
            <v>A3</v>
          </cell>
          <cell r="E171" t="str">
            <v>A3</v>
          </cell>
        </row>
        <row r="172">
          <cell r="C172" t="str">
            <v>01002025</v>
          </cell>
          <cell r="D172" t="str">
            <v>A3</v>
          </cell>
          <cell r="E172" t="str">
            <v>A3</v>
          </cell>
        </row>
        <row r="173">
          <cell r="C173" t="str">
            <v>01010162</v>
          </cell>
          <cell r="D173" t="str">
            <v>A4</v>
          </cell>
          <cell r="E173" t="str">
            <v>A4</v>
          </cell>
        </row>
        <row r="174">
          <cell r="C174" t="str">
            <v>01010141</v>
          </cell>
          <cell r="D174" t="str">
            <v>A4</v>
          </cell>
          <cell r="E174" t="str">
            <v>A3</v>
          </cell>
        </row>
        <row r="175">
          <cell r="C175" t="str">
            <v>01010254</v>
          </cell>
          <cell r="D175" t="str">
            <v>A DN</v>
          </cell>
          <cell r="E175" t="str">
            <v>A DN</v>
          </cell>
        </row>
        <row r="176">
          <cell r="C176" t="str">
            <v>01010260</v>
          </cell>
          <cell r="D176" t="str">
            <v>A3</v>
          </cell>
          <cell r="E176" t="str">
            <v>A3</v>
          </cell>
        </row>
        <row r="177">
          <cell r="C177" t="str">
            <v>01010288</v>
          </cell>
          <cell r="D177" t="str">
            <v>A3</v>
          </cell>
          <cell r="E177" t="str">
            <v>A3</v>
          </cell>
        </row>
        <row r="178">
          <cell r="C178" t="str">
            <v>01027013</v>
          </cell>
          <cell r="D178" t="str">
            <v>A3</v>
          </cell>
          <cell r="E178" t="str">
            <v>A3</v>
          </cell>
        </row>
        <row r="179">
          <cell r="C179" t="str">
            <v>01027003</v>
          </cell>
          <cell r="D179" t="str">
            <v>A3</v>
          </cell>
          <cell r="E179" t="str">
            <v>A3</v>
          </cell>
        </row>
        <row r="180">
          <cell r="C180">
            <v>0</v>
          </cell>
          <cell r="D180">
            <v>0</v>
          </cell>
          <cell r="E180">
            <v>15</v>
          </cell>
        </row>
        <row r="181">
          <cell r="C181">
            <v>0</v>
          </cell>
          <cell r="D181">
            <v>0</v>
          </cell>
          <cell r="E181">
            <v>15</v>
          </cell>
        </row>
        <row r="182">
          <cell r="C182" t="str">
            <v>01011002</v>
          </cell>
          <cell r="D182" t="str">
            <v>A2</v>
          </cell>
          <cell r="E182" t="str">
            <v>A2</v>
          </cell>
        </row>
        <row r="183">
          <cell r="C183" t="str">
            <v>01011012</v>
          </cell>
          <cell r="D183" t="str">
            <v>A1</v>
          </cell>
          <cell r="E183" t="str">
            <v>A1</v>
          </cell>
        </row>
        <row r="184">
          <cell r="C184" t="str">
            <v>01011005</v>
          </cell>
          <cell r="D184" t="str">
            <v>A3</v>
          </cell>
          <cell r="E184" t="str">
            <v>A3</v>
          </cell>
        </row>
        <row r="185">
          <cell r="C185" t="str">
            <v>01011011</v>
          </cell>
          <cell r="D185" t="str">
            <v>A3</v>
          </cell>
          <cell r="E185" t="str">
            <v>A3</v>
          </cell>
        </row>
        <row r="186">
          <cell r="C186" t="str">
            <v>01011013</v>
          </cell>
          <cell r="D186" t="str">
            <v>A3</v>
          </cell>
          <cell r="E186" t="str">
            <v>A3</v>
          </cell>
        </row>
        <row r="187">
          <cell r="C187" t="str">
            <v>01011009</v>
          </cell>
          <cell r="D187" t="str">
            <v>A2</v>
          </cell>
          <cell r="E187" t="str">
            <v>A1</v>
          </cell>
        </row>
        <row r="188">
          <cell r="C188" t="str">
            <v>01011001</v>
          </cell>
          <cell r="D188" t="str">
            <v>A4</v>
          </cell>
          <cell r="E188" t="str">
            <v>A4</v>
          </cell>
        </row>
        <row r="189">
          <cell r="C189" t="str">
            <v>01011014</v>
          </cell>
          <cell r="D189" t="str">
            <v>A4</v>
          </cell>
          <cell r="E189" t="str">
            <v>A4</v>
          </cell>
        </row>
        <row r="190">
          <cell r="C190" t="str">
            <v>01011016</v>
          </cell>
          <cell r="D190" t="str">
            <v>A3</v>
          </cell>
          <cell r="E190" t="str">
            <v>A3</v>
          </cell>
        </row>
        <row r="191">
          <cell r="C191" t="str">
            <v>01011007</v>
          </cell>
          <cell r="D191" t="str">
            <v>A1</v>
          </cell>
          <cell r="E191" t="str">
            <v>A1</v>
          </cell>
        </row>
        <row r="192">
          <cell r="C192" t="str">
            <v>01011008</v>
          </cell>
          <cell r="D192" t="str">
            <v>A2</v>
          </cell>
          <cell r="E192" t="str">
            <v>A1</v>
          </cell>
        </row>
        <row r="193">
          <cell r="C193" t="str">
            <v>01011015</v>
          </cell>
          <cell r="D193" t="str">
            <v>A2</v>
          </cell>
          <cell r="E193" t="str">
            <v>A1</v>
          </cell>
        </row>
        <row r="194">
          <cell r="C194" t="str">
            <v>01011010</v>
          </cell>
          <cell r="D194" t="str">
            <v>A3</v>
          </cell>
          <cell r="E194" t="str">
            <v>A3</v>
          </cell>
        </row>
        <row r="195">
          <cell r="C195" t="str">
            <v>01011018</v>
          </cell>
          <cell r="D195" t="str">
            <v>A1</v>
          </cell>
          <cell r="E195" t="str">
            <v>A1</v>
          </cell>
        </row>
        <row r="196">
          <cell r="C196" t="str">
            <v>01011006</v>
          </cell>
          <cell r="D196" t="str">
            <v>A2</v>
          </cell>
          <cell r="E196" t="str">
            <v>A2</v>
          </cell>
        </row>
        <row r="197">
          <cell r="C197">
            <v>0</v>
          </cell>
          <cell r="D197">
            <v>0</v>
          </cell>
          <cell r="E197">
            <v>28</v>
          </cell>
        </row>
        <row r="198">
          <cell r="C198">
            <v>0</v>
          </cell>
          <cell r="D198">
            <v>0</v>
          </cell>
          <cell r="E198">
            <v>28</v>
          </cell>
        </row>
        <row r="199">
          <cell r="C199" t="str">
            <v>01012003</v>
          </cell>
          <cell r="D199" t="str">
            <v>A1</v>
          </cell>
          <cell r="E199" t="str">
            <v>A1</v>
          </cell>
        </row>
        <row r="200">
          <cell r="C200" t="str">
            <v>01012008</v>
          </cell>
          <cell r="D200" t="str">
            <v>A3</v>
          </cell>
          <cell r="E200" t="str">
            <v>A3</v>
          </cell>
        </row>
        <row r="201">
          <cell r="C201" t="str">
            <v>01012007</v>
          </cell>
          <cell r="D201" t="str">
            <v>A3</v>
          </cell>
          <cell r="E201" t="str">
            <v>A3</v>
          </cell>
        </row>
        <row r="202">
          <cell r="C202" t="str">
            <v>01012013</v>
          </cell>
          <cell r="D202" t="str">
            <v>A3</v>
          </cell>
          <cell r="E202" t="str">
            <v>A2</v>
          </cell>
        </row>
        <row r="203">
          <cell r="C203" t="str">
            <v>01012023</v>
          </cell>
          <cell r="D203" t="str">
            <v>A3</v>
          </cell>
          <cell r="E203" t="str">
            <v>A2</v>
          </cell>
        </row>
        <row r="204">
          <cell r="C204" t="str">
            <v>01012014</v>
          </cell>
          <cell r="D204" t="str">
            <v>A3</v>
          </cell>
          <cell r="E204" t="str">
            <v>A3</v>
          </cell>
        </row>
        <row r="205">
          <cell r="C205" t="str">
            <v>01012005</v>
          </cell>
          <cell r="D205" t="str">
            <v>A3</v>
          </cell>
          <cell r="E205" t="str">
            <v>A3</v>
          </cell>
        </row>
        <row r="206">
          <cell r="C206" t="str">
            <v>01012006</v>
          </cell>
          <cell r="D206" t="str">
            <v>A3</v>
          </cell>
          <cell r="E206" t="str">
            <v>A2</v>
          </cell>
        </row>
        <row r="207">
          <cell r="C207" t="str">
            <v>01012004</v>
          </cell>
          <cell r="D207" t="str">
            <v>A4</v>
          </cell>
          <cell r="E207" t="str">
            <v>A4</v>
          </cell>
        </row>
        <row r="208">
          <cell r="C208" t="str">
            <v>01012012</v>
          </cell>
          <cell r="D208" t="str">
            <v>A4</v>
          </cell>
          <cell r="E208" t="str">
            <v>A4</v>
          </cell>
        </row>
        <row r="209">
          <cell r="C209" t="str">
            <v>01012016</v>
          </cell>
          <cell r="D209" t="str">
            <v>A1</v>
          </cell>
          <cell r="E209" t="str">
            <v>A1</v>
          </cell>
        </row>
        <row r="210">
          <cell r="C210" t="str">
            <v>01012015</v>
          </cell>
          <cell r="D210" t="str">
            <v>A4</v>
          </cell>
          <cell r="E210" t="str">
            <v>A4</v>
          </cell>
        </row>
        <row r="211">
          <cell r="C211" t="str">
            <v>01012019</v>
          </cell>
          <cell r="D211" t="str">
            <v>A3</v>
          </cell>
          <cell r="E211" t="str">
            <v>A2</v>
          </cell>
        </row>
        <row r="212">
          <cell r="C212" t="str">
            <v>01012018</v>
          </cell>
          <cell r="D212" t="str">
            <v>A3</v>
          </cell>
          <cell r="E212" t="str">
            <v>A3</v>
          </cell>
        </row>
        <row r="213">
          <cell r="C213" t="str">
            <v>01012017</v>
          </cell>
          <cell r="D213" t="str">
            <v>A4</v>
          </cell>
          <cell r="E213" t="str">
            <v>A4</v>
          </cell>
        </row>
        <row r="214">
          <cell r="C214" t="str">
            <v>01012022</v>
          </cell>
          <cell r="D214" t="str">
            <v>C1</v>
          </cell>
          <cell r="E214" t="str">
            <v>C1</v>
          </cell>
        </row>
        <row r="215">
          <cell r="C215" t="str">
            <v>01012020</v>
          </cell>
          <cell r="D215" t="str">
            <v>A3</v>
          </cell>
          <cell r="E215" t="str">
            <v>A3</v>
          </cell>
        </row>
        <row r="216">
          <cell r="C216" t="str">
            <v>01012021</v>
          </cell>
          <cell r="D216" t="str">
            <v>A4</v>
          </cell>
          <cell r="E216" t="str">
            <v>A4</v>
          </cell>
        </row>
        <row r="217">
          <cell r="C217" t="str">
            <v>01012011</v>
          </cell>
          <cell r="D217" t="str">
            <v>A3</v>
          </cell>
          <cell r="E217" t="str">
            <v>A3</v>
          </cell>
        </row>
        <row r="218">
          <cell r="C218" t="str">
            <v>01012028</v>
          </cell>
          <cell r="D218" t="str">
            <v>A4</v>
          </cell>
          <cell r="E218" t="str">
            <v>A4</v>
          </cell>
        </row>
        <row r="219">
          <cell r="C219" t="str">
            <v>01012032</v>
          </cell>
          <cell r="D219" t="str">
            <v>A3</v>
          </cell>
          <cell r="E219" t="str">
            <v>A3</v>
          </cell>
        </row>
        <row r="220">
          <cell r="C220" t="str">
            <v>01025017</v>
          </cell>
          <cell r="D220" t="str">
            <v>A3</v>
          </cell>
          <cell r="E220" t="str">
            <v>A2</v>
          </cell>
        </row>
        <row r="221">
          <cell r="C221" t="str">
            <v>01006004</v>
          </cell>
          <cell r="D221" t="str">
            <v>A4</v>
          </cell>
          <cell r="E221" t="str">
            <v>A4</v>
          </cell>
        </row>
        <row r="222">
          <cell r="C222" t="str">
            <v>01013068</v>
          </cell>
          <cell r="D222" t="str">
            <v>A1</v>
          </cell>
          <cell r="E222" t="str">
            <v>A1</v>
          </cell>
        </row>
        <row r="223">
          <cell r="C223" t="str">
            <v>01012048</v>
          </cell>
          <cell r="D223" t="str">
            <v>A1</v>
          </cell>
          <cell r="E223" t="str">
            <v>A1</v>
          </cell>
        </row>
        <row r="224">
          <cell r="C224" t="str">
            <v>01012049</v>
          </cell>
          <cell r="D224" t="str">
            <v>A4</v>
          </cell>
          <cell r="E224" t="str">
            <v>A4</v>
          </cell>
        </row>
        <row r="225">
          <cell r="C225" t="str">
            <v>01009006</v>
          </cell>
          <cell r="D225" t="str">
            <v>A3</v>
          </cell>
          <cell r="E225" t="str">
            <v>A3</v>
          </cell>
        </row>
        <row r="226">
          <cell r="C226" t="str">
            <v>01012050</v>
          </cell>
          <cell r="D226" t="str">
            <v>A3</v>
          </cell>
          <cell r="E226" t="str">
            <v>A3</v>
          </cell>
        </row>
        <row r="227">
          <cell r="C227">
            <v>0</v>
          </cell>
          <cell r="D227">
            <v>0</v>
          </cell>
          <cell r="E227">
            <v>19</v>
          </cell>
        </row>
        <row r="228">
          <cell r="C228">
            <v>0</v>
          </cell>
          <cell r="D228">
            <v>0</v>
          </cell>
          <cell r="E228">
            <v>19</v>
          </cell>
        </row>
        <row r="229">
          <cell r="C229" t="str">
            <v>01015019</v>
          </cell>
          <cell r="D229" t="str">
            <v>A3</v>
          </cell>
          <cell r="E229" t="str">
            <v>A2</v>
          </cell>
        </row>
        <row r="230">
          <cell r="C230" t="str">
            <v>01015023</v>
          </cell>
          <cell r="D230" t="str">
            <v>A3</v>
          </cell>
          <cell r="E230" t="str">
            <v>A3</v>
          </cell>
        </row>
        <row r="231">
          <cell r="C231" t="str">
            <v>01015005</v>
          </cell>
          <cell r="D231" t="str">
            <v>A4</v>
          </cell>
          <cell r="E231" t="str">
            <v>A4</v>
          </cell>
        </row>
        <row r="232">
          <cell r="C232" t="str">
            <v>01015018</v>
          </cell>
          <cell r="D232" t="str">
            <v>A3</v>
          </cell>
          <cell r="E232" t="str">
            <v>A3</v>
          </cell>
        </row>
        <row r="233">
          <cell r="C233" t="str">
            <v>01015041</v>
          </cell>
          <cell r="D233" t="str">
            <v>A3</v>
          </cell>
          <cell r="E233" t="str">
            <v>A3</v>
          </cell>
        </row>
        <row r="234">
          <cell r="C234" t="str">
            <v>01015013</v>
          </cell>
          <cell r="D234" t="str">
            <v>A4</v>
          </cell>
          <cell r="E234" t="str">
            <v>A4</v>
          </cell>
        </row>
        <row r="235">
          <cell r="C235" t="str">
            <v>01015006</v>
          </cell>
          <cell r="D235" t="str">
            <v>A3</v>
          </cell>
          <cell r="E235" t="str">
            <v>A3</v>
          </cell>
        </row>
        <row r="236">
          <cell r="C236" t="str">
            <v>01018001</v>
          </cell>
          <cell r="D236" t="str">
            <v>A4</v>
          </cell>
          <cell r="E236" t="str">
            <v>A4</v>
          </cell>
        </row>
        <row r="237">
          <cell r="C237" t="str">
            <v>01015004</v>
          </cell>
          <cell r="D237" t="str">
            <v>A3</v>
          </cell>
          <cell r="E237" t="str">
            <v>A3</v>
          </cell>
        </row>
        <row r="238">
          <cell r="C238" t="str">
            <v>01015017</v>
          </cell>
          <cell r="D238" t="str">
            <v>A3</v>
          </cell>
          <cell r="E238" t="str">
            <v>A3</v>
          </cell>
        </row>
        <row r="239">
          <cell r="C239" t="str">
            <v>01015016</v>
          </cell>
          <cell r="D239" t="str">
            <v>A4</v>
          </cell>
          <cell r="E239" t="str">
            <v>A4</v>
          </cell>
        </row>
        <row r="240">
          <cell r="C240" t="str">
            <v>01015031</v>
          </cell>
          <cell r="D240" t="str">
            <v>A3</v>
          </cell>
          <cell r="E240" t="str">
            <v>A3</v>
          </cell>
        </row>
        <row r="241">
          <cell r="C241" t="str">
            <v>01015025</v>
          </cell>
          <cell r="D241" t="str">
            <v>A4</v>
          </cell>
          <cell r="E241" t="str">
            <v>A4</v>
          </cell>
        </row>
        <row r="242">
          <cell r="C242" t="str">
            <v>01017001</v>
          </cell>
          <cell r="D242" t="str">
            <v>A4</v>
          </cell>
          <cell r="E242" t="str">
            <v>A4</v>
          </cell>
        </row>
        <row r="243">
          <cell r="C243" t="str">
            <v>01015012</v>
          </cell>
          <cell r="D243" t="str">
            <v>A3</v>
          </cell>
          <cell r="E243" t="str">
            <v>A3</v>
          </cell>
        </row>
        <row r="244">
          <cell r="C244" t="str">
            <v>01015008</v>
          </cell>
          <cell r="D244" t="str">
            <v>A4</v>
          </cell>
          <cell r="E244" t="str">
            <v>A4</v>
          </cell>
        </row>
        <row r="245">
          <cell r="C245" t="str">
            <v>01015021</v>
          </cell>
          <cell r="D245" t="str">
            <v>A4</v>
          </cell>
          <cell r="E245" t="str">
            <v>A4</v>
          </cell>
        </row>
        <row r="246">
          <cell r="C246" t="str">
            <v>01015108</v>
          </cell>
          <cell r="D246" t="str">
            <v>A3</v>
          </cell>
          <cell r="E246" t="str">
            <v>A3</v>
          </cell>
        </row>
        <row r="247">
          <cell r="C247" t="str">
            <v>01015142</v>
          </cell>
          <cell r="D247" t="str">
            <v>A3</v>
          </cell>
          <cell r="E247" t="str">
            <v>A3</v>
          </cell>
        </row>
        <row r="248">
          <cell r="C248">
            <v>0</v>
          </cell>
          <cell r="D248">
            <v>0</v>
          </cell>
          <cell r="E248">
            <v>25</v>
          </cell>
        </row>
        <row r="249">
          <cell r="C249">
            <v>0</v>
          </cell>
          <cell r="D249">
            <v>0</v>
          </cell>
          <cell r="E249">
            <v>24</v>
          </cell>
        </row>
        <row r="250">
          <cell r="C250" t="str">
            <v>01013003</v>
          </cell>
          <cell r="D250" t="str">
            <v>A1</v>
          </cell>
          <cell r="E250" t="str">
            <v>A1</v>
          </cell>
        </row>
        <row r="251">
          <cell r="C251" t="str">
            <v>01013002</v>
          </cell>
          <cell r="D251" t="str">
            <v>A3</v>
          </cell>
          <cell r="E251" t="str">
            <v>A2</v>
          </cell>
        </row>
        <row r="252">
          <cell r="C252" t="str">
            <v>01013004</v>
          </cell>
          <cell r="D252" t="str">
            <v>A3</v>
          </cell>
          <cell r="E252" t="str">
            <v>A3</v>
          </cell>
        </row>
        <row r="253">
          <cell r="C253" t="str">
            <v>01013021</v>
          </cell>
          <cell r="D253" t="str">
            <v>A3</v>
          </cell>
          <cell r="E253" t="str">
            <v>A3</v>
          </cell>
        </row>
        <row r="254">
          <cell r="C254" t="str">
            <v>01013006</v>
          </cell>
          <cell r="D254" t="str">
            <v>A3</v>
          </cell>
          <cell r="E254" t="str">
            <v>A3</v>
          </cell>
        </row>
        <row r="255">
          <cell r="C255" t="str">
            <v>01013018</v>
          </cell>
          <cell r="D255" t="str">
            <v>A4</v>
          </cell>
          <cell r="E255" t="str">
            <v>A4</v>
          </cell>
        </row>
        <row r="256">
          <cell r="C256" t="str">
            <v>01013019</v>
          </cell>
          <cell r="D256" t="str">
            <v>A3</v>
          </cell>
          <cell r="E256" t="str">
            <v>A3</v>
          </cell>
        </row>
        <row r="257">
          <cell r="C257" t="str">
            <v>01013016</v>
          </cell>
          <cell r="D257" t="str">
            <v>A4</v>
          </cell>
          <cell r="E257" t="str">
            <v>A4</v>
          </cell>
        </row>
        <row r="258">
          <cell r="C258" t="str">
            <v>01013017</v>
          </cell>
          <cell r="D258" t="str">
            <v>A4</v>
          </cell>
          <cell r="E258" t="str">
            <v>A4</v>
          </cell>
        </row>
        <row r="259">
          <cell r="C259" t="str">
            <v>01013027</v>
          </cell>
          <cell r="D259" t="str">
            <v>A4</v>
          </cell>
          <cell r="E259" t="str">
            <v>A4</v>
          </cell>
        </row>
        <row r="260">
          <cell r="C260" t="str">
            <v>01013026</v>
          </cell>
          <cell r="D260" t="str">
            <v>A3</v>
          </cell>
          <cell r="E260" t="str">
            <v>A3</v>
          </cell>
        </row>
        <row r="261">
          <cell r="C261" t="str">
            <v>01013029</v>
          </cell>
          <cell r="D261" t="str">
            <v>A4</v>
          </cell>
          <cell r="E261" t="str">
            <v>A4</v>
          </cell>
        </row>
        <row r="262">
          <cell r="C262" t="str">
            <v>01013028</v>
          </cell>
          <cell r="D262" t="str">
            <v>A4</v>
          </cell>
          <cell r="E262" t="str">
            <v>A4</v>
          </cell>
        </row>
        <row r="263">
          <cell r="C263" t="str">
            <v>01013005</v>
          </cell>
          <cell r="D263" t="str">
            <v>A3</v>
          </cell>
          <cell r="E263" t="str">
            <v>A3</v>
          </cell>
        </row>
        <row r="264">
          <cell r="C264" t="str">
            <v>01013022</v>
          </cell>
          <cell r="D264" t="str">
            <v>A3</v>
          </cell>
          <cell r="E264" t="str">
            <v>A3</v>
          </cell>
        </row>
        <row r="265">
          <cell r="C265" t="str">
            <v>01013047</v>
          </cell>
          <cell r="D265" t="str">
            <v>A4</v>
          </cell>
          <cell r="E265" t="str">
            <v>A4</v>
          </cell>
        </row>
        <row r="266">
          <cell r="C266" t="str">
            <v>01013070</v>
          </cell>
          <cell r="D266" t="str">
            <v>A4</v>
          </cell>
          <cell r="E266" t="str">
            <v>A4</v>
          </cell>
        </row>
        <row r="267">
          <cell r="C267" t="str">
            <v>01014047</v>
          </cell>
          <cell r="D267" t="str">
            <v>A4</v>
          </cell>
          <cell r="E267" t="str">
            <v>A4</v>
          </cell>
        </row>
        <row r="268">
          <cell r="C268" t="str">
            <v>01013079</v>
          </cell>
          <cell r="D268" t="str">
            <v>A3</v>
          </cell>
          <cell r="E268" t="str">
            <v>A3</v>
          </cell>
        </row>
        <row r="269">
          <cell r="C269" t="str">
            <v>01013087</v>
          </cell>
          <cell r="D269" t="str">
            <v>A3</v>
          </cell>
          <cell r="E269" t="str">
            <v>A3</v>
          </cell>
        </row>
        <row r="270">
          <cell r="C270" t="str">
            <v>01013094</v>
          </cell>
          <cell r="D270" t="str">
            <v>A3</v>
          </cell>
          <cell r="E270" t="str">
            <v>A3</v>
          </cell>
        </row>
        <row r="271">
          <cell r="C271" t="str">
            <v>01013117</v>
          </cell>
          <cell r="D271" t="str">
            <v>A4</v>
          </cell>
          <cell r="E271" t="str">
            <v>A4</v>
          </cell>
        </row>
        <row r="272">
          <cell r="C272" t="str">
            <v>01013116</v>
          </cell>
          <cell r="D272" t="str">
            <v>A3</v>
          </cell>
          <cell r="E272" t="str">
            <v>A3</v>
          </cell>
        </row>
        <row r="273">
          <cell r="C273" t="str">
            <v>01013128</v>
          </cell>
          <cell r="D273" t="str">
            <v>A3</v>
          </cell>
          <cell r="E273" t="str">
            <v>A3</v>
          </cell>
        </row>
        <row r="274">
          <cell r="C274">
            <v>0</v>
          </cell>
          <cell r="D274">
            <v>0</v>
          </cell>
          <cell r="E274">
            <v>1</v>
          </cell>
        </row>
        <row r="275">
          <cell r="C275" t="str">
            <v>01013096</v>
          </cell>
          <cell r="D275" t="str">
            <v>A3</v>
          </cell>
          <cell r="E275" t="str">
            <v>A3</v>
          </cell>
        </row>
        <row r="276">
          <cell r="C276">
            <v>0</v>
          </cell>
          <cell r="D276">
            <v>0</v>
          </cell>
          <cell r="E276">
            <v>30</v>
          </cell>
        </row>
        <row r="277">
          <cell r="C277">
            <v>0</v>
          </cell>
          <cell r="D277">
            <v>0</v>
          </cell>
          <cell r="E277">
            <v>30</v>
          </cell>
        </row>
        <row r="278">
          <cell r="C278" t="str">
            <v>01014002</v>
          </cell>
          <cell r="D278" t="str">
            <v>A1</v>
          </cell>
          <cell r="E278" t="str">
            <v>A1</v>
          </cell>
        </row>
        <row r="279">
          <cell r="C279" t="str">
            <v>01014004</v>
          </cell>
          <cell r="D279" t="str">
            <v>A1</v>
          </cell>
          <cell r="E279" t="str">
            <v>A1</v>
          </cell>
        </row>
        <row r="280">
          <cell r="C280" t="str">
            <v>01023003</v>
          </cell>
          <cell r="D280" t="str">
            <v>A1</v>
          </cell>
          <cell r="E280" t="str">
            <v>A1</v>
          </cell>
        </row>
        <row r="281">
          <cell r="C281" t="str">
            <v>01014038</v>
          </cell>
          <cell r="D281" t="str">
            <v>A1</v>
          </cell>
          <cell r="E281" t="str">
            <v>A1</v>
          </cell>
        </row>
        <row r="282">
          <cell r="C282" t="str">
            <v>01014051</v>
          </cell>
          <cell r="D282" t="str">
            <v>A3</v>
          </cell>
          <cell r="E282" t="str">
            <v>A3</v>
          </cell>
        </row>
        <row r="283">
          <cell r="C283" t="str">
            <v>01014005</v>
          </cell>
          <cell r="D283" t="str">
            <v>A3</v>
          </cell>
          <cell r="E283" t="str">
            <v>A3</v>
          </cell>
        </row>
        <row r="284">
          <cell r="C284" t="str">
            <v>01014046</v>
          </cell>
          <cell r="D284" t="str">
            <v>A1</v>
          </cell>
          <cell r="E284" t="str">
            <v>A1</v>
          </cell>
        </row>
        <row r="285">
          <cell r="C285" t="str">
            <v>01014026</v>
          </cell>
          <cell r="D285" t="str">
            <v>A3</v>
          </cell>
          <cell r="E285" t="str">
            <v>A3</v>
          </cell>
        </row>
        <row r="286">
          <cell r="C286" t="str">
            <v>01014029</v>
          </cell>
          <cell r="D286" t="str">
            <v>A3</v>
          </cell>
          <cell r="E286" t="str">
            <v>A3</v>
          </cell>
        </row>
        <row r="287">
          <cell r="C287" t="str">
            <v>01014033</v>
          </cell>
          <cell r="D287" t="str">
            <v>A1</v>
          </cell>
          <cell r="E287" t="str">
            <v>A1</v>
          </cell>
        </row>
        <row r="288">
          <cell r="C288" t="str">
            <v>01014013</v>
          </cell>
          <cell r="D288" t="str">
            <v>A4</v>
          </cell>
          <cell r="E288" t="str">
            <v>A4</v>
          </cell>
        </row>
        <row r="289">
          <cell r="C289" t="str">
            <v>01014017</v>
          </cell>
          <cell r="D289" t="str">
            <v>A3</v>
          </cell>
          <cell r="E289" t="str">
            <v>A3</v>
          </cell>
        </row>
        <row r="290">
          <cell r="C290" t="str">
            <v>01014034</v>
          </cell>
          <cell r="D290" t="str">
            <v>A4</v>
          </cell>
          <cell r="E290" t="str">
            <v>A4</v>
          </cell>
        </row>
        <row r="291">
          <cell r="C291" t="str">
            <v>01014020</v>
          </cell>
          <cell r="D291" t="str">
            <v>A3</v>
          </cell>
          <cell r="E291" t="str">
            <v>A3</v>
          </cell>
        </row>
        <row r="292">
          <cell r="C292" t="str">
            <v>01014018</v>
          </cell>
          <cell r="D292" t="str">
            <v>A3</v>
          </cell>
          <cell r="E292" t="str">
            <v>A3</v>
          </cell>
        </row>
        <row r="293">
          <cell r="C293" t="str">
            <v>01014042</v>
          </cell>
          <cell r="D293" t="str">
            <v>A3</v>
          </cell>
          <cell r="E293" t="str">
            <v>A3</v>
          </cell>
        </row>
        <row r="294">
          <cell r="C294" t="str">
            <v>01014019</v>
          </cell>
          <cell r="D294" t="str">
            <v>A3</v>
          </cell>
          <cell r="E294" t="str">
            <v>A3</v>
          </cell>
        </row>
        <row r="295">
          <cell r="C295" t="str">
            <v>01014010</v>
          </cell>
          <cell r="D295" t="str">
            <v>A3</v>
          </cell>
          <cell r="E295" t="str">
            <v>A3</v>
          </cell>
        </row>
        <row r="296">
          <cell r="C296" t="str">
            <v>01014030</v>
          </cell>
          <cell r="D296" t="str">
            <v>A3</v>
          </cell>
          <cell r="E296" t="str">
            <v>A3</v>
          </cell>
        </row>
        <row r="297">
          <cell r="C297" t="str">
            <v>01014024</v>
          </cell>
          <cell r="D297" t="str">
            <v>A3</v>
          </cell>
          <cell r="E297" t="str">
            <v>A3</v>
          </cell>
        </row>
        <row r="298">
          <cell r="C298" t="str">
            <v>01014048</v>
          </cell>
          <cell r="D298" t="str">
            <v>A1</v>
          </cell>
          <cell r="E298" t="str">
            <v>A1</v>
          </cell>
        </row>
        <row r="299">
          <cell r="C299" t="str">
            <v>01014022</v>
          </cell>
          <cell r="D299" t="str">
            <v>A3</v>
          </cell>
          <cell r="E299" t="str">
            <v>A3</v>
          </cell>
        </row>
        <row r="300">
          <cell r="C300" t="str">
            <v>01014025</v>
          </cell>
          <cell r="D300" t="str">
            <v>A4</v>
          </cell>
          <cell r="E300" t="str">
            <v>A4</v>
          </cell>
        </row>
        <row r="301">
          <cell r="C301" t="str">
            <v>01014032</v>
          </cell>
          <cell r="D301" t="str">
            <v>A3</v>
          </cell>
          <cell r="E301" t="str">
            <v>A3</v>
          </cell>
        </row>
        <row r="302">
          <cell r="C302" t="str">
            <v>01014006</v>
          </cell>
          <cell r="D302" t="str">
            <v>A3</v>
          </cell>
          <cell r="E302" t="str">
            <v>A3</v>
          </cell>
        </row>
        <row r="303">
          <cell r="C303" t="str">
            <v>01014052</v>
          </cell>
          <cell r="D303" t="str">
            <v>A3</v>
          </cell>
          <cell r="E303" t="str">
            <v>A3</v>
          </cell>
        </row>
        <row r="304">
          <cell r="C304" t="str">
            <v>01014009</v>
          </cell>
          <cell r="D304" t="str">
            <v>A3</v>
          </cell>
          <cell r="E304" t="str">
            <v>A3</v>
          </cell>
        </row>
        <row r="305">
          <cell r="C305" t="str">
            <v>01014045</v>
          </cell>
          <cell r="D305" t="str">
            <v>A3</v>
          </cell>
          <cell r="E305" t="str">
            <v>A2</v>
          </cell>
        </row>
        <row r="306">
          <cell r="C306" t="str">
            <v>01014021</v>
          </cell>
          <cell r="D306" t="str">
            <v>A3</v>
          </cell>
          <cell r="E306" t="str">
            <v>A3</v>
          </cell>
        </row>
        <row r="307">
          <cell r="C307" t="str">
            <v>01014016</v>
          </cell>
          <cell r="D307" t="str">
            <v>A3</v>
          </cell>
          <cell r="E307" t="str">
            <v>A3</v>
          </cell>
        </row>
        <row r="308">
          <cell r="C308">
            <v>0</v>
          </cell>
          <cell r="D308">
            <v>0</v>
          </cell>
          <cell r="E308">
            <v>8</v>
          </cell>
        </row>
        <row r="309">
          <cell r="C309">
            <v>0</v>
          </cell>
          <cell r="D309">
            <v>0</v>
          </cell>
          <cell r="E309">
            <v>8</v>
          </cell>
        </row>
        <row r="310">
          <cell r="C310" t="str">
            <v>01016008</v>
          </cell>
          <cell r="D310" t="str">
            <v>A3</v>
          </cell>
          <cell r="E310" t="str">
            <v>A2</v>
          </cell>
        </row>
        <row r="311">
          <cell r="C311" t="str">
            <v>01016004</v>
          </cell>
          <cell r="D311" t="str">
            <v>A DN</v>
          </cell>
          <cell r="E311" t="str">
            <v>A DN</v>
          </cell>
        </row>
        <row r="312">
          <cell r="C312" t="str">
            <v>01016002</v>
          </cell>
          <cell r="D312" t="str">
            <v>A3</v>
          </cell>
          <cell r="E312" t="str">
            <v>A3</v>
          </cell>
        </row>
        <row r="313">
          <cell r="C313" t="str">
            <v>01016006</v>
          </cell>
          <cell r="D313" t="str">
            <v>A3</v>
          </cell>
          <cell r="E313" t="str">
            <v>A3</v>
          </cell>
        </row>
        <row r="314">
          <cell r="C314" t="str">
            <v>01016005</v>
          </cell>
          <cell r="D314" t="str">
            <v>A3</v>
          </cell>
          <cell r="E314" t="str">
            <v>A3</v>
          </cell>
        </row>
        <row r="315">
          <cell r="C315" t="str">
            <v>01016012</v>
          </cell>
          <cell r="D315" t="str">
            <v>A4</v>
          </cell>
          <cell r="E315" t="str">
            <v>A4</v>
          </cell>
        </row>
        <row r="316">
          <cell r="C316" t="str">
            <v>01016010</v>
          </cell>
          <cell r="D316" t="str">
            <v>A4</v>
          </cell>
          <cell r="E316" t="str">
            <v>A4</v>
          </cell>
        </row>
        <row r="317">
          <cell r="C317" t="str">
            <v>01016007</v>
          </cell>
          <cell r="D317" t="str">
            <v>A3</v>
          </cell>
          <cell r="E317" t="str">
            <v>A3</v>
          </cell>
        </row>
        <row r="318">
          <cell r="C318">
            <v>0</v>
          </cell>
          <cell r="D318">
            <v>0</v>
          </cell>
          <cell r="E318">
            <v>12</v>
          </cell>
        </row>
        <row r="319">
          <cell r="C319">
            <v>0</v>
          </cell>
          <cell r="D319">
            <v>0</v>
          </cell>
          <cell r="E319">
            <v>12</v>
          </cell>
        </row>
        <row r="320">
          <cell r="C320" t="str">
            <v>01004014</v>
          </cell>
          <cell r="D320" t="str">
            <v>A2</v>
          </cell>
          <cell r="E320" t="str">
            <v>A3</v>
          </cell>
        </row>
        <row r="321">
          <cell r="C321" t="str">
            <v>01029001</v>
          </cell>
          <cell r="D321" t="str">
            <v>A3</v>
          </cell>
          <cell r="E321" t="str">
            <v>A2</v>
          </cell>
        </row>
        <row r="322">
          <cell r="C322" t="str">
            <v>01013020</v>
          </cell>
          <cell r="D322" t="str">
            <v>A4</v>
          </cell>
          <cell r="E322" t="str">
            <v>A4</v>
          </cell>
        </row>
        <row r="323">
          <cell r="C323" t="str">
            <v>01013010</v>
          </cell>
          <cell r="D323" t="str">
            <v>A4</v>
          </cell>
          <cell r="E323" t="str">
            <v>A4</v>
          </cell>
        </row>
        <row r="324">
          <cell r="C324" t="str">
            <v>01013009</v>
          </cell>
          <cell r="D324" t="str">
            <v>A3</v>
          </cell>
          <cell r="E324" t="str">
            <v>A3</v>
          </cell>
        </row>
        <row r="325">
          <cell r="C325" t="str">
            <v>01013008</v>
          </cell>
          <cell r="D325" t="str">
            <v>A4</v>
          </cell>
          <cell r="E325" t="str">
            <v>A4</v>
          </cell>
        </row>
        <row r="326">
          <cell r="C326" t="str">
            <v>01013011</v>
          </cell>
          <cell r="D326" t="str">
            <v>A4</v>
          </cell>
          <cell r="E326" t="str">
            <v>A4</v>
          </cell>
        </row>
        <row r="327">
          <cell r="C327" t="str">
            <v>01013023</v>
          </cell>
          <cell r="D327" t="str">
            <v>A4</v>
          </cell>
          <cell r="E327" t="str">
            <v>A4</v>
          </cell>
        </row>
        <row r="328">
          <cell r="C328" t="str">
            <v>01013015</v>
          </cell>
          <cell r="D328" t="str">
            <v>A4</v>
          </cell>
          <cell r="E328" t="str">
            <v>A4</v>
          </cell>
        </row>
        <row r="329">
          <cell r="C329" t="str">
            <v>01029016</v>
          </cell>
          <cell r="D329" t="str">
            <v>A3</v>
          </cell>
          <cell r="E329" t="str">
            <v>A3</v>
          </cell>
        </row>
        <row r="330">
          <cell r="C330" t="str">
            <v>01028013</v>
          </cell>
          <cell r="D330" t="str">
            <v>A4</v>
          </cell>
          <cell r="E330" t="str">
            <v>A4</v>
          </cell>
        </row>
        <row r="331">
          <cell r="C331" t="str">
            <v>01028017</v>
          </cell>
          <cell r="D331" t="str">
            <v>A1</v>
          </cell>
          <cell r="E331" t="str">
            <v>A1</v>
          </cell>
        </row>
        <row r="332">
          <cell r="C332">
            <v>0</v>
          </cell>
          <cell r="D332">
            <v>0</v>
          </cell>
          <cell r="E332">
            <v>9</v>
          </cell>
        </row>
        <row r="333">
          <cell r="C333">
            <v>0</v>
          </cell>
          <cell r="D333">
            <v>0</v>
          </cell>
          <cell r="E333">
            <v>9</v>
          </cell>
        </row>
        <row r="334">
          <cell r="C334" t="str">
            <v>01025007</v>
          </cell>
          <cell r="D334" t="str">
            <v>A2</v>
          </cell>
          <cell r="E334" t="str">
            <v>A1</v>
          </cell>
        </row>
        <row r="335">
          <cell r="C335" t="str">
            <v>01025002</v>
          </cell>
          <cell r="D335" t="str">
            <v>A3</v>
          </cell>
          <cell r="E335" t="str">
            <v>A2</v>
          </cell>
        </row>
        <row r="336">
          <cell r="C336" t="str">
            <v>01025016</v>
          </cell>
          <cell r="D336" t="str">
            <v>A3</v>
          </cell>
          <cell r="E336" t="str">
            <v>A3</v>
          </cell>
        </row>
        <row r="337">
          <cell r="C337" t="str">
            <v>01025018</v>
          </cell>
          <cell r="D337" t="str">
            <v>A3</v>
          </cell>
          <cell r="E337" t="str">
            <v>A3</v>
          </cell>
        </row>
        <row r="338">
          <cell r="C338" t="str">
            <v>01009027</v>
          </cell>
          <cell r="D338" t="str">
            <v>A3</v>
          </cell>
          <cell r="E338" t="str">
            <v>A2</v>
          </cell>
        </row>
        <row r="339">
          <cell r="C339" t="str">
            <v>01015053</v>
          </cell>
          <cell r="D339" t="str">
            <v>A3</v>
          </cell>
          <cell r="E339" t="str">
            <v>A2</v>
          </cell>
        </row>
        <row r="340">
          <cell r="C340" t="str">
            <v>01025008</v>
          </cell>
          <cell r="D340" t="str">
            <v>A3</v>
          </cell>
          <cell r="E340" t="str">
            <v>A3</v>
          </cell>
        </row>
        <row r="341">
          <cell r="C341" t="str">
            <v>01025015</v>
          </cell>
          <cell r="D341" t="str">
            <v>A3</v>
          </cell>
          <cell r="E341" t="str">
            <v>A3</v>
          </cell>
        </row>
        <row r="342">
          <cell r="C342" t="str">
            <v>01003014</v>
          </cell>
          <cell r="D342" t="str">
            <v>A2</v>
          </cell>
          <cell r="E342" t="str">
            <v>A2</v>
          </cell>
        </row>
        <row r="343">
          <cell r="C343">
            <v>0</v>
          </cell>
          <cell r="D343">
            <v>0</v>
          </cell>
          <cell r="E343">
            <v>7</v>
          </cell>
        </row>
        <row r="344">
          <cell r="C344">
            <v>0</v>
          </cell>
          <cell r="D344">
            <v>0</v>
          </cell>
          <cell r="E344">
            <v>7</v>
          </cell>
        </row>
        <row r="345">
          <cell r="C345" t="str">
            <v>01025029</v>
          </cell>
          <cell r="D345" t="str">
            <v>A1</v>
          </cell>
          <cell r="E345" t="str">
            <v>A1</v>
          </cell>
        </row>
        <row r="346">
          <cell r="C346" t="str">
            <v>01025009</v>
          </cell>
          <cell r="D346" t="str">
            <v>A2</v>
          </cell>
          <cell r="E346" t="str">
            <v>A2</v>
          </cell>
        </row>
        <row r="347">
          <cell r="C347" t="str">
            <v>01016003</v>
          </cell>
          <cell r="D347" t="str">
            <v>A3</v>
          </cell>
          <cell r="E347" t="str">
            <v>A3</v>
          </cell>
        </row>
        <row r="348">
          <cell r="C348" t="str">
            <v>01025033</v>
          </cell>
          <cell r="D348" t="str">
            <v>A3</v>
          </cell>
          <cell r="E348" t="str">
            <v>A3</v>
          </cell>
        </row>
        <row r="349">
          <cell r="C349" t="str">
            <v>01025020</v>
          </cell>
          <cell r="D349" t="str">
            <v>A DN</v>
          </cell>
          <cell r="E349" t="str">
            <v>A DN</v>
          </cell>
        </row>
        <row r="350">
          <cell r="C350" t="str">
            <v>01025012</v>
          </cell>
          <cell r="D350" t="str">
            <v>A3</v>
          </cell>
          <cell r="E350" t="str">
            <v>A1</v>
          </cell>
        </row>
        <row r="351">
          <cell r="C351" t="str">
            <v>01025052</v>
          </cell>
          <cell r="D351" t="str">
            <v>A3</v>
          </cell>
          <cell r="E351" t="str">
            <v>A3</v>
          </cell>
        </row>
        <row r="352">
          <cell r="C352">
            <v>0</v>
          </cell>
          <cell r="D352">
            <v>0</v>
          </cell>
          <cell r="E352">
            <v>7</v>
          </cell>
        </row>
        <row r="353">
          <cell r="C353">
            <v>0</v>
          </cell>
          <cell r="D353">
            <v>0</v>
          </cell>
          <cell r="E353">
            <v>4</v>
          </cell>
        </row>
        <row r="354">
          <cell r="C354" t="str">
            <v>01015042</v>
          </cell>
          <cell r="D354" t="str">
            <v>A2</v>
          </cell>
          <cell r="E354" t="str">
            <v>A2</v>
          </cell>
        </row>
        <row r="355">
          <cell r="C355" t="str">
            <v>01018003</v>
          </cell>
          <cell r="D355" t="str">
            <v>A4</v>
          </cell>
          <cell r="E355" t="str">
            <v>A4</v>
          </cell>
        </row>
        <row r="356">
          <cell r="C356" t="str">
            <v>01018002</v>
          </cell>
          <cell r="D356" t="str">
            <v>A3</v>
          </cell>
          <cell r="E356" t="str">
            <v>A2</v>
          </cell>
        </row>
        <row r="357">
          <cell r="C357" t="str">
            <v>01018005</v>
          </cell>
          <cell r="D357" t="str">
            <v>A3</v>
          </cell>
          <cell r="E357" t="str">
            <v>A3</v>
          </cell>
        </row>
        <row r="358">
          <cell r="C358">
            <v>0</v>
          </cell>
          <cell r="D358">
            <v>0</v>
          </cell>
          <cell r="E358">
            <v>3</v>
          </cell>
        </row>
        <row r="359">
          <cell r="C359" t="str">
            <v>01018008</v>
          </cell>
          <cell r="D359" t="str">
            <v>A3</v>
          </cell>
          <cell r="E359" t="str">
            <v>A3</v>
          </cell>
        </row>
        <row r="360">
          <cell r="C360" t="str">
            <v>01018007</v>
          </cell>
          <cell r="D360" t="str">
            <v>A3</v>
          </cell>
          <cell r="E360" t="str">
            <v>A3</v>
          </cell>
        </row>
        <row r="361">
          <cell r="C361" t="str">
            <v>01018009</v>
          </cell>
          <cell r="D361" t="str">
            <v>A3</v>
          </cell>
          <cell r="E361" t="str">
            <v>A3</v>
          </cell>
        </row>
        <row r="362">
          <cell r="C362">
            <v>0</v>
          </cell>
          <cell r="D362">
            <v>0</v>
          </cell>
          <cell r="E362">
            <v>11</v>
          </cell>
        </row>
        <row r="363">
          <cell r="C363">
            <v>0</v>
          </cell>
          <cell r="D363">
            <v>0</v>
          </cell>
          <cell r="E363">
            <v>7</v>
          </cell>
        </row>
        <row r="364">
          <cell r="C364" t="str">
            <v>01004005</v>
          </cell>
          <cell r="D364" t="str">
            <v>A1</v>
          </cell>
          <cell r="E364" t="str">
            <v>A1</v>
          </cell>
        </row>
        <row r="365">
          <cell r="C365" t="str">
            <v>01002021</v>
          </cell>
          <cell r="D365" t="str">
            <v>A1</v>
          </cell>
          <cell r="E365" t="str">
            <v>A1</v>
          </cell>
        </row>
        <row r="366">
          <cell r="C366" t="str">
            <v>01019002</v>
          </cell>
          <cell r="D366" t="str">
            <v>A3</v>
          </cell>
          <cell r="E366" t="str">
            <v>A3</v>
          </cell>
        </row>
        <row r="367">
          <cell r="C367" t="str">
            <v>01015028</v>
          </cell>
          <cell r="D367" t="str">
            <v>A3</v>
          </cell>
          <cell r="E367" t="str">
            <v>A3</v>
          </cell>
        </row>
        <row r="368">
          <cell r="C368" t="str">
            <v>01008034</v>
          </cell>
          <cell r="D368" t="str">
            <v>A1</v>
          </cell>
          <cell r="E368" t="str">
            <v>A1</v>
          </cell>
        </row>
        <row r="369">
          <cell r="C369" t="str">
            <v>01015026</v>
          </cell>
          <cell r="D369" t="str">
            <v>A3</v>
          </cell>
          <cell r="E369" t="str">
            <v>A2</v>
          </cell>
        </row>
        <row r="370">
          <cell r="C370" t="str">
            <v>01007005</v>
          </cell>
          <cell r="D370" t="str">
            <v>A2</v>
          </cell>
          <cell r="E370" t="str">
            <v>A2</v>
          </cell>
        </row>
        <row r="371">
          <cell r="C371">
            <v>0</v>
          </cell>
          <cell r="D371">
            <v>0</v>
          </cell>
          <cell r="E371">
            <v>4</v>
          </cell>
        </row>
        <row r="372">
          <cell r="C372" t="str">
            <v>01019001</v>
          </cell>
          <cell r="D372" t="str">
            <v>A3</v>
          </cell>
          <cell r="E372" t="str">
            <v>A3</v>
          </cell>
        </row>
        <row r="373">
          <cell r="C373" t="str">
            <v>01005005</v>
          </cell>
          <cell r="D373" t="str">
            <v>A2</v>
          </cell>
          <cell r="E373" t="str">
            <v>A2</v>
          </cell>
        </row>
        <row r="374">
          <cell r="C374" t="str">
            <v>01017008</v>
          </cell>
          <cell r="D374" t="str">
            <v>A2</v>
          </cell>
          <cell r="E374" t="str">
            <v>A2</v>
          </cell>
        </row>
        <row r="375">
          <cell r="C375" t="str">
            <v>01019003</v>
          </cell>
          <cell r="D375" t="str">
            <v>A1</v>
          </cell>
          <cell r="E375" t="str">
            <v>A1</v>
          </cell>
        </row>
        <row r="376">
          <cell r="C376">
            <v>0</v>
          </cell>
          <cell r="D376">
            <v>0</v>
          </cell>
          <cell r="E376">
            <v>3</v>
          </cell>
        </row>
        <row r="377">
          <cell r="C377">
            <v>0</v>
          </cell>
          <cell r="D377">
            <v>0</v>
          </cell>
          <cell r="E377">
            <v>2</v>
          </cell>
        </row>
        <row r="378">
          <cell r="C378" t="str">
            <v>01021001</v>
          </cell>
          <cell r="D378" t="str">
            <v>A1</v>
          </cell>
          <cell r="E378" t="str">
            <v>A1</v>
          </cell>
        </row>
        <row r="379">
          <cell r="C379" t="str">
            <v>01021003</v>
          </cell>
          <cell r="D379" t="str">
            <v>A2</v>
          </cell>
          <cell r="E379" t="str">
            <v>A2</v>
          </cell>
        </row>
        <row r="380">
          <cell r="C380">
            <v>0</v>
          </cell>
          <cell r="D380">
            <v>0</v>
          </cell>
          <cell r="E380">
            <v>1</v>
          </cell>
        </row>
        <row r="381">
          <cell r="C381" t="str">
            <v>01021004</v>
          </cell>
          <cell r="D381" t="str">
            <v>A2</v>
          </cell>
          <cell r="E381" t="str">
            <v>A2</v>
          </cell>
        </row>
        <row r="382">
          <cell r="C382">
            <v>0</v>
          </cell>
          <cell r="D382">
            <v>0</v>
          </cell>
          <cell r="E382">
            <v>6</v>
          </cell>
        </row>
        <row r="383">
          <cell r="C383">
            <v>0</v>
          </cell>
          <cell r="D383">
            <v>0</v>
          </cell>
          <cell r="E383">
            <v>4</v>
          </cell>
        </row>
        <row r="384">
          <cell r="C384" t="str">
            <v>01017003</v>
          </cell>
          <cell r="D384" t="str">
            <v>A1</v>
          </cell>
          <cell r="E384" t="str">
            <v>A1</v>
          </cell>
        </row>
        <row r="385">
          <cell r="C385" t="str">
            <v>01023002</v>
          </cell>
          <cell r="D385" t="str">
            <v>A1</v>
          </cell>
          <cell r="E385" t="str">
            <v>A1</v>
          </cell>
        </row>
        <row r="386">
          <cell r="C386" t="str">
            <v>01017010</v>
          </cell>
          <cell r="D386" t="str">
            <v>A1</v>
          </cell>
          <cell r="E386" t="str">
            <v>A1</v>
          </cell>
        </row>
        <row r="387">
          <cell r="C387" t="str">
            <v>01018004</v>
          </cell>
          <cell r="D387" t="str">
            <v>A3</v>
          </cell>
          <cell r="E387" t="str">
            <v>A2</v>
          </cell>
        </row>
        <row r="388">
          <cell r="C388">
            <v>0</v>
          </cell>
          <cell r="D388">
            <v>0</v>
          </cell>
          <cell r="E388">
            <v>2</v>
          </cell>
        </row>
        <row r="389">
          <cell r="C389" t="str">
            <v>01025013</v>
          </cell>
          <cell r="D389" t="str">
            <v>A4</v>
          </cell>
          <cell r="E389" t="str">
            <v>A4</v>
          </cell>
        </row>
        <row r="390">
          <cell r="C390" t="str">
            <v>01031001</v>
          </cell>
          <cell r="D390" t="str">
            <v>A2</v>
          </cell>
          <cell r="E390" t="str">
            <v>A1</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C11" t="str">
            <v>01001006</v>
          </cell>
          <cell r="D11" t="str">
            <v>A1</v>
          </cell>
          <cell r="E11" t="str">
            <v>A1</v>
          </cell>
        </row>
        <row r="12">
          <cell r="C12" t="str">
            <v>01002001</v>
          </cell>
          <cell r="D12" t="str">
            <v>A1</v>
          </cell>
          <cell r="E12" t="str">
            <v>A1</v>
          </cell>
        </row>
        <row r="13">
          <cell r="C13" t="str">
            <v>01014037</v>
          </cell>
          <cell r="D13" t="str">
            <v>A1</v>
          </cell>
          <cell r="E13" t="str">
            <v>A1</v>
          </cell>
        </row>
        <row r="14">
          <cell r="C14">
            <v>0</v>
          </cell>
          <cell r="D14">
            <v>0</v>
          </cell>
          <cell r="E14">
            <v>9</v>
          </cell>
        </row>
        <row r="15">
          <cell r="C15">
            <v>0</v>
          </cell>
          <cell r="D15">
            <v>0</v>
          </cell>
          <cell r="E15">
            <v>6</v>
          </cell>
        </row>
        <row r="16">
          <cell r="C16" t="str">
            <v>01002024</v>
          </cell>
          <cell r="D16" t="str">
            <v>A1</v>
          </cell>
          <cell r="E16" t="str">
            <v>A1</v>
          </cell>
        </row>
        <row r="17">
          <cell r="C17" t="str">
            <v>01003009</v>
          </cell>
          <cell r="D17" t="str">
            <v>A2</v>
          </cell>
          <cell r="E17" t="str">
            <v>A2</v>
          </cell>
        </row>
        <row r="18">
          <cell r="C18" t="str">
            <v>01003005</v>
          </cell>
          <cell r="D18" t="str">
            <v>A3</v>
          </cell>
          <cell r="E18" t="str">
            <v>A2</v>
          </cell>
        </row>
        <row r="19">
          <cell r="C19" t="str">
            <v>01023004</v>
          </cell>
          <cell r="D19" t="str">
            <v>A1</v>
          </cell>
          <cell r="E19" t="str">
            <v>A1</v>
          </cell>
        </row>
        <row r="20">
          <cell r="C20" t="str">
            <v>01003013</v>
          </cell>
          <cell r="D20" t="str">
            <v>A DN</v>
          </cell>
          <cell r="E20" t="str">
            <v>A DN</v>
          </cell>
        </row>
        <row r="21">
          <cell r="C21" t="str">
            <v>01003007</v>
          </cell>
          <cell r="D21" t="str">
            <v>A DN</v>
          </cell>
          <cell r="E21" t="str">
            <v>A DN</v>
          </cell>
        </row>
        <row r="22">
          <cell r="C22">
            <v>0</v>
          </cell>
          <cell r="D22">
            <v>0</v>
          </cell>
          <cell r="E22">
            <v>3</v>
          </cell>
        </row>
        <row r="23">
          <cell r="C23" t="str">
            <v>01003008</v>
          </cell>
          <cell r="D23" t="str">
            <v>A2</v>
          </cell>
          <cell r="E23" t="str">
            <v>A2</v>
          </cell>
        </row>
        <row r="24">
          <cell r="C24" t="str">
            <v>01003015</v>
          </cell>
          <cell r="D24" t="str">
            <v>A1</v>
          </cell>
          <cell r="E24" t="str">
            <v>A1</v>
          </cell>
        </row>
        <row r="25">
          <cell r="C25" t="str">
            <v>01003016</v>
          </cell>
          <cell r="D25" t="str">
            <v>A1</v>
          </cell>
          <cell r="E25" t="str">
            <v>A1</v>
          </cell>
        </row>
        <row r="26">
          <cell r="C26">
            <v>0</v>
          </cell>
          <cell r="D26">
            <v>0</v>
          </cell>
          <cell r="E26">
            <v>16</v>
          </cell>
        </row>
        <row r="27">
          <cell r="C27">
            <v>0</v>
          </cell>
          <cell r="D27">
            <v>0</v>
          </cell>
          <cell r="E27">
            <v>10</v>
          </cell>
        </row>
        <row r="28">
          <cell r="C28" t="str">
            <v>01005007</v>
          </cell>
          <cell r="D28" t="str">
            <v>A1</v>
          </cell>
          <cell r="E28" t="str">
            <v>A1</v>
          </cell>
        </row>
        <row r="29">
          <cell r="C29" t="str">
            <v>01014007</v>
          </cell>
          <cell r="D29" t="str">
            <v>A1</v>
          </cell>
          <cell r="E29" t="str">
            <v>A1</v>
          </cell>
        </row>
        <row r="30">
          <cell r="C30" t="str">
            <v>01022013</v>
          </cell>
          <cell r="D30" t="str">
            <v>A1</v>
          </cell>
          <cell r="E30" t="str">
            <v>A1</v>
          </cell>
        </row>
        <row r="31">
          <cell r="C31" t="str">
            <v>01004003</v>
          </cell>
          <cell r="D31" t="str">
            <v>A1</v>
          </cell>
          <cell r="E31" t="str">
            <v>A1</v>
          </cell>
        </row>
        <row r="32">
          <cell r="C32" t="str">
            <v>01004008</v>
          </cell>
          <cell r="D32" t="str">
            <v>A1</v>
          </cell>
          <cell r="E32" t="str">
            <v>A1</v>
          </cell>
        </row>
        <row r="33">
          <cell r="C33" t="str">
            <v>01005009</v>
          </cell>
          <cell r="D33" t="str">
            <v>A1</v>
          </cell>
          <cell r="E33" t="str">
            <v>A1</v>
          </cell>
        </row>
        <row r="34">
          <cell r="C34" t="str">
            <v>01004009</v>
          </cell>
          <cell r="D34" t="str">
            <v>A1</v>
          </cell>
          <cell r="E34" t="str">
            <v>A1</v>
          </cell>
        </row>
        <row r="35">
          <cell r="C35" t="str">
            <v>01002020</v>
          </cell>
          <cell r="D35" t="str">
            <v>A1</v>
          </cell>
          <cell r="E35" t="str">
            <v>A1</v>
          </cell>
        </row>
        <row r="36">
          <cell r="C36" t="str">
            <v>01012026</v>
          </cell>
          <cell r="D36" t="str">
            <v>A1</v>
          </cell>
          <cell r="E36" t="str">
            <v>A1</v>
          </cell>
        </row>
        <row r="37">
          <cell r="C37" t="str">
            <v>01022058</v>
          </cell>
          <cell r="D37" t="str">
            <v>A1</v>
          </cell>
          <cell r="E37" t="str">
            <v>A1</v>
          </cell>
        </row>
        <row r="38">
          <cell r="C38">
            <v>0</v>
          </cell>
          <cell r="D38">
            <v>0</v>
          </cell>
          <cell r="E38">
            <v>6</v>
          </cell>
        </row>
        <row r="39">
          <cell r="C39" t="str">
            <v>01004020</v>
          </cell>
          <cell r="D39" t="str">
            <v>A1</v>
          </cell>
          <cell r="E39" t="str">
            <v>A1</v>
          </cell>
        </row>
        <row r="40">
          <cell r="C40" t="str">
            <v>01011017</v>
          </cell>
          <cell r="D40" t="str">
            <v>A1</v>
          </cell>
          <cell r="E40" t="str">
            <v>A1</v>
          </cell>
        </row>
        <row r="41">
          <cell r="C41" t="str">
            <v>01022059</v>
          </cell>
          <cell r="D41" t="str">
            <v>A1</v>
          </cell>
          <cell r="E41" t="str">
            <v>A1</v>
          </cell>
        </row>
        <row r="42">
          <cell r="C42" t="str">
            <v>01018006</v>
          </cell>
          <cell r="D42" t="str">
            <v>A1</v>
          </cell>
          <cell r="E42" t="str">
            <v>A1</v>
          </cell>
        </row>
        <row r="43">
          <cell r="C43" t="str">
            <v>01004021</v>
          </cell>
          <cell r="D43" t="str">
            <v>A1</v>
          </cell>
          <cell r="E43" t="str">
            <v>A1</v>
          </cell>
        </row>
        <row r="44">
          <cell r="C44" t="str">
            <v>01004013</v>
          </cell>
          <cell r="D44" t="str">
            <v>A1</v>
          </cell>
          <cell r="E44" t="str">
            <v>A1</v>
          </cell>
        </row>
        <row r="45">
          <cell r="C45">
            <v>0</v>
          </cell>
          <cell r="D45">
            <v>0</v>
          </cell>
          <cell r="E45">
            <v>24</v>
          </cell>
        </row>
        <row r="46">
          <cell r="C46">
            <v>0</v>
          </cell>
          <cell r="D46">
            <v>0</v>
          </cell>
          <cell r="E46">
            <v>9</v>
          </cell>
        </row>
        <row r="47">
          <cell r="C47" t="str">
            <v>01002019</v>
          </cell>
          <cell r="D47" t="str">
            <v>A2</v>
          </cell>
          <cell r="E47" t="str">
            <v>A1</v>
          </cell>
        </row>
        <row r="48">
          <cell r="C48" t="str">
            <v>01004007</v>
          </cell>
          <cell r="D48" t="str">
            <v>A1</v>
          </cell>
          <cell r="E48" t="str">
            <v>A1</v>
          </cell>
        </row>
        <row r="49">
          <cell r="C49" t="str">
            <v>01002017</v>
          </cell>
          <cell r="D49" t="str">
            <v>A3</v>
          </cell>
          <cell r="E49" t="str">
            <v>A3</v>
          </cell>
        </row>
        <row r="50">
          <cell r="C50" t="str">
            <v>01002018</v>
          </cell>
          <cell r="D50" t="str">
            <v>A3</v>
          </cell>
          <cell r="E50" t="str">
            <v>A3</v>
          </cell>
        </row>
        <row r="51">
          <cell r="C51" t="str">
            <v>01002005</v>
          </cell>
          <cell r="D51" t="str">
            <v>A2</v>
          </cell>
          <cell r="E51" t="str">
            <v>A2</v>
          </cell>
        </row>
        <row r="52">
          <cell r="C52" t="str">
            <v>01023001</v>
          </cell>
          <cell r="D52" t="str">
            <v>A3</v>
          </cell>
          <cell r="E52" t="str">
            <v>A3</v>
          </cell>
        </row>
        <row r="53">
          <cell r="C53" t="str">
            <v>01017006</v>
          </cell>
          <cell r="D53" t="str">
            <v>A3</v>
          </cell>
          <cell r="E53" t="str">
            <v>A3</v>
          </cell>
        </row>
        <row r="54">
          <cell r="C54" t="str">
            <v>01002032</v>
          </cell>
          <cell r="D54" t="str">
            <v>A2</v>
          </cell>
          <cell r="E54" t="str">
            <v>A2</v>
          </cell>
        </row>
        <row r="55">
          <cell r="C55" t="str">
            <v>01007007</v>
          </cell>
          <cell r="D55" t="str">
            <v>A3</v>
          </cell>
          <cell r="E55" t="str">
            <v>A3</v>
          </cell>
        </row>
        <row r="56">
          <cell r="C56">
            <v>0</v>
          </cell>
          <cell r="D56">
            <v>0</v>
          </cell>
          <cell r="E56">
            <v>15</v>
          </cell>
        </row>
        <row r="57">
          <cell r="C57" t="str">
            <v>01007006</v>
          </cell>
          <cell r="D57" t="str">
            <v>A3</v>
          </cell>
          <cell r="E57" t="str">
            <v>A3</v>
          </cell>
        </row>
        <row r="58">
          <cell r="C58" t="str">
            <v>01002023</v>
          </cell>
          <cell r="D58" t="str">
            <v>A4</v>
          </cell>
          <cell r="E58" t="str">
            <v>A4</v>
          </cell>
        </row>
        <row r="59">
          <cell r="C59" t="str">
            <v>01002007</v>
          </cell>
          <cell r="D59" t="str">
            <v>A4</v>
          </cell>
          <cell r="E59" t="str">
            <v>A4</v>
          </cell>
        </row>
        <row r="60">
          <cell r="C60" t="str">
            <v>01002010</v>
          </cell>
          <cell r="D60" t="str">
            <v>A4</v>
          </cell>
          <cell r="E60" t="str">
            <v>A4</v>
          </cell>
        </row>
        <row r="61">
          <cell r="C61" t="str">
            <v>01002012</v>
          </cell>
          <cell r="D61" t="str">
            <v>A4</v>
          </cell>
          <cell r="E61" t="str">
            <v>A4</v>
          </cell>
        </row>
        <row r="62">
          <cell r="C62" t="str">
            <v>01002028</v>
          </cell>
          <cell r="D62" t="str">
            <v>A3</v>
          </cell>
          <cell r="E62" t="str">
            <v>A3</v>
          </cell>
        </row>
        <row r="63">
          <cell r="C63" t="str">
            <v>01002027</v>
          </cell>
          <cell r="D63" t="str">
            <v>A3</v>
          </cell>
          <cell r="E63" t="str">
            <v>A3</v>
          </cell>
        </row>
        <row r="64">
          <cell r="C64" t="str">
            <v>01002013</v>
          </cell>
          <cell r="D64" t="str">
            <v>A4</v>
          </cell>
          <cell r="E64" t="str">
            <v>A4</v>
          </cell>
        </row>
        <row r="65">
          <cell r="C65" t="str">
            <v>01002033</v>
          </cell>
          <cell r="D65" t="str">
            <v>A3</v>
          </cell>
          <cell r="E65" t="str">
            <v>A3</v>
          </cell>
        </row>
        <row r="66">
          <cell r="C66" t="str">
            <v>01010068</v>
          </cell>
          <cell r="D66" t="str">
            <v>A4</v>
          </cell>
          <cell r="E66" t="str">
            <v>A4</v>
          </cell>
        </row>
        <row r="67">
          <cell r="C67" t="str">
            <v>01002040</v>
          </cell>
          <cell r="D67" t="str">
            <v>A3</v>
          </cell>
          <cell r="E67" t="str">
            <v>A3</v>
          </cell>
        </row>
        <row r="68">
          <cell r="C68" t="str">
            <v>01002041</v>
          </cell>
          <cell r="D68" t="str">
            <v>A3</v>
          </cell>
          <cell r="E68" t="str">
            <v>A2</v>
          </cell>
        </row>
        <row r="69">
          <cell r="C69" t="str">
            <v>01002042</v>
          </cell>
          <cell r="D69" t="str">
            <v>A3</v>
          </cell>
          <cell r="E69" t="str">
            <v>A3</v>
          </cell>
        </row>
        <row r="70">
          <cell r="C70" t="str">
            <v>01002035</v>
          </cell>
          <cell r="D70" t="str">
            <v>A3</v>
          </cell>
          <cell r="E70" t="str">
            <v>A3</v>
          </cell>
        </row>
        <row r="71">
          <cell r="C71" t="str">
            <v>01002036</v>
          </cell>
          <cell r="D71" t="str">
            <v>A3</v>
          </cell>
          <cell r="E71" t="str">
            <v>A3</v>
          </cell>
        </row>
        <row r="72">
          <cell r="C72">
            <v>0</v>
          </cell>
          <cell r="D72">
            <v>0</v>
          </cell>
          <cell r="E72">
            <v>15</v>
          </cell>
        </row>
        <row r="73">
          <cell r="C73">
            <v>0</v>
          </cell>
          <cell r="D73">
            <v>0</v>
          </cell>
          <cell r="E73">
            <v>7</v>
          </cell>
        </row>
        <row r="74">
          <cell r="C74" t="str">
            <v>01007008</v>
          </cell>
          <cell r="D74" t="str">
            <v>A1</v>
          </cell>
          <cell r="E74" t="str">
            <v>A1</v>
          </cell>
        </row>
        <row r="75">
          <cell r="C75" t="str">
            <v>01009018</v>
          </cell>
          <cell r="D75" t="str">
            <v>A2</v>
          </cell>
          <cell r="E75" t="str">
            <v>A2</v>
          </cell>
        </row>
        <row r="76">
          <cell r="C76" t="str">
            <v>01009010</v>
          </cell>
          <cell r="D76" t="str">
            <v>A2</v>
          </cell>
          <cell r="E76" t="str">
            <v>A2</v>
          </cell>
        </row>
        <row r="77">
          <cell r="C77" t="str">
            <v>01002004</v>
          </cell>
          <cell r="D77" t="str">
            <v>A1</v>
          </cell>
          <cell r="E77" t="str">
            <v>A1</v>
          </cell>
        </row>
        <row r="78">
          <cell r="C78" t="str">
            <v>01009008</v>
          </cell>
          <cell r="D78" t="str">
            <v>A3</v>
          </cell>
          <cell r="E78" t="str">
            <v>A2</v>
          </cell>
        </row>
        <row r="79">
          <cell r="C79" t="str">
            <v>01007004</v>
          </cell>
          <cell r="D79" t="str">
            <v>A3</v>
          </cell>
          <cell r="E79" t="str">
            <v>A3</v>
          </cell>
        </row>
        <row r="80">
          <cell r="C80" t="str">
            <v>01014012</v>
          </cell>
          <cell r="D80" t="str">
            <v>A3</v>
          </cell>
          <cell r="E80" t="str">
            <v>A3</v>
          </cell>
        </row>
        <row r="81">
          <cell r="C81">
            <v>0</v>
          </cell>
          <cell r="D81">
            <v>0</v>
          </cell>
          <cell r="E81">
            <v>8</v>
          </cell>
        </row>
        <row r="82">
          <cell r="C82" t="str">
            <v>01002008</v>
          </cell>
          <cell r="D82" t="str">
            <v>A3</v>
          </cell>
          <cell r="E82" t="str">
            <v>A3</v>
          </cell>
        </row>
        <row r="83">
          <cell r="C83" t="str">
            <v>01009019</v>
          </cell>
          <cell r="D83" t="str">
            <v>A3</v>
          </cell>
          <cell r="E83" t="str">
            <v>A3</v>
          </cell>
        </row>
        <row r="84">
          <cell r="C84" t="str">
            <v>01009011</v>
          </cell>
          <cell r="D84" t="str">
            <v>A2</v>
          </cell>
          <cell r="E84" t="str">
            <v>A2</v>
          </cell>
        </row>
        <row r="85">
          <cell r="C85" t="str">
            <v>01009028</v>
          </cell>
          <cell r="D85" t="str">
            <v>A3</v>
          </cell>
          <cell r="E85" t="str">
            <v>A3</v>
          </cell>
        </row>
        <row r="86">
          <cell r="C86" t="str">
            <v>01009026</v>
          </cell>
          <cell r="D86" t="str">
            <v>A1</v>
          </cell>
          <cell r="E86" t="str">
            <v>A1</v>
          </cell>
        </row>
        <row r="87">
          <cell r="C87" t="str">
            <v>01007003</v>
          </cell>
          <cell r="D87" t="str">
            <v>A3</v>
          </cell>
          <cell r="E87" t="str">
            <v>A3</v>
          </cell>
        </row>
        <row r="88">
          <cell r="C88" t="str">
            <v>01009029</v>
          </cell>
          <cell r="D88" t="str">
            <v>A3</v>
          </cell>
          <cell r="E88" t="str">
            <v>A3</v>
          </cell>
        </row>
        <row r="89">
          <cell r="C89" t="str">
            <v>01002038</v>
          </cell>
          <cell r="D89" t="str">
            <v>A3</v>
          </cell>
          <cell r="E89" t="str">
            <v>A3</v>
          </cell>
        </row>
        <row r="90">
          <cell r="C90">
            <v>0</v>
          </cell>
          <cell r="D90">
            <v>0</v>
          </cell>
          <cell r="E90">
            <v>8</v>
          </cell>
        </row>
        <row r="91">
          <cell r="C91">
            <v>0</v>
          </cell>
          <cell r="D91">
            <v>0</v>
          </cell>
          <cell r="E91">
            <v>7</v>
          </cell>
        </row>
        <row r="92">
          <cell r="C92" t="str">
            <v>01009009</v>
          </cell>
          <cell r="D92" t="str">
            <v>B1</v>
          </cell>
          <cell r="E92" t="str">
            <v>A1</v>
          </cell>
        </row>
        <row r="93">
          <cell r="C93" t="str">
            <v>01003002</v>
          </cell>
          <cell r="D93" t="str">
            <v>A2</v>
          </cell>
          <cell r="E93" t="str">
            <v>A2</v>
          </cell>
        </row>
        <row r="94">
          <cell r="C94" t="str">
            <v>01013032</v>
          </cell>
          <cell r="D94" t="str">
            <v>A3</v>
          </cell>
          <cell r="E94" t="str">
            <v>A3</v>
          </cell>
        </row>
        <row r="95">
          <cell r="C95" t="str">
            <v>01022061</v>
          </cell>
          <cell r="D95" t="str">
            <v>A2</v>
          </cell>
          <cell r="E95" t="str">
            <v>A2</v>
          </cell>
        </row>
        <row r="96">
          <cell r="C96" t="str">
            <v>01015027</v>
          </cell>
          <cell r="D96" t="str">
            <v>A1</v>
          </cell>
          <cell r="E96" t="str">
            <v>A1</v>
          </cell>
        </row>
        <row r="97">
          <cell r="C97" t="str">
            <v>01010038</v>
          </cell>
          <cell r="D97" t="str">
            <v>A2</v>
          </cell>
          <cell r="E97" t="str">
            <v>A2</v>
          </cell>
        </row>
        <row r="98">
          <cell r="C98" t="str">
            <v>01002002</v>
          </cell>
          <cell r="D98" t="str">
            <v>A3</v>
          </cell>
          <cell r="E98" t="str">
            <v>A3</v>
          </cell>
        </row>
        <row r="99">
          <cell r="C99">
            <v>0</v>
          </cell>
          <cell r="D99">
            <v>0</v>
          </cell>
          <cell r="E99">
            <v>1</v>
          </cell>
        </row>
        <row r="100">
          <cell r="C100" t="str">
            <v>01006006</v>
          </cell>
          <cell r="D100" t="str">
            <v>A3</v>
          </cell>
          <cell r="E100" t="str">
            <v>A3</v>
          </cell>
        </row>
        <row r="101">
          <cell r="C101">
            <v>0</v>
          </cell>
          <cell r="D101">
            <v>0</v>
          </cell>
          <cell r="E101">
            <v>4</v>
          </cell>
        </row>
        <row r="102">
          <cell r="C102">
            <v>0</v>
          </cell>
          <cell r="D102">
            <v>0</v>
          </cell>
          <cell r="E102">
            <v>2</v>
          </cell>
        </row>
        <row r="103">
          <cell r="C103" t="str">
            <v>01025001</v>
          </cell>
          <cell r="D103" t="str">
            <v>A1</v>
          </cell>
          <cell r="E103" t="str">
            <v>A1</v>
          </cell>
        </row>
        <row r="104">
          <cell r="C104" t="str">
            <v>01002039</v>
          </cell>
          <cell r="D104" t="str">
            <v>A2</v>
          </cell>
          <cell r="E104" t="str">
            <v>A2</v>
          </cell>
        </row>
        <row r="105">
          <cell r="C105">
            <v>0</v>
          </cell>
          <cell r="D105">
            <v>0</v>
          </cell>
          <cell r="E105">
            <v>2</v>
          </cell>
        </row>
        <row r="106">
          <cell r="C106" t="str">
            <v>01005003</v>
          </cell>
          <cell r="D106" t="str">
            <v>A1</v>
          </cell>
          <cell r="E106" t="str">
            <v>A1</v>
          </cell>
        </row>
        <row r="107">
          <cell r="C107" t="str">
            <v>01005011</v>
          </cell>
          <cell r="D107" t="str">
            <v>A3</v>
          </cell>
          <cell r="E107" t="str">
            <v>A3</v>
          </cell>
        </row>
        <row r="108">
          <cell r="C108">
            <v>0</v>
          </cell>
          <cell r="D108">
            <v>0</v>
          </cell>
          <cell r="E108">
            <v>28</v>
          </cell>
        </row>
        <row r="109">
          <cell r="C109">
            <v>0</v>
          </cell>
          <cell r="D109">
            <v>0</v>
          </cell>
          <cell r="E109">
            <v>10</v>
          </cell>
        </row>
        <row r="110">
          <cell r="C110" t="str">
            <v>01008028</v>
          </cell>
          <cell r="D110" t="str">
            <v>A1</v>
          </cell>
          <cell r="E110" t="str">
            <v>A1</v>
          </cell>
        </row>
        <row r="111">
          <cell r="C111" t="str">
            <v>01008002</v>
          </cell>
          <cell r="D111" t="str">
            <v>A1</v>
          </cell>
          <cell r="E111" t="str">
            <v>A1</v>
          </cell>
        </row>
        <row r="112">
          <cell r="C112" t="str">
            <v>01008049</v>
          </cell>
          <cell r="D112" t="str">
            <v>A1</v>
          </cell>
          <cell r="E112" t="str">
            <v>A1</v>
          </cell>
        </row>
        <row r="113">
          <cell r="C113" t="str">
            <v>01008004</v>
          </cell>
          <cell r="D113" t="str">
            <v>A1</v>
          </cell>
          <cell r="E113" t="str">
            <v>A1</v>
          </cell>
        </row>
        <row r="114">
          <cell r="C114" t="str">
            <v>01009007</v>
          </cell>
          <cell r="D114" t="str">
            <v>A1</v>
          </cell>
          <cell r="E114" t="str">
            <v>A1</v>
          </cell>
        </row>
        <row r="115">
          <cell r="C115" t="str">
            <v>01008008</v>
          </cell>
          <cell r="D115" t="str">
            <v>A1</v>
          </cell>
          <cell r="E115" t="str">
            <v>A1</v>
          </cell>
        </row>
        <row r="116">
          <cell r="C116" t="str">
            <v>01008006</v>
          </cell>
          <cell r="D116" t="str">
            <v>A2</v>
          </cell>
          <cell r="E116" t="str">
            <v>A1</v>
          </cell>
        </row>
        <row r="117">
          <cell r="C117" t="str">
            <v>01017009</v>
          </cell>
          <cell r="D117" t="str">
            <v>A4</v>
          </cell>
          <cell r="E117" t="str">
            <v>A4</v>
          </cell>
        </row>
        <row r="118">
          <cell r="C118" t="str">
            <v>01008005</v>
          </cell>
          <cell r="D118" t="str">
            <v>A1</v>
          </cell>
          <cell r="E118" t="str">
            <v>A1</v>
          </cell>
        </row>
        <row r="119">
          <cell r="C119" t="str">
            <v>01009014</v>
          </cell>
          <cell r="D119" t="str">
            <v>A4</v>
          </cell>
          <cell r="E119" t="str">
            <v>A4</v>
          </cell>
        </row>
        <row r="120">
          <cell r="C120">
            <v>0</v>
          </cell>
          <cell r="D120">
            <v>0</v>
          </cell>
          <cell r="E120">
            <v>18</v>
          </cell>
        </row>
        <row r="121">
          <cell r="C121" t="str">
            <v>01008021</v>
          </cell>
          <cell r="D121" t="str">
            <v>A1</v>
          </cell>
          <cell r="E121" t="str">
            <v>A1</v>
          </cell>
        </row>
        <row r="122">
          <cell r="C122" t="str">
            <v>01008009</v>
          </cell>
          <cell r="D122" t="str">
            <v>A2</v>
          </cell>
          <cell r="E122" t="str">
            <v>A2</v>
          </cell>
        </row>
        <row r="123">
          <cell r="C123" t="str">
            <v>01008031</v>
          </cell>
          <cell r="D123" t="str">
            <v>A3</v>
          </cell>
          <cell r="E123" t="str">
            <v>A3</v>
          </cell>
        </row>
        <row r="124">
          <cell r="C124" t="str">
            <v>01008039</v>
          </cell>
          <cell r="D124" t="str">
            <v>A2</v>
          </cell>
          <cell r="E124" t="str">
            <v>A2</v>
          </cell>
        </row>
        <row r="125">
          <cell r="C125" t="str">
            <v>01008040</v>
          </cell>
          <cell r="D125" t="str">
            <v>A3</v>
          </cell>
          <cell r="E125" t="str">
            <v>A3</v>
          </cell>
        </row>
        <row r="126">
          <cell r="C126" t="str">
            <v>01008041</v>
          </cell>
          <cell r="D126" t="str">
            <v>A3</v>
          </cell>
          <cell r="E126" t="str">
            <v>A3</v>
          </cell>
        </row>
        <row r="127">
          <cell r="C127" t="str">
            <v>01012027</v>
          </cell>
          <cell r="D127" t="str">
            <v>A4</v>
          </cell>
          <cell r="E127" t="str">
            <v>A4</v>
          </cell>
        </row>
        <row r="128">
          <cell r="C128" t="str">
            <v>01008012</v>
          </cell>
          <cell r="D128" t="str">
            <v>A3</v>
          </cell>
          <cell r="E128" t="str">
            <v>A2</v>
          </cell>
        </row>
        <row r="129">
          <cell r="C129" t="str">
            <v>01008033</v>
          </cell>
          <cell r="D129" t="str">
            <v>A1</v>
          </cell>
          <cell r="E129" t="str">
            <v>A1</v>
          </cell>
        </row>
        <row r="130">
          <cell r="C130" t="str">
            <v>01013033</v>
          </cell>
          <cell r="D130" t="str">
            <v>A4</v>
          </cell>
          <cell r="E130" t="str">
            <v>A4</v>
          </cell>
        </row>
        <row r="131">
          <cell r="C131" t="str">
            <v>01009015</v>
          </cell>
          <cell r="D131" t="str">
            <v>A4</v>
          </cell>
          <cell r="E131" t="str">
            <v>A4</v>
          </cell>
        </row>
        <row r="132">
          <cell r="C132" t="str">
            <v>01008042</v>
          </cell>
          <cell r="D132" t="str">
            <v>A2</v>
          </cell>
          <cell r="E132" t="str">
            <v>A2</v>
          </cell>
        </row>
        <row r="133">
          <cell r="C133" t="str">
            <v>01008044</v>
          </cell>
          <cell r="D133" t="str">
            <v>A3</v>
          </cell>
          <cell r="E133" t="str">
            <v>A3</v>
          </cell>
        </row>
        <row r="134">
          <cell r="C134" t="str">
            <v>01008045</v>
          </cell>
          <cell r="D134" t="str">
            <v>A3</v>
          </cell>
          <cell r="E134" t="str">
            <v>A3</v>
          </cell>
        </row>
        <row r="135">
          <cell r="C135" t="str">
            <v>01008048</v>
          </cell>
          <cell r="D135" t="str">
            <v>A2</v>
          </cell>
          <cell r="E135" t="str">
            <v>A1</v>
          </cell>
        </row>
        <row r="136">
          <cell r="C136" t="str">
            <v>01002034</v>
          </cell>
          <cell r="D136" t="str">
            <v>A2</v>
          </cell>
          <cell r="E136" t="str">
            <v>A2</v>
          </cell>
        </row>
        <row r="137">
          <cell r="C137" t="str">
            <v>01008050</v>
          </cell>
          <cell r="D137" t="str">
            <v>A3</v>
          </cell>
          <cell r="E137" t="str">
            <v>A3</v>
          </cell>
        </row>
        <row r="138">
          <cell r="C138" t="str">
            <v>01008051</v>
          </cell>
          <cell r="D138" t="str">
            <v>A2</v>
          </cell>
          <cell r="E138" t="str">
            <v>A2</v>
          </cell>
        </row>
        <row r="139">
          <cell r="C139">
            <v>0</v>
          </cell>
          <cell r="D139">
            <v>0</v>
          </cell>
          <cell r="E139">
            <v>21</v>
          </cell>
        </row>
        <row r="140">
          <cell r="C140">
            <v>0</v>
          </cell>
          <cell r="D140">
            <v>0</v>
          </cell>
          <cell r="E140">
            <v>21</v>
          </cell>
        </row>
        <row r="141">
          <cell r="C141" t="str">
            <v>01022003</v>
          </cell>
          <cell r="D141" t="str">
            <v>A3</v>
          </cell>
          <cell r="E141" t="str">
            <v>A2</v>
          </cell>
        </row>
        <row r="142">
          <cell r="C142" t="str">
            <v>01010007</v>
          </cell>
          <cell r="D142" t="str">
            <v>A3</v>
          </cell>
          <cell r="E142" t="str">
            <v>A3</v>
          </cell>
        </row>
        <row r="143">
          <cell r="C143" t="str">
            <v>01010033</v>
          </cell>
          <cell r="D143" t="str">
            <v>A4</v>
          </cell>
          <cell r="E143" t="str">
            <v>A4</v>
          </cell>
        </row>
        <row r="144">
          <cell r="C144" t="str">
            <v>01010037</v>
          </cell>
          <cell r="D144" t="str">
            <v>A4</v>
          </cell>
          <cell r="E144" t="str">
            <v>A4</v>
          </cell>
        </row>
        <row r="145">
          <cell r="C145" t="str">
            <v>01010031</v>
          </cell>
          <cell r="D145" t="str">
            <v>A4</v>
          </cell>
          <cell r="E145" t="str">
            <v>A4</v>
          </cell>
        </row>
        <row r="146">
          <cell r="C146" t="str">
            <v>01010016</v>
          </cell>
          <cell r="D146" t="str">
            <v>A4</v>
          </cell>
          <cell r="E146" t="str">
            <v>A4</v>
          </cell>
        </row>
        <row r="147">
          <cell r="C147" t="str">
            <v>01010028</v>
          </cell>
          <cell r="D147" t="str">
            <v>A4</v>
          </cell>
          <cell r="E147" t="str">
            <v>A4</v>
          </cell>
        </row>
        <row r="148">
          <cell r="C148" t="str">
            <v>01010017</v>
          </cell>
          <cell r="D148" t="str">
            <v>A4</v>
          </cell>
          <cell r="E148" t="str">
            <v>A4</v>
          </cell>
        </row>
        <row r="149">
          <cell r="C149" t="str">
            <v>01010012</v>
          </cell>
          <cell r="D149" t="str">
            <v>A3</v>
          </cell>
          <cell r="E149" t="str">
            <v>A3</v>
          </cell>
        </row>
        <row r="150">
          <cell r="C150" t="str">
            <v>01010029</v>
          </cell>
          <cell r="D150" t="str">
            <v>A3</v>
          </cell>
          <cell r="E150" t="str">
            <v>A3</v>
          </cell>
        </row>
        <row r="151">
          <cell r="C151" t="str">
            <v>01010024</v>
          </cell>
          <cell r="D151" t="str">
            <v>A4</v>
          </cell>
          <cell r="E151" t="str">
            <v>A4</v>
          </cell>
        </row>
        <row r="152">
          <cell r="C152" t="str">
            <v>01004012</v>
          </cell>
          <cell r="D152" t="str">
            <v>A3</v>
          </cell>
          <cell r="E152" t="str">
            <v>A3</v>
          </cell>
        </row>
        <row r="153">
          <cell r="C153" t="str">
            <v>01010023</v>
          </cell>
          <cell r="D153" t="str">
            <v>A3</v>
          </cell>
          <cell r="E153" t="str">
            <v>A3</v>
          </cell>
        </row>
        <row r="154">
          <cell r="C154" t="str">
            <v>01022048</v>
          </cell>
          <cell r="D154" t="str">
            <v>A3</v>
          </cell>
          <cell r="E154" t="str">
            <v>A3</v>
          </cell>
        </row>
        <row r="155">
          <cell r="C155" t="str">
            <v>01010006</v>
          </cell>
          <cell r="D155" t="str">
            <v>A3</v>
          </cell>
          <cell r="E155" t="str">
            <v>A3</v>
          </cell>
        </row>
        <row r="156">
          <cell r="C156" t="str">
            <v>01010026</v>
          </cell>
          <cell r="D156" t="str">
            <v>A3</v>
          </cell>
          <cell r="E156" t="str">
            <v>A3</v>
          </cell>
        </row>
        <row r="157">
          <cell r="C157" t="str">
            <v>01010021</v>
          </cell>
          <cell r="D157" t="str">
            <v>A1</v>
          </cell>
          <cell r="E157" t="str">
            <v>A1</v>
          </cell>
        </row>
        <row r="158">
          <cell r="C158" t="str">
            <v>01010030</v>
          </cell>
          <cell r="D158" t="str">
            <v>A1</v>
          </cell>
          <cell r="E158" t="str">
            <v>A1</v>
          </cell>
        </row>
        <row r="159">
          <cell r="C159" t="str">
            <v>01022005</v>
          </cell>
          <cell r="D159" t="str">
            <v>A1</v>
          </cell>
          <cell r="E159" t="str">
            <v>A1</v>
          </cell>
        </row>
        <row r="160">
          <cell r="C160" t="str">
            <v>01010022</v>
          </cell>
          <cell r="D160" t="str">
            <v>A1</v>
          </cell>
          <cell r="E160" t="str">
            <v>A1</v>
          </cell>
        </row>
        <row r="161">
          <cell r="C161" t="str">
            <v>01010032</v>
          </cell>
          <cell r="D161" t="str">
            <v>A1</v>
          </cell>
          <cell r="E161" t="str">
            <v>A1</v>
          </cell>
        </row>
        <row r="162">
          <cell r="C162">
            <v>0</v>
          </cell>
          <cell r="D162">
            <v>0</v>
          </cell>
          <cell r="E162">
            <v>16</v>
          </cell>
        </row>
        <row r="163">
          <cell r="C163">
            <v>0</v>
          </cell>
          <cell r="D163">
            <v>0</v>
          </cell>
          <cell r="E163">
            <v>16</v>
          </cell>
        </row>
        <row r="164">
          <cell r="C164" t="str">
            <v>01010039</v>
          </cell>
          <cell r="D164" t="str">
            <v>A1</v>
          </cell>
          <cell r="E164" t="str">
            <v>A1</v>
          </cell>
        </row>
        <row r="165">
          <cell r="C165" t="str">
            <v>01010040</v>
          </cell>
          <cell r="D165" t="str">
            <v>A DN</v>
          </cell>
          <cell r="E165" t="str">
            <v>A DN</v>
          </cell>
        </row>
        <row r="166">
          <cell r="C166" t="str">
            <v>01010009</v>
          </cell>
          <cell r="D166" t="str">
            <v>A1</v>
          </cell>
          <cell r="E166" t="str">
            <v>A1</v>
          </cell>
        </row>
        <row r="167">
          <cell r="C167" t="str">
            <v>01010020</v>
          </cell>
          <cell r="D167" t="str">
            <v>A3</v>
          </cell>
          <cell r="E167" t="str">
            <v>A3</v>
          </cell>
        </row>
        <row r="168">
          <cell r="C168" t="str">
            <v>01010018</v>
          </cell>
          <cell r="D168" t="str">
            <v>A1</v>
          </cell>
          <cell r="E168" t="str">
            <v>A1</v>
          </cell>
        </row>
        <row r="169">
          <cell r="C169" t="str">
            <v>01010019</v>
          </cell>
          <cell r="D169" t="str">
            <v>A3</v>
          </cell>
          <cell r="E169" t="str">
            <v>A3</v>
          </cell>
        </row>
        <row r="170">
          <cell r="C170" t="str">
            <v>01010015</v>
          </cell>
          <cell r="D170" t="str">
            <v>A4</v>
          </cell>
          <cell r="E170" t="str">
            <v>A4</v>
          </cell>
        </row>
        <row r="171">
          <cell r="C171" t="str">
            <v>01010027</v>
          </cell>
          <cell r="D171" t="str">
            <v>A2</v>
          </cell>
          <cell r="E171" t="str">
            <v>A2</v>
          </cell>
        </row>
        <row r="172">
          <cell r="C172" t="str">
            <v>01002025</v>
          </cell>
          <cell r="D172" t="str">
            <v>A3</v>
          </cell>
          <cell r="E172" t="str">
            <v>A3</v>
          </cell>
        </row>
        <row r="173">
          <cell r="C173" t="str">
            <v>01010162</v>
          </cell>
          <cell r="D173" t="str">
            <v>A4</v>
          </cell>
          <cell r="E173" t="str">
            <v>A4</v>
          </cell>
        </row>
        <row r="174">
          <cell r="C174" t="str">
            <v>01010141</v>
          </cell>
          <cell r="D174" t="str">
            <v>A3</v>
          </cell>
          <cell r="E174" t="str">
            <v>A3</v>
          </cell>
        </row>
        <row r="175">
          <cell r="C175" t="str">
            <v>01010254</v>
          </cell>
          <cell r="D175" t="str">
            <v>A DN</v>
          </cell>
          <cell r="E175" t="str">
            <v>A DN</v>
          </cell>
        </row>
        <row r="176">
          <cell r="C176" t="str">
            <v>01010260</v>
          </cell>
          <cell r="D176" t="str">
            <v>A2</v>
          </cell>
          <cell r="E176" t="str">
            <v>A2</v>
          </cell>
        </row>
        <row r="177">
          <cell r="C177" t="str">
            <v>01010288</v>
          </cell>
          <cell r="D177" t="str">
            <v>A3</v>
          </cell>
          <cell r="E177" t="str">
            <v>A3</v>
          </cell>
        </row>
        <row r="178">
          <cell r="C178" t="str">
            <v>01027013</v>
          </cell>
          <cell r="D178" t="str">
            <v>A4</v>
          </cell>
          <cell r="E178" t="str">
            <v>A4</v>
          </cell>
        </row>
        <row r="179">
          <cell r="C179" t="str">
            <v>01027003</v>
          </cell>
          <cell r="D179" t="str">
            <v>A2</v>
          </cell>
          <cell r="E179" t="str">
            <v>A2</v>
          </cell>
        </row>
        <row r="180">
          <cell r="C180">
            <v>0</v>
          </cell>
          <cell r="D180">
            <v>0</v>
          </cell>
          <cell r="E180">
            <v>15</v>
          </cell>
        </row>
        <row r="181">
          <cell r="C181">
            <v>0</v>
          </cell>
          <cell r="D181">
            <v>0</v>
          </cell>
          <cell r="E181">
            <v>15</v>
          </cell>
        </row>
        <row r="182">
          <cell r="C182" t="str">
            <v>01011002</v>
          </cell>
          <cell r="D182" t="str">
            <v>A2</v>
          </cell>
          <cell r="E182" t="str">
            <v>A2</v>
          </cell>
        </row>
        <row r="183">
          <cell r="C183" t="str">
            <v>01011012</v>
          </cell>
          <cell r="D183" t="str">
            <v>A3</v>
          </cell>
          <cell r="E183" t="str">
            <v>A3</v>
          </cell>
        </row>
        <row r="184">
          <cell r="C184" t="str">
            <v>01011005</v>
          </cell>
          <cell r="D184" t="str">
            <v>A3</v>
          </cell>
          <cell r="E184" t="str">
            <v>A3</v>
          </cell>
        </row>
        <row r="185">
          <cell r="C185" t="str">
            <v>01011011</v>
          </cell>
          <cell r="D185" t="str">
            <v>A3</v>
          </cell>
          <cell r="E185" t="str">
            <v>A2</v>
          </cell>
        </row>
        <row r="186">
          <cell r="C186" t="str">
            <v>01011013</v>
          </cell>
          <cell r="D186" t="str">
            <v>A2</v>
          </cell>
          <cell r="E186" t="str">
            <v>A1</v>
          </cell>
        </row>
        <row r="187">
          <cell r="C187" t="str">
            <v>01011009</v>
          </cell>
          <cell r="D187" t="str">
            <v>B1</v>
          </cell>
          <cell r="E187" t="str">
            <v>A4</v>
          </cell>
        </row>
        <row r="188">
          <cell r="C188" t="str">
            <v>01011001</v>
          </cell>
          <cell r="D188" t="str">
            <v>A4</v>
          </cell>
          <cell r="E188" t="str">
            <v>A4</v>
          </cell>
        </row>
        <row r="189">
          <cell r="C189" t="str">
            <v>01011014</v>
          </cell>
          <cell r="D189" t="str">
            <v>KXL</v>
          </cell>
          <cell r="E189" t="str">
            <v>KXL</v>
          </cell>
        </row>
        <row r="190">
          <cell r="C190" t="str">
            <v>01011016</v>
          </cell>
          <cell r="D190" t="str">
            <v>A2</v>
          </cell>
          <cell r="E190" t="str">
            <v>A2</v>
          </cell>
        </row>
        <row r="191">
          <cell r="C191" t="str">
            <v>01011007</v>
          </cell>
          <cell r="D191" t="str">
            <v>A3</v>
          </cell>
          <cell r="E191" t="str">
            <v>A3</v>
          </cell>
        </row>
        <row r="192">
          <cell r="C192" t="str">
            <v>01011008</v>
          </cell>
          <cell r="D192" t="str">
            <v>A3</v>
          </cell>
          <cell r="E192" t="str">
            <v>A3</v>
          </cell>
        </row>
        <row r="193">
          <cell r="C193" t="str">
            <v>01011015</v>
          </cell>
          <cell r="D193" t="str">
            <v>A3</v>
          </cell>
          <cell r="E193" t="str">
            <v>A3</v>
          </cell>
        </row>
        <row r="194">
          <cell r="C194" t="str">
            <v>01011010</v>
          </cell>
          <cell r="D194" t="str">
            <v>A3</v>
          </cell>
          <cell r="E194" t="str">
            <v>A3</v>
          </cell>
        </row>
        <row r="195">
          <cell r="C195" t="str">
            <v>01011018</v>
          </cell>
          <cell r="D195" t="str">
            <v>A1</v>
          </cell>
          <cell r="E195" t="str">
            <v>A1</v>
          </cell>
        </row>
        <row r="196">
          <cell r="C196" t="str">
            <v>01011006</v>
          </cell>
          <cell r="D196" t="str">
            <v>A4</v>
          </cell>
          <cell r="E196" t="str">
            <v>A4</v>
          </cell>
        </row>
        <row r="197">
          <cell r="C197">
            <v>0</v>
          </cell>
          <cell r="D197">
            <v>0</v>
          </cell>
          <cell r="E197">
            <v>28</v>
          </cell>
        </row>
        <row r="198">
          <cell r="C198">
            <v>0</v>
          </cell>
          <cell r="D198">
            <v>0</v>
          </cell>
          <cell r="E198">
            <v>28</v>
          </cell>
        </row>
        <row r="199">
          <cell r="C199" t="str">
            <v>01012003</v>
          </cell>
          <cell r="D199" t="str">
            <v>A1</v>
          </cell>
          <cell r="E199" t="str">
            <v>A1</v>
          </cell>
        </row>
        <row r="200">
          <cell r="C200" t="str">
            <v>01012008</v>
          </cell>
          <cell r="D200" t="str">
            <v>A2</v>
          </cell>
          <cell r="E200" t="str">
            <v>A2</v>
          </cell>
        </row>
        <row r="201">
          <cell r="C201" t="str">
            <v>01012007</v>
          </cell>
          <cell r="D201" t="str">
            <v>A2</v>
          </cell>
          <cell r="E201" t="str">
            <v>A2</v>
          </cell>
        </row>
        <row r="202">
          <cell r="C202" t="str">
            <v>01012013</v>
          </cell>
          <cell r="D202" t="str">
            <v>A1</v>
          </cell>
          <cell r="E202" t="str">
            <v>A1</v>
          </cell>
        </row>
        <row r="203">
          <cell r="C203" t="str">
            <v>01012023</v>
          </cell>
          <cell r="D203" t="str">
            <v>A2</v>
          </cell>
          <cell r="E203" t="str">
            <v>A2</v>
          </cell>
        </row>
        <row r="204">
          <cell r="C204" t="str">
            <v>01012014</v>
          </cell>
          <cell r="D204" t="str">
            <v>A4</v>
          </cell>
          <cell r="E204" t="str">
            <v>A4</v>
          </cell>
        </row>
        <row r="205">
          <cell r="C205" t="str">
            <v>01012005</v>
          </cell>
          <cell r="D205" t="str">
            <v>A2</v>
          </cell>
          <cell r="E205" t="str">
            <v>A2</v>
          </cell>
        </row>
        <row r="206">
          <cell r="C206" t="str">
            <v>01012006</v>
          </cell>
          <cell r="D206" t="str">
            <v>A3</v>
          </cell>
          <cell r="E206" t="str">
            <v>A2</v>
          </cell>
        </row>
        <row r="207">
          <cell r="C207" t="str">
            <v>01012004</v>
          </cell>
          <cell r="D207" t="str">
            <v>A4</v>
          </cell>
          <cell r="E207" t="str">
            <v>A4</v>
          </cell>
        </row>
        <row r="208">
          <cell r="C208" t="str">
            <v>01012012</v>
          </cell>
          <cell r="D208" t="str">
            <v>A2</v>
          </cell>
          <cell r="E208" t="str">
            <v>A2</v>
          </cell>
        </row>
        <row r="209">
          <cell r="C209" t="str">
            <v>01012016</v>
          </cell>
          <cell r="D209" t="str">
            <v>A1</v>
          </cell>
          <cell r="E209" t="str">
            <v>A1</v>
          </cell>
        </row>
        <row r="210">
          <cell r="C210" t="str">
            <v>01012015</v>
          </cell>
          <cell r="D210" t="str">
            <v>A3</v>
          </cell>
          <cell r="E210" t="str">
            <v>A3</v>
          </cell>
        </row>
        <row r="211">
          <cell r="C211" t="str">
            <v>01012019</v>
          </cell>
          <cell r="D211" t="str">
            <v>A2</v>
          </cell>
          <cell r="E211" t="str">
            <v>A2</v>
          </cell>
        </row>
        <row r="212">
          <cell r="C212" t="str">
            <v>01012018</v>
          </cell>
          <cell r="D212" t="str">
            <v>A2</v>
          </cell>
          <cell r="E212" t="str">
            <v>A2</v>
          </cell>
        </row>
        <row r="213">
          <cell r="C213" t="str">
            <v>01012017</v>
          </cell>
          <cell r="D213" t="str">
            <v>A4</v>
          </cell>
          <cell r="E213" t="str">
            <v>A4</v>
          </cell>
        </row>
        <row r="214">
          <cell r="C214" t="str">
            <v>01012022</v>
          </cell>
          <cell r="D214" t="str">
            <v>A4</v>
          </cell>
          <cell r="E214" t="str">
            <v>A4</v>
          </cell>
        </row>
        <row r="215">
          <cell r="C215" t="str">
            <v>01012020</v>
          </cell>
          <cell r="D215" t="str">
            <v>A2</v>
          </cell>
          <cell r="E215" t="str">
            <v>A2</v>
          </cell>
        </row>
        <row r="216">
          <cell r="C216" t="str">
            <v>01012021</v>
          </cell>
          <cell r="D216" t="str">
            <v>A4</v>
          </cell>
          <cell r="E216" t="str">
            <v>A4</v>
          </cell>
        </row>
        <row r="217">
          <cell r="C217" t="str">
            <v>01012011</v>
          </cell>
          <cell r="D217" t="str">
            <v>A3</v>
          </cell>
          <cell r="E217" t="str">
            <v>A3</v>
          </cell>
        </row>
        <row r="218">
          <cell r="C218" t="str">
            <v>01012028</v>
          </cell>
          <cell r="D218" t="str">
            <v>A1</v>
          </cell>
          <cell r="E218" t="str">
            <v>A1</v>
          </cell>
        </row>
        <row r="219">
          <cell r="C219" t="str">
            <v>01012032</v>
          </cell>
          <cell r="D219" t="str">
            <v>A3</v>
          </cell>
          <cell r="E219" t="str">
            <v>A3</v>
          </cell>
        </row>
        <row r="220">
          <cell r="C220" t="str">
            <v>01025017</v>
          </cell>
          <cell r="D220" t="str">
            <v>A2</v>
          </cell>
          <cell r="E220" t="str">
            <v>A2</v>
          </cell>
        </row>
        <row r="221">
          <cell r="C221" t="str">
            <v>01006004</v>
          </cell>
          <cell r="D221" t="str">
            <v>A4</v>
          </cell>
          <cell r="E221" t="str">
            <v>A4</v>
          </cell>
        </row>
        <row r="222">
          <cell r="C222" t="str">
            <v>01013068</v>
          </cell>
          <cell r="D222" t="str">
            <v>A1</v>
          </cell>
          <cell r="E222" t="str">
            <v>A1</v>
          </cell>
        </row>
        <row r="223">
          <cell r="C223" t="str">
            <v>01012048</v>
          </cell>
          <cell r="D223" t="str">
            <v>A1</v>
          </cell>
          <cell r="E223" t="str">
            <v>A1</v>
          </cell>
        </row>
        <row r="224">
          <cell r="C224" t="str">
            <v>01012049</v>
          </cell>
          <cell r="D224" t="str">
            <v>A4</v>
          </cell>
          <cell r="E224" t="str">
            <v>A4</v>
          </cell>
        </row>
        <row r="225">
          <cell r="C225" t="str">
            <v>01009006</v>
          </cell>
          <cell r="D225" t="str">
            <v>A2</v>
          </cell>
          <cell r="E225" t="str">
            <v>A2</v>
          </cell>
        </row>
        <row r="226">
          <cell r="C226" t="str">
            <v>01012050</v>
          </cell>
          <cell r="D226" t="str">
            <v>A3</v>
          </cell>
          <cell r="E226" t="str">
            <v>A3</v>
          </cell>
        </row>
        <row r="227">
          <cell r="C227">
            <v>0</v>
          </cell>
          <cell r="D227">
            <v>0</v>
          </cell>
          <cell r="E227">
            <v>19</v>
          </cell>
        </row>
        <row r="228">
          <cell r="C228">
            <v>0</v>
          </cell>
          <cell r="D228">
            <v>0</v>
          </cell>
          <cell r="E228">
            <v>19</v>
          </cell>
        </row>
        <row r="229">
          <cell r="C229" t="str">
            <v>01015019</v>
          </cell>
          <cell r="D229" t="str">
            <v>A3</v>
          </cell>
          <cell r="E229" t="str">
            <v>A2</v>
          </cell>
        </row>
        <row r="230">
          <cell r="C230" t="str">
            <v>01015023</v>
          </cell>
          <cell r="D230" t="str">
            <v>A3</v>
          </cell>
          <cell r="E230" t="str">
            <v>A3</v>
          </cell>
        </row>
        <row r="231">
          <cell r="C231" t="str">
            <v>01015005</v>
          </cell>
          <cell r="D231" t="str">
            <v>A4</v>
          </cell>
          <cell r="E231" t="str">
            <v>A4</v>
          </cell>
        </row>
        <row r="232">
          <cell r="C232" t="str">
            <v>01015018</v>
          </cell>
          <cell r="D232" t="str">
            <v>A4</v>
          </cell>
          <cell r="E232" t="str">
            <v>A4</v>
          </cell>
        </row>
        <row r="233">
          <cell r="C233" t="str">
            <v>01015041</v>
          </cell>
          <cell r="D233" t="str">
            <v>A3</v>
          </cell>
          <cell r="E233" t="str">
            <v>A3</v>
          </cell>
        </row>
        <row r="234">
          <cell r="C234" t="str">
            <v>01015013</v>
          </cell>
          <cell r="D234" t="str">
            <v>A4</v>
          </cell>
          <cell r="E234" t="str">
            <v>A4</v>
          </cell>
        </row>
        <row r="235">
          <cell r="C235" t="str">
            <v>01015006</v>
          </cell>
          <cell r="D235" t="str">
            <v>A3</v>
          </cell>
          <cell r="E235" t="str">
            <v>A3</v>
          </cell>
        </row>
        <row r="236">
          <cell r="C236" t="str">
            <v>01018001</v>
          </cell>
          <cell r="D236" t="str">
            <v>A4</v>
          </cell>
          <cell r="E236" t="str">
            <v>A4</v>
          </cell>
        </row>
        <row r="237">
          <cell r="C237" t="str">
            <v>01015004</v>
          </cell>
          <cell r="D237" t="str">
            <v>A3</v>
          </cell>
          <cell r="E237" t="str">
            <v>A3</v>
          </cell>
        </row>
        <row r="238">
          <cell r="C238" t="str">
            <v>01015017</v>
          </cell>
          <cell r="D238" t="str">
            <v>A3</v>
          </cell>
          <cell r="E238" t="str">
            <v>A3</v>
          </cell>
        </row>
        <row r="239">
          <cell r="C239" t="str">
            <v>01015016</v>
          </cell>
          <cell r="D239" t="str">
            <v>A3</v>
          </cell>
          <cell r="E239" t="str">
            <v>A3</v>
          </cell>
        </row>
        <row r="240">
          <cell r="C240" t="str">
            <v>01015031</v>
          </cell>
          <cell r="D240" t="str">
            <v>A3</v>
          </cell>
          <cell r="E240" t="str">
            <v>A3</v>
          </cell>
        </row>
        <row r="241">
          <cell r="C241" t="str">
            <v>01015025</v>
          </cell>
          <cell r="D241" t="str">
            <v>A4</v>
          </cell>
          <cell r="E241" t="str">
            <v>A4</v>
          </cell>
        </row>
        <row r="242">
          <cell r="C242" t="str">
            <v>01017001</v>
          </cell>
          <cell r="D242" t="str">
            <v>A4</v>
          </cell>
          <cell r="E242" t="str">
            <v>A4</v>
          </cell>
        </row>
        <row r="243">
          <cell r="C243" t="str">
            <v>01015012</v>
          </cell>
          <cell r="D243" t="str">
            <v>A3</v>
          </cell>
          <cell r="E243" t="str">
            <v>A3</v>
          </cell>
        </row>
        <row r="244">
          <cell r="C244" t="str">
            <v>01015008</v>
          </cell>
          <cell r="D244" t="str">
            <v>A4</v>
          </cell>
          <cell r="E244" t="str">
            <v>A4</v>
          </cell>
        </row>
        <row r="245">
          <cell r="C245" t="str">
            <v>01015021</v>
          </cell>
          <cell r="D245" t="str">
            <v>A3</v>
          </cell>
          <cell r="E245" t="str">
            <v>A3</v>
          </cell>
        </row>
        <row r="246">
          <cell r="C246" t="str">
            <v>01015108</v>
          </cell>
          <cell r="D246" t="str">
            <v>A3</v>
          </cell>
          <cell r="E246" t="str">
            <v>A3</v>
          </cell>
        </row>
        <row r="247">
          <cell r="C247" t="str">
            <v>01015142</v>
          </cell>
          <cell r="D247" t="str">
            <v>A3</v>
          </cell>
          <cell r="E247" t="str">
            <v>A3</v>
          </cell>
        </row>
        <row r="248">
          <cell r="C248">
            <v>0</v>
          </cell>
          <cell r="D248">
            <v>0</v>
          </cell>
          <cell r="E248">
            <v>25</v>
          </cell>
        </row>
        <row r="249">
          <cell r="C249">
            <v>0</v>
          </cell>
          <cell r="D249">
            <v>0</v>
          </cell>
          <cell r="E249">
            <v>24</v>
          </cell>
        </row>
        <row r="250">
          <cell r="C250" t="str">
            <v>01013003</v>
          </cell>
          <cell r="D250" t="str">
            <v>A1</v>
          </cell>
          <cell r="E250" t="str">
            <v>A1</v>
          </cell>
        </row>
        <row r="251">
          <cell r="C251" t="str">
            <v>01013002</v>
          </cell>
          <cell r="D251" t="str">
            <v>A1</v>
          </cell>
          <cell r="E251" t="str">
            <v>A1</v>
          </cell>
        </row>
        <row r="252">
          <cell r="C252" t="str">
            <v>01013004</v>
          </cell>
          <cell r="D252" t="str">
            <v>A3</v>
          </cell>
          <cell r="E252" t="str">
            <v>A3</v>
          </cell>
        </row>
        <row r="253">
          <cell r="C253" t="str">
            <v>01013021</v>
          </cell>
          <cell r="D253" t="str">
            <v>A3</v>
          </cell>
          <cell r="E253" t="str">
            <v>A3</v>
          </cell>
        </row>
        <row r="254">
          <cell r="C254" t="str">
            <v>01013006</v>
          </cell>
          <cell r="D254" t="str">
            <v>A3</v>
          </cell>
          <cell r="E254" t="str">
            <v>A2</v>
          </cell>
        </row>
        <row r="255">
          <cell r="C255" t="str">
            <v>01013018</v>
          </cell>
          <cell r="D255" t="str">
            <v>A4</v>
          </cell>
          <cell r="E255" t="str">
            <v>A4</v>
          </cell>
        </row>
        <row r="256">
          <cell r="C256" t="str">
            <v>01013019</v>
          </cell>
          <cell r="D256" t="str">
            <v>A3</v>
          </cell>
          <cell r="E256" t="str">
            <v>A3</v>
          </cell>
        </row>
        <row r="257">
          <cell r="C257" t="str">
            <v>01013016</v>
          </cell>
          <cell r="D257" t="str">
            <v>A3</v>
          </cell>
          <cell r="E257" t="str">
            <v>A3</v>
          </cell>
        </row>
        <row r="258">
          <cell r="C258" t="str">
            <v>01013017</v>
          </cell>
          <cell r="D258" t="str">
            <v>A3</v>
          </cell>
          <cell r="E258" t="str">
            <v>A3</v>
          </cell>
        </row>
        <row r="259">
          <cell r="C259" t="str">
            <v>01013027</v>
          </cell>
          <cell r="D259" t="str">
            <v>A3</v>
          </cell>
          <cell r="E259" t="str">
            <v>A3</v>
          </cell>
        </row>
        <row r="260">
          <cell r="C260" t="str">
            <v>01013026</v>
          </cell>
          <cell r="D260" t="str">
            <v>A3</v>
          </cell>
          <cell r="E260" t="str">
            <v>A3</v>
          </cell>
        </row>
        <row r="261">
          <cell r="C261" t="str">
            <v>01013029</v>
          </cell>
          <cell r="D261" t="str">
            <v>A3</v>
          </cell>
          <cell r="E261" t="str">
            <v>A3</v>
          </cell>
        </row>
        <row r="262">
          <cell r="C262" t="str">
            <v>01013028</v>
          </cell>
          <cell r="D262" t="str">
            <v>A3</v>
          </cell>
          <cell r="E262" t="str">
            <v>A3</v>
          </cell>
        </row>
        <row r="263">
          <cell r="C263" t="str">
            <v>01013005</v>
          </cell>
          <cell r="D263" t="str">
            <v>A3</v>
          </cell>
          <cell r="E263" t="str">
            <v>A3</v>
          </cell>
        </row>
        <row r="264">
          <cell r="C264" t="str">
            <v>01013022</v>
          </cell>
          <cell r="D264" t="str">
            <v>A3</v>
          </cell>
          <cell r="E264" t="str">
            <v>A3</v>
          </cell>
        </row>
        <row r="265">
          <cell r="C265" t="str">
            <v>01013047</v>
          </cell>
          <cell r="D265" t="str">
            <v>A3</v>
          </cell>
          <cell r="E265" t="str">
            <v>A3</v>
          </cell>
        </row>
        <row r="266">
          <cell r="C266" t="str">
            <v>01013070</v>
          </cell>
          <cell r="D266" t="str">
            <v>A3</v>
          </cell>
          <cell r="E266" t="str">
            <v>A3</v>
          </cell>
        </row>
        <row r="267">
          <cell r="C267" t="str">
            <v>01014047</v>
          </cell>
          <cell r="D267" t="str">
            <v>A3</v>
          </cell>
          <cell r="E267" t="str">
            <v>A3</v>
          </cell>
        </row>
        <row r="268">
          <cell r="C268" t="str">
            <v>01013079</v>
          </cell>
          <cell r="D268" t="str">
            <v>A3</v>
          </cell>
          <cell r="E268" t="str">
            <v>A3</v>
          </cell>
        </row>
        <row r="269">
          <cell r="C269" t="str">
            <v>01013087</v>
          </cell>
          <cell r="D269" t="str">
            <v>A3</v>
          </cell>
          <cell r="E269" t="str">
            <v>A3</v>
          </cell>
        </row>
        <row r="270">
          <cell r="C270" t="str">
            <v>01013094</v>
          </cell>
          <cell r="D270" t="str">
            <v>A3</v>
          </cell>
          <cell r="E270" t="str">
            <v>A3</v>
          </cell>
        </row>
        <row r="271">
          <cell r="C271" t="str">
            <v>01013117</v>
          </cell>
          <cell r="D271" t="str">
            <v>A3</v>
          </cell>
          <cell r="E271" t="str">
            <v>A3</v>
          </cell>
        </row>
        <row r="272">
          <cell r="C272" t="str">
            <v>01013116</v>
          </cell>
          <cell r="D272" t="str">
            <v>A3</v>
          </cell>
          <cell r="E272" t="str">
            <v>A3</v>
          </cell>
        </row>
        <row r="273">
          <cell r="C273" t="str">
            <v>01013128</v>
          </cell>
          <cell r="D273" t="str">
            <v>A3</v>
          </cell>
          <cell r="E273" t="str">
            <v>A3</v>
          </cell>
        </row>
        <row r="274">
          <cell r="C274">
            <v>0</v>
          </cell>
          <cell r="D274">
            <v>0</v>
          </cell>
          <cell r="E274">
            <v>1</v>
          </cell>
        </row>
        <row r="275">
          <cell r="C275" t="str">
            <v>01013096</v>
          </cell>
          <cell r="D275" t="str">
            <v>A2</v>
          </cell>
          <cell r="E275" t="str">
            <v>A2</v>
          </cell>
        </row>
        <row r="276">
          <cell r="C276">
            <v>0</v>
          </cell>
          <cell r="D276">
            <v>0</v>
          </cell>
          <cell r="E276">
            <v>31</v>
          </cell>
        </row>
        <row r="277">
          <cell r="C277">
            <v>0</v>
          </cell>
          <cell r="D277">
            <v>0</v>
          </cell>
          <cell r="E277">
            <v>31</v>
          </cell>
        </row>
        <row r="278">
          <cell r="C278" t="str">
            <v>01014002</v>
          </cell>
          <cell r="D278" t="str">
            <v>A1</v>
          </cell>
          <cell r="E278" t="str">
            <v>A1</v>
          </cell>
        </row>
        <row r="279">
          <cell r="C279" t="str">
            <v>01014004</v>
          </cell>
          <cell r="D279" t="str">
            <v>A3</v>
          </cell>
          <cell r="E279" t="str">
            <v>A3</v>
          </cell>
        </row>
        <row r="280">
          <cell r="C280" t="str">
            <v>01023003</v>
          </cell>
          <cell r="D280" t="str">
            <v>A3</v>
          </cell>
          <cell r="E280" t="str">
            <v>A3</v>
          </cell>
        </row>
        <row r="281">
          <cell r="C281" t="str">
            <v>01014038</v>
          </cell>
          <cell r="D281" t="str">
            <v>A1</v>
          </cell>
          <cell r="E281" t="str">
            <v>A1</v>
          </cell>
        </row>
        <row r="282">
          <cell r="C282" t="str">
            <v>01014051</v>
          </cell>
          <cell r="D282" t="str">
            <v>A1</v>
          </cell>
          <cell r="E282" t="str">
            <v>A1</v>
          </cell>
        </row>
        <row r="283">
          <cell r="C283" t="str">
            <v>01014005</v>
          </cell>
          <cell r="D283" t="str">
            <v>A3</v>
          </cell>
          <cell r="E283" t="str">
            <v>A3</v>
          </cell>
        </row>
        <row r="284">
          <cell r="C284" t="str">
            <v>01014046</v>
          </cell>
          <cell r="D284" t="str">
            <v>A1</v>
          </cell>
          <cell r="E284" t="str">
            <v>A1</v>
          </cell>
        </row>
        <row r="285">
          <cell r="C285" t="str">
            <v>01014026</v>
          </cell>
          <cell r="D285" t="str">
            <v>A3</v>
          </cell>
          <cell r="E285" t="str">
            <v>A3</v>
          </cell>
        </row>
        <row r="286">
          <cell r="C286" t="str">
            <v>01014029</v>
          </cell>
          <cell r="D286" t="str">
            <v>A3</v>
          </cell>
          <cell r="E286" t="str">
            <v>A3</v>
          </cell>
        </row>
        <row r="287">
          <cell r="C287" t="str">
            <v>01014033</v>
          </cell>
          <cell r="D287" t="str">
            <v>A3</v>
          </cell>
          <cell r="E287" t="str">
            <v>A2</v>
          </cell>
        </row>
        <row r="288">
          <cell r="C288" t="str">
            <v>01014013</v>
          </cell>
          <cell r="D288" t="str">
            <v>A3</v>
          </cell>
          <cell r="E288" t="str">
            <v>A3</v>
          </cell>
        </row>
        <row r="289">
          <cell r="C289" t="str">
            <v>01014017</v>
          </cell>
          <cell r="D289" t="str">
            <v>A3</v>
          </cell>
          <cell r="E289" t="str">
            <v>A3</v>
          </cell>
        </row>
        <row r="290">
          <cell r="C290" t="str">
            <v>01014034</v>
          </cell>
          <cell r="D290" t="str">
            <v>A3</v>
          </cell>
          <cell r="E290" t="str">
            <v>A3</v>
          </cell>
        </row>
        <row r="291">
          <cell r="C291" t="str">
            <v>01014020</v>
          </cell>
          <cell r="D291" t="str">
            <v>A3</v>
          </cell>
          <cell r="E291" t="str">
            <v>A3</v>
          </cell>
        </row>
        <row r="292">
          <cell r="C292" t="str">
            <v>01014018</v>
          </cell>
          <cell r="D292" t="str">
            <v>A3</v>
          </cell>
          <cell r="E292" t="str">
            <v>A3</v>
          </cell>
        </row>
        <row r="293">
          <cell r="C293" t="str">
            <v>01014042</v>
          </cell>
          <cell r="D293" t="str">
            <v>A1</v>
          </cell>
          <cell r="E293" t="str">
            <v>A1</v>
          </cell>
        </row>
        <row r="294">
          <cell r="C294" t="str">
            <v>01014019</v>
          </cell>
          <cell r="D294" t="str">
            <v>A3</v>
          </cell>
          <cell r="E294" t="str">
            <v>A3</v>
          </cell>
        </row>
        <row r="295">
          <cell r="C295" t="str">
            <v>01014010</v>
          </cell>
          <cell r="D295" t="str">
            <v>A3</v>
          </cell>
          <cell r="E295" t="str">
            <v>A3</v>
          </cell>
        </row>
        <row r="296">
          <cell r="C296" t="str">
            <v>01014030</v>
          </cell>
          <cell r="D296" t="str">
            <v>A3</v>
          </cell>
          <cell r="E296" t="str">
            <v>A3</v>
          </cell>
        </row>
        <row r="297">
          <cell r="C297" t="str">
            <v>01014024</v>
          </cell>
          <cell r="D297" t="str">
            <v>A3</v>
          </cell>
          <cell r="E297" t="str">
            <v>A3</v>
          </cell>
        </row>
        <row r="298">
          <cell r="C298" t="str">
            <v>01014048</v>
          </cell>
          <cell r="D298" t="str">
            <v>A1</v>
          </cell>
          <cell r="E298" t="str">
            <v>A1</v>
          </cell>
        </row>
        <row r="299">
          <cell r="C299" t="str">
            <v>01014022</v>
          </cell>
          <cell r="D299" t="str">
            <v>A3</v>
          </cell>
          <cell r="E299" t="str">
            <v>A3</v>
          </cell>
        </row>
        <row r="300">
          <cell r="C300" t="str">
            <v>01014025</v>
          </cell>
          <cell r="D300" t="str">
            <v>A4</v>
          </cell>
          <cell r="E300" t="str">
            <v>A4</v>
          </cell>
        </row>
        <row r="301">
          <cell r="C301" t="str">
            <v>01014032</v>
          </cell>
          <cell r="D301" t="str">
            <v>A3</v>
          </cell>
          <cell r="E301" t="str">
            <v>A3</v>
          </cell>
        </row>
        <row r="302">
          <cell r="C302" t="str">
            <v>01014006</v>
          </cell>
          <cell r="D302" t="str">
            <v>A1</v>
          </cell>
          <cell r="E302" t="str">
            <v>A1</v>
          </cell>
        </row>
        <row r="303">
          <cell r="C303" t="str">
            <v>01014052</v>
          </cell>
          <cell r="D303" t="str">
            <v>A3</v>
          </cell>
          <cell r="E303" t="str">
            <v>A3</v>
          </cell>
        </row>
        <row r="304">
          <cell r="C304" t="str">
            <v>01014009</v>
          </cell>
          <cell r="D304" t="str">
            <v>A3</v>
          </cell>
          <cell r="E304" t="str">
            <v>A3</v>
          </cell>
        </row>
        <row r="305">
          <cell r="C305" t="str">
            <v>01014045</v>
          </cell>
          <cell r="D305" t="str">
            <v>A3</v>
          </cell>
          <cell r="E305" t="str">
            <v>A2</v>
          </cell>
        </row>
        <row r="306">
          <cell r="C306" t="str">
            <v>01014021</v>
          </cell>
          <cell r="D306" t="str">
            <v>A3</v>
          </cell>
          <cell r="E306" t="str">
            <v>A3</v>
          </cell>
        </row>
        <row r="307">
          <cell r="C307" t="str">
            <v>01014016</v>
          </cell>
          <cell r="D307" t="str">
            <v>A3</v>
          </cell>
          <cell r="E307" t="str">
            <v>A3</v>
          </cell>
        </row>
        <row r="308">
          <cell r="C308" t="str">
            <v>01007009</v>
          </cell>
          <cell r="D308" t="str">
            <v>E</v>
          </cell>
          <cell r="E308" t="str">
            <v>E</v>
          </cell>
        </row>
        <row r="309">
          <cell r="C309">
            <v>0</v>
          </cell>
          <cell r="D309">
            <v>0</v>
          </cell>
          <cell r="E309">
            <v>8</v>
          </cell>
        </row>
        <row r="310">
          <cell r="C310">
            <v>0</v>
          </cell>
          <cell r="D310">
            <v>0</v>
          </cell>
          <cell r="E310">
            <v>8</v>
          </cell>
        </row>
        <row r="311">
          <cell r="C311" t="str">
            <v>01016008</v>
          </cell>
          <cell r="D311" t="str">
            <v>A3</v>
          </cell>
          <cell r="E311" t="str">
            <v>A2</v>
          </cell>
        </row>
        <row r="312">
          <cell r="C312" t="str">
            <v>01016004</v>
          </cell>
          <cell r="D312" t="str">
            <v>A DN</v>
          </cell>
          <cell r="E312" t="str">
            <v>A DN</v>
          </cell>
        </row>
        <row r="313">
          <cell r="C313" t="str">
            <v>01016002</v>
          </cell>
          <cell r="D313" t="str">
            <v>A4</v>
          </cell>
          <cell r="E313" t="str">
            <v>A4</v>
          </cell>
        </row>
        <row r="314">
          <cell r="C314" t="str">
            <v>01016006</v>
          </cell>
          <cell r="D314" t="str">
            <v>A3</v>
          </cell>
          <cell r="E314" t="str">
            <v>A3</v>
          </cell>
        </row>
        <row r="315">
          <cell r="C315" t="str">
            <v>01016005</v>
          </cell>
          <cell r="D315" t="str">
            <v>A3</v>
          </cell>
          <cell r="E315" t="str">
            <v>A3</v>
          </cell>
        </row>
        <row r="316">
          <cell r="C316" t="str">
            <v>01016012</v>
          </cell>
          <cell r="D316" t="str">
            <v>A4</v>
          </cell>
          <cell r="E316" t="str">
            <v>A4</v>
          </cell>
        </row>
        <row r="317">
          <cell r="C317" t="str">
            <v>01016010</v>
          </cell>
          <cell r="D317" t="str">
            <v>A3</v>
          </cell>
          <cell r="E317" t="str">
            <v>A3</v>
          </cell>
        </row>
        <row r="318">
          <cell r="C318" t="str">
            <v>01016007</v>
          </cell>
          <cell r="D318" t="str">
            <v>A3</v>
          </cell>
          <cell r="E318" t="str">
            <v>A3</v>
          </cell>
        </row>
        <row r="319">
          <cell r="C319">
            <v>0</v>
          </cell>
          <cell r="D319">
            <v>0</v>
          </cell>
          <cell r="E319">
            <v>12</v>
          </cell>
        </row>
        <row r="320">
          <cell r="C320">
            <v>0</v>
          </cell>
          <cell r="D320">
            <v>0</v>
          </cell>
          <cell r="E320">
            <v>12</v>
          </cell>
        </row>
        <row r="321">
          <cell r="C321" t="str">
            <v>01004014</v>
          </cell>
          <cell r="D321" t="str">
            <v>A2</v>
          </cell>
          <cell r="E321" t="str">
            <v>A2</v>
          </cell>
        </row>
        <row r="322">
          <cell r="C322" t="str">
            <v>01029001</v>
          </cell>
          <cell r="D322" t="str">
            <v>A2</v>
          </cell>
          <cell r="E322" t="str">
            <v>A2</v>
          </cell>
        </row>
        <row r="323">
          <cell r="C323" t="str">
            <v>01013020</v>
          </cell>
          <cell r="D323" t="str">
            <v>A4</v>
          </cell>
          <cell r="E323" t="str">
            <v>A4</v>
          </cell>
        </row>
        <row r="324">
          <cell r="C324" t="str">
            <v>01013010</v>
          </cell>
          <cell r="D324" t="str">
            <v>A4</v>
          </cell>
          <cell r="E324" t="str">
            <v>A4</v>
          </cell>
        </row>
        <row r="325">
          <cell r="C325" t="str">
            <v>01013009</v>
          </cell>
          <cell r="D325" t="str">
            <v>A3</v>
          </cell>
          <cell r="E325" t="str">
            <v>A3</v>
          </cell>
        </row>
        <row r="326">
          <cell r="C326" t="str">
            <v>01013008</v>
          </cell>
          <cell r="D326" t="str">
            <v>A4</v>
          </cell>
          <cell r="E326" t="str">
            <v>A4</v>
          </cell>
        </row>
        <row r="327">
          <cell r="C327" t="str">
            <v>01013011</v>
          </cell>
          <cell r="D327" t="str">
            <v>A4</v>
          </cell>
          <cell r="E327" t="str">
            <v>A4</v>
          </cell>
        </row>
        <row r="328">
          <cell r="C328" t="str">
            <v>01013023</v>
          </cell>
          <cell r="D328" t="str">
            <v>A4</v>
          </cell>
          <cell r="E328" t="str">
            <v>A4</v>
          </cell>
        </row>
        <row r="329">
          <cell r="C329" t="str">
            <v>01013015</v>
          </cell>
          <cell r="D329" t="str">
            <v>A4</v>
          </cell>
          <cell r="E329" t="str">
            <v>A4</v>
          </cell>
        </row>
        <row r="330">
          <cell r="C330" t="str">
            <v>01029016</v>
          </cell>
          <cell r="D330" t="str">
            <v>A3</v>
          </cell>
          <cell r="E330" t="str">
            <v>A3</v>
          </cell>
        </row>
        <row r="331">
          <cell r="C331" t="str">
            <v>01028013</v>
          </cell>
          <cell r="D331" t="str">
            <v>A4</v>
          </cell>
          <cell r="E331" t="str">
            <v>A4</v>
          </cell>
        </row>
        <row r="332">
          <cell r="C332" t="str">
            <v>01028017</v>
          </cell>
          <cell r="D332" t="str">
            <v>A1</v>
          </cell>
          <cell r="E332" t="str">
            <v>A1</v>
          </cell>
        </row>
        <row r="333">
          <cell r="C333">
            <v>0</v>
          </cell>
          <cell r="D333">
            <v>0</v>
          </cell>
          <cell r="E333">
            <v>9</v>
          </cell>
        </row>
        <row r="334">
          <cell r="C334">
            <v>0</v>
          </cell>
          <cell r="D334">
            <v>0</v>
          </cell>
          <cell r="E334">
            <v>9</v>
          </cell>
        </row>
        <row r="335">
          <cell r="C335" t="str">
            <v>01025007</v>
          </cell>
          <cell r="D335" t="str">
            <v>A3</v>
          </cell>
          <cell r="E335" t="str">
            <v>A1</v>
          </cell>
        </row>
        <row r="336">
          <cell r="C336" t="str">
            <v>01025002</v>
          </cell>
          <cell r="D336" t="str">
            <v>A3</v>
          </cell>
          <cell r="E336" t="str">
            <v>A2</v>
          </cell>
        </row>
        <row r="337">
          <cell r="C337" t="str">
            <v>01025016</v>
          </cell>
          <cell r="D337" t="str">
            <v>A2</v>
          </cell>
          <cell r="E337" t="str">
            <v>A2</v>
          </cell>
        </row>
        <row r="338">
          <cell r="C338" t="str">
            <v>01025018</v>
          </cell>
          <cell r="D338" t="str">
            <v>A3</v>
          </cell>
          <cell r="E338" t="str">
            <v>A3</v>
          </cell>
        </row>
        <row r="339">
          <cell r="C339" t="str">
            <v>01009027</v>
          </cell>
          <cell r="D339" t="str">
            <v>A1</v>
          </cell>
          <cell r="E339" t="str">
            <v>A1</v>
          </cell>
        </row>
        <row r="340">
          <cell r="C340" t="str">
            <v>01015053</v>
          </cell>
          <cell r="D340" t="str">
            <v>A3</v>
          </cell>
          <cell r="E340" t="str">
            <v>A3</v>
          </cell>
        </row>
        <row r="341">
          <cell r="C341" t="str">
            <v>01025008</v>
          </cell>
          <cell r="D341" t="str">
            <v>A3</v>
          </cell>
          <cell r="E341" t="str">
            <v>A2</v>
          </cell>
        </row>
        <row r="342">
          <cell r="C342" t="str">
            <v>01025015</v>
          </cell>
          <cell r="D342" t="str">
            <v>A3</v>
          </cell>
          <cell r="E342" t="str">
            <v>A3</v>
          </cell>
        </row>
        <row r="343">
          <cell r="C343" t="str">
            <v>01003014</v>
          </cell>
          <cell r="D343" t="str">
            <v>A1</v>
          </cell>
          <cell r="E343" t="str">
            <v>A1</v>
          </cell>
        </row>
        <row r="344">
          <cell r="C344">
            <v>0</v>
          </cell>
          <cell r="D344">
            <v>0</v>
          </cell>
          <cell r="E344">
            <v>7</v>
          </cell>
        </row>
        <row r="345">
          <cell r="C345">
            <v>0</v>
          </cell>
          <cell r="D345">
            <v>0</v>
          </cell>
          <cell r="E345">
            <v>7</v>
          </cell>
        </row>
        <row r="346">
          <cell r="C346" t="str">
            <v>01025029</v>
          </cell>
          <cell r="D346" t="str">
            <v>A1</v>
          </cell>
          <cell r="E346" t="str">
            <v>A1</v>
          </cell>
        </row>
        <row r="347">
          <cell r="C347" t="str">
            <v>01025009</v>
          </cell>
          <cell r="D347" t="str">
            <v>A1</v>
          </cell>
          <cell r="E347" t="str">
            <v>A1</v>
          </cell>
        </row>
        <row r="348">
          <cell r="C348" t="str">
            <v>01016003</v>
          </cell>
          <cell r="D348" t="str">
            <v>A2</v>
          </cell>
          <cell r="E348" t="str">
            <v>A1</v>
          </cell>
        </row>
        <row r="349">
          <cell r="C349" t="str">
            <v>01025033</v>
          </cell>
          <cell r="D349" t="str">
            <v>A3</v>
          </cell>
          <cell r="E349" t="str">
            <v>A2</v>
          </cell>
        </row>
        <row r="350">
          <cell r="C350" t="str">
            <v>01025020</v>
          </cell>
          <cell r="D350" t="str">
            <v>A DN</v>
          </cell>
          <cell r="E350" t="str">
            <v>A DN</v>
          </cell>
        </row>
        <row r="351">
          <cell r="C351" t="str">
            <v>01025012</v>
          </cell>
          <cell r="D351" t="str">
            <v>A3</v>
          </cell>
          <cell r="E351" t="str">
            <v>A2</v>
          </cell>
        </row>
        <row r="352">
          <cell r="C352" t="str">
            <v>01025052</v>
          </cell>
          <cell r="D352" t="str">
            <v>A3</v>
          </cell>
          <cell r="E352" t="str">
            <v>A3</v>
          </cell>
        </row>
        <row r="353">
          <cell r="C353">
            <v>0</v>
          </cell>
          <cell r="D353">
            <v>0</v>
          </cell>
          <cell r="E353">
            <v>7</v>
          </cell>
        </row>
        <row r="354">
          <cell r="C354">
            <v>0</v>
          </cell>
          <cell r="D354">
            <v>0</v>
          </cell>
          <cell r="E354">
            <v>4</v>
          </cell>
        </row>
        <row r="355">
          <cell r="C355" t="str">
            <v>01015042</v>
          </cell>
          <cell r="D355" t="str">
            <v>A3</v>
          </cell>
          <cell r="E355" t="str">
            <v>A2</v>
          </cell>
        </row>
        <row r="356">
          <cell r="C356" t="str">
            <v>01018003</v>
          </cell>
          <cell r="D356" t="str">
            <v>A4</v>
          </cell>
          <cell r="E356" t="str">
            <v>A4</v>
          </cell>
        </row>
        <row r="357">
          <cell r="C357" t="str">
            <v>01018002</v>
          </cell>
          <cell r="D357" t="str">
            <v>A2</v>
          </cell>
          <cell r="E357" t="str">
            <v>A2</v>
          </cell>
        </row>
        <row r="358">
          <cell r="C358" t="str">
            <v>01018005</v>
          </cell>
          <cell r="D358" t="str">
            <v>A3</v>
          </cell>
          <cell r="E358" t="str">
            <v>A3</v>
          </cell>
        </row>
        <row r="359">
          <cell r="C359">
            <v>0</v>
          </cell>
          <cell r="D359">
            <v>0</v>
          </cell>
          <cell r="E359">
            <v>3</v>
          </cell>
        </row>
        <row r="360">
          <cell r="C360" t="str">
            <v>01018008</v>
          </cell>
          <cell r="D360" t="str">
            <v>A3</v>
          </cell>
          <cell r="E360" t="str">
            <v>A3</v>
          </cell>
        </row>
        <row r="361">
          <cell r="C361" t="str">
            <v>01018007</v>
          </cell>
          <cell r="D361" t="str">
            <v>A4</v>
          </cell>
          <cell r="E361" t="str">
            <v>A3</v>
          </cell>
        </row>
        <row r="362">
          <cell r="C362" t="str">
            <v>01018009</v>
          </cell>
          <cell r="D362" t="str">
            <v>A3</v>
          </cell>
          <cell r="E362" t="str">
            <v>A3</v>
          </cell>
        </row>
        <row r="363">
          <cell r="C363">
            <v>0</v>
          </cell>
          <cell r="D363">
            <v>0</v>
          </cell>
          <cell r="E363">
            <v>11</v>
          </cell>
        </row>
        <row r="364">
          <cell r="C364">
            <v>0</v>
          </cell>
          <cell r="D364">
            <v>0</v>
          </cell>
          <cell r="E364">
            <v>7</v>
          </cell>
        </row>
        <row r="365">
          <cell r="C365" t="str">
            <v>01004005</v>
          </cell>
          <cell r="D365" t="str">
            <v>A1</v>
          </cell>
          <cell r="E365" t="str">
            <v>A1</v>
          </cell>
        </row>
        <row r="366">
          <cell r="C366" t="str">
            <v>01002021</v>
          </cell>
          <cell r="D366" t="str">
            <v>A1</v>
          </cell>
          <cell r="E366" t="str">
            <v>A1</v>
          </cell>
        </row>
        <row r="367">
          <cell r="C367" t="str">
            <v>01019002</v>
          </cell>
          <cell r="D367" t="str">
            <v>A4</v>
          </cell>
          <cell r="E367" t="str">
            <v>A4</v>
          </cell>
        </row>
        <row r="368">
          <cell r="C368" t="str">
            <v>01015028</v>
          </cell>
          <cell r="D368" t="str">
            <v>A2</v>
          </cell>
          <cell r="E368" t="str">
            <v>A1</v>
          </cell>
        </row>
        <row r="369">
          <cell r="C369" t="str">
            <v>01008034</v>
          </cell>
          <cell r="D369" t="str">
            <v>A1</v>
          </cell>
          <cell r="E369" t="str">
            <v>A1</v>
          </cell>
        </row>
        <row r="370">
          <cell r="C370" t="str">
            <v>01015026</v>
          </cell>
          <cell r="D370" t="str">
            <v>A2</v>
          </cell>
          <cell r="E370" t="str">
            <v>A2</v>
          </cell>
        </row>
        <row r="371">
          <cell r="C371" t="str">
            <v>01007005</v>
          </cell>
          <cell r="D371" t="str">
            <v>A3</v>
          </cell>
          <cell r="E371" t="str">
            <v>A3</v>
          </cell>
        </row>
        <row r="372">
          <cell r="C372">
            <v>0</v>
          </cell>
          <cell r="D372">
            <v>0</v>
          </cell>
          <cell r="E372">
            <v>4</v>
          </cell>
        </row>
        <row r="373">
          <cell r="C373" t="str">
            <v>01019001</v>
          </cell>
          <cell r="D373" t="str">
            <v>A4</v>
          </cell>
          <cell r="E373" t="str">
            <v>A4</v>
          </cell>
        </row>
        <row r="374">
          <cell r="C374" t="str">
            <v>01005005</v>
          </cell>
          <cell r="D374" t="str">
            <v>A1</v>
          </cell>
          <cell r="E374" t="str">
            <v>A1</v>
          </cell>
        </row>
        <row r="375">
          <cell r="C375" t="str">
            <v>01017008</v>
          </cell>
          <cell r="D375" t="str">
            <v>A1</v>
          </cell>
          <cell r="E375" t="str">
            <v>A1</v>
          </cell>
        </row>
        <row r="376">
          <cell r="C376" t="str">
            <v>01019003</v>
          </cell>
          <cell r="D376" t="str">
            <v>A1</v>
          </cell>
          <cell r="E376" t="str">
            <v>A1</v>
          </cell>
        </row>
        <row r="377">
          <cell r="C377">
            <v>0</v>
          </cell>
          <cell r="D377">
            <v>0</v>
          </cell>
          <cell r="E377">
            <v>3</v>
          </cell>
        </row>
        <row r="378">
          <cell r="C378">
            <v>0</v>
          </cell>
          <cell r="D378">
            <v>0</v>
          </cell>
          <cell r="E378">
            <v>2</v>
          </cell>
        </row>
        <row r="379">
          <cell r="C379" t="str">
            <v>01021001</v>
          </cell>
          <cell r="D379" t="str">
            <v>A1</v>
          </cell>
          <cell r="E379" t="str">
            <v>A1</v>
          </cell>
        </row>
        <row r="380">
          <cell r="C380" t="str">
            <v>01021003</v>
          </cell>
          <cell r="D380" t="str">
            <v>A2</v>
          </cell>
          <cell r="E380" t="str">
            <v>A2</v>
          </cell>
        </row>
        <row r="381">
          <cell r="C381">
            <v>0</v>
          </cell>
          <cell r="D381">
            <v>0</v>
          </cell>
          <cell r="E381">
            <v>1</v>
          </cell>
        </row>
        <row r="382">
          <cell r="C382" t="str">
            <v>01021004</v>
          </cell>
          <cell r="D382" t="str">
            <v>A2</v>
          </cell>
          <cell r="E382" t="str">
            <v>A2</v>
          </cell>
        </row>
        <row r="383">
          <cell r="C383">
            <v>0</v>
          </cell>
          <cell r="D383">
            <v>0</v>
          </cell>
          <cell r="E383">
            <v>6</v>
          </cell>
        </row>
        <row r="384">
          <cell r="C384">
            <v>0</v>
          </cell>
          <cell r="D384">
            <v>0</v>
          </cell>
          <cell r="E384">
            <v>4</v>
          </cell>
        </row>
        <row r="385">
          <cell r="C385" t="str">
            <v>01017003</v>
          </cell>
          <cell r="D385" t="str">
            <v>A1</v>
          </cell>
          <cell r="E385" t="str">
            <v>A1</v>
          </cell>
        </row>
        <row r="386">
          <cell r="C386" t="str">
            <v>01023002</v>
          </cell>
          <cell r="D386" t="str">
            <v>A1</v>
          </cell>
          <cell r="E386" t="str">
            <v>A1</v>
          </cell>
        </row>
        <row r="387">
          <cell r="C387" t="str">
            <v>01017010</v>
          </cell>
          <cell r="D387" t="str">
            <v>A3</v>
          </cell>
          <cell r="E387" t="str">
            <v>A2</v>
          </cell>
        </row>
        <row r="388">
          <cell r="C388" t="str">
            <v>01018004</v>
          </cell>
          <cell r="D388" t="str">
            <v>A2</v>
          </cell>
          <cell r="E388" t="str">
            <v>A1</v>
          </cell>
        </row>
        <row r="389">
          <cell r="C389">
            <v>0</v>
          </cell>
          <cell r="D389">
            <v>0</v>
          </cell>
          <cell r="E389">
            <v>2</v>
          </cell>
        </row>
        <row r="390">
          <cell r="C390" t="str">
            <v>01025013</v>
          </cell>
          <cell r="D390" t="str">
            <v>B1</v>
          </cell>
          <cell r="E390" t="str">
            <v>A4</v>
          </cell>
        </row>
        <row r="391">
          <cell r="C391" t="str">
            <v>01031001</v>
          </cell>
          <cell r="D391" t="str">
            <v>A1</v>
          </cell>
          <cell r="E391" t="str">
            <v>A1</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
      <sheetName val="Diem"/>
      <sheetName val="HK2"/>
      <sheetName val="NH"/>
    </sheetNames>
    <sheetDataSet>
      <sheetData sheetId="0" refreshError="1"/>
      <sheetData sheetId="1" refreshError="1">
        <row r="2">
          <cell r="A2" t="str">
            <v>A1</v>
          </cell>
          <cell r="B2">
            <v>10</v>
          </cell>
        </row>
        <row r="3">
          <cell r="A3" t="str">
            <v>A2</v>
          </cell>
          <cell r="B3">
            <v>9</v>
          </cell>
        </row>
        <row r="4">
          <cell r="A4" t="str">
            <v>A3</v>
          </cell>
          <cell r="B4">
            <v>8</v>
          </cell>
        </row>
        <row r="5">
          <cell r="A5" t="str">
            <v>A4</v>
          </cell>
          <cell r="B5">
            <v>7</v>
          </cell>
        </row>
        <row r="6">
          <cell r="A6">
            <v>0</v>
          </cell>
          <cell r="B6">
            <v>0</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 QD HKII"/>
      <sheetName val="In QD HK2 theo XL"/>
      <sheetName val="Rut gon"/>
      <sheetName val="XET CUOI NAM"/>
      <sheetName val="Sheet1"/>
    </sheetNames>
    <sheetDataSet>
      <sheetData sheetId="0"/>
      <sheetData sheetId="1"/>
      <sheetData sheetId="2"/>
      <sheetData sheetId="3"/>
      <sheetData sheetId="4">
        <row r="2">
          <cell r="B2" t="str">
            <v>A1</v>
          </cell>
          <cell r="C2">
            <v>10</v>
          </cell>
        </row>
        <row r="3">
          <cell r="B3" t="str">
            <v>A2</v>
          </cell>
          <cell r="C3">
            <v>9</v>
          </cell>
        </row>
        <row r="4">
          <cell r="B4" t="str">
            <v>A3</v>
          </cell>
          <cell r="C4">
            <v>8</v>
          </cell>
        </row>
        <row r="5">
          <cell r="B5" t="str">
            <v>A4</v>
          </cell>
          <cell r="C5">
            <v>7</v>
          </cell>
        </row>
        <row r="6">
          <cell r="B6" t="str">
            <v>A DN</v>
          </cell>
          <cell r="C6">
            <v>2</v>
          </cell>
        </row>
        <row r="7">
          <cell r="B7" t="str">
            <v>B1</v>
          </cell>
          <cell r="C7">
            <v>6</v>
          </cell>
        </row>
        <row r="8">
          <cell r="B8" t="str">
            <v>B2</v>
          </cell>
          <cell r="C8">
            <v>5</v>
          </cell>
        </row>
        <row r="9">
          <cell r="B9" t="str">
            <v>C1</v>
          </cell>
          <cell r="C9">
            <v>4</v>
          </cell>
        </row>
        <row r="10">
          <cell r="B10" t="str">
            <v>C2</v>
          </cell>
          <cell r="C10">
            <v>3</v>
          </cell>
        </row>
        <row r="11">
          <cell r="B11" t="str">
            <v>D</v>
          </cell>
          <cell r="C11">
            <v>1</v>
          </cell>
        </row>
        <row r="12">
          <cell r="B12" t="str">
            <v>E</v>
          </cell>
          <cell r="C12">
            <v>0</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 QD HKII"/>
      <sheetName val="In QD HK2 theo XL"/>
      <sheetName val="Rut gon"/>
      <sheetName val="XET CUOI NAM"/>
      <sheetName val="Sheet1"/>
      <sheetName val="MAU"/>
    </sheetNames>
    <sheetDataSet>
      <sheetData sheetId="0"/>
      <sheetData sheetId="1"/>
      <sheetData sheetId="2"/>
      <sheetData sheetId="3"/>
      <sheetData sheetId="4"/>
      <sheetData sheetId="5">
        <row r="2">
          <cell r="B2" t="str">
            <v>A1</v>
          </cell>
          <cell r="C2">
            <v>10</v>
          </cell>
        </row>
        <row r="3">
          <cell r="B3" t="str">
            <v>A2</v>
          </cell>
          <cell r="C3">
            <v>9</v>
          </cell>
        </row>
        <row r="4">
          <cell r="B4" t="str">
            <v>A3</v>
          </cell>
          <cell r="C4">
            <v>8</v>
          </cell>
        </row>
        <row r="5">
          <cell r="B5" t="str">
            <v>A4</v>
          </cell>
          <cell r="C5">
            <v>7</v>
          </cell>
        </row>
        <row r="6">
          <cell r="B6" t="str">
            <v>A DN</v>
          </cell>
          <cell r="C6">
            <v>7</v>
          </cell>
        </row>
        <row r="7">
          <cell r="B7" t="str">
            <v>B1</v>
          </cell>
          <cell r="C7">
            <v>6</v>
          </cell>
        </row>
        <row r="8">
          <cell r="B8" t="str">
            <v>B2</v>
          </cell>
          <cell r="C8">
            <v>5</v>
          </cell>
        </row>
        <row r="9">
          <cell r="B9" t="str">
            <v>C1</v>
          </cell>
          <cell r="C9">
            <v>4</v>
          </cell>
        </row>
        <row r="10">
          <cell r="B10" t="str">
            <v>C2</v>
          </cell>
          <cell r="C10">
            <v>3</v>
          </cell>
        </row>
        <row r="11">
          <cell r="B11" t="str">
            <v>D</v>
          </cell>
          <cell r="C11">
            <v>1</v>
          </cell>
        </row>
        <row r="12">
          <cell r="B12" t="str">
            <v>E</v>
          </cell>
          <cell r="C12">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 QD HKII"/>
      <sheetName val="In QD HK2 theo XL"/>
      <sheetName val="Rut gon"/>
      <sheetName val="XET CUOI NAM"/>
      <sheetName val="Diem"/>
    </sheetNames>
    <sheetDataSet>
      <sheetData sheetId="0"/>
      <sheetData sheetId="1"/>
      <sheetData sheetId="2"/>
      <sheetData sheetId="3"/>
      <sheetData sheetId="4">
        <row r="2">
          <cell r="B2" t="str">
            <v>A1</v>
          </cell>
          <cell r="C2">
            <v>10</v>
          </cell>
        </row>
        <row r="3">
          <cell r="B3" t="str">
            <v>A2</v>
          </cell>
          <cell r="C3">
            <v>9</v>
          </cell>
        </row>
        <row r="4">
          <cell r="B4" t="str">
            <v>A3</v>
          </cell>
          <cell r="C4">
            <v>8</v>
          </cell>
        </row>
        <row r="5">
          <cell r="B5" t="str">
            <v>A4</v>
          </cell>
          <cell r="C5">
            <v>7</v>
          </cell>
        </row>
        <row r="6">
          <cell r="B6" t="str">
            <v>A DN</v>
          </cell>
          <cell r="C6">
            <v>2</v>
          </cell>
        </row>
        <row r="7">
          <cell r="B7" t="str">
            <v>B1</v>
          </cell>
          <cell r="C7">
            <v>6</v>
          </cell>
        </row>
        <row r="8">
          <cell r="B8" t="str">
            <v>B2</v>
          </cell>
          <cell r="C8">
            <v>5</v>
          </cell>
        </row>
        <row r="9">
          <cell r="B9" t="str">
            <v>C1</v>
          </cell>
          <cell r="C9">
            <v>4</v>
          </cell>
        </row>
        <row r="10">
          <cell r="B10" t="str">
            <v>C2</v>
          </cell>
          <cell r="C10">
            <v>3</v>
          </cell>
        </row>
        <row r="11">
          <cell r="B11" t="str">
            <v>D</v>
          </cell>
          <cell r="C11">
            <v>1</v>
          </cell>
        </row>
        <row r="12">
          <cell r="B12" t="str">
            <v>E</v>
          </cell>
          <cell r="C12">
            <v>0</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m"/>
      <sheetName val="HK1"/>
      <sheetName val="HK2"/>
      <sheetName val="NH"/>
    </sheetNames>
    <sheetDataSet>
      <sheetData sheetId="0" refreshError="1">
        <row r="2">
          <cell r="A2" t="str">
            <v>A1</v>
          </cell>
          <cell r="B2">
            <v>10</v>
          </cell>
        </row>
        <row r="3">
          <cell r="A3" t="str">
            <v>A2</v>
          </cell>
          <cell r="B3">
            <v>9</v>
          </cell>
        </row>
        <row r="4">
          <cell r="A4" t="str">
            <v>A3</v>
          </cell>
          <cell r="B4">
            <v>8</v>
          </cell>
        </row>
        <row r="5">
          <cell r="A5" t="str">
            <v>A4</v>
          </cell>
          <cell r="B5">
            <v>7</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m"/>
      <sheetName val="HK1"/>
      <sheetName val="HK2"/>
      <sheetName val="XET THI DUA CUOI NAM "/>
    </sheetNames>
    <sheetDataSet>
      <sheetData sheetId="0" refreshError="1">
        <row r="2">
          <cell r="A2" t="str">
            <v>A1</v>
          </cell>
          <cell r="B2">
            <v>10</v>
          </cell>
        </row>
        <row r="3">
          <cell r="A3" t="str">
            <v>A2</v>
          </cell>
          <cell r="B3">
            <v>9</v>
          </cell>
        </row>
        <row r="4">
          <cell r="A4" t="str">
            <v>A3</v>
          </cell>
          <cell r="B4">
            <v>8</v>
          </cell>
        </row>
        <row r="5">
          <cell r="A5" t="str">
            <v>A4</v>
          </cell>
          <cell r="B5">
            <v>7</v>
          </cell>
        </row>
        <row r="6">
          <cell r="A6">
            <v>0</v>
          </cell>
          <cell r="B6">
            <v>0</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m"/>
      <sheetName val="HK1"/>
      <sheetName val="HK2"/>
      <sheetName val="XET THI DUA CUOI NAM "/>
    </sheetNames>
    <sheetDataSet>
      <sheetData sheetId="0" refreshError="1">
        <row r="2">
          <cell r="A2" t="str">
            <v>A1</v>
          </cell>
          <cell r="B2">
            <v>10</v>
          </cell>
        </row>
        <row r="3">
          <cell r="A3" t="str">
            <v>A2</v>
          </cell>
          <cell r="B3">
            <v>9</v>
          </cell>
        </row>
        <row r="4">
          <cell r="A4" t="str">
            <v>A3</v>
          </cell>
          <cell r="B4">
            <v>8</v>
          </cell>
        </row>
        <row r="5">
          <cell r="A5" t="str">
            <v>A4</v>
          </cell>
          <cell r="B5">
            <v>7</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154"/>
      <sheetName val="Kangatang_155"/>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198"/>
      <sheetName val="Kangatang_199"/>
      <sheetName val="Kangatang_200"/>
      <sheetName val="Kangatang_201"/>
      <sheetName val="Kangatang_202"/>
      <sheetName val="Kangatang_203"/>
      <sheetName val="Kangatang_204"/>
      <sheetName val="Kangatang_205"/>
      <sheetName val="Kangatang_206"/>
      <sheetName val="Kangatang_156"/>
      <sheetName val="Kangatang_157"/>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XET CUOI NAM"/>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2">
          <cell r="B2" t="str">
            <v>A1</v>
          </cell>
          <cell r="C2">
            <v>10</v>
          </cell>
        </row>
        <row r="3">
          <cell r="B3" t="str">
            <v>A2</v>
          </cell>
          <cell r="C3">
            <v>9</v>
          </cell>
        </row>
        <row r="4">
          <cell r="B4" t="str">
            <v>A3</v>
          </cell>
          <cell r="C4">
            <v>8</v>
          </cell>
        </row>
        <row r="5">
          <cell r="B5" t="str">
            <v>A4</v>
          </cell>
          <cell r="C5">
            <v>7</v>
          </cell>
        </row>
        <row r="6">
          <cell r="B6" t="str">
            <v>A DN</v>
          </cell>
          <cell r="C6">
            <v>0</v>
          </cell>
        </row>
        <row r="7">
          <cell r="B7" t="str">
            <v>B1</v>
          </cell>
          <cell r="C7">
            <v>6</v>
          </cell>
        </row>
        <row r="8">
          <cell r="B8" t="str">
            <v>B2</v>
          </cell>
          <cell r="C8">
            <v>5</v>
          </cell>
        </row>
        <row r="9">
          <cell r="B9" t="str">
            <v>C1</v>
          </cell>
          <cell r="C9">
            <v>4</v>
          </cell>
        </row>
        <row r="10">
          <cell r="B10" t="str">
            <v>C2</v>
          </cell>
          <cell r="C10">
            <v>3</v>
          </cell>
        </row>
        <row r="11">
          <cell r="B11" t="str">
            <v>D</v>
          </cell>
          <cell r="C11">
            <v>1</v>
          </cell>
        </row>
        <row r="12">
          <cell r="B12" t="str">
            <v>E</v>
          </cell>
          <cell r="C12">
            <v>0</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row r="11">
          <cell r="C11" t="str">
            <v>01001006</v>
          </cell>
          <cell r="D11" t="str">
            <v>A1</v>
          </cell>
          <cell r="E11" t="str">
            <v>A1</v>
          </cell>
        </row>
        <row r="12">
          <cell r="C12" t="str">
            <v>01002001</v>
          </cell>
          <cell r="D12" t="str">
            <v>A1</v>
          </cell>
          <cell r="E12" t="str">
            <v>A1</v>
          </cell>
        </row>
        <row r="13">
          <cell r="C13" t="str">
            <v>01014037</v>
          </cell>
          <cell r="D13" t="str">
            <v>A1</v>
          </cell>
          <cell r="E13" t="str">
            <v>A1</v>
          </cell>
        </row>
        <row r="14">
          <cell r="E14">
            <v>9</v>
          </cell>
        </row>
        <row r="15">
          <cell r="E15">
            <v>6</v>
          </cell>
        </row>
        <row r="16">
          <cell r="C16" t="str">
            <v>01002024</v>
          </cell>
          <cell r="D16" t="str">
            <v>A1</v>
          </cell>
          <cell r="E16" t="str">
            <v>A1</v>
          </cell>
        </row>
        <row r="17">
          <cell r="C17" t="str">
            <v>01003009</v>
          </cell>
          <cell r="D17" t="str">
            <v>A1</v>
          </cell>
          <cell r="E17" t="str">
            <v>A1</v>
          </cell>
        </row>
        <row r="18">
          <cell r="C18" t="str">
            <v>01003005</v>
          </cell>
          <cell r="D18" t="str">
            <v>A1</v>
          </cell>
          <cell r="E18" t="str">
            <v>A1</v>
          </cell>
        </row>
        <row r="19">
          <cell r="C19" t="str">
            <v>01023004</v>
          </cell>
          <cell r="D19" t="str">
            <v>A1</v>
          </cell>
          <cell r="E19" t="str">
            <v>A1</v>
          </cell>
        </row>
        <row r="20">
          <cell r="C20" t="str">
            <v>01003013</v>
          </cell>
          <cell r="D20" t="str">
            <v>A DN</v>
          </cell>
          <cell r="E20" t="str">
            <v>A DN</v>
          </cell>
        </row>
        <row r="21">
          <cell r="C21" t="str">
            <v>01003007</v>
          </cell>
          <cell r="D21" t="str">
            <v>A DN</v>
          </cell>
          <cell r="E21" t="str">
            <v>A DN</v>
          </cell>
        </row>
        <row r="22">
          <cell r="E22">
            <v>3</v>
          </cell>
        </row>
        <row r="23">
          <cell r="C23" t="str">
            <v>01003008</v>
          </cell>
          <cell r="D23" t="str">
            <v>A1</v>
          </cell>
          <cell r="E23" t="str">
            <v>A1</v>
          </cell>
        </row>
        <row r="24">
          <cell r="C24" t="str">
            <v>01003015</v>
          </cell>
          <cell r="D24" t="str">
            <v>A2</v>
          </cell>
          <cell r="E24" t="str">
            <v>A2</v>
          </cell>
        </row>
        <row r="25">
          <cell r="C25" t="str">
            <v>01003016</v>
          </cell>
          <cell r="D25" t="str">
            <v>A2</v>
          </cell>
          <cell r="E25" t="str">
            <v>A2</v>
          </cell>
        </row>
        <row r="26">
          <cell r="E26">
            <v>16</v>
          </cell>
        </row>
        <row r="27">
          <cell r="E27">
            <v>10</v>
          </cell>
        </row>
        <row r="28">
          <cell r="C28" t="str">
            <v>01005007</v>
          </cell>
          <cell r="D28" t="str">
            <v>A1</v>
          </cell>
          <cell r="E28" t="str">
            <v>A1</v>
          </cell>
        </row>
        <row r="29">
          <cell r="C29" t="str">
            <v>01014007</v>
          </cell>
          <cell r="D29" t="str">
            <v>A1</v>
          </cell>
          <cell r="E29" t="str">
            <v>A1</v>
          </cell>
        </row>
        <row r="30">
          <cell r="C30" t="str">
            <v>01022013</v>
          </cell>
          <cell r="D30" t="str">
            <v>A1</v>
          </cell>
          <cell r="E30" t="str">
            <v>A1</v>
          </cell>
        </row>
        <row r="31">
          <cell r="C31" t="str">
            <v>01004003</v>
          </cell>
          <cell r="D31" t="str">
            <v>A1</v>
          </cell>
          <cell r="E31" t="str">
            <v>A1</v>
          </cell>
        </row>
        <row r="32">
          <cell r="C32" t="str">
            <v>01004008</v>
          </cell>
          <cell r="D32" t="str">
            <v>A2</v>
          </cell>
          <cell r="E32" t="str">
            <v>A2</v>
          </cell>
        </row>
        <row r="33">
          <cell r="C33" t="str">
            <v>01005009</v>
          </cell>
          <cell r="D33" t="str">
            <v>A2</v>
          </cell>
          <cell r="E33" t="str">
            <v>A1</v>
          </cell>
        </row>
        <row r="34">
          <cell r="C34" t="str">
            <v>01004009</v>
          </cell>
          <cell r="D34" t="str">
            <v>A2</v>
          </cell>
          <cell r="E34" t="str">
            <v>A2</v>
          </cell>
        </row>
        <row r="35">
          <cell r="C35" t="str">
            <v>01002020</v>
          </cell>
          <cell r="D35" t="str">
            <v>A1</v>
          </cell>
          <cell r="E35" t="str">
            <v>A1</v>
          </cell>
        </row>
        <row r="36">
          <cell r="C36" t="str">
            <v>01012026</v>
          </cell>
          <cell r="D36" t="str">
            <v>A2</v>
          </cell>
          <cell r="E36" t="str">
            <v>A2</v>
          </cell>
        </row>
        <row r="37">
          <cell r="C37" t="str">
            <v>01022058</v>
          </cell>
          <cell r="D37" t="str">
            <v>A1</v>
          </cell>
          <cell r="E37" t="str">
            <v>A1</v>
          </cell>
        </row>
        <row r="38">
          <cell r="E38">
            <v>6</v>
          </cell>
        </row>
        <row r="39">
          <cell r="C39" t="str">
            <v>01004020</v>
          </cell>
          <cell r="D39" t="str">
            <v>A1</v>
          </cell>
          <cell r="E39" t="str">
            <v>A1</v>
          </cell>
        </row>
        <row r="40">
          <cell r="C40" t="str">
            <v>01011017</v>
          </cell>
          <cell r="D40" t="str">
            <v>A1</v>
          </cell>
          <cell r="E40" t="str">
            <v>A1</v>
          </cell>
        </row>
        <row r="41">
          <cell r="C41" t="str">
            <v>01022059</v>
          </cell>
          <cell r="D41" t="str">
            <v>A1</v>
          </cell>
          <cell r="E41" t="str">
            <v>A1</v>
          </cell>
        </row>
        <row r="42">
          <cell r="C42" t="str">
            <v>01018006</v>
          </cell>
          <cell r="D42" t="str">
            <v>A1</v>
          </cell>
          <cell r="E42" t="str">
            <v>A1</v>
          </cell>
        </row>
        <row r="43">
          <cell r="C43" t="str">
            <v>01004021</v>
          </cell>
          <cell r="D43" t="str">
            <v>A1</v>
          </cell>
          <cell r="E43" t="str">
            <v>A1</v>
          </cell>
        </row>
        <row r="44">
          <cell r="C44" t="str">
            <v>01004013</v>
          </cell>
          <cell r="D44" t="str">
            <v>A2</v>
          </cell>
          <cell r="E44" t="str">
            <v>A1</v>
          </cell>
        </row>
        <row r="45">
          <cell r="E45">
            <v>23</v>
          </cell>
        </row>
        <row r="46">
          <cell r="E46">
            <v>9</v>
          </cell>
        </row>
        <row r="47">
          <cell r="C47" t="str">
            <v>01002019</v>
          </cell>
          <cell r="D47" t="str">
            <v>A1</v>
          </cell>
          <cell r="E47" t="str">
            <v>A1</v>
          </cell>
        </row>
        <row r="48">
          <cell r="C48" t="str">
            <v>01004007</v>
          </cell>
          <cell r="D48" t="str">
            <v>A1</v>
          </cell>
          <cell r="E48" t="str">
            <v>A1</v>
          </cell>
        </row>
        <row r="49">
          <cell r="C49" t="str">
            <v>01002017</v>
          </cell>
          <cell r="D49" t="str">
            <v>A3</v>
          </cell>
          <cell r="E49" t="str">
            <v>A3</v>
          </cell>
        </row>
        <row r="50">
          <cell r="C50" t="str">
            <v>01002018</v>
          </cell>
          <cell r="D50" t="str">
            <v>A2</v>
          </cell>
          <cell r="E50" t="str">
            <v>A2</v>
          </cell>
        </row>
        <row r="51">
          <cell r="C51" t="str">
            <v>01002005</v>
          </cell>
          <cell r="D51" t="str">
            <v>A3</v>
          </cell>
          <cell r="E51" t="str">
            <v>A3</v>
          </cell>
        </row>
        <row r="52">
          <cell r="C52" t="str">
            <v>01023001</v>
          </cell>
          <cell r="D52" t="str">
            <v>A3</v>
          </cell>
          <cell r="E52" t="str">
            <v>A3</v>
          </cell>
        </row>
        <row r="53">
          <cell r="C53" t="str">
            <v>01017006</v>
          </cell>
          <cell r="D53" t="str">
            <v>A2</v>
          </cell>
          <cell r="E53" t="str">
            <v>A2</v>
          </cell>
        </row>
        <row r="54">
          <cell r="C54" t="str">
            <v>01002032</v>
          </cell>
          <cell r="D54" t="str">
            <v>A1</v>
          </cell>
          <cell r="E54" t="str">
            <v>A1</v>
          </cell>
        </row>
        <row r="55">
          <cell r="C55" t="str">
            <v>01007007</v>
          </cell>
          <cell r="D55" t="str">
            <v>A3</v>
          </cell>
          <cell r="E55" t="str">
            <v>A3</v>
          </cell>
        </row>
        <row r="56">
          <cell r="E56">
            <v>14</v>
          </cell>
        </row>
        <row r="57">
          <cell r="C57" t="str">
            <v>01007006</v>
          </cell>
          <cell r="D57" t="str">
            <v>A3</v>
          </cell>
          <cell r="E57" t="str">
            <v>A3</v>
          </cell>
        </row>
        <row r="58">
          <cell r="C58" t="str">
            <v>01002007</v>
          </cell>
          <cell r="D58" t="str">
            <v>A3</v>
          </cell>
          <cell r="E58" t="str">
            <v>A3</v>
          </cell>
        </row>
        <row r="59">
          <cell r="C59" t="str">
            <v>01002010</v>
          </cell>
          <cell r="D59" t="str">
            <v>A3</v>
          </cell>
          <cell r="E59" t="str">
            <v>A3</v>
          </cell>
        </row>
        <row r="60">
          <cell r="C60" t="str">
            <v>01002012</v>
          </cell>
          <cell r="D60" t="str">
            <v>A3</v>
          </cell>
          <cell r="E60" t="str">
            <v>A3</v>
          </cell>
        </row>
        <row r="61">
          <cell r="C61" t="str">
            <v>01002028</v>
          </cell>
          <cell r="D61" t="str">
            <v>A3</v>
          </cell>
          <cell r="E61" t="str">
            <v>A3</v>
          </cell>
        </row>
        <row r="62">
          <cell r="C62" t="str">
            <v>01002027</v>
          </cell>
          <cell r="D62" t="str">
            <v>A4</v>
          </cell>
          <cell r="E62" t="str">
            <v>A4</v>
          </cell>
        </row>
        <row r="63">
          <cell r="C63" t="str">
            <v>01002013</v>
          </cell>
          <cell r="D63" t="str">
            <v>A4</v>
          </cell>
          <cell r="E63" t="str">
            <v>A4</v>
          </cell>
        </row>
        <row r="64">
          <cell r="C64" t="str">
            <v>01002033</v>
          </cell>
          <cell r="D64" t="str">
            <v>A4</v>
          </cell>
          <cell r="E64" t="str">
            <v>A4</v>
          </cell>
        </row>
        <row r="65">
          <cell r="C65" t="str">
            <v>01010068</v>
          </cell>
          <cell r="D65" t="str">
            <v>A4</v>
          </cell>
          <cell r="E65" t="str">
            <v>A4</v>
          </cell>
        </row>
        <row r="66">
          <cell r="C66" t="str">
            <v>01002040</v>
          </cell>
          <cell r="D66" t="str">
            <v>A3</v>
          </cell>
          <cell r="E66" t="str">
            <v>A3</v>
          </cell>
        </row>
        <row r="67">
          <cell r="C67" t="str">
            <v>01002041</v>
          </cell>
          <cell r="D67" t="str">
            <v>A3</v>
          </cell>
          <cell r="E67" t="str">
            <v>A3</v>
          </cell>
        </row>
        <row r="68">
          <cell r="C68" t="str">
            <v>01002042</v>
          </cell>
          <cell r="D68" t="str">
            <v>A3</v>
          </cell>
          <cell r="E68" t="str">
            <v>A3</v>
          </cell>
        </row>
        <row r="69">
          <cell r="C69" t="str">
            <v>01002035</v>
          </cell>
          <cell r="D69" t="str">
            <v>A3</v>
          </cell>
          <cell r="E69" t="str">
            <v>A3</v>
          </cell>
        </row>
        <row r="70">
          <cell r="C70" t="str">
            <v>01002036</v>
          </cell>
          <cell r="D70" t="str">
            <v>A3</v>
          </cell>
          <cell r="E70" t="str">
            <v>A3</v>
          </cell>
        </row>
        <row r="71">
          <cell r="E71">
            <v>15</v>
          </cell>
        </row>
        <row r="72">
          <cell r="E72">
            <v>7</v>
          </cell>
        </row>
        <row r="73">
          <cell r="C73" t="str">
            <v>01007008</v>
          </cell>
          <cell r="D73" t="str">
            <v>A2</v>
          </cell>
          <cell r="E73" t="str">
            <v>A1</v>
          </cell>
        </row>
        <row r="74">
          <cell r="C74" t="str">
            <v>01009018</v>
          </cell>
          <cell r="D74" t="str">
            <v>A3</v>
          </cell>
          <cell r="E74" t="str">
            <v>A3</v>
          </cell>
        </row>
        <row r="75">
          <cell r="C75" t="str">
            <v>01009010</v>
          </cell>
          <cell r="D75" t="str">
            <v>A2</v>
          </cell>
          <cell r="E75" t="str">
            <v>A2</v>
          </cell>
        </row>
        <row r="76">
          <cell r="C76" t="str">
            <v>01002004</v>
          </cell>
          <cell r="D76" t="str">
            <v>A1</v>
          </cell>
          <cell r="E76" t="str">
            <v>A1</v>
          </cell>
        </row>
        <row r="77">
          <cell r="C77" t="str">
            <v>01009008</v>
          </cell>
          <cell r="D77" t="str">
            <v>A3</v>
          </cell>
          <cell r="E77" t="str">
            <v>A3</v>
          </cell>
        </row>
        <row r="78">
          <cell r="C78" t="str">
            <v>01007004</v>
          </cell>
          <cell r="D78" t="str">
            <v>A4</v>
          </cell>
          <cell r="E78" t="str">
            <v>A4</v>
          </cell>
        </row>
        <row r="79">
          <cell r="C79" t="str">
            <v>01014012</v>
          </cell>
          <cell r="D79" t="str">
            <v>A3</v>
          </cell>
          <cell r="E79" t="str">
            <v>A3</v>
          </cell>
        </row>
        <row r="80">
          <cell r="E80">
            <v>8</v>
          </cell>
        </row>
        <row r="81">
          <cell r="C81" t="str">
            <v>01002008</v>
          </cell>
          <cell r="D81" t="str">
            <v>A3</v>
          </cell>
          <cell r="E81" t="str">
            <v>A3</v>
          </cell>
        </row>
        <row r="82">
          <cell r="C82" t="str">
            <v>01009019</v>
          </cell>
          <cell r="D82" t="str">
            <v>A4</v>
          </cell>
          <cell r="E82" t="str">
            <v>A4</v>
          </cell>
        </row>
        <row r="83">
          <cell r="C83" t="str">
            <v>01009011</v>
          </cell>
          <cell r="D83" t="str">
            <v>A2</v>
          </cell>
          <cell r="E83" t="str">
            <v>A2</v>
          </cell>
        </row>
        <row r="84">
          <cell r="C84" t="str">
            <v>01009028</v>
          </cell>
          <cell r="D84" t="str">
            <v>A3</v>
          </cell>
          <cell r="E84" t="str">
            <v>A3</v>
          </cell>
        </row>
        <row r="85">
          <cell r="C85" t="str">
            <v>01009026</v>
          </cell>
          <cell r="D85" t="str">
            <v>A4</v>
          </cell>
          <cell r="E85" t="str">
            <v>A4</v>
          </cell>
        </row>
        <row r="86">
          <cell r="C86" t="str">
            <v>01007003</v>
          </cell>
          <cell r="D86" t="str">
            <v>A4</v>
          </cell>
          <cell r="E86" t="str">
            <v>A4</v>
          </cell>
        </row>
        <row r="87">
          <cell r="C87" t="str">
            <v>01009029</v>
          </cell>
          <cell r="D87" t="str">
            <v>A DN</v>
          </cell>
          <cell r="E87" t="str">
            <v>A DN</v>
          </cell>
        </row>
        <row r="88">
          <cell r="C88" t="str">
            <v>01002038</v>
          </cell>
          <cell r="D88" t="str">
            <v>A3</v>
          </cell>
          <cell r="E88" t="str">
            <v>A3</v>
          </cell>
        </row>
        <row r="89">
          <cell r="E89">
            <v>8</v>
          </cell>
        </row>
        <row r="90">
          <cell r="E90">
            <v>7</v>
          </cell>
        </row>
        <row r="91">
          <cell r="C91" t="str">
            <v>01009009</v>
          </cell>
          <cell r="D91" t="str">
            <v>A3</v>
          </cell>
          <cell r="E91" t="str">
            <v>A1</v>
          </cell>
        </row>
        <row r="92">
          <cell r="C92" t="str">
            <v>01003002</v>
          </cell>
          <cell r="D92" t="str">
            <v>A2</v>
          </cell>
          <cell r="E92" t="str">
            <v>A2</v>
          </cell>
        </row>
        <row r="93">
          <cell r="C93" t="str">
            <v>01013032</v>
          </cell>
          <cell r="D93" t="str">
            <v>A3</v>
          </cell>
          <cell r="E93" t="str">
            <v>A3</v>
          </cell>
        </row>
        <row r="94">
          <cell r="C94" t="str">
            <v>01022061</v>
          </cell>
          <cell r="D94" t="str">
            <v>A2</v>
          </cell>
          <cell r="E94" t="str">
            <v>A2</v>
          </cell>
        </row>
        <row r="95">
          <cell r="C95" t="str">
            <v>01015027</v>
          </cell>
          <cell r="D95" t="str">
            <v>A1</v>
          </cell>
          <cell r="E95" t="str">
            <v>A1</v>
          </cell>
        </row>
        <row r="96">
          <cell r="C96" t="str">
            <v>01010038</v>
          </cell>
          <cell r="D96" t="str">
            <v>A3</v>
          </cell>
          <cell r="E96" t="str">
            <v>A3</v>
          </cell>
        </row>
        <row r="97">
          <cell r="C97" t="str">
            <v>01002002</v>
          </cell>
          <cell r="D97" t="str">
            <v>A3</v>
          </cell>
          <cell r="E97" t="str">
            <v>A3</v>
          </cell>
        </row>
        <row r="98">
          <cell r="E98">
            <v>1</v>
          </cell>
        </row>
        <row r="99">
          <cell r="C99" t="str">
            <v>01006006</v>
          </cell>
          <cell r="D99" t="str">
            <v>A3</v>
          </cell>
          <cell r="E99" t="str">
            <v>A3</v>
          </cell>
        </row>
        <row r="100">
          <cell r="E100">
            <v>4</v>
          </cell>
        </row>
        <row r="101">
          <cell r="E101">
            <v>2</v>
          </cell>
        </row>
        <row r="102">
          <cell r="C102" t="str">
            <v>01025001</v>
          </cell>
          <cell r="D102" t="str">
            <v>A1</v>
          </cell>
          <cell r="E102" t="str">
            <v>A1</v>
          </cell>
        </row>
        <row r="103">
          <cell r="C103" t="str">
            <v>01002039</v>
          </cell>
          <cell r="D103" t="str">
            <v>A2</v>
          </cell>
          <cell r="E103" t="str">
            <v>A2</v>
          </cell>
        </row>
        <row r="104">
          <cell r="E104">
            <v>2</v>
          </cell>
        </row>
        <row r="105">
          <cell r="C105" t="str">
            <v>01005003</v>
          </cell>
          <cell r="D105" t="str">
            <v>A1</v>
          </cell>
          <cell r="E105" t="str">
            <v>A1</v>
          </cell>
        </row>
        <row r="106">
          <cell r="C106" t="str">
            <v>01005011</v>
          </cell>
          <cell r="D106" t="str">
            <v>A3</v>
          </cell>
          <cell r="E106" t="str">
            <v>A3</v>
          </cell>
        </row>
        <row r="107">
          <cell r="E107">
            <v>28</v>
          </cell>
        </row>
        <row r="108">
          <cell r="E108">
            <v>10</v>
          </cell>
        </row>
        <row r="109">
          <cell r="C109" t="str">
            <v>01008028</v>
          </cell>
          <cell r="D109" t="str">
            <v>A1</v>
          </cell>
          <cell r="E109" t="str">
            <v>A1</v>
          </cell>
        </row>
        <row r="110">
          <cell r="C110" t="str">
            <v>01008002</v>
          </cell>
          <cell r="D110" t="str">
            <v>A1</v>
          </cell>
          <cell r="E110" t="str">
            <v>A1</v>
          </cell>
        </row>
        <row r="111">
          <cell r="C111" t="str">
            <v>01008049</v>
          </cell>
          <cell r="D111" t="str">
            <v>A1</v>
          </cell>
          <cell r="E111" t="str">
            <v>A1</v>
          </cell>
        </row>
        <row r="112">
          <cell r="C112" t="str">
            <v>01008004</v>
          </cell>
          <cell r="D112" t="str">
            <v>A1</v>
          </cell>
          <cell r="E112" t="str">
            <v>A1</v>
          </cell>
        </row>
        <row r="113">
          <cell r="C113" t="str">
            <v>01009007</v>
          </cell>
          <cell r="D113" t="str">
            <v>A2</v>
          </cell>
          <cell r="E113" t="str">
            <v>A2</v>
          </cell>
        </row>
        <row r="114">
          <cell r="C114" t="str">
            <v>01008008</v>
          </cell>
          <cell r="D114" t="str">
            <v>A1</v>
          </cell>
          <cell r="E114" t="str">
            <v>A1</v>
          </cell>
        </row>
        <row r="115">
          <cell r="C115" t="str">
            <v>01008006</v>
          </cell>
          <cell r="D115" t="str">
            <v>A1</v>
          </cell>
          <cell r="E115" t="str">
            <v>A1</v>
          </cell>
        </row>
        <row r="116">
          <cell r="C116" t="str">
            <v>01017009</v>
          </cell>
          <cell r="D116" t="str">
            <v>A4</v>
          </cell>
          <cell r="E116" t="str">
            <v>A4</v>
          </cell>
        </row>
        <row r="117">
          <cell r="C117" t="str">
            <v>01008005</v>
          </cell>
          <cell r="D117" t="str">
            <v>A1</v>
          </cell>
          <cell r="E117" t="str">
            <v>A1</v>
          </cell>
        </row>
        <row r="118">
          <cell r="C118" t="str">
            <v>01009014</v>
          </cell>
          <cell r="D118" t="str">
            <v>A3</v>
          </cell>
          <cell r="E118" t="str">
            <v>A4</v>
          </cell>
        </row>
        <row r="119">
          <cell r="E119">
            <v>18</v>
          </cell>
        </row>
        <row r="120">
          <cell r="C120" t="str">
            <v>01008021</v>
          </cell>
          <cell r="D120" t="str">
            <v>A3</v>
          </cell>
          <cell r="E120" t="str">
            <v>A2</v>
          </cell>
        </row>
        <row r="121">
          <cell r="C121" t="str">
            <v>01008009</v>
          </cell>
          <cell r="D121" t="str">
            <v>A2</v>
          </cell>
          <cell r="E121" t="str">
            <v>A2</v>
          </cell>
        </row>
        <row r="122">
          <cell r="C122" t="str">
            <v>01008031</v>
          </cell>
          <cell r="D122" t="str">
            <v>A4</v>
          </cell>
          <cell r="E122" t="str">
            <v>A4</v>
          </cell>
        </row>
        <row r="123">
          <cell r="C123" t="str">
            <v>01008039</v>
          </cell>
          <cell r="D123" t="str">
            <v>A4</v>
          </cell>
          <cell r="E123" t="str">
            <v>A4</v>
          </cell>
        </row>
        <row r="124">
          <cell r="C124" t="str">
            <v>01008040</v>
          </cell>
          <cell r="D124" t="str">
            <v>A4</v>
          </cell>
          <cell r="E124" t="str">
            <v>A4</v>
          </cell>
        </row>
        <row r="125">
          <cell r="C125" t="str">
            <v>01008041</v>
          </cell>
          <cell r="D125" t="str">
            <v>A4</v>
          </cell>
          <cell r="E125" t="str">
            <v>A4</v>
          </cell>
        </row>
        <row r="126">
          <cell r="C126" t="str">
            <v>01012027</v>
          </cell>
          <cell r="D126" t="str">
            <v>A3</v>
          </cell>
          <cell r="E126" t="str">
            <v>A2</v>
          </cell>
        </row>
        <row r="127">
          <cell r="C127" t="str">
            <v>01008012</v>
          </cell>
          <cell r="D127" t="str">
            <v>A3</v>
          </cell>
          <cell r="E127" t="str">
            <v>A2</v>
          </cell>
        </row>
        <row r="128">
          <cell r="C128" t="str">
            <v>01008033</v>
          </cell>
          <cell r="D128" t="str">
            <v>A2</v>
          </cell>
          <cell r="E128" t="str">
            <v>A1</v>
          </cell>
        </row>
        <row r="129">
          <cell r="C129" t="str">
            <v>01013033</v>
          </cell>
          <cell r="D129" t="str">
            <v>A4</v>
          </cell>
          <cell r="E129" t="str">
            <v>A4</v>
          </cell>
        </row>
        <row r="130">
          <cell r="C130" t="str">
            <v>01009015</v>
          </cell>
          <cell r="D130" t="str">
            <v>A4</v>
          </cell>
          <cell r="E130" t="str">
            <v>A4</v>
          </cell>
        </row>
        <row r="131">
          <cell r="C131" t="str">
            <v>01008042</v>
          </cell>
          <cell r="D131" t="str">
            <v>A3</v>
          </cell>
          <cell r="E131" t="str">
            <v>A3</v>
          </cell>
        </row>
        <row r="132">
          <cell r="C132" t="str">
            <v>01008044</v>
          </cell>
          <cell r="D132" t="str">
            <v>A4</v>
          </cell>
          <cell r="E132" t="str">
            <v>A4</v>
          </cell>
        </row>
        <row r="133">
          <cell r="C133" t="str">
            <v>01008045</v>
          </cell>
          <cell r="D133" t="str">
            <v>A4</v>
          </cell>
          <cell r="E133" t="str">
            <v>A4</v>
          </cell>
        </row>
        <row r="134">
          <cell r="C134" t="str">
            <v>01008048</v>
          </cell>
          <cell r="D134" t="str">
            <v>A2</v>
          </cell>
          <cell r="E134" t="str">
            <v>A1</v>
          </cell>
        </row>
        <row r="135">
          <cell r="C135" t="str">
            <v>01002034</v>
          </cell>
          <cell r="D135" t="str">
            <v>A1</v>
          </cell>
          <cell r="E135" t="str">
            <v>A1</v>
          </cell>
        </row>
        <row r="136">
          <cell r="C136" t="str">
            <v>01008050</v>
          </cell>
          <cell r="D136" t="str">
            <v>A3</v>
          </cell>
          <cell r="E136" t="str">
            <v>A3</v>
          </cell>
        </row>
        <row r="137">
          <cell r="C137" t="str">
            <v>01008051</v>
          </cell>
          <cell r="D137" t="str">
            <v>A3</v>
          </cell>
          <cell r="E137" t="str">
            <v>A3</v>
          </cell>
        </row>
        <row r="138">
          <cell r="E138">
            <v>21</v>
          </cell>
        </row>
        <row r="139">
          <cell r="E139">
            <v>21</v>
          </cell>
        </row>
        <row r="140">
          <cell r="C140" t="str">
            <v>01022003</v>
          </cell>
          <cell r="D140" t="str">
            <v>A3</v>
          </cell>
          <cell r="E140" t="str">
            <v>A2</v>
          </cell>
        </row>
        <row r="141">
          <cell r="C141" t="str">
            <v>01010007</v>
          </cell>
          <cell r="D141" t="str">
            <v>A2</v>
          </cell>
          <cell r="E141" t="str">
            <v>A2</v>
          </cell>
        </row>
        <row r="142">
          <cell r="C142" t="str">
            <v>01010033</v>
          </cell>
          <cell r="D142" t="str">
            <v>A4</v>
          </cell>
          <cell r="E142" t="str">
            <v>A4</v>
          </cell>
        </row>
        <row r="143">
          <cell r="C143" t="str">
            <v>01010037</v>
          </cell>
          <cell r="D143" t="str">
            <v>A3</v>
          </cell>
          <cell r="E143" t="str">
            <v>A3</v>
          </cell>
        </row>
        <row r="144">
          <cell r="C144" t="str">
            <v>01010031</v>
          </cell>
          <cell r="D144" t="str">
            <v>A3</v>
          </cell>
          <cell r="E144" t="str">
            <v>A3</v>
          </cell>
        </row>
        <row r="145">
          <cell r="C145" t="str">
            <v>01010016</v>
          </cell>
          <cell r="D145" t="str">
            <v>A4</v>
          </cell>
          <cell r="E145" t="str">
            <v>A4</v>
          </cell>
        </row>
        <row r="146">
          <cell r="C146" t="str">
            <v>01010028</v>
          </cell>
          <cell r="D146" t="str">
            <v>A4</v>
          </cell>
          <cell r="E146" t="str">
            <v>A4</v>
          </cell>
        </row>
        <row r="147">
          <cell r="C147" t="str">
            <v>01010017</v>
          </cell>
          <cell r="D147" t="str">
            <v>A4</v>
          </cell>
          <cell r="E147" t="str">
            <v>A4</v>
          </cell>
        </row>
        <row r="148">
          <cell r="C148" t="str">
            <v>01010012</v>
          </cell>
          <cell r="D148" t="str">
            <v>A3</v>
          </cell>
          <cell r="E148" t="str">
            <v>A3</v>
          </cell>
        </row>
        <row r="149">
          <cell r="C149" t="str">
            <v>01010029</v>
          </cell>
          <cell r="D149" t="str">
            <v>A3</v>
          </cell>
          <cell r="E149" t="str">
            <v>A3</v>
          </cell>
        </row>
        <row r="150">
          <cell r="C150" t="str">
            <v>01010024</v>
          </cell>
          <cell r="D150" t="str">
            <v>A4</v>
          </cell>
          <cell r="E150" t="str">
            <v>A4</v>
          </cell>
        </row>
        <row r="151">
          <cell r="C151" t="str">
            <v>01004012</v>
          </cell>
          <cell r="D151" t="str">
            <v>A4</v>
          </cell>
          <cell r="E151" t="str">
            <v>A4</v>
          </cell>
        </row>
        <row r="152">
          <cell r="C152" t="str">
            <v>01010023</v>
          </cell>
          <cell r="D152" t="str">
            <v>A3</v>
          </cell>
          <cell r="E152" t="str">
            <v>A3</v>
          </cell>
        </row>
        <row r="153">
          <cell r="C153" t="str">
            <v>01022048</v>
          </cell>
          <cell r="D153" t="str">
            <v>A4</v>
          </cell>
          <cell r="E153" t="str">
            <v>A4</v>
          </cell>
        </row>
        <row r="154">
          <cell r="C154" t="str">
            <v>01010006</v>
          </cell>
          <cell r="D154" t="str">
            <v>A3</v>
          </cell>
          <cell r="E154" t="str">
            <v>A3</v>
          </cell>
        </row>
        <row r="155">
          <cell r="C155" t="str">
            <v>01010026</v>
          </cell>
          <cell r="D155" t="str">
            <v>A4</v>
          </cell>
          <cell r="E155" t="str">
            <v>A4</v>
          </cell>
        </row>
        <row r="156">
          <cell r="C156" t="str">
            <v>01010021</v>
          </cell>
          <cell r="D156" t="str">
            <v>A3</v>
          </cell>
          <cell r="E156" t="str">
            <v>A3</v>
          </cell>
        </row>
        <row r="157">
          <cell r="C157" t="str">
            <v>01010030</v>
          </cell>
          <cell r="D157" t="str">
            <v>A1</v>
          </cell>
          <cell r="E157" t="str">
            <v>A1</v>
          </cell>
        </row>
        <row r="158">
          <cell r="C158" t="str">
            <v>01022005</v>
          </cell>
          <cell r="D158" t="str">
            <v>A4</v>
          </cell>
          <cell r="E158" t="str">
            <v>A4</v>
          </cell>
        </row>
        <row r="159">
          <cell r="C159" t="str">
            <v>01010022</v>
          </cell>
          <cell r="D159" t="str">
            <v>A4</v>
          </cell>
          <cell r="E159" t="str">
            <v>A4</v>
          </cell>
        </row>
        <row r="160">
          <cell r="C160" t="str">
            <v>01010032</v>
          </cell>
          <cell r="D160" t="str">
            <v>A3</v>
          </cell>
          <cell r="E160" t="str">
            <v>A3</v>
          </cell>
        </row>
        <row r="161">
          <cell r="E161">
            <v>16</v>
          </cell>
        </row>
        <row r="162">
          <cell r="E162">
            <v>16</v>
          </cell>
        </row>
        <row r="163">
          <cell r="C163" t="str">
            <v>01010039</v>
          </cell>
          <cell r="D163" t="str">
            <v>A3</v>
          </cell>
          <cell r="E163" t="str">
            <v>A2</v>
          </cell>
        </row>
        <row r="164">
          <cell r="C164" t="str">
            <v>01010040</v>
          </cell>
          <cell r="D164" t="str">
            <v>A DN</v>
          </cell>
          <cell r="E164" t="str">
            <v>A DN</v>
          </cell>
        </row>
        <row r="165">
          <cell r="C165" t="str">
            <v>01010009</v>
          </cell>
          <cell r="D165" t="str">
            <v>A3</v>
          </cell>
          <cell r="E165" t="str">
            <v>A3</v>
          </cell>
        </row>
        <row r="166">
          <cell r="C166" t="str">
            <v>01010020</v>
          </cell>
          <cell r="D166" t="str">
            <v>A3</v>
          </cell>
          <cell r="E166" t="str">
            <v>A3</v>
          </cell>
        </row>
        <row r="167">
          <cell r="C167" t="str">
            <v>01010018</v>
          </cell>
          <cell r="D167" t="str">
            <v>A3</v>
          </cell>
          <cell r="E167" t="str">
            <v>A3</v>
          </cell>
        </row>
        <row r="168">
          <cell r="C168" t="str">
            <v>01010019</v>
          </cell>
          <cell r="D168" t="str">
            <v>A4</v>
          </cell>
          <cell r="E168" t="str">
            <v>A4</v>
          </cell>
        </row>
        <row r="169">
          <cell r="C169" t="str">
            <v>01010015</v>
          </cell>
          <cell r="D169" t="str">
            <v>A4</v>
          </cell>
          <cell r="E169" t="str">
            <v>A4</v>
          </cell>
        </row>
        <row r="170">
          <cell r="C170" t="str">
            <v>01010027</v>
          </cell>
          <cell r="D170" t="str">
            <v>A4</v>
          </cell>
          <cell r="E170" t="str">
            <v>A4</v>
          </cell>
        </row>
        <row r="171">
          <cell r="C171" t="str">
            <v>01002025</v>
          </cell>
          <cell r="D171" t="str">
            <v>A3</v>
          </cell>
          <cell r="E171" t="str">
            <v>A3</v>
          </cell>
        </row>
        <row r="172">
          <cell r="C172" t="str">
            <v>01010162</v>
          </cell>
          <cell r="D172" t="str">
            <v>A3</v>
          </cell>
          <cell r="E172" t="str">
            <v>A3</v>
          </cell>
        </row>
        <row r="173">
          <cell r="C173" t="str">
            <v>01010141</v>
          </cell>
          <cell r="D173" t="str">
            <v>A4</v>
          </cell>
          <cell r="E173" t="str">
            <v>A4</v>
          </cell>
        </row>
        <row r="174">
          <cell r="C174" t="str">
            <v>01010254</v>
          </cell>
          <cell r="D174" t="str">
            <v>A4</v>
          </cell>
          <cell r="E174" t="str">
            <v>A4</v>
          </cell>
        </row>
        <row r="175">
          <cell r="C175" t="str">
            <v>01010260</v>
          </cell>
          <cell r="D175" t="str">
            <v>A3</v>
          </cell>
          <cell r="E175" t="str">
            <v>A3</v>
          </cell>
        </row>
        <row r="176">
          <cell r="C176" t="str">
            <v>01010288</v>
          </cell>
          <cell r="D176" t="str">
            <v>A3</v>
          </cell>
          <cell r="E176" t="str">
            <v>A2</v>
          </cell>
        </row>
        <row r="177">
          <cell r="C177" t="str">
            <v>01027013</v>
          </cell>
          <cell r="D177" t="str">
            <v>A3</v>
          </cell>
          <cell r="E177" t="str">
            <v>A3</v>
          </cell>
        </row>
        <row r="178">
          <cell r="C178" t="str">
            <v>01027003</v>
          </cell>
          <cell r="D178" t="str">
            <v>A3</v>
          </cell>
          <cell r="E178" t="str">
            <v>A3</v>
          </cell>
        </row>
        <row r="179">
          <cell r="E179">
            <v>14</v>
          </cell>
        </row>
        <row r="180">
          <cell r="E180">
            <v>14</v>
          </cell>
        </row>
        <row r="181">
          <cell r="C181" t="str">
            <v>01011002</v>
          </cell>
          <cell r="D181" t="str">
            <v>A3</v>
          </cell>
          <cell r="E181" t="str">
            <v>A2</v>
          </cell>
        </row>
        <row r="182">
          <cell r="C182" t="str">
            <v>01011012</v>
          </cell>
          <cell r="D182" t="str">
            <v>A3</v>
          </cell>
          <cell r="E182" t="str">
            <v>A3</v>
          </cell>
        </row>
        <row r="183">
          <cell r="C183" t="str">
            <v>01011005</v>
          </cell>
          <cell r="D183" t="str">
            <v>A3</v>
          </cell>
          <cell r="E183" t="str">
            <v>A3</v>
          </cell>
        </row>
        <row r="184">
          <cell r="C184" t="str">
            <v>01011011</v>
          </cell>
          <cell r="D184" t="str">
            <v>B1</v>
          </cell>
          <cell r="E184" t="str">
            <v>A3</v>
          </cell>
        </row>
        <row r="185">
          <cell r="C185" t="str">
            <v>01011013</v>
          </cell>
          <cell r="D185" t="str">
            <v>A1</v>
          </cell>
          <cell r="E185" t="str">
            <v>A1</v>
          </cell>
        </row>
        <row r="186">
          <cell r="C186" t="str">
            <v>01011009</v>
          </cell>
          <cell r="D186" t="str">
            <v>A1</v>
          </cell>
          <cell r="E186" t="str">
            <v>A1</v>
          </cell>
        </row>
        <row r="187">
          <cell r="C187" t="str">
            <v>01011001</v>
          </cell>
          <cell r="D187" t="str">
            <v>A4</v>
          </cell>
          <cell r="E187" t="str">
            <v>A4</v>
          </cell>
        </row>
        <row r="188">
          <cell r="C188" t="str">
            <v>01011016</v>
          </cell>
          <cell r="D188" t="str">
            <v>A3</v>
          </cell>
          <cell r="E188" t="str">
            <v>A2</v>
          </cell>
        </row>
        <row r="189">
          <cell r="C189" t="str">
            <v>01011007</v>
          </cell>
          <cell r="D189" t="str">
            <v>A2</v>
          </cell>
          <cell r="E189" t="str">
            <v>A2</v>
          </cell>
        </row>
        <row r="190">
          <cell r="C190" t="str">
            <v>01011008</v>
          </cell>
          <cell r="D190" t="str">
            <v>A3</v>
          </cell>
          <cell r="E190" t="str">
            <v>A3</v>
          </cell>
        </row>
        <row r="191">
          <cell r="C191" t="str">
            <v>01011015</v>
          </cell>
          <cell r="D191" t="str">
            <v>A1</v>
          </cell>
          <cell r="E191" t="str">
            <v>A1</v>
          </cell>
        </row>
        <row r="192">
          <cell r="C192" t="str">
            <v>01011010</v>
          </cell>
          <cell r="D192" t="str">
            <v>A3</v>
          </cell>
          <cell r="E192" t="str">
            <v>A3</v>
          </cell>
        </row>
        <row r="193">
          <cell r="C193" t="str">
            <v>01011018</v>
          </cell>
          <cell r="D193" t="str">
            <v>A1</v>
          </cell>
          <cell r="E193" t="str">
            <v>A1</v>
          </cell>
        </row>
        <row r="194">
          <cell r="C194" t="str">
            <v>01011006</v>
          </cell>
          <cell r="D194" t="str">
            <v>A3</v>
          </cell>
          <cell r="E194" t="str">
            <v>A3</v>
          </cell>
        </row>
        <row r="195">
          <cell r="E195">
            <v>28</v>
          </cell>
        </row>
        <row r="196">
          <cell r="E196">
            <v>28</v>
          </cell>
        </row>
        <row r="197">
          <cell r="C197" t="str">
            <v>01012003</v>
          </cell>
          <cell r="D197" t="str">
            <v>A2</v>
          </cell>
          <cell r="E197" t="str">
            <v>A2</v>
          </cell>
        </row>
        <row r="198">
          <cell r="C198" t="str">
            <v>01012008</v>
          </cell>
          <cell r="D198" t="str">
            <v>A3</v>
          </cell>
          <cell r="E198" t="str">
            <v>A3</v>
          </cell>
        </row>
        <row r="199">
          <cell r="C199" t="str">
            <v>01012007</v>
          </cell>
          <cell r="D199" t="str">
            <v>A3</v>
          </cell>
          <cell r="E199" t="str">
            <v>A3</v>
          </cell>
        </row>
        <row r="200">
          <cell r="C200" t="str">
            <v>01012013</v>
          </cell>
          <cell r="D200" t="str">
            <v>A3</v>
          </cell>
          <cell r="E200" t="str">
            <v>A2</v>
          </cell>
        </row>
        <row r="201">
          <cell r="C201" t="str">
            <v>01012023</v>
          </cell>
          <cell r="D201" t="str">
            <v>A1</v>
          </cell>
          <cell r="E201" t="str">
            <v>A1</v>
          </cell>
        </row>
        <row r="202">
          <cell r="C202" t="str">
            <v>01012014</v>
          </cell>
          <cell r="D202" t="str">
            <v>A3</v>
          </cell>
          <cell r="E202" t="str">
            <v>A3</v>
          </cell>
        </row>
        <row r="203">
          <cell r="C203" t="str">
            <v>01012005</v>
          </cell>
          <cell r="D203" t="str">
            <v>A4</v>
          </cell>
          <cell r="E203" t="str">
            <v>A4</v>
          </cell>
        </row>
        <row r="204">
          <cell r="C204" t="str">
            <v>01012006</v>
          </cell>
          <cell r="D204" t="str">
            <v>A3</v>
          </cell>
          <cell r="E204" t="str">
            <v>A3</v>
          </cell>
        </row>
        <row r="205">
          <cell r="C205" t="str">
            <v>01012004</v>
          </cell>
          <cell r="D205" t="str">
            <v>A4</v>
          </cell>
          <cell r="E205" t="str">
            <v>A4</v>
          </cell>
        </row>
        <row r="206">
          <cell r="C206" t="str">
            <v>01012012</v>
          </cell>
          <cell r="D206" t="str">
            <v>A4</v>
          </cell>
          <cell r="E206" t="str">
            <v>A4</v>
          </cell>
        </row>
        <row r="207">
          <cell r="C207" t="str">
            <v>01012016</v>
          </cell>
          <cell r="D207" t="str">
            <v>A1</v>
          </cell>
          <cell r="E207" t="str">
            <v>A1</v>
          </cell>
        </row>
        <row r="208">
          <cell r="C208" t="str">
            <v>01012015</v>
          </cell>
          <cell r="D208" t="str">
            <v>A3</v>
          </cell>
          <cell r="E208" t="str">
            <v>A3</v>
          </cell>
        </row>
        <row r="209">
          <cell r="C209" t="str">
            <v>01012019</v>
          </cell>
          <cell r="D209" t="str">
            <v>A3</v>
          </cell>
          <cell r="E209" t="str">
            <v>A3</v>
          </cell>
        </row>
        <row r="210">
          <cell r="C210" t="str">
            <v>01012018</v>
          </cell>
          <cell r="D210" t="str">
            <v>A4</v>
          </cell>
          <cell r="E210" t="str">
            <v>A4</v>
          </cell>
        </row>
        <row r="211">
          <cell r="C211" t="str">
            <v>01012017</v>
          </cell>
          <cell r="D211" t="str">
            <v>A4</v>
          </cell>
          <cell r="E211" t="str">
            <v>A4</v>
          </cell>
        </row>
        <row r="212">
          <cell r="C212" t="str">
            <v>01012022</v>
          </cell>
          <cell r="D212" t="str">
            <v>A4</v>
          </cell>
          <cell r="E212" t="str">
            <v>A4</v>
          </cell>
        </row>
        <row r="213">
          <cell r="C213" t="str">
            <v>01012020</v>
          </cell>
          <cell r="D213" t="str">
            <v>A3</v>
          </cell>
          <cell r="E213" t="str">
            <v>A3</v>
          </cell>
        </row>
        <row r="214">
          <cell r="C214" t="str">
            <v>01012021</v>
          </cell>
          <cell r="D214" t="str">
            <v>A4</v>
          </cell>
          <cell r="E214" t="str">
            <v>A4</v>
          </cell>
        </row>
        <row r="215">
          <cell r="C215" t="str">
            <v>01012011</v>
          </cell>
          <cell r="D215" t="str">
            <v>A4</v>
          </cell>
          <cell r="E215" t="str">
            <v>A4</v>
          </cell>
        </row>
        <row r="216">
          <cell r="C216" t="str">
            <v>01012028</v>
          </cell>
          <cell r="D216" t="str">
            <v>A1</v>
          </cell>
          <cell r="E216" t="str">
            <v>A1</v>
          </cell>
        </row>
        <row r="217">
          <cell r="C217" t="str">
            <v>01012032</v>
          </cell>
          <cell r="D217" t="str">
            <v>A4</v>
          </cell>
          <cell r="E217" t="str">
            <v>A4</v>
          </cell>
        </row>
        <row r="218">
          <cell r="C218" t="str">
            <v>01025017</v>
          </cell>
          <cell r="D218" t="str">
            <v>A3</v>
          </cell>
          <cell r="E218" t="str">
            <v>A3</v>
          </cell>
        </row>
        <row r="219">
          <cell r="C219" t="str">
            <v>01006004</v>
          </cell>
          <cell r="D219" t="str">
            <v>A4</v>
          </cell>
          <cell r="E219" t="str">
            <v>A4</v>
          </cell>
        </row>
        <row r="220">
          <cell r="C220" t="str">
            <v>01013068</v>
          </cell>
          <cell r="D220" t="str">
            <v>A3</v>
          </cell>
          <cell r="E220" t="str">
            <v>A2</v>
          </cell>
        </row>
        <row r="221">
          <cell r="C221" t="str">
            <v>01012048</v>
          </cell>
          <cell r="D221" t="str">
            <v>A3</v>
          </cell>
          <cell r="E221" t="str">
            <v>A2</v>
          </cell>
        </row>
        <row r="222">
          <cell r="C222" t="str">
            <v>01012049</v>
          </cell>
          <cell r="D222" t="str">
            <v>A4</v>
          </cell>
          <cell r="E222" t="str">
            <v>A4</v>
          </cell>
        </row>
        <row r="223">
          <cell r="C223" t="str">
            <v>01009006</v>
          </cell>
          <cell r="D223" t="str">
            <v>A3</v>
          </cell>
          <cell r="E223" t="str">
            <v>A3</v>
          </cell>
        </row>
        <row r="224">
          <cell r="C224" t="str">
            <v>01012050</v>
          </cell>
          <cell r="D224" t="str">
            <v>A3</v>
          </cell>
          <cell r="E224" t="str">
            <v>A3</v>
          </cell>
        </row>
        <row r="225">
          <cell r="E225">
            <v>19</v>
          </cell>
        </row>
        <row r="226">
          <cell r="E226">
            <v>19</v>
          </cell>
        </row>
        <row r="227">
          <cell r="C227" t="str">
            <v>01015019</v>
          </cell>
          <cell r="D227" t="str">
            <v>A3</v>
          </cell>
          <cell r="E227" t="str">
            <v>A2</v>
          </cell>
        </row>
        <row r="228">
          <cell r="C228" t="str">
            <v>01015023</v>
          </cell>
          <cell r="D228" t="str">
            <v>A3</v>
          </cell>
          <cell r="E228" t="str">
            <v>A3</v>
          </cell>
        </row>
        <row r="229">
          <cell r="C229" t="str">
            <v>01015005</v>
          </cell>
          <cell r="D229" t="str">
            <v>A4</v>
          </cell>
          <cell r="E229" t="str">
            <v>A4</v>
          </cell>
        </row>
        <row r="230">
          <cell r="C230" t="str">
            <v>01015018</v>
          </cell>
          <cell r="D230" t="str">
            <v>A4</v>
          </cell>
          <cell r="E230" t="str">
            <v>A4</v>
          </cell>
        </row>
        <row r="231">
          <cell r="C231" t="str">
            <v>01015041</v>
          </cell>
          <cell r="D231" t="str">
            <v>A4</v>
          </cell>
          <cell r="E231" t="str">
            <v>A4</v>
          </cell>
        </row>
        <row r="232">
          <cell r="C232" t="str">
            <v>01015013</v>
          </cell>
          <cell r="D232" t="str">
            <v>A4</v>
          </cell>
          <cell r="E232" t="str">
            <v>A4</v>
          </cell>
        </row>
        <row r="233">
          <cell r="C233" t="str">
            <v>01015006</v>
          </cell>
          <cell r="D233" t="str">
            <v>A3</v>
          </cell>
          <cell r="E233" t="str">
            <v>A3</v>
          </cell>
        </row>
        <row r="234">
          <cell r="C234" t="str">
            <v>01018001</v>
          </cell>
          <cell r="D234" t="str">
            <v>A4</v>
          </cell>
          <cell r="E234" t="str">
            <v>A4</v>
          </cell>
        </row>
        <row r="235">
          <cell r="C235" t="str">
            <v>01015004</v>
          </cell>
          <cell r="D235" t="str">
            <v>A3</v>
          </cell>
          <cell r="E235" t="str">
            <v>A3</v>
          </cell>
        </row>
        <row r="236">
          <cell r="C236" t="str">
            <v>01015017</v>
          </cell>
          <cell r="D236" t="str">
            <v>A3</v>
          </cell>
          <cell r="E236" t="str">
            <v>A3</v>
          </cell>
        </row>
        <row r="237">
          <cell r="C237" t="str">
            <v>01015016</v>
          </cell>
          <cell r="D237" t="str">
            <v>A3</v>
          </cell>
          <cell r="E237" t="str">
            <v>A3</v>
          </cell>
        </row>
        <row r="238">
          <cell r="C238" t="str">
            <v>01015031</v>
          </cell>
          <cell r="D238" t="str">
            <v>A3</v>
          </cell>
          <cell r="E238" t="str">
            <v>A3</v>
          </cell>
        </row>
        <row r="239">
          <cell r="C239" t="str">
            <v>01015025</v>
          </cell>
          <cell r="D239" t="str">
            <v>A4</v>
          </cell>
          <cell r="E239" t="str">
            <v>A4</v>
          </cell>
        </row>
        <row r="240">
          <cell r="C240" t="str">
            <v>01017001</v>
          </cell>
          <cell r="D240" t="str">
            <v>A4</v>
          </cell>
          <cell r="E240" t="str">
            <v>A4</v>
          </cell>
        </row>
        <row r="241">
          <cell r="C241" t="str">
            <v>01015012</v>
          </cell>
          <cell r="D241" t="str">
            <v>A3</v>
          </cell>
          <cell r="E241" t="str">
            <v>A3</v>
          </cell>
        </row>
        <row r="242">
          <cell r="C242" t="str">
            <v>01015008</v>
          </cell>
          <cell r="D242" t="str">
            <v>A4</v>
          </cell>
          <cell r="E242" t="str">
            <v>A4</v>
          </cell>
        </row>
        <row r="243">
          <cell r="C243" t="str">
            <v>01015021</v>
          </cell>
          <cell r="D243" t="str">
            <v>B1</v>
          </cell>
          <cell r="E243" t="str">
            <v>B1</v>
          </cell>
        </row>
        <row r="244">
          <cell r="C244" t="str">
            <v>01015108</v>
          </cell>
          <cell r="D244" t="str">
            <v>A3</v>
          </cell>
          <cell r="E244" t="str">
            <v>A3</v>
          </cell>
        </row>
        <row r="245">
          <cell r="C245" t="str">
            <v>01015142</v>
          </cell>
          <cell r="D245" t="str">
            <v>A3</v>
          </cell>
          <cell r="E245" t="str">
            <v>A3</v>
          </cell>
        </row>
        <row r="246">
          <cell r="E246">
            <v>25</v>
          </cell>
        </row>
        <row r="247">
          <cell r="E247">
            <v>24</v>
          </cell>
        </row>
        <row r="248">
          <cell r="C248" t="str">
            <v>01013003</v>
          </cell>
          <cell r="D248" t="str">
            <v>A1</v>
          </cell>
          <cell r="E248" t="str">
            <v>A1</v>
          </cell>
        </row>
        <row r="249">
          <cell r="C249" t="str">
            <v>01013002</v>
          </cell>
          <cell r="D249" t="str">
            <v>A3</v>
          </cell>
          <cell r="E249" t="str">
            <v>A2</v>
          </cell>
        </row>
        <row r="250">
          <cell r="C250" t="str">
            <v>01013004</v>
          </cell>
          <cell r="D250" t="str">
            <v>A3</v>
          </cell>
          <cell r="E250" t="str">
            <v>A3</v>
          </cell>
        </row>
        <row r="251">
          <cell r="C251" t="str">
            <v>01013021</v>
          </cell>
          <cell r="D251" t="str">
            <v>A3</v>
          </cell>
          <cell r="E251" t="str">
            <v>A3</v>
          </cell>
        </row>
        <row r="252">
          <cell r="C252" t="str">
            <v>01013006</v>
          </cell>
          <cell r="D252" t="str">
            <v>A3</v>
          </cell>
          <cell r="E252" t="str">
            <v>A3</v>
          </cell>
        </row>
        <row r="253">
          <cell r="C253" t="str">
            <v>01013018</v>
          </cell>
          <cell r="D253" t="str">
            <v>A4</v>
          </cell>
          <cell r="E253" t="str">
            <v>A4</v>
          </cell>
        </row>
        <row r="254">
          <cell r="C254" t="str">
            <v>01013019</v>
          </cell>
          <cell r="D254" t="str">
            <v>A4</v>
          </cell>
          <cell r="E254" t="str">
            <v>A4</v>
          </cell>
        </row>
        <row r="255">
          <cell r="C255" t="str">
            <v>01013016</v>
          </cell>
          <cell r="D255" t="str">
            <v>A4</v>
          </cell>
          <cell r="E255" t="str">
            <v>A4</v>
          </cell>
        </row>
        <row r="256">
          <cell r="C256" t="str">
            <v>01013017</v>
          </cell>
          <cell r="D256" t="str">
            <v>A4</v>
          </cell>
          <cell r="E256" t="str">
            <v>A4</v>
          </cell>
        </row>
        <row r="257">
          <cell r="C257" t="str">
            <v>01013027</v>
          </cell>
          <cell r="D257" t="str">
            <v>A4</v>
          </cell>
          <cell r="E257" t="str">
            <v>A4</v>
          </cell>
        </row>
        <row r="258">
          <cell r="C258" t="str">
            <v>01013026</v>
          </cell>
          <cell r="D258" t="str">
            <v>A4</v>
          </cell>
          <cell r="E258" t="str">
            <v>A4</v>
          </cell>
        </row>
        <row r="259">
          <cell r="C259" t="str">
            <v>01013029</v>
          </cell>
          <cell r="D259" t="str">
            <v>A4</v>
          </cell>
          <cell r="E259" t="str">
            <v>A4</v>
          </cell>
        </row>
        <row r="260">
          <cell r="C260" t="str">
            <v>01013028</v>
          </cell>
          <cell r="D260" t="str">
            <v>A4</v>
          </cell>
          <cell r="E260" t="str">
            <v>A4</v>
          </cell>
        </row>
        <row r="261">
          <cell r="C261" t="str">
            <v>01013005</v>
          </cell>
          <cell r="D261" t="str">
            <v>A4</v>
          </cell>
          <cell r="E261" t="str">
            <v>A4</v>
          </cell>
        </row>
        <row r="262">
          <cell r="C262" t="str">
            <v>01013022</v>
          </cell>
          <cell r="D262" t="str">
            <v>A4</v>
          </cell>
          <cell r="E262" t="str">
            <v>A4</v>
          </cell>
        </row>
        <row r="263">
          <cell r="C263" t="str">
            <v>01013047</v>
          </cell>
          <cell r="D263" t="str">
            <v>A4</v>
          </cell>
          <cell r="E263" t="str">
            <v>A4</v>
          </cell>
        </row>
        <row r="264">
          <cell r="C264" t="str">
            <v>01013070</v>
          </cell>
          <cell r="D264" t="str">
            <v>A4</v>
          </cell>
          <cell r="E264" t="str">
            <v>A4</v>
          </cell>
        </row>
        <row r="265">
          <cell r="C265" t="str">
            <v>01014047</v>
          </cell>
          <cell r="D265" t="str">
            <v>A4</v>
          </cell>
          <cell r="E265" t="str">
            <v>A4</v>
          </cell>
        </row>
        <row r="266">
          <cell r="C266" t="str">
            <v>01013079</v>
          </cell>
          <cell r="D266" t="str">
            <v>A4</v>
          </cell>
          <cell r="E266" t="str">
            <v>A4</v>
          </cell>
        </row>
        <row r="267">
          <cell r="C267" t="str">
            <v>01013087</v>
          </cell>
          <cell r="D267" t="str">
            <v>A3</v>
          </cell>
          <cell r="E267" t="str">
            <v>A3</v>
          </cell>
        </row>
        <row r="268">
          <cell r="C268" t="str">
            <v>01013094</v>
          </cell>
          <cell r="D268" t="str">
            <v>A4</v>
          </cell>
          <cell r="E268" t="str">
            <v>A4</v>
          </cell>
        </row>
        <row r="269">
          <cell r="C269" t="str">
            <v>01013117</v>
          </cell>
          <cell r="D269" t="str">
            <v>A4</v>
          </cell>
          <cell r="E269" t="str">
            <v>A4</v>
          </cell>
        </row>
        <row r="270">
          <cell r="C270" t="str">
            <v>01013116</v>
          </cell>
          <cell r="D270" t="str">
            <v>A4</v>
          </cell>
          <cell r="E270" t="str">
            <v>A4</v>
          </cell>
        </row>
        <row r="271">
          <cell r="C271" t="str">
            <v>01013128</v>
          </cell>
          <cell r="D271" t="str">
            <v>A4</v>
          </cell>
          <cell r="E271" t="str">
            <v>A4</v>
          </cell>
        </row>
        <row r="272">
          <cell r="E272">
            <v>1</v>
          </cell>
        </row>
        <row r="273">
          <cell r="C273" t="str">
            <v>01013096</v>
          </cell>
          <cell r="D273" t="str">
            <v>A3</v>
          </cell>
          <cell r="E273" t="str">
            <v>A3</v>
          </cell>
        </row>
        <row r="274">
          <cell r="E274">
            <v>31</v>
          </cell>
        </row>
        <row r="275">
          <cell r="E275">
            <v>31</v>
          </cell>
        </row>
        <row r="276">
          <cell r="C276" t="str">
            <v>01014002</v>
          </cell>
          <cell r="D276" t="str">
            <v>A1</v>
          </cell>
          <cell r="E276" t="str">
            <v>A1</v>
          </cell>
        </row>
        <row r="277">
          <cell r="C277" t="str">
            <v>01014004</v>
          </cell>
          <cell r="D277" t="str">
            <v>A1</v>
          </cell>
          <cell r="E277" t="str">
            <v>A3</v>
          </cell>
        </row>
        <row r="278">
          <cell r="C278" t="str">
            <v>01023003</v>
          </cell>
          <cell r="D278" t="str">
            <v>A1</v>
          </cell>
          <cell r="E278" t="str">
            <v>A3</v>
          </cell>
        </row>
        <row r="279">
          <cell r="C279" t="str">
            <v>01014038</v>
          </cell>
          <cell r="D279" t="str">
            <v>A3</v>
          </cell>
          <cell r="E279" t="str">
            <v>A3</v>
          </cell>
        </row>
        <row r="280">
          <cell r="C280" t="str">
            <v>01014051</v>
          </cell>
          <cell r="D280" t="str">
            <v>A4</v>
          </cell>
          <cell r="E280" t="str">
            <v>A4</v>
          </cell>
        </row>
        <row r="281">
          <cell r="C281" t="str">
            <v>01014005</v>
          </cell>
          <cell r="D281" t="str">
            <v>A3</v>
          </cell>
          <cell r="E281" t="str">
            <v>A3</v>
          </cell>
        </row>
        <row r="282">
          <cell r="C282" t="str">
            <v>01014046</v>
          </cell>
          <cell r="D282" t="str">
            <v>A3</v>
          </cell>
          <cell r="E282" t="str">
            <v>A2</v>
          </cell>
        </row>
        <row r="283">
          <cell r="C283" t="str">
            <v>01014026</v>
          </cell>
          <cell r="D283" t="str">
            <v>A3</v>
          </cell>
          <cell r="E283" t="str">
            <v>A3</v>
          </cell>
        </row>
        <row r="284">
          <cell r="C284" t="str">
            <v>01014029</v>
          </cell>
          <cell r="D284" t="str">
            <v>A3</v>
          </cell>
          <cell r="E284" t="str">
            <v>A3</v>
          </cell>
        </row>
        <row r="285">
          <cell r="C285" t="str">
            <v>01014033</v>
          </cell>
          <cell r="D285" t="str">
            <v>A3</v>
          </cell>
          <cell r="E285" t="str">
            <v>A3</v>
          </cell>
        </row>
        <row r="286">
          <cell r="C286" t="str">
            <v>01014013</v>
          </cell>
          <cell r="D286" t="str">
            <v>A4</v>
          </cell>
          <cell r="E286" t="str">
            <v>A4</v>
          </cell>
        </row>
        <row r="287">
          <cell r="C287" t="str">
            <v>01014017</v>
          </cell>
          <cell r="D287" t="str">
            <v>A4</v>
          </cell>
          <cell r="E287" t="str">
            <v>A4</v>
          </cell>
        </row>
        <row r="288">
          <cell r="C288" t="str">
            <v>01014034</v>
          </cell>
          <cell r="D288" t="str">
            <v>A3</v>
          </cell>
          <cell r="E288" t="str">
            <v>A3</v>
          </cell>
        </row>
        <row r="289">
          <cell r="C289" t="str">
            <v>01014020</v>
          </cell>
          <cell r="D289" t="str">
            <v>A4</v>
          </cell>
          <cell r="E289" t="str">
            <v>A4</v>
          </cell>
        </row>
        <row r="290">
          <cell r="C290" t="str">
            <v>01014018</v>
          </cell>
          <cell r="D290" t="str">
            <v>A4</v>
          </cell>
          <cell r="E290" t="str">
            <v>A4</v>
          </cell>
        </row>
        <row r="291">
          <cell r="C291" t="str">
            <v>01014042</v>
          </cell>
          <cell r="D291" t="str">
            <v>A3</v>
          </cell>
          <cell r="E291" t="str">
            <v>A3</v>
          </cell>
        </row>
        <row r="292">
          <cell r="C292" t="str">
            <v>01014019</v>
          </cell>
          <cell r="D292" t="str">
            <v>A4</v>
          </cell>
          <cell r="E292" t="str">
            <v>A4</v>
          </cell>
        </row>
        <row r="293">
          <cell r="C293" t="str">
            <v>01014010</v>
          </cell>
          <cell r="D293" t="str">
            <v>A3</v>
          </cell>
          <cell r="E293" t="str">
            <v>A3</v>
          </cell>
        </row>
        <row r="294">
          <cell r="C294" t="str">
            <v>01014030</v>
          </cell>
          <cell r="D294" t="str">
            <v>A3</v>
          </cell>
          <cell r="E294" t="str">
            <v>A3</v>
          </cell>
        </row>
        <row r="295">
          <cell r="C295" t="str">
            <v>01014024</v>
          </cell>
          <cell r="D295" t="str">
            <v>A3</v>
          </cell>
          <cell r="E295" t="str">
            <v>A3</v>
          </cell>
        </row>
        <row r="296">
          <cell r="C296" t="str">
            <v>01014048</v>
          </cell>
          <cell r="D296" t="str">
            <v>A3</v>
          </cell>
          <cell r="E296" t="str">
            <v>A3</v>
          </cell>
        </row>
        <row r="297">
          <cell r="C297" t="str">
            <v>01014022</v>
          </cell>
          <cell r="D297" t="str">
            <v>A4</v>
          </cell>
          <cell r="E297" t="str">
            <v>A4</v>
          </cell>
        </row>
        <row r="298">
          <cell r="C298" t="str">
            <v>01014025</v>
          </cell>
          <cell r="D298" t="str">
            <v>A3</v>
          </cell>
          <cell r="E298" t="str">
            <v>A3</v>
          </cell>
        </row>
        <row r="299">
          <cell r="C299" t="str">
            <v>01014032</v>
          </cell>
          <cell r="D299" t="str">
            <v>A3</v>
          </cell>
          <cell r="E299" t="str">
            <v>A3</v>
          </cell>
        </row>
        <row r="300">
          <cell r="C300" t="str">
            <v>01014006</v>
          </cell>
          <cell r="D300" t="str">
            <v>A3</v>
          </cell>
          <cell r="E300" t="str">
            <v>A3</v>
          </cell>
        </row>
        <row r="301">
          <cell r="C301" t="str">
            <v>01014052</v>
          </cell>
          <cell r="D301" t="str">
            <v>A3</v>
          </cell>
          <cell r="E301" t="str">
            <v>A3</v>
          </cell>
        </row>
        <row r="302">
          <cell r="C302" t="str">
            <v>01014009</v>
          </cell>
          <cell r="D302" t="str">
            <v>A3</v>
          </cell>
          <cell r="E302" t="str">
            <v>A3</v>
          </cell>
        </row>
        <row r="303">
          <cell r="C303" t="str">
            <v>01014045</v>
          </cell>
          <cell r="D303" t="str">
            <v>A3</v>
          </cell>
          <cell r="E303" t="str">
            <v>A3</v>
          </cell>
        </row>
        <row r="304">
          <cell r="C304" t="str">
            <v>01014021</v>
          </cell>
          <cell r="D304" t="str">
            <v>A3</v>
          </cell>
          <cell r="E304" t="str">
            <v>A3</v>
          </cell>
        </row>
        <row r="305">
          <cell r="C305" t="str">
            <v>01014016</v>
          </cell>
          <cell r="D305" t="str">
            <v>A3</v>
          </cell>
          <cell r="E305" t="str">
            <v>A2</v>
          </cell>
        </row>
        <row r="306">
          <cell r="C306" t="str">
            <v>01007009</v>
          </cell>
          <cell r="D306" t="str">
            <v>E</v>
          </cell>
          <cell r="E306" t="str">
            <v>E</v>
          </cell>
        </row>
        <row r="307">
          <cell r="E307">
            <v>8</v>
          </cell>
        </row>
        <row r="308">
          <cell r="E308">
            <v>8</v>
          </cell>
        </row>
        <row r="309">
          <cell r="C309" t="str">
            <v>01016008</v>
          </cell>
          <cell r="D309" t="str">
            <v>A3</v>
          </cell>
          <cell r="E309" t="str">
            <v>A2</v>
          </cell>
        </row>
        <row r="310">
          <cell r="C310" t="str">
            <v>01016004</v>
          </cell>
          <cell r="D310" t="str">
            <v>A3</v>
          </cell>
          <cell r="E310" t="str">
            <v>A3</v>
          </cell>
        </row>
        <row r="311">
          <cell r="C311" t="str">
            <v>01016002</v>
          </cell>
          <cell r="D311" t="str">
            <v>A4</v>
          </cell>
          <cell r="E311" t="str">
            <v>A4</v>
          </cell>
        </row>
        <row r="312">
          <cell r="C312" t="str">
            <v>01016006</v>
          </cell>
          <cell r="D312" t="str">
            <v>A3</v>
          </cell>
          <cell r="E312" t="str">
            <v>A3</v>
          </cell>
        </row>
        <row r="313">
          <cell r="C313" t="str">
            <v>01016005</v>
          </cell>
          <cell r="D313" t="str">
            <v>A3</v>
          </cell>
          <cell r="E313" t="str">
            <v>A3</v>
          </cell>
        </row>
        <row r="314">
          <cell r="C314" t="str">
            <v>01016012</v>
          </cell>
          <cell r="D314" t="str">
            <v>A4</v>
          </cell>
          <cell r="E314" t="str">
            <v>A4</v>
          </cell>
        </row>
        <row r="315">
          <cell r="C315" t="str">
            <v>01016010</v>
          </cell>
          <cell r="D315" t="str">
            <v>A3</v>
          </cell>
          <cell r="E315" t="str">
            <v>A3</v>
          </cell>
        </row>
        <row r="316">
          <cell r="C316" t="str">
            <v>01016007</v>
          </cell>
          <cell r="D316" t="str">
            <v>A3</v>
          </cell>
          <cell r="E316" t="str">
            <v>A3</v>
          </cell>
        </row>
        <row r="317">
          <cell r="E317">
            <v>11</v>
          </cell>
        </row>
        <row r="318">
          <cell r="E318">
            <v>11</v>
          </cell>
        </row>
        <row r="319">
          <cell r="C319" t="str">
            <v>01004014</v>
          </cell>
          <cell r="D319" t="str">
            <v>A3</v>
          </cell>
          <cell r="E319" t="str">
            <v>A2</v>
          </cell>
        </row>
        <row r="320">
          <cell r="C320" t="str">
            <v>01029001</v>
          </cell>
          <cell r="D320" t="str">
            <v>A3</v>
          </cell>
          <cell r="E320" t="str">
            <v>A2</v>
          </cell>
        </row>
        <row r="321">
          <cell r="C321" t="str">
            <v>01013010</v>
          </cell>
          <cell r="D321" t="str">
            <v>A4</v>
          </cell>
          <cell r="E321" t="str">
            <v>A4</v>
          </cell>
        </row>
        <row r="322">
          <cell r="C322" t="str">
            <v>01013009</v>
          </cell>
          <cell r="D322" t="str">
            <v>A3</v>
          </cell>
          <cell r="E322" t="str">
            <v>A3</v>
          </cell>
        </row>
        <row r="323">
          <cell r="C323" t="str">
            <v>01013008</v>
          </cell>
          <cell r="D323" t="str">
            <v>A3</v>
          </cell>
          <cell r="E323" t="str">
            <v>A3</v>
          </cell>
        </row>
        <row r="324">
          <cell r="C324" t="str">
            <v>01013011</v>
          </cell>
          <cell r="D324" t="str">
            <v>A4</v>
          </cell>
          <cell r="E324" t="str">
            <v>A4</v>
          </cell>
        </row>
        <row r="325">
          <cell r="C325" t="str">
            <v>01013023</v>
          </cell>
          <cell r="D325" t="str">
            <v>A4</v>
          </cell>
          <cell r="E325" t="str">
            <v>A4</v>
          </cell>
        </row>
        <row r="326">
          <cell r="C326" t="str">
            <v>01013015</v>
          </cell>
          <cell r="D326" t="str">
            <v>A4</v>
          </cell>
          <cell r="E326" t="str">
            <v>A4</v>
          </cell>
        </row>
        <row r="327">
          <cell r="C327" t="str">
            <v>01029016</v>
          </cell>
          <cell r="D327" t="str">
            <v>A3</v>
          </cell>
          <cell r="E327" t="str">
            <v>A3</v>
          </cell>
        </row>
        <row r="328">
          <cell r="C328" t="str">
            <v>01028013</v>
          </cell>
          <cell r="D328" t="str">
            <v>A4</v>
          </cell>
          <cell r="E328" t="str">
            <v>A4</v>
          </cell>
        </row>
        <row r="329">
          <cell r="C329" t="str">
            <v>01028017</v>
          </cell>
          <cell r="D329" t="str">
            <v>A3</v>
          </cell>
          <cell r="E329" t="str">
            <v>A3</v>
          </cell>
        </row>
        <row r="330">
          <cell r="E330">
            <v>9</v>
          </cell>
        </row>
        <row r="331">
          <cell r="E331">
            <v>9</v>
          </cell>
        </row>
        <row r="332">
          <cell r="C332" t="str">
            <v>01025007</v>
          </cell>
          <cell r="D332" t="str">
            <v>A2</v>
          </cell>
          <cell r="E332" t="str">
            <v>A1</v>
          </cell>
        </row>
        <row r="333">
          <cell r="C333" t="str">
            <v>01025002</v>
          </cell>
          <cell r="D333" t="str">
            <v>A1</v>
          </cell>
          <cell r="E333" t="str">
            <v>A1</v>
          </cell>
        </row>
        <row r="334">
          <cell r="C334" t="str">
            <v>01025016</v>
          </cell>
          <cell r="D334" t="str">
            <v>A3</v>
          </cell>
          <cell r="E334" t="str">
            <v>A3</v>
          </cell>
        </row>
        <row r="335">
          <cell r="C335" t="str">
            <v>01025018</v>
          </cell>
          <cell r="D335" t="str">
            <v>A3</v>
          </cell>
          <cell r="E335" t="str">
            <v>A2</v>
          </cell>
        </row>
        <row r="336">
          <cell r="C336" t="str">
            <v>01009027</v>
          </cell>
          <cell r="D336" t="str">
            <v>A3</v>
          </cell>
          <cell r="E336" t="str">
            <v>A2</v>
          </cell>
        </row>
        <row r="337">
          <cell r="C337" t="str">
            <v>01015053</v>
          </cell>
          <cell r="D337" t="str">
            <v>A3</v>
          </cell>
          <cell r="E337" t="str">
            <v>A3</v>
          </cell>
        </row>
        <row r="338">
          <cell r="C338" t="str">
            <v>01025008</v>
          </cell>
          <cell r="D338" t="str">
            <v>A1</v>
          </cell>
          <cell r="E338" t="str">
            <v>A1</v>
          </cell>
        </row>
        <row r="339">
          <cell r="C339" t="str">
            <v>01025015</v>
          </cell>
          <cell r="D339" t="str">
            <v>A3</v>
          </cell>
          <cell r="E339" t="str">
            <v>A3</v>
          </cell>
        </row>
        <row r="340">
          <cell r="C340" t="str">
            <v>01003014</v>
          </cell>
          <cell r="D340" t="str">
            <v>A1</v>
          </cell>
          <cell r="E340" t="str">
            <v>A1</v>
          </cell>
        </row>
        <row r="341">
          <cell r="E341">
            <v>7</v>
          </cell>
        </row>
        <row r="342">
          <cell r="E342">
            <v>7</v>
          </cell>
        </row>
        <row r="343">
          <cell r="C343" t="str">
            <v>01025029</v>
          </cell>
          <cell r="D343" t="str">
            <v>A1</v>
          </cell>
          <cell r="E343" t="str">
            <v>A1</v>
          </cell>
        </row>
        <row r="344">
          <cell r="C344" t="str">
            <v>01025009</v>
          </cell>
          <cell r="D344" t="str">
            <v>A2</v>
          </cell>
          <cell r="E344" t="str">
            <v>A1</v>
          </cell>
        </row>
        <row r="345">
          <cell r="C345" t="str">
            <v>01016003</v>
          </cell>
          <cell r="D345" t="str">
            <v>A3</v>
          </cell>
          <cell r="E345" t="str">
            <v>A3</v>
          </cell>
        </row>
        <row r="346">
          <cell r="C346" t="str">
            <v>01025033</v>
          </cell>
          <cell r="D346" t="str">
            <v>A2</v>
          </cell>
          <cell r="E346" t="str">
            <v>A2</v>
          </cell>
        </row>
        <row r="347">
          <cell r="C347" t="str">
            <v>01025020</v>
          </cell>
          <cell r="D347" t="str">
            <v>A DN</v>
          </cell>
          <cell r="E347" t="str">
            <v>A DN</v>
          </cell>
        </row>
        <row r="348">
          <cell r="C348" t="str">
            <v>01025012</v>
          </cell>
          <cell r="D348" t="str">
            <v>A3</v>
          </cell>
          <cell r="E348" t="str">
            <v>A3</v>
          </cell>
        </row>
        <row r="349">
          <cell r="C349" t="str">
            <v>01025052</v>
          </cell>
          <cell r="D349" t="str">
            <v>A1</v>
          </cell>
          <cell r="E349" t="str">
            <v>A1</v>
          </cell>
        </row>
        <row r="350">
          <cell r="E350">
            <v>7</v>
          </cell>
        </row>
        <row r="351">
          <cell r="E351">
            <v>4</v>
          </cell>
        </row>
        <row r="352">
          <cell r="C352" t="str">
            <v>01015042</v>
          </cell>
          <cell r="D352" t="str">
            <v>A2</v>
          </cell>
          <cell r="E352" t="str">
            <v>A2</v>
          </cell>
        </row>
        <row r="353">
          <cell r="C353" t="str">
            <v>01018003</v>
          </cell>
          <cell r="D353" t="str">
            <v>A4</v>
          </cell>
          <cell r="E353" t="str">
            <v>A4</v>
          </cell>
        </row>
        <row r="354">
          <cell r="C354" t="str">
            <v>01018002</v>
          </cell>
          <cell r="D354" t="str">
            <v>A3</v>
          </cell>
          <cell r="E354" t="str">
            <v>A3</v>
          </cell>
        </row>
        <row r="355">
          <cell r="C355" t="str">
            <v>01018005</v>
          </cell>
          <cell r="D355" t="str">
            <v>A3</v>
          </cell>
          <cell r="E355" t="str">
            <v>A3</v>
          </cell>
        </row>
        <row r="356">
          <cell r="E356">
            <v>3</v>
          </cell>
        </row>
        <row r="357">
          <cell r="C357" t="str">
            <v>01018008</v>
          </cell>
          <cell r="D357" t="str">
            <v>A3</v>
          </cell>
          <cell r="E357" t="str">
            <v>A3</v>
          </cell>
        </row>
        <row r="358">
          <cell r="C358" t="str">
            <v>01018007</v>
          </cell>
          <cell r="D358" t="str">
            <v>A3</v>
          </cell>
          <cell r="E358" t="str">
            <v>A3</v>
          </cell>
        </row>
        <row r="359">
          <cell r="C359" t="str">
            <v>01018009</v>
          </cell>
          <cell r="D359" t="str">
            <v>A4</v>
          </cell>
          <cell r="E359" t="str">
            <v>A3</v>
          </cell>
        </row>
        <row r="360">
          <cell r="E360">
            <v>11</v>
          </cell>
        </row>
        <row r="361">
          <cell r="E361">
            <v>7</v>
          </cell>
        </row>
        <row r="362">
          <cell r="C362" t="str">
            <v>01004005</v>
          </cell>
          <cell r="D362" t="str">
            <v>A1</v>
          </cell>
          <cell r="E362" t="str">
            <v>A1</v>
          </cell>
        </row>
        <row r="363">
          <cell r="C363" t="str">
            <v>01002021</v>
          </cell>
          <cell r="D363" t="str">
            <v>A1</v>
          </cell>
          <cell r="E363" t="str">
            <v>A1</v>
          </cell>
        </row>
        <row r="364">
          <cell r="C364" t="str">
            <v>01019002</v>
          </cell>
          <cell r="D364" t="str">
            <v>A3</v>
          </cell>
          <cell r="E364" t="str">
            <v>A3</v>
          </cell>
        </row>
        <row r="365">
          <cell r="C365" t="str">
            <v>01015028</v>
          </cell>
          <cell r="D365" t="str">
            <v>A2</v>
          </cell>
          <cell r="E365" t="str">
            <v>A2</v>
          </cell>
        </row>
        <row r="366">
          <cell r="C366" t="str">
            <v>01008034</v>
          </cell>
          <cell r="D366" t="str">
            <v>A1</v>
          </cell>
          <cell r="E366" t="str">
            <v>A1</v>
          </cell>
        </row>
        <row r="367">
          <cell r="C367" t="str">
            <v>01015026</v>
          </cell>
          <cell r="D367" t="str">
            <v>A2</v>
          </cell>
          <cell r="E367" t="str">
            <v>A1</v>
          </cell>
        </row>
        <row r="368">
          <cell r="C368" t="str">
            <v>01007005</v>
          </cell>
          <cell r="D368" t="str">
            <v>A2</v>
          </cell>
          <cell r="E368" t="str">
            <v>A2</v>
          </cell>
        </row>
        <row r="369">
          <cell r="E369">
            <v>4</v>
          </cell>
        </row>
        <row r="370">
          <cell r="C370" t="str">
            <v>01019001</v>
          </cell>
          <cell r="D370" t="str">
            <v>A3</v>
          </cell>
          <cell r="E370" t="str">
            <v>A3</v>
          </cell>
        </row>
        <row r="371">
          <cell r="C371" t="str">
            <v>01005005</v>
          </cell>
          <cell r="D371" t="str">
            <v>A1</v>
          </cell>
          <cell r="E371" t="str">
            <v>A1</v>
          </cell>
        </row>
        <row r="372">
          <cell r="C372" t="str">
            <v>01017008</v>
          </cell>
          <cell r="D372" t="str">
            <v>A2</v>
          </cell>
          <cell r="E372" t="str">
            <v>A2</v>
          </cell>
        </row>
        <row r="373">
          <cell r="C373" t="str">
            <v>01019003</v>
          </cell>
          <cell r="D373" t="str">
            <v>A3</v>
          </cell>
          <cell r="E373" t="str">
            <v>A3</v>
          </cell>
        </row>
        <row r="374">
          <cell r="E374">
            <v>3</v>
          </cell>
        </row>
        <row r="375">
          <cell r="E375">
            <v>2</v>
          </cell>
        </row>
        <row r="376">
          <cell r="C376" t="str">
            <v>01021001</v>
          </cell>
          <cell r="D376" t="str">
            <v>A1</v>
          </cell>
          <cell r="E376" t="str">
            <v>A2</v>
          </cell>
        </row>
        <row r="377">
          <cell r="C377" t="str">
            <v>01021003</v>
          </cell>
          <cell r="D377" t="str">
            <v>A2</v>
          </cell>
          <cell r="E377" t="str">
            <v>A3</v>
          </cell>
        </row>
        <row r="378">
          <cell r="E378">
            <v>1</v>
          </cell>
        </row>
        <row r="379">
          <cell r="C379" t="str">
            <v>01021004</v>
          </cell>
          <cell r="D379" t="str">
            <v>A2</v>
          </cell>
          <cell r="E379" t="str">
            <v>A3</v>
          </cell>
        </row>
        <row r="380">
          <cell r="E380">
            <v>6</v>
          </cell>
        </row>
        <row r="381">
          <cell r="E381">
            <v>4</v>
          </cell>
        </row>
        <row r="382">
          <cell r="C382" t="str">
            <v>01017003</v>
          </cell>
          <cell r="D382" t="str">
            <v>A1</v>
          </cell>
          <cell r="E382" t="str">
            <v>A1</v>
          </cell>
        </row>
        <row r="383">
          <cell r="C383" t="str">
            <v>01023002</v>
          </cell>
          <cell r="D383" t="str">
            <v>A1</v>
          </cell>
          <cell r="E383" t="str">
            <v>A1</v>
          </cell>
        </row>
        <row r="384">
          <cell r="C384" t="str">
            <v>01017010</v>
          </cell>
          <cell r="D384" t="str">
            <v>A2</v>
          </cell>
          <cell r="E384" t="str">
            <v>A1</v>
          </cell>
        </row>
        <row r="385">
          <cell r="C385" t="str">
            <v>01018004</v>
          </cell>
          <cell r="D385" t="str">
            <v>A1</v>
          </cell>
          <cell r="E385" t="str">
            <v>A1</v>
          </cell>
        </row>
        <row r="386">
          <cell r="E386">
            <v>2</v>
          </cell>
        </row>
        <row r="387">
          <cell r="C387" t="str">
            <v>01025013</v>
          </cell>
          <cell r="D387" t="str">
            <v>B1</v>
          </cell>
          <cell r="E387" t="str">
            <v>B1</v>
          </cell>
        </row>
        <row r="388">
          <cell r="C388" t="str">
            <v>01031001</v>
          </cell>
          <cell r="D388" t="str">
            <v>A3</v>
          </cell>
          <cell r="E388" t="str">
            <v>A3</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row r="11">
          <cell r="C11" t="str">
            <v>01001006</v>
          </cell>
          <cell r="D11" t="str">
            <v>A1</v>
          </cell>
          <cell r="E11" t="str">
            <v>A1</v>
          </cell>
        </row>
        <row r="12">
          <cell r="C12" t="str">
            <v>01002001</v>
          </cell>
          <cell r="D12" t="str">
            <v>A1</v>
          </cell>
          <cell r="E12" t="str">
            <v>A1</v>
          </cell>
        </row>
        <row r="13">
          <cell r="C13" t="str">
            <v>01014037</v>
          </cell>
          <cell r="D13" t="str">
            <v>A1</v>
          </cell>
          <cell r="E13" t="str">
            <v>A1</v>
          </cell>
        </row>
        <row r="14">
          <cell r="E14">
            <v>9</v>
          </cell>
        </row>
        <row r="15">
          <cell r="E15">
            <v>6</v>
          </cell>
        </row>
        <row r="16">
          <cell r="C16" t="str">
            <v>01002024</v>
          </cell>
          <cell r="D16" t="str">
            <v>A1</v>
          </cell>
          <cell r="E16" t="str">
            <v>A1</v>
          </cell>
        </row>
        <row r="17">
          <cell r="C17" t="str">
            <v>01003009</v>
          </cell>
          <cell r="D17" t="str">
            <v>A1</v>
          </cell>
          <cell r="E17" t="str">
            <v>A1</v>
          </cell>
        </row>
        <row r="18">
          <cell r="C18" t="str">
            <v>01003005</v>
          </cell>
          <cell r="D18" t="str">
            <v>A1</v>
          </cell>
          <cell r="E18" t="str">
            <v>A1</v>
          </cell>
        </row>
        <row r="19">
          <cell r="C19" t="str">
            <v>01023004</v>
          </cell>
          <cell r="D19" t="str">
            <v>A1</v>
          </cell>
          <cell r="E19" t="str">
            <v>A1</v>
          </cell>
        </row>
        <row r="20">
          <cell r="C20" t="str">
            <v>01003013</v>
          </cell>
          <cell r="D20" t="str">
            <v>A DN</v>
          </cell>
          <cell r="E20" t="str">
            <v>A DN</v>
          </cell>
        </row>
        <row r="21">
          <cell r="C21" t="str">
            <v>01003007</v>
          </cell>
          <cell r="D21" t="str">
            <v>A2</v>
          </cell>
          <cell r="E21" t="str">
            <v>A2</v>
          </cell>
        </row>
        <row r="22">
          <cell r="E22">
            <v>3</v>
          </cell>
        </row>
        <row r="23">
          <cell r="C23" t="str">
            <v>01003008</v>
          </cell>
          <cell r="D23" t="str">
            <v>A2</v>
          </cell>
          <cell r="E23" t="str">
            <v>A2</v>
          </cell>
        </row>
        <row r="24">
          <cell r="C24" t="str">
            <v>01003015</v>
          </cell>
          <cell r="D24" t="str">
            <v>A1</v>
          </cell>
          <cell r="E24" t="str">
            <v>A1</v>
          </cell>
        </row>
        <row r="25">
          <cell r="C25" t="str">
            <v>01003016</v>
          </cell>
          <cell r="D25" t="str">
            <v>A1</v>
          </cell>
          <cell r="E25" t="str">
            <v>A1</v>
          </cell>
        </row>
        <row r="26">
          <cell r="E26">
            <v>16</v>
          </cell>
        </row>
        <row r="27">
          <cell r="E27">
            <v>10</v>
          </cell>
        </row>
        <row r="28">
          <cell r="C28" t="str">
            <v>01005007</v>
          </cell>
          <cell r="D28" t="str">
            <v>A1</v>
          </cell>
          <cell r="E28" t="str">
            <v>A1</v>
          </cell>
        </row>
        <row r="29">
          <cell r="C29" t="str">
            <v>01014007</v>
          </cell>
          <cell r="D29" t="str">
            <v>A1</v>
          </cell>
          <cell r="E29" t="str">
            <v>A1</v>
          </cell>
        </row>
        <row r="30">
          <cell r="C30" t="str">
            <v>01022013</v>
          </cell>
          <cell r="D30" t="str">
            <v>A1</v>
          </cell>
          <cell r="E30" t="str">
            <v>A1</v>
          </cell>
        </row>
        <row r="31">
          <cell r="C31" t="str">
            <v>01004003</v>
          </cell>
          <cell r="D31" t="str">
            <v>A1</v>
          </cell>
          <cell r="E31" t="str">
            <v>A1</v>
          </cell>
        </row>
        <row r="32">
          <cell r="C32" t="str">
            <v>01004008</v>
          </cell>
          <cell r="D32" t="str">
            <v>A3</v>
          </cell>
          <cell r="E32" t="str">
            <v>A2</v>
          </cell>
        </row>
        <row r="33">
          <cell r="C33" t="str">
            <v>01005009</v>
          </cell>
          <cell r="D33" t="str">
            <v>A3</v>
          </cell>
          <cell r="E33" t="str">
            <v>A3</v>
          </cell>
        </row>
        <row r="34">
          <cell r="C34" t="str">
            <v>01004009</v>
          </cell>
          <cell r="D34" t="str">
            <v>A3</v>
          </cell>
          <cell r="E34" t="str">
            <v>A3</v>
          </cell>
        </row>
        <row r="35">
          <cell r="C35" t="str">
            <v>01002020</v>
          </cell>
          <cell r="D35" t="str">
            <v>A1</v>
          </cell>
          <cell r="E35" t="str">
            <v>A1</v>
          </cell>
        </row>
        <row r="36">
          <cell r="C36" t="str">
            <v>01012026</v>
          </cell>
          <cell r="D36" t="str">
            <v>A3</v>
          </cell>
          <cell r="E36" t="str">
            <v>A3</v>
          </cell>
        </row>
        <row r="37">
          <cell r="C37" t="str">
            <v>01022058</v>
          </cell>
          <cell r="D37" t="str">
            <v>A1</v>
          </cell>
          <cell r="E37" t="str">
            <v>A1</v>
          </cell>
        </row>
        <row r="38">
          <cell r="E38">
            <v>6</v>
          </cell>
        </row>
        <row r="39">
          <cell r="C39" t="str">
            <v>01004020</v>
          </cell>
          <cell r="D39" t="str">
            <v>A1</v>
          </cell>
          <cell r="E39" t="str">
            <v>A1</v>
          </cell>
        </row>
        <row r="40">
          <cell r="C40" t="str">
            <v>01011017</v>
          </cell>
          <cell r="D40" t="str">
            <v>A2</v>
          </cell>
          <cell r="E40" t="str">
            <v>A2</v>
          </cell>
        </row>
        <row r="41">
          <cell r="C41" t="str">
            <v>01022059</v>
          </cell>
          <cell r="D41" t="str">
            <v>A1</v>
          </cell>
          <cell r="E41" t="str">
            <v>A1</v>
          </cell>
        </row>
        <row r="42">
          <cell r="C42" t="str">
            <v>01018006</v>
          </cell>
          <cell r="D42" t="str">
            <v>A1</v>
          </cell>
          <cell r="E42" t="str">
            <v>A1</v>
          </cell>
        </row>
        <row r="43">
          <cell r="C43" t="str">
            <v>01004021</v>
          </cell>
          <cell r="D43" t="str">
            <v>A2</v>
          </cell>
          <cell r="E43" t="str">
            <v>A2</v>
          </cell>
        </row>
        <row r="44">
          <cell r="C44" t="str">
            <v>01004013</v>
          </cell>
          <cell r="D44" t="str">
            <v>A3</v>
          </cell>
          <cell r="E44" t="str">
            <v>A3</v>
          </cell>
        </row>
        <row r="45">
          <cell r="E45">
            <v>23</v>
          </cell>
        </row>
        <row r="46">
          <cell r="E46">
            <v>9</v>
          </cell>
        </row>
        <row r="47">
          <cell r="C47" t="str">
            <v>01002019</v>
          </cell>
          <cell r="D47" t="str">
            <v>A1</v>
          </cell>
          <cell r="E47" t="str">
            <v>A1</v>
          </cell>
        </row>
        <row r="48">
          <cell r="C48" t="str">
            <v>01004007</v>
          </cell>
          <cell r="D48" t="str">
            <v>A1</v>
          </cell>
          <cell r="E48" t="str">
            <v>A1</v>
          </cell>
        </row>
        <row r="49">
          <cell r="C49" t="str">
            <v>01002017</v>
          </cell>
          <cell r="D49" t="str">
            <v>A2</v>
          </cell>
          <cell r="E49" t="str">
            <v>A2</v>
          </cell>
        </row>
        <row r="50">
          <cell r="C50" t="str">
            <v>01002018</v>
          </cell>
          <cell r="D50" t="str">
            <v>A2</v>
          </cell>
          <cell r="E50" t="str">
            <v>A2</v>
          </cell>
        </row>
        <row r="51">
          <cell r="C51" t="str">
            <v>01002005</v>
          </cell>
          <cell r="D51" t="str">
            <v>A3</v>
          </cell>
          <cell r="E51" t="str">
            <v>A2</v>
          </cell>
        </row>
        <row r="52">
          <cell r="C52" t="str">
            <v>01023001</v>
          </cell>
          <cell r="D52" t="str">
            <v>A3</v>
          </cell>
          <cell r="E52" t="str">
            <v>A3</v>
          </cell>
        </row>
        <row r="53">
          <cell r="C53" t="str">
            <v>01017006</v>
          </cell>
          <cell r="D53" t="str">
            <v>A2</v>
          </cell>
          <cell r="E53" t="str">
            <v>A2</v>
          </cell>
        </row>
        <row r="54">
          <cell r="C54" t="str">
            <v>01002032</v>
          </cell>
          <cell r="D54" t="str">
            <v>A3</v>
          </cell>
          <cell r="E54" t="str">
            <v>A3</v>
          </cell>
        </row>
        <row r="55">
          <cell r="C55" t="str">
            <v>01007007</v>
          </cell>
          <cell r="D55" t="str">
            <v>A3</v>
          </cell>
          <cell r="E55" t="str">
            <v>A2</v>
          </cell>
        </row>
        <row r="56">
          <cell r="E56">
            <v>14</v>
          </cell>
        </row>
        <row r="57">
          <cell r="C57" t="str">
            <v>01007006</v>
          </cell>
          <cell r="D57" t="str">
            <v>A4</v>
          </cell>
          <cell r="E57" t="str">
            <v>A4</v>
          </cell>
        </row>
        <row r="58">
          <cell r="C58" t="str">
            <v>01002007</v>
          </cell>
          <cell r="D58" t="str">
            <v>A4</v>
          </cell>
          <cell r="E58" t="str">
            <v>A4</v>
          </cell>
        </row>
        <row r="59">
          <cell r="C59" t="str">
            <v>01002010</v>
          </cell>
          <cell r="D59" t="str">
            <v>A3</v>
          </cell>
          <cell r="E59" t="str">
            <v>A3</v>
          </cell>
        </row>
        <row r="60">
          <cell r="C60" t="str">
            <v>01002012</v>
          </cell>
          <cell r="D60" t="str">
            <v>A4</v>
          </cell>
          <cell r="E60" t="str">
            <v>A4</v>
          </cell>
        </row>
        <row r="61">
          <cell r="C61" t="str">
            <v>01002028</v>
          </cell>
          <cell r="D61" t="str">
            <v>A4</v>
          </cell>
          <cell r="E61" t="str">
            <v>A4</v>
          </cell>
        </row>
        <row r="62">
          <cell r="C62" t="str">
            <v>01002027</v>
          </cell>
          <cell r="D62" t="str">
            <v>A4</v>
          </cell>
          <cell r="E62" t="str">
            <v>A4</v>
          </cell>
        </row>
        <row r="63">
          <cell r="C63" t="str">
            <v>01002013</v>
          </cell>
          <cell r="D63" t="str">
            <v>A4</v>
          </cell>
          <cell r="E63" t="str">
            <v>A4</v>
          </cell>
        </row>
        <row r="64">
          <cell r="C64" t="str">
            <v>01002033</v>
          </cell>
          <cell r="D64" t="str">
            <v>A4</v>
          </cell>
          <cell r="E64" t="str">
            <v>A4</v>
          </cell>
        </row>
        <row r="65">
          <cell r="C65" t="str">
            <v>01010068</v>
          </cell>
          <cell r="D65" t="str">
            <v>A4</v>
          </cell>
          <cell r="E65" t="str">
            <v>A4</v>
          </cell>
        </row>
        <row r="66">
          <cell r="C66" t="str">
            <v>01002040</v>
          </cell>
          <cell r="D66" t="str">
            <v>A4</v>
          </cell>
          <cell r="E66" t="str">
            <v>A4</v>
          </cell>
        </row>
        <row r="67">
          <cell r="C67" t="str">
            <v>01002041</v>
          </cell>
          <cell r="D67" t="str">
            <v>A3</v>
          </cell>
          <cell r="E67" t="str">
            <v>A3</v>
          </cell>
        </row>
        <row r="68">
          <cell r="C68" t="str">
            <v>01002042</v>
          </cell>
          <cell r="D68" t="str">
            <v>A3</v>
          </cell>
          <cell r="E68" t="str">
            <v>A3</v>
          </cell>
        </row>
        <row r="69">
          <cell r="C69" t="str">
            <v>01002035</v>
          </cell>
          <cell r="D69" t="str">
            <v>A3</v>
          </cell>
          <cell r="E69" t="str">
            <v>A3</v>
          </cell>
        </row>
        <row r="70">
          <cell r="C70" t="str">
            <v>01002036</v>
          </cell>
          <cell r="D70" t="str">
            <v>A2</v>
          </cell>
          <cell r="E70" t="str">
            <v>A2</v>
          </cell>
        </row>
        <row r="71">
          <cell r="E71">
            <v>14</v>
          </cell>
        </row>
        <row r="72">
          <cell r="E72">
            <v>7</v>
          </cell>
        </row>
        <row r="73">
          <cell r="C73" t="str">
            <v>01007008</v>
          </cell>
          <cell r="D73" t="str">
            <v>A3</v>
          </cell>
          <cell r="E73" t="str">
            <v>A2</v>
          </cell>
        </row>
        <row r="74">
          <cell r="C74" t="str">
            <v>01009018</v>
          </cell>
          <cell r="D74" t="str">
            <v>A3</v>
          </cell>
          <cell r="E74" t="str">
            <v>A2</v>
          </cell>
        </row>
        <row r="75">
          <cell r="C75" t="str">
            <v>01009010</v>
          </cell>
          <cell r="D75" t="str">
            <v>A3</v>
          </cell>
          <cell r="E75" t="str">
            <v>A3</v>
          </cell>
        </row>
        <row r="76">
          <cell r="C76" t="str">
            <v>01002004</v>
          </cell>
          <cell r="D76" t="str">
            <v>A1</v>
          </cell>
          <cell r="E76" t="str">
            <v>A1</v>
          </cell>
        </row>
        <row r="77">
          <cell r="C77" t="str">
            <v>01009008</v>
          </cell>
          <cell r="D77" t="str">
            <v>A3</v>
          </cell>
          <cell r="E77" t="str">
            <v>A3</v>
          </cell>
        </row>
        <row r="78">
          <cell r="C78" t="str">
            <v>01007004</v>
          </cell>
          <cell r="D78" t="str">
            <v>A3</v>
          </cell>
          <cell r="E78" t="str">
            <v>A3</v>
          </cell>
        </row>
        <row r="79">
          <cell r="C79" t="str">
            <v>01014012</v>
          </cell>
          <cell r="D79" t="str">
            <v>A3</v>
          </cell>
          <cell r="E79" t="str">
            <v>A3</v>
          </cell>
        </row>
        <row r="80">
          <cell r="E80">
            <v>7</v>
          </cell>
        </row>
        <row r="81">
          <cell r="C81" t="str">
            <v>01002008</v>
          </cell>
          <cell r="D81" t="str">
            <v>A3</v>
          </cell>
          <cell r="E81" t="str">
            <v>A3</v>
          </cell>
        </row>
        <row r="82">
          <cell r="C82" t="str">
            <v>01009011</v>
          </cell>
          <cell r="D82" t="str">
            <v>A3</v>
          </cell>
          <cell r="E82" t="str">
            <v>A3</v>
          </cell>
        </row>
        <row r="83">
          <cell r="C83" t="str">
            <v>01009028</v>
          </cell>
          <cell r="D83" t="str">
            <v>A3</v>
          </cell>
          <cell r="E83" t="str">
            <v>A3</v>
          </cell>
        </row>
        <row r="84">
          <cell r="C84" t="str">
            <v>01009026</v>
          </cell>
          <cell r="D84" t="str">
            <v>A3</v>
          </cell>
          <cell r="E84" t="str">
            <v>A3</v>
          </cell>
        </row>
        <row r="85">
          <cell r="C85" t="str">
            <v>01007003</v>
          </cell>
          <cell r="D85" t="str">
            <v>A3</v>
          </cell>
          <cell r="E85" t="str">
            <v>A3</v>
          </cell>
        </row>
        <row r="86">
          <cell r="C86" t="str">
            <v>01009029</v>
          </cell>
          <cell r="D86" t="str">
            <v>A DN</v>
          </cell>
          <cell r="E86" t="str">
            <v>A DN</v>
          </cell>
        </row>
        <row r="87">
          <cell r="C87" t="str">
            <v>01002038</v>
          </cell>
          <cell r="D87" t="str">
            <v>A3</v>
          </cell>
          <cell r="E87" t="str">
            <v>A3</v>
          </cell>
        </row>
        <row r="88">
          <cell r="E88">
            <v>8</v>
          </cell>
        </row>
        <row r="89">
          <cell r="E89">
            <v>7</v>
          </cell>
        </row>
        <row r="90">
          <cell r="C90" t="str">
            <v>01009009</v>
          </cell>
          <cell r="D90" t="str">
            <v>A3</v>
          </cell>
          <cell r="E90" t="str">
            <v>A1</v>
          </cell>
        </row>
        <row r="91">
          <cell r="C91" t="str">
            <v>01003002</v>
          </cell>
          <cell r="D91" t="str">
            <v>A2</v>
          </cell>
          <cell r="E91" t="str">
            <v>A2</v>
          </cell>
        </row>
        <row r="92">
          <cell r="C92" t="str">
            <v>01013032</v>
          </cell>
          <cell r="D92" t="str">
            <v>A3</v>
          </cell>
          <cell r="E92" t="str">
            <v>A3</v>
          </cell>
        </row>
        <row r="93">
          <cell r="C93" t="str">
            <v>01022061</v>
          </cell>
          <cell r="D93" t="str">
            <v>A2</v>
          </cell>
          <cell r="E93" t="str">
            <v>A2</v>
          </cell>
        </row>
        <row r="94">
          <cell r="C94" t="str">
            <v>01015027</v>
          </cell>
          <cell r="D94" t="str">
            <v>A2</v>
          </cell>
          <cell r="E94" t="str">
            <v>A2</v>
          </cell>
        </row>
        <row r="95">
          <cell r="C95" t="str">
            <v>01010038</v>
          </cell>
          <cell r="D95" t="str">
            <v>A3</v>
          </cell>
          <cell r="E95" t="str">
            <v>A3</v>
          </cell>
        </row>
        <row r="96">
          <cell r="C96" t="str">
            <v>01002002</v>
          </cell>
          <cell r="D96" t="str">
            <v>A3</v>
          </cell>
          <cell r="E96" t="str">
            <v>A2</v>
          </cell>
        </row>
        <row r="97">
          <cell r="E97">
            <v>1</v>
          </cell>
        </row>
        <row r="98">
          <cell r="C98" t="str">
            <v>01006006</v>
          </cell>
          <cell r="D98" t="str">
            <v>A3</v>
          </cell>
          <cell r="E98" t="str">
            <v>A3</v>
          </cell>
        </row>
        <row r="99">
          <cell r="E99">
            <v>4</v>
          </cell>
        </row>
        <row r="100">
          <cell r="E100">
            <v>2</v>
          </cell>
        </row>
        <row r="101">
          <cell r="C101" t="str">
            <v>01025001</v>
          </cell>
          <cell r="D101" t="str">
            <v>A1</v>
          </cell>
          <cell r="E101" t="str">
            <v>A1</v>
          </cell>
        </row>
        <row r="102">
          <cell r="C102" t="str">
            <v>01002039</v>
          </cell>
          <cell r="D102" t="str">
            <v>A2</v>
          </cell>
          <cell r="E102" t="str">
            <v>A2</v>
          </cell>
        </row>
        <row r="103">
          <cell r="E103">
            <v>2</v>
          </cell>
        </row>
        <row r="104">
          <cell r="C104" t="str">
            <v>01005003</v>
          </cell>
          <cell r="D104" t="str">
            <v>A1</v>
          </cell>
          <cell r="E104" t="str">
            <v>A1</v>
          </cell>
        </row>
        <row r="105">
          <cell r="C105" t="str">
            <v>01005011</v>
          </cell>
          <cell r="D105" t="str">
            <v>A3</v>
          </cell>
          <cell r="E105" t="str">
            <v>A3</v>
          </cell>
        </row>
        <row r="106">
          <cell r="E106">
            <v>29</v>
          </cell>
        </row>
        <row r="107">
          <cell r="E107">
            <v>10</v>
          </cell>
        </row>
        <row r="108">
          <cell r="C108" t="str">
            <v>01008028</v>
          </cell>
          <cell r="D108" t="str">
            <v>A1</v>
          </cell>
          <cell r="E108" t="str">
            <v>A1</v>
          </cell>
        </row>
        <row r="109">
          <cell r="C109" t="str">
            <v>01008002</v>
          </cell>
          <cell r="D109" t="str">
            <v>A1</v>
          </cell>
          <cell r="E109" t="str">
            <v>A1</v>
          </cell>
        </row>
        <row r="110">
          <cell r="C110" t="str">
            <v>01008049</v>
          </cell>
          <cell r="D110" t="str">
            <v>A1</v>
          </cell>
          <cell r="E110" t="str">
            <v>A1</v>
          </cell>
        </row>
        <row r="111">
          <cell r="C111" t="str">
            <v>01008004</v>
          </cell>
          <cell r="D111" t="str">
            <v>A1</v>
          </cell>
          <cell r="E111" t="str">
            <v>A1</v>
          </cell>
        </row>
        <row r="112">
          <cell r="C112" t="str">
            <v>01009007</v>
          </cell>
          <cell r="D112" t="str">
            <v>A2</v>
          </cell>
          <cell r="E112" t="str">
            <v>A1</v>
          </cell>
        </row>
        <row r="113">
          <cell r="C113" t="str">
            <v>01008008</v>
          </cell>
          <cell r="D113" t="str">
            <v>A1</v>
          </cell>
          <cell r="E113" t="str">
            <v>A1</v>
          </cell>
        </row>
        <row r="114">
          <cell r="C114" t="str">
            <v>01008006</v>
          </cell>
          <cell r="D114" t="str">
            <v>A1</v>
          </cell>
          <cell r="E114" t="str">
            <v>A1</v>
          </cell>
        </row>
        <row r="115">
          <cell r="C115" t="str">
            <v>01017009</v>
          </cell>
          <cell r="D115" t="str">
            <v>A3</v>
          </cell>
          <cell r="E115" t="str">
            <v>A3</v>
          </cell>
        </row>
        <row r="116">
          <cell r="C116" t="str">
            <v>01008005</v>
          </cell>
          <cell r="D116" t="str">
            <v>A1</v>
          </cell>
          <cell r="E116" t="str">
            <v>A1</v>
          </cell>
        </row>
        <row r="117">
          <cell r="C117" t="str">
            <v>01009014</v>
          </cell>
          <cell r="D117" t="str">
            <v>B1</v>
          </cell>
          <cell r="E117" t="str">
            <v>B1</v>
          </cell>
        </row>
        <row r="118">
          <cell r="E118">
            <v>19</v>
          </cell>
        </row>
        <row r="119">
          <cell r="C119" t="str">
            <v>01008021</v>
          </cell>
          <cell r="D119" t="str">
            <v>A3</v>
          </cell>
          <cell r="E119" t="str">
            <v>A2</v>
          </cell>
        </row>
        <row r="120">
          <cell r="C120" t="str">
            <v>01008009</v>
          </cell>
          <cell r="D120" t="str">
            <v>A2</v>
          </cell>
          <cell r="E120" t="str">
            <v>A1</v>
          </cell>
        </row>
        <row r="121">
          <cell r="C121" t="str">
            <v>01008031</v>
          </cell>
          <cell r="D121" t="str">
            <v>A3</v>
          </cell>
          <cell r="E121" t="str">
            <v>A3</v>
          </cell>
        </row>
        <row r="122">
          <cell r="C122" t="str">
            <v>01008039</v>
          </cell>
          <cell r="D122" t="str">
            <v>A3</v>
          </cell>
          <cell r="E122" t="str">
            <v>A3</v>
          </cell>
        </row>
        <row r="123">
          <cell r="C123" t="str">
            <v>01008040</v>
          </cell>
          <cell r="D123" t="str">
            <v>A4</v>
          </cell>
          <cell r="E123" t="str">
            <v>A4</v>
          </cell>
        </row>
        <row r="124">
          <cell r="C124" t="str">
            <v>01008041</v>
          </cell>
          <cell r="D124" t="str">
            <v>A4</v>
          </cell>
          <cell r="E124" t="str">
            <v>A4</v>
          </cell>
        </row>
        <row r="125">
          <cell r="C125" t="str">
            <v>01012027</v>
          </cell>
          <cell r="D125" t="str">
            <v>A3</v>
          </cell>
          <cell r="E125" t="str">
            <v>A3</v>
          </cell>
        </row>
        <row r="126">
          <cell r="C126" t="str">
            <v>01008012</v>
          </cell>
          <cell r="D126" t="str">
            <v>A4</v>
          </cell>
          <cell r="E126" t="str">
            <v>A4</v>
          </cell>
        </row>
        <row r="127">
          <cell r="C127" t="str">
            <v>01008033</v>
          </cell>
          <cell r="D127" t="str">
            <v>A1</v>
          </cell>
          <cell r="E127" t="str">
            <v>A1</v>
          </cell>
        </row>
        <row r="128">
          <cell r="C128" t="str">
            <v>01013033</v>
          </cell>
          <cell r="D128" t="str">
            <v>A4</v>
          </cell>
          <cell r="E128" t="str">
            <v>A4</v>
          </cell>
        </row>
        <row r="129">
          <cell r="C129" t="str">
            <v>01009015</v>
          </cell>
          <cell r="D129" t="str">
            <v>A3</v>
          </cell>
          <cell r="E129" t="str">
            <v>A3</v>
          </cell>
        </row>
        <row r="130">
          <cell r="C130" t="str">
            <v>01008042</v>
          </cell>
          <cell r="D130" t="str">
            <v>A3</v>
          </cell>
          <cell r="E130" t="str">
            <v>A3</v>
          </cell>
        </row>
        <row r="131">
          <cell r="C131" t="str">
            <v>01008044</v>
          </cell>
          <cell r="D131" t="str">
            <v>A4</v>
          </cell>
          <cell r="E131" t="str">
            <v>A4</v>
          </cell>
        </row>
        <row r="132">
          <cell r="C132" t="str">
            <v>01008045</v>
          </cell>
          <cell r="D132" t="str">
            <v>A3</v>
          </cell>
          <cell r="E132" t="str">
            <v>A3</v>
          </cell>
        </row>
        <row r="133">
          <cell r="C133" t="str">
            <v>01008048</v>
          </cell>
          <cell r="D133" t="str">
            <v>A2</v>
          </cell>
          <cell r="E133" t="str">
            <v>A2</v>
          </cell>
        </row>
        <row r="134">
          <cell r="C134" t="str">
            <v>01002034</v>
          </cell>
          <cell r="D134" t="str">
            <v>A2</v>
          </cell>
          <cell r="E134" t="str">
            <v>A2</v>
          </cell>
        </row>
        <row r="135">
          <cell r="C135" t="str">
            <v>01008050</v>
          </cell>
          <cell r="D135" t="str">
            <v>B1</v>
          </cell>
          <cell r="E135" t="str">
            <v>A4</v>
          </cell>
        </row>
        <row r="136">
          <cell r="C136" t="str">
            <v>01008051</v>
          </cell>
          <cell r="D136" t="str">
            <v>A3</v>
          </cell>
          <cell r="E136" t="str">
            <v>A2</v>
          </cell>
        </row>
        <row r="137">
          <cell r="C137" t="str">
            <v>01009019</v>
          </cell>
          <cell r="D137" t="str">
            <v>A3</v>
          </cell>
          <cell r="E137" t="str">
            <v>A3</v>
          </cell>
        </row>
        <row r="138">
          <cell r="E138">
            <v>21</v>
          </cell>
        </row>
        <row r="139">
          <cell r="E139">
            <v>21</v>
          </cell>
        </row>
        <row r="140">
          <cell r="C140" t="str">
            <v>01022003</v>
          </cell>
          <cell r="D140" t="str">
            <v>A4</v>
          </cell>
          <cell r="E140" t="str">
            <v>C2</v>
          </cell>
        </row>
        <row r="141">
          <cell r="C141" t="str">
            <v>01010007</v>
          </cell>
          <cell r="D141" t="str">
            <v>A4</v>
          </cell>
          <cell r="E141" t="str">
            <v>A4</v>
          </cell>
        </row>
        <row r="142">
          <cell r="C142" t="str">
            <v>01010033</v>
          </cell>
          <cell r="D142" t="str">
            <v>A4</v>
          </cell>
          <cell r="E142" t="str">
            <v>A4</v>
          </cell>
        </row>
        <row r="143">
          <cell r="C143" t="str">
            <v>01010037</v>
          </cell>
          <cell r="D143" t="str">
            <v>A4</v>
          </cell>
          <cell r="E143" t="str">
            <v>A4</v>
          </cell>
        </row>
        <row r="144">
          <cell r="C144" t="str">
            <v>01010031</v>
          </cell>
          <cell r="D144" t="str">
            <v>A4</v>
          </cell>
          <cell r="E144" t="str">
            <v>A4</v>
          </cell>
        </row>
        <row r="145">
          <cell r="C145" t="str">
            <v>01010016</v>
          </cell>
          <cell r="D145" t="str">
            <v>A4</v>
          </cell>
          <cell r="E145" t="str">
            <v>A4</v>
          </cell>
        </row>
        <row r="146">
          <cell r="C146" t="str">
            <v>01010028</v>
          </cell>
          <cell r="D146" t="str">
            <v>A4</v>
          </cell>
          <cell r="E146" t="str">
            <v>A4</v>
          </cell>
        </row>
        <row r="147">
          <cell r="C147" t="str">
            <v>01010017</v>
          </cell>
          <cell r="D147" t="str">
            <v>A4</v>
          </cell>
          <cell r="E147" t="str">
            <v>A4</v>
          </cell>
        </row>
        <row r="148">
          <cell r="C148" t="str">
            <v>01010012</v>
          </cell>
          <cell r="D148" t="str">
            <v>A4</v>
          </cell>
          <cell r="E148" t="str">
            <v>A4</v>
          </cell>
        </row>
        <row r="149">
          <cell r="C149" t="str">
            <v>01010029</v>
          </cell>
          <cell r="D149" t="str">
            <v>A4</v>
          </cell>
          <cell r="E149" t="str">
            <v>A3</v>
          </cell>
        </row>
        <row r="150">
          <cell r="C150" t="str">
            <v>01010024</v>
          </cell>
          <cell r="D150" t="str">
            <v>A4</v>
          </cell>
          <cell r="E150" t="str">
            <v>A4</v>
          </cell>
        </row>
        <row r="151">
          <cell r="C151" t="str">
            <v>01004012</v>
          </cell>
          <cell r="D151" t="str">
            <v>A4</v>
          </cell>
          <cell r="E151" t="str">
            <v>A4</v>
          </cell>
        </row>
        <row r="152">
          <cell r="C152" t="str">
            <v>01010023</v>
          </cell>
          <cell r="D152" t="str">
            <v>A4</v>
          </cell>
          <cell r="E152" t="str">
            <v>A4</v>
          </cell>
        </row>
        <row r="153">
          <cell r="C153" t="str">
            <v>01022048</v>
          </cell>
          <cell r="D153" t="str">
            <v>A4</v>
          </cell>
          <cell r="E153" t="str">
            <v>A4</v>
          </cell>
        </row>
        <row r="154">
          <cell r="C154" t="str">
            <v>01010006</v>
          </cell>
          <cell r="D154" t="str">
            <v>A3</v>
          </cell>
          <cell r="E154" t="str">
            <v>A3</v>
          </cell>
        </row>
        <row r="155">
          <cell r="C155" t="str">
            <v>01010026</v>
          </cell>
          <cell r="D155" t="str">
            <v>A4</v>
          </cell>
          <cell r="E155" t="str">
            <v>A4</v>
          </cell>
        </row>
        <row r="156">
          <cell r="C156" t="str">
            <v>01010021</v>
          </cell>
          <cell r="D156" t="str">
            <v>A4</v>
          </cell>
          <cell r="E156" t="str">
            <v>A4</v>
          </cell>
        </row>
        <row r="157">
          <cell r="C157" t="str">
            <v>01010030</v>
          </cell>
          <cell r="D157" t="str">
            <v>A3</v>
          </cell>
          <cell r="E157" t="str">
            <v>A3</v>
          </cell>
        </row>
        <row r="158">
          <cell r="C158" t="str">
            <v>01022005</v>
          </cell>
          <cell r="D158" t="str">
            <v>A4</v>
          </cell>
          <cell r="E158" t="str">
            <v>A4</v>
          </cell>
        </row>
        <row r="159">
          <cell r="C159" t="str">
            <v>01010022</v>
          </cell>
          <cell r="D159" t="str">
            <v>A4</v>
          </cell>
          <cell r="E159" t="str">
            <v>A4</v>
          </cell>
        </row>
        <row r="160">
          <cell r="C160" t="str">
            <v>01010032</v>
          </cell>
          <cell r="D160" t="str">
            <v>A4</v>
          </cell>
          <cell r="E160" t="str">
            <v>A4</v>
          </cell>
        </row>
        <row r="161">
          <cell r="E161">
            <v>16</v>
          </cell>
        </row>
        <row r="162">
          <cell r="E162">
            <v>16</v>
          </cell>
        </row>
        <row r="163">
          <cell r="C163" t="str">
            <v>01010039</v>
          </cell>
          <cell r="D163" t="str">
            <v>A4</v>
          </cell>
          <cell r="E163" t="str">
            <v>A2</v>
          </cell>
        </row>
        <row r="164">
          <cell r="C164" t="str">
            <v>01010040</v>
          </cell>
          <cell r="D164" t="str">
            <v>A DN</v>
          </cell>
          <cell r="E164" t="str">
            <v>A DN</v>
          </cell>
        </row>
        <row r="165">
          <cell r="C165" t="str">
            <v>01010009</v>
          </cell>
          <cell r="D165" t="str">
            <v>A3</v>
          </cell>
          <cell r="E165" t="str">
            <v>A3</v>
          </cell>
        </row>
        <row r="166">
          <cell r="C166" t="str">
            <v>01010020</v>
          </cell>
          <cell r="D166" t="str">
            <v>A3</v>
          </cell>
          <cell r="E166" t="str">
            <v>A3</v>
          </cell>
        </row>
        <row r="167">
          <cell r="C167" t="str">
            <v>01010018</v>
          </cell>
          <cell r="D167" t="str">
            <v>A4</v>
          </cell>
          <cell r="E167" t="str">
            <v>A4</v>
          </cell>
        </row>
        <row r="168">
          <cell r="C168" t="str">
            <v>01010019</v>
          </cell>
          <cell r="D168" t="str">
            <v>A3</v>
          </cell>
          <cell r="E168" t="str">
            <v>A3</v>
          </cell>
        </row>
        <row r="169">
          <cell r="C169" t="str">
            <v>01010015</v>
          </cell>
          <cell r="D169" t="str">
            <v>A4</v>
          </cell>
          <cell r="E169" t="str">
            <v>A4</v>
          </cell>
        </row>
        <row r="170">
          <cell r="C170" t="str">
            <v>01010027</v>
          </cell>
          <cell r="D170" t="str">
            <v>A3</v>
          </cell>
          <cell r="E170" t="str">
            <v>A3</v>
          </cell>
        </row>
        <row r="171">
          <cell r="C171" t="str">
            <v>01002025</v>
          </cell>
          <cell r="D171" t="str">
            <v>A3</v>
          </cell>
          <cell r="E171" t="str">
            <v>A3</v>
          </cell>
        </row>
        <row r="172">
          <cell r="C172" t="str">
            <v>01010162</v>
          </cell>
          <cell r="D172" t="str">
            <v>A3</v>
          </cell>
          <cell r="E172" t="str">
            <v>A3</v>
          </cell>
        </row>
        <row r="173">
          <cell r="C173" t="str">
            <v>01010141</v>
          </cell>
          <cell r="D173" t="str">
            <v>A3</v>
          </cell>
          <cell r="E173" t="str">
            <v>A3</v>
          </cell>
        </row>
        <row r="174">
          <cell r="C174" t="str">
            <v>01010254</v>
          </cell>
          <cell r="D174" t="str">
            <v>A4</v>
          </cell>
          <cell r="E174" t="str">
            <v>A4</v>
          </cell>
        </row>
        <row r="175">
          <cell r="C175" t="str">
            <v>01010260</v>
          </cell>
          <cell r="D175" t="str">
            <v>A3</v>
          </cell>
          <cell r="E175" t="str">
            <v>A3</v>
          </cell>
        </row>
        <row r="176">
          <cell r="C176" t="str">
            <v>01010288</v>
          </cell>
          <cell r="D176" t="str">
            <v>A4</v>
          </cell>
          <cell r="E176" t="str">
            <v>A4</v>
          </cell>
        </row>
        <row r="177">
          <cell r="C177" t="str">
            <v>01027013</v>
          </cell>
          <cell r="D177" t="str">
            <v>A3</v>
          </cell>
          <cell r="E177" t="str">
            <v>A3</v>
          </cell>
        </row>
        <row r="178">
          <cell r="C178" t="str">
            <v>01027003</v>
          </cell>
          <cell r="D178" t="str">
            <v>A3</v>
          </cell>
          <cell r="E178" t="str">
            <v>A3</v>
          </cell>
        </row>
        <row r="179">
          <cell r="E179">
            <v>14</v>
          </cell>
        </row>
        <row r="180">
          <cell r="E180">
            <v>14</v>
          </cell>
        </row>
        <row r="181">
          <cell r="C181" t="str">
            <v>01011002</v>
          </cell>
          <cell r="D181" t="str">
            <v>A3</v>
          </cell>
          <cell r="E181" t="str">
            <v>A2</v>
          </cell>
        </row>
        <row r="182">
          <cell r="C182" t="str">
            <v>01011012</v>
          </cell>
          <cell r="D182" t="str">
            <v>A4</v>
          </cell>
          <cell r="E182" t="str">
            <v>A4</v>
          </cell>
        </row>
        <row r="183">
          <cell r="C183" t="str">
            <v>01011005</v>
          </cell>
          <cell r="D183" t="str">
            <v>A4</v>
          </cell>
          <cell r="E183" t="str">
            <v>A4</v>
          </cell>
        </row>
        <row r="184">
          <cell r="C184" t="str">
            <v>01011011</v>
          </cell>
          <cell r="D184" t="str">
            <v>A4</v>
          </cell>
          <cell r="E184" t="str">
            <v>A4</v>
          </cell>
        </row>
        <row r="185">
          <cell r="C185" t="str">
            <v>01011013</v>
          </cell>
          <cell r="D185" t="str">
            <v>A3</v>
          </cell>
          <cell r="E185" t="str">
            <v>A3</v>
          </cell>
        </row>
        <row r="186">
          <cell r="C186" t="str">
            <v>01011009</v>
          </cell>
          <cell r="D186" t="str">
            <v>A1</v>
          </cell>
          <cell r="E186" t="str">
            <v>A1</v>
          </cell>
        </row>
        <row r="187">
          <cell r="C187" t="str">
            <v>01011001</v>
          </cell>
          <cell r="D187" t="str">
            <v>A4</v>
          </cell>
          <cell r="E187" t="str">
            <v>A4</v>
          </cell>
        </row>
        <row r="188">
          <cell r="C188" t="str">
            <v>01011016</v>
          </cell>
          <cell r="D188" t="str">
            <v>A3</v>
          </cell>
          <cell r="E188" t="str">
            <v>A3</v>
          </cell>
        </row>
        <row r="189">
          <cell r="C189" t="str">
            <v>01011007</v>
          </cell>
          <cell r="D189" t="str">
            <v>A1</v>
          </cell>
          <cell r="E189" t="str">
            <v>A1</v>
          </cell>
        </row>
        <row r="190">
          <cell r="C190" t="str">
            <v>01011008</v>
          </cell>
          <cell r="D190" t="str">
            <v>A2</v>
          </cell>
          <cell r="E190" t="str">
            <v>A2</v>
          </cell>
        </row>
        <row r="191">
          <cell r="C191" t="str">
            <v>01011015</v>
          </cell>
          <cell r="D191" t="str">
            <v>A2</v>
          </cell>
          <cell r="E191" t="str">
            <v>A2</v>
          </cell>
        </row>
        <row r="192">
          <cell r="C192" t="str">
            <v>01011010</v>
          </cell>
          <cell r="D192" t="str">
            <v>A4</v>
          </cell>
          <cell r="E192" t="str">
            <v>A4</v>
          </cell>
        </row>
        <row r="193">
          <cell r="C193" t="str">
            <v>01011018</v>
          </cell>
          <cell r="D193" t="str">
            <v>A1</v>
          </cell>
          <cell r="E193" t="str">
            <v>A1</v>
          </cell>
        </row>
        <row r="194">
          <cell r="C194" t="str">
            <v>01011006</v>
          </cell>
          <cell r="D194" t="str">
            <v>A4</v>
          </cell>
          <cell r="E194" t="str">
            <v>A4</v>
          </cell>
        </row>
        <row r="195">
          <cell r="E195">
            <v>28</v>
          </cell>
        </row>
        <row r="196">
          <cell r="E196">
            <v>28</v>
          </cell>
        </row>
        <row r="197">
          <cell r="C197" t="str">
            <v>01012003</v>
          </cell>
          <cell r="D197" t="str">
            <v>A3</v>
          </cell>
          <cell r="E197" t="str">
            <v>A2</v>
          </cell>
        </row>
        <row r="198">
          <cell r="C198" t="str">
            <v>01012008</v>
          </cell>
          <cell r="D198" t="str">
            <v>A3</v>
          </cell>
          <cell r="E198" t="str">
            <v>A3</v>
          </cell>
        </row>
        <row r="199">
          <cell r="C199" t="str">
            <v>01012007</v>
          </cell>
          <cell r="D199" t="str">
            <v>A3</v>
          </cell>
          <cell r="E199" t="str">
            <v>A3</v>
          </cell>
        </row>
        <row r="200">
          <cell r="C200" t="str">
            <v>01012013</v>
          </cell>
          <cell r="D200" t="str">
            <v>A3</v>
          </cell>
          <cell r="E200" t="str">
            <v>A2</v>
          </cell>
        </row>
        <row r="201">
          <cell r="C201" t="str">
            <v>01012023</v>
          </cell>
          <cell r="D201" t="str">
            <v>A3</v>
          </cell>
          <cell r="E201" t="str">
            <v>A3</v>
          </cell>
        </row>
        <row r="202">
          <cell r="C202" t="str">
            <v>01012014</v>
          </cell>
          <cell r="D202" t="str">
            <v>A3</v>
          </cell>
          <cell r="E202" t="str">
            <v>A3</v>
          </cell>
        </row>
        <row r="203">
          <cell r="C203" t="str">
            <v>01012005</v>
          </cell>
          <cell r="D203" t="str">
            <v>A3</v>
          </cell>
          <cell r="E203" t="str">
            <v>A3</v>
          </cell>
        </row>
        <row r="204">
          <cell r="C204" t="str">
            <v>01012006</v>
          </cell>
          <cell r="D204" t="str">
            <v>A3</v>
          </cell>
          <cell r="E204" t="str">
            <v>A3</v>
          </cell>
        </row>
        <row r="205">
          <cell r="C205" t="str">
            <v>01012004</v>
          </cell>
          <cell r="D205" t="str">
            <v>A3</v>
          </cell>
          <cell r="E205" t="str">
            <v>A3</v>
          </cell>
        </row>
        <row r="206">
          <cell r="C206" t="str">
            <v>01012012</v>
          </cell>
          <cell r="D206" t="str">
            <v>A4</v>
          </cell>
          <cell r="E206" t="str">
            <v>A4</v>
          </cell>
        </row>
        <row r="207">
          <cell r="C207" t="str">
            <v>01012016</v>
          </cell>
          <cell r="D207" t="str">
            <v>A3</v>
          </cell>
          <cell r="E207" t="str">
            <v>A3</v>
          </cell>
        </row>
        <row r="208">
          <cell r="C208" t="str">
            <v>01012015</v>
          </cell>
          <cell r="D208" t="str">
            <v>A4</v>
          </cell>
          <cell r="E208" t="str">
            <v>A4</v>
          </cell>
        </row>
        <row r="209">
          <cell r="C209" t="str">
            <v>01012019</v>
          </cell>
          <cell r="D209" t="str">
            <v>A4</v>
          </cell>
          <cell r="E209" t="str">
            <v>A4</v>
          </cell>
        </row>
        <row r="210">
          <cell r="C210" t="str">
            <v>01012018</v>
          </cell>
          <cell r="D210" t="str">
            <v>A3</v>
          </cell>
          <cell r="E210" t="str">
            <v>A3</v>
          </cell>
        </row>
        <row r="211">
          <cell r="C211" t="str">
            <v>01012017</v>
          </cell>
          <cell r="D211" t="str">
            <v>A4</v>
          </cell>
          <cell r="E211" t="str">
            <v>A4</v>
          </cell>
        </row>
        <row r="212">
          <cell r="C212" t="str">
            <v>01012022</v>
          </cell>
          <cell r="D212" t="str">
            <v>A4</v>
          </cell>
          <cell r="E212" t="str">
            <v>A4</v>
          </cell>
        </row>
        <row r="213">
          <cell r="C213" t="str">
            <v>01012020</v>
          </cell>
          <cell r="D213" t="str">
            <v>A3</v>
          </cell>
          <cell r="E213" t="str">
            <v>A3</v>
          </cell>
        </row>
        <row r="214">
          <cell r="C214" t="str">
            <v>01012021</v>
          </cell>
          <cell r="D214" t="str">
            <v>A4</v>
          </cell>
          <cell r="E214" t="str">
            <v>A4</v>
          </cell>
        </row>
        <row r="215">
          <cell r="C215" t="str">
            <v>01012011</v>
          </cell>
          <cell r="D215" t="str">
            <v>A3</v>
          </cell>
          <cell r="E215" t="str">
            <v>A3</v>
          </cell>
        </row>
        <row r="216">
          <cell r="C216" t="str">
            <v>01012028</v>
          </cell>
          <cell r="D216" t="str">
            <v>A3</v>
          </cell>
          <cell r="E216" t="str">
            <v>A3</v>
          </cell>
        </row>
        <row r="217">
          <cell r="C217" t="str">
            <v>01012032</v>
          </cell>
          <cell r="D217" t="str">
            <v>A4</v>
          </cell>
          <cell r="E217" t="str">
            <v>A4</v>
          </cell>
        </row>
        <row r="218">
          <cell r="C218" t="str">
            <v>01025017</v>
          </cell>
          <cell r="D218" t="str">
            <v>A3</v>
          </cell>
          <cell r="E218" t="str">
            <v>A3</v>
          </cell>
        </row>
        <row r="219">
          <cell r="C219" t="str">
            <v>01006004</v>
          </cell>
          <cell r="D219" t="str">
            <v>A4</v>
          </cell>
          <cell r="E219" t="str">
            <v>A4</v>
          </cell>
        </row>
        <row r="220">
          <cell r="C220" t="str">
            <v>01013068</v>
          </cell>
          <cell r="D220" t="str">
            <v>A3</v>
          </cell>
          <cell r="E220" t="str">
            <v>A2</v>
          </cell>
        </row>
        <row r="221">
          <cell r="C221" t="str">
            <v>01012048</v>
          </cell>
          <cell r="D221" t="str">
            <v>A3</v>
          </cell>
          <cell r="E221" t="str">
            <v>A3</v>
          </cell>
        </row>
        <row r="222">
          <cell r="C222" t="str">
            <v>01012049</v>
          </cell>
          <cell r="D222" t="str">
            <v>A4</v>
          </cell>
          <cell r="E222" t="str">
            <v>A4</v>
          </cell>
        </row>
        <row r="223">
          <cell r="C223" t="str">
            <v>01009006</v>
          </cell>
          <cell r="D223" t="str">
            <v>A3</v>
          </cell>
          <cell r="E223" t="str">
            <v>A3</v>
          </cell>
        </row>
        <row r="224">
          <cell r="C224" t="str">
            <v>01012050</v>
          </cell>
          <cell r="D224" t="str">
            <v>A3</v>
          </cell>
          <cell r="E224" t="str">
            <v>A3</v>
          </cell>
        </row>
        <row r="225">
          <cell r="E225">
            <v>19</v>
          </cell>
        </row>
        <row r="226">
          <cell r="E226">
            <v>19</v>
          </cell>
        </row>
        <row r="227">
          <cell r="C227" t="str">
            <v>01015019</v>
          </cell>
          <cell r="D227" t="str">
            <v>A3</v>
          </cell>
          <cell r="E227" t="str">
            <v>A2</v>
          </cell>
        </row>
        <row r="228">
          <cell r="C228" t="str">
            <v>01015023</v>
          </cell>
          <cell r="D228" t="str">
            <v>A3</v>
          </cell>
          <cell r="E228" t="str">
            <v>A3</v>
          </cell>
        </row>
        <row r="229">
          <cell r="C229" t="str">
            <v>01015005</v>
          </cell>
          <cell r="D229" t="str">
            <v>A3</v>
          </cell>
          <cell r="E229" t="str">
            <v>A3</v>
          </cell>
        </row>
        <row r="230">
          <cell r="C230" t="str">
            <v>01015018</v>
          </cell>
          <cell r="D230" t="str">
            <v>A3</v>
          </cell>
          <cell r="E230" t="str">
            <v>A3</v>
          </cell>
        </row>
        <row r="231">
          <cell r="C231" t="str">
            <v>01015041</v>
          </cell>
          <cell r="D231" t="str">
            <v>A3</v>
          </cell>
          <cell r="E231" t="str">
            <v>A3</v>
          </cell>
        </row>
        <row r="232">
          <cell r="C232" t="str">
            <v>01015013</v>
          </cell>
          <cell r="D232" t="str">
            <v>A3</v>
          </cell>
          <cell r="E232" t="str">
            <v>A3</v>
          </cell>
        </row>
        <row r="233">
          <cell r="C233" t="str">
            <v>01015006</v>
          </cell>
          <cell r="D233" t="str">
            <v>A3</v>
          </cell>
          <cell r="E233" t="str">
            <v>A3</v>
          </cell>
        </row>
        <row r="234">
          <cell r="C234" t="str">
            <v>01018001</v>
          </cell>
          <cell r="D234" t="str">
            <v>A4</v>
          </cell>
          <cell r="E234" t="str">
            <v>A4</v>
          </cell>
        </row>
        <row r="235">
          <cell r="C235" t="str">
            <v>01015004</v>
          </cell>
          <cell r="D235" t="str">
            <v>A3</v>
          </cell>
          <cell r="E235" t="str">
            <v>A3</v>
          </cell>
        </row>
        <row r="236">
          <cell r="C236" t="str">
            <v>01015017</v>
          </cell>
          <cell r="D236" t="str">
            <v>A3</v>
          </cell>
          <cell r="E236" t="str">
            <v>A3</v>
          </cell>
        </row>
        <row r="237">
          <cell r="C237" t="str">
            <v>01015016</v>
          </cell>
          <cell r="D237" t="str">
            <v>A3</v>
          </cell>
          <cell r="E237" t="str">
            <v>A3</v>
          </cell>
        </row>
        <row r="238">
          <cell r="C238" t="str">
            <v>01015031</v>
          </cell>
          <cell r="D238" t="str">
            <v>A3</v>
          </cell>
          <cell r="E238" t="str">
            <v>A3</v>
          </cell>
        </row>
        <row r="239">
          <cell r="C239" t="str">
            <v>01015025</v>
          </cell>
          <cell r="D239" t="str">
            <v>A3</v>
          </cell>
          <cell r="E239" t="str">
            <v>A3</v>
          </cell>
        </row>
        <row r="240">
          <cell r="C240" t="str">
            <v>01017001</v>
          </cell>
          <cell r="D240" t="str">
            <v>A3</v>
          </cell>
          <cell r="E240" t="str">
            <v>A3</v>
          </cell>
        </row>
        <row r="241">
          <cell r="C241" t="str">
            <v>01015012</v>
          </cell>
          <cell r="D241" t="str">
            <v>A3</v>
          </cell>
          <cell r="E241" t="str">
            <v>A3</v>
          </cell>
        </row>
        <row r="242">
          <cell r="C242" t="str">
            <v>01015008</v>
          </cell>
          <cell r="D242" t="str">
            <v>A3</v>
          </cell>
          <cell r="E242" t="str">
            <v>A3</v>
          </cell>
        </row>
        <row r="243">
          <cell r="C243" t="str">
            <v>01015021</v>
          </cell>
          <cell r="D243" t="str">
            <v>A3</v>
          </cell>
          <cell r="E243" t="str">
            <v>A3</v>
          </cell>
        </row>
        <row r="244">
          <cell r="C244" t="str">
            <v>01015108</v>
          </cell>
          <cell r="D244" t="str">
            <v>A3</v>
          </cell>
          <cell r="E244" t="str">
            <v>A3</v>
          </cell>
        </row>
        <row r="245">
          <cell r="C245" t="str">
            <v>01015142</v>
          </cell>
          <cell r="D245" t="str">
            <v>A3</v>
          </cell>
          <cell r="E245" t="str">
            <v>A3</v>
          </cell>
        </row>
        <row r="246">
          <cell r="E246">
            <v>25</v>
          </cell>
        </row>
        <row r="247">
          <cell r="E247">
            <v>24</v>
          </cell>
        </row>
        <row r="248">
          <cell r="C248" t="str">
            <v>01013003</v>
          </cell>
          <cell r="D248" t="str">
            <v>A2</v>
          </cell>
          <cell r="E248" t="str">
            <v>A2</v>
          </cell>
        </row>
        <row r="249">
          <cell r="C249" t="str">
            <v>01013002</v>
          </cell>
          <cell r="D249" t="str">
            <v>A3</v>
          </cell>
          <cell r="E249" t="str">
            <v>A3</v>
          </cell>
        </row>
        <row r="250">
          <cell r="C250" t="str">
            <v>01013004</v>
          </cell>
          <cell r="D250" t="str">
            <v>A3</v>
          </cell>
          <cell r="E250" t="str">
            <v>A3</v>
          </cell>
        </row>
        <row r="251">
          <cell r="C251" t="str">
            <v>01013021</v>
          </cell>
          <cell r="D251" t="str">
            <v>A3</v>
          </cell>
          <cell r="E251" t="str">
            <v>A3</v>
          </cell>
        </row>
        <row r="252">
          <cell r="C252" t="str">
            <v>01013006</v>
          </cell>
          <cell r="D252" t="str">
            <v>A3</v>
          </cell>
          <cell r="E252" t="str">
            <v>A3</v>
          </cell>
        </row>
        <row r="253">
          <cell r="C253" t="str">
            <v>01013018</v>
          </cell>
          <cell r="D253" t="str">
            <v>A4</v>
          </cell>
          <cell r="E253" t="str">
            <v>A4</v>
          </cell>
        </row>
        <row r="254">
          <cell r="C254" t="str">
            <v>01013019</v>
          </cell>
          <cell r="D254" t="str">
            <v>A4</v>
          </cell>
          <cell r="E254" t="str">
            <v>A4</v>
          </cell>
        </row>
        <row r="255">
          <cell r="C255" t="str">
            <v>01013016</v>
          </cell>
          <cell r="D255" t="str">
            <v>A4</v>
          </cell>
          <cell r="E255" t="str">
            <v>A4</v>
          </cell>
        </row>
        <row r="256">
          <cell r="C256" t="str">
            <v>01013017</v>
          </cell>
          <cell r="D256" t="str">
            <v>A4</v>
          </cell>
          <cell r="E256" t="str">
            <v>A4</v>
          </cell>
        </row>
        <row r="257">
          <cell r="C257" t="str">
            <v>01013027</v>
          </cell>
          <cell r="D257" t="str">
            <v>A4</v>
          </cell>
          <cell r="E257" t="str">
            <v>A4</v>
          </cell>
        </row>
        <row r="258">
          <cell r="C258" t="str">
            <v>01013026</v>
          </cell>
          <cell r="D258" t="str">
            <v>A4</v>
          </cell>
          <cell r="E258" t="str">
            <v>A4</v>
          </cell>
        </row>
        <row r="259">
          <cell r="C259" t="str">
            <v>01013029</v>
          </cell>
          <cell r="D259" t="str">
            <v>A4</v>
          </cell>
          <cell r="E259" t="str">
            <v>A4</v>
          </cell>
        </row>
        <row r="260">
          <cell r="C260" t="str">
            <v>01013028</v>
          </cell>
          <cell r="D260" t="str">
            <v>A4</v>
          </cell>
          <cell r="E260" t="str">
            <v>A4</v>
          </cell>
        </row>
        <row r="261">
          <cell r="C261" t="str">
            <v>01013005</v>
          </cell>
          <cell r="D261" t="str">
            <v>A4</v>
          </cell>
          <cell r="E261" t="str">
            <v>A4</v>
          </cell>
        </row>
        <row r="262">
          <cell r="C262" t="str">
            <v>01013022</v>
          </cell>
          <cell r="D262" t="str">
            <v>A4</v>
          </cell>
          <cell r="E262" t="str">
            <v>A4</v>
          </cell>
        </row>
        <row r="263">
          <cell r="C263" t="str">
            <v>01013047</v>
          </cell>
          <cell r="D263" t="str">
            <v>A4</v>
          </cell>
          <cell r="E263" t="str">
            <v>A4</v>
          </cell>
        </row>
        <row r="264">
          <cell r="C264" t="str">
            <v>01013070</v>
          </cell>
          <cell r="D264" t="str">
            <v>A4</v>
          </cell>
          <cell r="E264" t="str">
            <v>A4</v>
          </cell>
        </row>
        <row r="265">
          <cell r="C265" t="str">
            <v>01014047</v>
          </cell>
          <cell r="D265" t="str">
            <v>A4</v>
          </cell>
          <cell r="E265" t="str">
            <v>A4</v>
          </cell>
        </row>
        <row r="266">
          <cell r="C266" t="str">
            <v>01013079</v>
          </cell>
          <cell r="D266" t="str">
            <v>A4</v>
          </cell>
          <cell r="E266" t="str">
            <v>A4</v>
          </cell>
        </row>
        <row r="267">
          <cell r="C267" t="str">
            <v>01013087</v>
          </cell>
          <cell r="D267" t="str">
            <v>A4</v>
          </cell>
          <cell r="E267" t="str">
            <v>A4</v>
          </cell>
        </row>
        <row r="268">
          <cell r="C268" t="str">
            <v>01013094</v>
          </cell>
          <cell r="D268" t="str">
            <v>A4</v>
          </cell>
          <cell r="E268" t="str">
            <v>A4</v>
          </cell>
        </row>
        <row r="269">
          <cell r="C269" t="str">
            <v>01013117</v>
          </cell>
          <cell r="D269" t="str">
            <v>A4</v>
          </cell>
          <cell r="E269" t="str">
            <v>A4</v>
          </cell>
        </row>
        <row r="270">
          <cell r="C270" t="str">
            <v>01013116</v>
          </cell>
          <cell r="D270" t="str">
            <v>A4</v>
          </cell>
          <cell r="E270" t="str">
            <v>A4</v>
          </cell>
        </row>
        <row r="271">
          <cell r="C271" t="str">
            <v>01013128</v>
          </cell>
          <cell r="D271" t="str">
            <v>A4</v>
          </cell>
          <cell r="E271" t="str">
            <v>A4</v>
          </cell>
        </row>
        <row r="272">
          <cell r="E272">
            <v>1</v>
          </cell>
        </row>
        <row r="273">
          <cell r="C273" t="str">
            <v>01013096</v>
          </cell>
          <cell r="D273" t="str">
            <v>A4</v>
          </cell>
          <cell r="E273" t="str">
            <v>A4</v>
          </cell>
        </row>
        <row r="274">
          <cell r="E274">
            <v>31</v>
          </cell>
        </row>
        <row r="275">
          <cell r="E275">
            <v>31</v>
          </cell>
        </row>
        <row r="276">
          <cell r="C276" t="str">
            <v>01014002</v>
          </cell>
          <cell r="D276" t="str">
            <v>A1</v>
          </cell>
          <cell r="E276" t="str">
            <v>A1</v>
          </cell>
        </row>
        <row r="277">
          <cell r="C277" t="str">
            <v>01014004</v>
          </cell>
          <cell r="D277" t="str">
            <v>A3</v>
          </cell>
          <cell r="E277" t="str">
            <v>A3</v>
          </cell>
        </row>
        <row r="278">
          <cell r="C278" t="str">
            <v>01023003</v>
          </cell>
          <cell r="D278" t="str">
            <v>A1</v>
          </cell>
          <cell r="E278" t="str">
            <v>A1</v>
          </cell>
        </row>
        <row r="279">
          <cell r="C279" t="str">
            <v>01014038</v>
          </cell>
          <cell r="D279" t="str">
            <v>A3</v>
          </cell>
          <cell r="E279" t="str">
            <v>A3</v>
          </cell>
        </row>
        <row r="280">
          <cell r="C280" t="str">
            <v>01014051</v>
          </cell>
          <cell r="D280" t="str">
            <v>A4</v>
          </cell>
          <cell r="E280" t="str">
            <v>A4</v>
          </cell>
        </row>
        <row r="281">
          <cell r="C281" t="str">
            <v>01014005</v>
          </cell>
          <cell r="D281" t="str">
            <v>A4</v>
          </cell>
          <cell r="E281" t="str">
            <v>A4</v>
          </cell>
        </row>
        <row r="282">
          <cell r="C282" t="str">
            <v>01014046</v>
          </cell>
          <cell r="D282" t="str">
            <v>A1</v>
          </cell>
          <cell r="E282" t="str">
            <v>A1</v>
          </cell>
        </row>
        <row r="283">
          <cell r="C283" t="str">
            <v>01014026</v>
          </cell>
          <cell r="D283" t="str">
            <v>A3</v>
          </cell>
          <cell r="E283" t="str">
            <v>A3</v>
          </cell>
        </row>
        <row r="284">
          <cell r="C284" t="str">
            <v>01014029</v>
          </cell>
          <cell r="D284" t="str">
            <v>A4</v>
          </cell>
          <cell r="E284" t="str">
            <v>A4</v>
          </cell>
        </row>
        <row r="285">
          <cell r="C285" t="str">
            <v>01014033</v>
          </cell>
          <cell r="D285" t="str">
            <v>A3</v>
          </cell>
          <cell r="E285" t="str">
            <v>A3</v>
          </cell>
        </row>
        <row r="286">
          <cell r="C286" t="str">
            <v>01014013</v>
          </cell>
          <cell r="D286" t="str">
            <v>A3</v>
          </cell>
          <cell r="E286" t="str">
            <v>A3</v>
          </cell>
        </row>
        <row r="287">
          <cell r="C287" t="str">
            <v>01014017</v>
          </cell>
          <cell r="D287" t="str">
            <v>A4</v>
          </cell>
          <cell r="E287" t="str">
            <v>A4</v>
          </cell>
        </row>
        <row r="288">
          <cell r="C288" t="str">
            <v>01014034</v>
          </cell>
          <cell r="D288" t="str">
            <v>A3</v>
          </cell>
          <cell r="E288" t="str">
            <v>A3</v>
          </cell>
        </row>
        <row r="289">
          <cell r="C289" t="str">
            <v>01014020</v>
          </cell>
          <cell r="D289" t="str">
            <v>A3</v>
          </cell>
          <cell r="E289" t="str">
            <v>A3</v>
          </cell>
        </row>
        <row r="290">
          <cell r="C290" t="str">
            <v>01014018</v>
          </cell>
          <cell r="D290" t="str">
            <v>A4</v>
          </cell>
          <cell r="E290" t="str">
            <v>A4</v>
          </cell>
        </row>
        <row r="291">
          <cell r="C291" t="str">
            <v>01014042</v>
          </cell>
          <cell r="D291" t="str">
            <v>A4</v>
          </cell>
          <cell r="E291" t="str">
            <v>A4</v>
          </cell>
        </row>
        <row r="292">
          <cell r="C292" t="str">
            <v>01014019</v>
          </cell>
          <cell r="D292" t="str">
            <v>A4</v>
          </cell>
          <cell r="E292" t="str">
            <v>A4</v>
          </cell>
        </row>
        <row r="293">
          <cell r="C293" t="str">
            <v>01014010</v>
          </cell>
          <cell r="D293" t="str">
            <v>A4</v>
          </cell>
          <cell r="E293" t="str">
            <v>A4</v>
          </cell>
        </row>
        <row r="294">
          <cell r="C294" t="str">
            <v>01014030</v>
          </cell>
          <cell r="D294" t="str">
            <v>A4</v>
          </cell>
          <cell r="E294" t="str">
            <v>A4</v>
          </cell>
        </row>
        <row r="295">
          <cell r="C295" t="str">
            <v>01014024</v>
          </cell>
          <cell r="D295" t="str">
            <v>A3</v>
          </cell>
          <cell r="E295" t="str">
            <v>A3</v>
          </cell>
        </row>
        <row r="296">
          <cell r="C296" t="str">
            <v>01014048</v>
          </cell>
          <cell r="D296" t="str">
            <v>A3</v>
          </cell>
          <cell r="E296" t="str">
            <v>A3</v>
          </cell>
        </row>
        <row r="297">
          <cell r="C297" t="str">
            <v>01014022</v>
          </cell>
          <cell r="D297" t="str">
            <v>A3</v>
          </cell>
          <cell r="E297" t="str">
            <v>A3</v>
          </cell>
        </row>
        <row r="298">
          <cell r="C298" t="str">
            <v>01014025</v>
          </cell>
          <cell r="D298" t="str">
            <v>A4</v>
          </cell>
          <cell r="E298" t="str">
            <v>A4</v>
          </cell>
        </row>
        <row r="299">
          <cell r="C299" t="str">
            <v>01014032</v>
          </cell>
          <cell r="D299" t="str">
            <v>A4</v>
          </cell>
          <cell r="E299" t="str">
            <v>A4</v>
          </cell>
        </row>
        <row r="300">
          <cell r="C300" t="str">
            <v>01014006</v>
          </cell>
          <cell r="D300" t="str">
            <v>A4</v>
          </cell>
          <cell r="E300" t="str">
            <v>A4</v>
          </cell>
        </row>
        <row r="301">
          <cell r="C301" t="str">
            <v>01014052</v>
          </cell>
          <cell r="D301" t="str">
            <v>A3</v>
          </cell>
          <cell r="E301" t="str">
            <v>A3</v>
          </cell>
        </row>
        <row r="302">
          <cell r="C302" t="str">
            <v>01014009</v>
          </cell>
          <cell r="D302" t="str">
            <v>A4</v>
          </cell>
          <cell r="E302" t="str">
            <v>A4</v>
          </cell>
        </row>
        <row r="303">
          <cell r="C303" t="str">
            <v>01014045</v>
          </cell>
          <cell r="D303" t="str">
            <v>A3</v>
          </cell>
          <cell r="E303" t="str">
            <v>A3</v>
          </cell>
        </row>
        <row r="304">
          <cell r="C304" t="str">
            <v>01014021</v>
          </cell>
          <cell r="D304" t="str">
            <v>A3</v>
          </cell>
          <cell r="E304" t="str">
            <v>A2</v>
          </cell>
        </row>
        <row r="305">
          <cell r="C305" t="str">
            <v>01014016</v>
          </cell>
          <cell r="D305" t="str">
            <v>A3</v>
          </cell>
          <cell r="E305" t="str">
            <v>A3</v>
          </cell>
        </row>
        <row r="306">
          <cell r="C306" t="str">
            <v>01007009</v>
          </cell>
          <cell r="D306" t="str">
            <v>E</v>
          </cell>
          <cell r="E306" t="str">
            <v>E</v>
          </cell>
        </row>
        <row r="307">
          <cell r="E307">
            <v>8</v>
          </cell>
        </row>
        <row r="308">
          <cell r="E308">
            <v>8</v>
          </cell>
        </row>
        <row r="309">
          <cell r="C309" t="str">
            <v>01016008</v>
          </cell>
          <cell r="D309" t="str">
            <v>A2</v>
          </cell>
          <cell r="E309" t="str">
            <v>A2</v>
          </cell>
        </row>
        <row r="310">
          <cell r="C310" t="str">
            <v>01016004</v>
          </cell>
          <cell r="D310" t="str">
            <v>A3</v>
          </cell>
          <cell r="E310" t="str">
            <v>A3</v>
          </cell>
        </row>
        <row r="311">
          <cell r="C311" t="str">
            <v>01016002</v>
          </cell>
          <cell r="D311" t="str">
            <v>A4</v>
          </cell>
          <cell r="E311" t="str">
            <v>A4</v>
          </cell>
        </row>
        <row r="312">
          <cell r="C312" t="str">
            <v>01016006</v>
          </cell>
          <cell r="D312" t="str">
            <v>A4</v>
          </cell>
          <cell r="E312" t="str">
            <v>A4</v>
          </cell>
        </row>
        <row r="313">
          <cell r="C313" t="str">
            <v>01016005</v>
          </cell>
          <cell r="D313" t="str">
            <v>A4</v>
          </cell>
          <cell r="E313" t="str">
            <v>A4</v>
          </cell>
        </row>
        <row r="314">
          <cell r="C314" t="str">
            <v>01016012</v>
          </cell>
          <cell r="D314" t="str">
            <v>A4</v>
          </cell>
          <cell r="E314" t="str">
            <v>A4</v>
          </cell>
        </row>
        <row r="315">
          <cell r="C315" t="str">
            <v>01016010</v>
          </cell>
          <cell r="D315" t="str">
            <v>A4</v>
          </cell>
          <cell r="E315" t="str">
            <v>A4</v>
          </cell>
        </row>
        <row r="316">
          <cell r="C316" t="str">
            <v>01016007</v>
          </cell>
          <cell r="D316" t="str">
            <v>A3</v>
          </cell>
          <cell r="E316" t="str">
            <v>A3</v>
          </cell>
        </row>
        <row r="317">
          <cell r="E317">
            <v>11</v>
          </cell>
        </row>
        <row r="318">
          <cell r="E318">
            <v>11</v>
          </cell>
        </row>
        <row r="319">
          <cell r="C319" t="str">
            <v>01004014</v>
          </cell>
          <cell r="D319" t="str">
            <v>A3</v>
          </cell>
          <cell r="E319" t="str">
            <v>A2</v>
          </cell>
        </row>
        <row r="320">
          <cell r="C320" t="str">
            <v>01029001</v>
          </cell>
          <cell r="D320" t="str">
            <v>A3</v>
          </cell>
          <cell r="E320" t="str">
            <v>A2</v>
          </cell>
        </row>
        <row r="321">
          <cell r="C321" t="str">
            <v>01013010</v>
          </cell>
          <cell r="D321" t="str">
            <v>A4</v>
          </cell>
          <cell r="E321" t="str">
            <v>A4</v>
          </cell>
        </row>
        <row r="322">
          <cell r="C322" t="str">
            <v>01013009</v>
          </cell>
          <cell r="D322" t="str">
            <v>A3</v>
          </cell>
          <cell r="E322" t="str">
            <v>A3</v>
          </cell>
        </row>
        <row r="323">
          <cell r="C323" t="str">
            <v>01013008</v>
          </cell>
          <cell r="D323" t="str">
            <v>A4</v>
          </cell>
          <cell r="E323" t="str">
            <v>A4</v>
          </cell>
        </row>
        <row r="324">
          <cell r="C324" t="str">
            <v>01013011</v>
          </cell>
          <cell r="D324" t="str">
            <v>A4</v>
          </cell>
          <cell r="E324" t="str">
            <v>A4</v>
          </cell>
        </row>
        <row r="325">
          <cell r="C325" t="str">
            <v>01013023</v>
          </cell>
          <cell r="D325" t="str">
            <v>A4</v>
          </cell>
          <cell r="E325" t="str">
            <v>A4</v>
          </cell>
        </row>
        <row r="326">
          <cell r="C326" t="str">
            <v>01013015</v>
          </cell>
          <cell r="D326" t="str">
            <v>A4</v>
          </cell>
          <cell r="E326" t="str">
            <v>A4</v>
          </cell>
        </row>
        <row r="327">
          <cell r="C327" t="str">
            <v>01029016</v>
          </cell>
          <cell r="D327" t="str">
            <v>A3</v>
          </cell>
          <cell r="E327" t="str">
            <v>A3</v>
          </cell>
        </row>
        <row r="328">
          <cell r="C328" t="str">
            <v>01028013</v>
          </cell>
          <cell r="D328" t="str">
            <v>A4</v>
          </cell>
          <cell r="E328" t="str">
            <v>A4</v>
          </cell>
        </row>
        <row r="329">
          <cell r="C329" t="str">
            <v>01028017</v>
          </cell>
          <cell r="D329" t="str">
            <v>A3</v>
          </cell>
          <cell r="E329" t="str">
            <v>A3</v>
          </cell>
        </row>
        <row r="330">
          <cell r="E330">
            <v>9</v>
          </cell>
        </row>
        <row r="331">
          <cell r="E331">
            <v>9</v>
          </cell>
        </row>
        <row r="332">
          <cell r="C332" t="str">
            <v>01025007</v>
          </cell>
          <cell r="D332" t="str">
            <v>A2</v>
          </cell>
          <cell r="E332" t="str">
            <v>A2</v>
          </cell>
        </row>
        <row r="333">
          <cell r="C333" t="str">
            <v>01025002</v>
          </cell>
          <cell r="D333" t="str">
            <v>A3</v>
          </cell>
          <cell r="E333" t="str">
            <v>A2</v>
          </cell>
        </row>
        <row r="334">
          <cell r="C334" t="str">
            <v>01025016</v>
          </cell>
          <cell r="D334" t="str">
            <v>A3</v>
          </cell>
          <cell r="E334" t="str">
            <v>A3</v>
          </cell>
        </row>
        <row r="335">
          <cell r="C335" t="str">
            <v>01025018</v>
          </cell>
          <cell r="D335" t="str">
            <v>A3</v>
          </cell>
          <cell r="E335" t="str">
            <v>A3</v>
          </cell>
        </row>
        <row r="336">
          <cell r="C336" t="str">
            <v>01009027</v>
          </cell>
          <cell r="D336" t="str">
            <v>A3</v>
          </cell>
          <cell r="E336" t="str">
            <v>A2</v>
          </cell>
        </row>
        <row r="337">
          <cell r="C337" t="str">
            <v>01015053</v>
          </cell>
          <cell r="D337" t="str">
            <v>A3</v>
          </cell>
          <cell r="E337" t="str">
            <v>A3</v>
          </cell>
        </row>
        <row r="338">
          <cell r="C338" t="str">
            <v>01025008</v>
          </cell>
          <cell r="D338" t="str">
            <v>A3</v>
          </cell>
          <cell r="E338" t="str">
            <v>A3</v>
          </cell>
        </row>
        <row r="339">
          <cell r="C339" t="str">
            <v>01025015</v>
          </cell>
          <cell r="D339" t="str">
            <v>A3</v>
          </cell>
          <cell r="E339" t="str">
            <v>A2</v>
          </cell>
        </row>
        <row r="340">
          <cell r="C340" t="str">
            <v>01003014</v>
          </cell>
          <cell r="D340" t="str">
            <v>A1</v>
          </cell>
          <cell r="E340" t="str">
            <v>A1</v>
          </cell>
        </row>
        <row r="341">
          <cell r="E341">
            <v>7</v>
          </cell>
        </row>
        <row r="342">
          <cell r="E342">
            <v>7</v>
          </cell>
        </row>
        <row r="343">
          <cell r="C343" t="str">
            <v>01025029</v>
          </cell>
          <cell r="D343" t="str">
            <v>A1</v>
          </cell>
          <cell r="E343" t="str">
            <v>A1</v>
          </cell>
        </row>
        <row r="344">
          <cell r="C344" t="str">
            <v>01025009</v>
          </cell>
          <cell r="D344" t="str">
            <v>A1</v>
          </cell>
          <cell r="E344" t="str">
            <v>A1</v>
          </cell>
        </row>
        <row r="345">
          <cell r="C345" t="str">
            <v>01016003</v>
          </cell>
          <cell r="D345" t="str">
            <v>A2</v>
          </cell>
          <cell r="E345" t="str">
            <v>A1</v>
          </cell>
        </row>
        <row r="346">
          <cell r="C346" t="str">
            <v>01025033</v>
          </cell>
          <cell r="D346" t="str">
            <v>A2</v>
          </cell>
          <cell r="E346" t="str">
            <v>A1</v>
          </cell>
        </row>
        <row r="347">
          <cell r="C347" t="str">
            <v>01025020</v>
          </cell>
          <cell r="D347" t="str">
            <v>A DN</v>
          </cell>
          <cell r="E347" t="str">
            <v>A DN</v>
          </cell>
        </row>
        <row r="348">
          <cell r="C348" t="str">
            <v>01025012</v>
          </cell>
          <cell r="D348" t="str">
            <v>A3</v>
          </cell>
          <cell r="E348" t="str">
            <v>A2</v>
          </cell>
        </row>
        <row r="349">
          <cell r="C349" t="str">
            <v>01025052</v>
          </cell>
          <cell r="D349" t="str">
            <v>A3</v>
          </cell>
          <cell r="E349" t="str">
            <v>A3</v>
          </cell>
        </row>
        <row r="350">
          <cell r="E350">
            <v>7</v>
          </cell>
        </row>
        <row r="351">
          <cell r="E351">
            <v>4</v>
          </cell>
        </row>
        <row r="352">
          <cell r="C352" t="str">
            <v>01015042</v>
          </cell>
          <cell r="D352" t="str">
            <v>A2</v>
          </cell>
          <cell r="E352" t="str">
            <v>A2</v>
          </cell>
        </row>
        <row r="353">
          <cell r="C353" t="str">
            <v>01018003</v>
          </cell>
          <cell r="D353" t="str">
            <v>A4</v>
          </cell>
          <cell r="E353" t="str">
            <v>A4</v>
          </cell>
        </row>
        <row r="354">
          <cell r="C354" t="str">
            <v>01018002</v>
          </cell>
          <cell r="D354" t="str">
            <v>A3</v>
          </cell>
          <cell r="E354" t="str">
            <v>A3</v>
          </cell>
        </row>
        <row r="355">
          <cell r="C355" t="str">
            <v>01018005</v>
          </cell>
          <cell r="D355" t="str">
            <v>A2</v>
          </cell>
          <cell r="E355" t="str">
            <v>A2</v>
          </cell>
        </row>
        <row r="356">
          <cell r="E356">
            <v>3</v>
          </cell>
        </row>
        <row r="357">
          <cell r="C357" t="str">
            <v>01018008</v>
          </cell>
          <cell r="D357" t="str">
            <v>A2</v>
          </cell>
          <cell r="E357" t="str">
            <v>A2</v>
          </cell>
        </row>
        <row r="358">
          <cell r="C358" t="str">
            <v>01018007</v>
          </cell>
          <cell r="D358" t="str">
            <v>A4</v>
          </cell>
          <cell r="E358" t="str">
            <v>A4</v>
          </cell>
        </row>
        <row r="359">
          <cell r="C359" t="str">
            <v>01018009</v>
          </cell>
          <cell r="D359" t="str">
            <v>A3</v>
          </cell>
          <cell r="E359" t="str">
            <v>A3</v>
          </cell>
        </row>
        <row r="360">
          <cell r="E360">
            <v>11</v>
          </cell>
        </row>
        <row r="361">
          <cell r="E361">
            <v>7</v>
          </cell>
        </row>
        <row r="362">
          <cell r="C362" t="str">
            <v>01004005</v>
          </cell>
          <cell r="D362" t="str">
            <v>A1</v>
          </cell>
          <cell r="E362" t="str">
            <v>A1</v>
          </cell>
        </row>
        <row r="363">
          <cell r="C363" t="str">
            <v>01002021</v>
          </cell>
          <cell r="D363" t="str">
            <v>A1</v>
          </cell>
          <cell r="E363" t="str">
            <v>A1</v>
          </cell>
        </row>
        <row r="364">
          <cell r="C364" t="str">
            <v>01019002</v>
          </cell>
          <cell r="D364" t="str">
            <v>A3</v>
          </cell>
          <cell r="E364" t="str">
            <v>A3</v>
          </cell>
        </row>
        <row r="365">
          <cell r="C365" t="str">
            <v>01015028</v>
          </cell>
          <cell r="D365" t="str">
            <v>A1</v>
          </cell>
          <cell r="E365" t="str">
            <v>A1</v>
          </cell>
        </row>
        <row r="366">
          <cell r="C366" t="str">
            <v>01008034</v>
          </cell>
          <cell r="D366" t="str">
            <v>A2</v>
          </cell>
          <cell r="E366" t="str">
            <v>A2</v>
          </cell>
        </row>
        <row r="367">
          <cell r="C367" t="str">
            <v>01015026</v>
          </cell>
          <cell r="D367" t="str">
            <v>A2</v>
          </cell>
          <cell r="E367" t="str">
            <v>A2</v>
          </cell>
        </row>
        <row r="368">
          <cell r="C368" t="str">
            <v>01007005</v>
          </cell>
          <cell r="D368" t="str">
            <v>A2</v>
          </cell>
          <cell r="E368" t="str">
            <v>A2</v>
          </cell>
        </row>
        <row r="369">
          <cell r="E369">
            <v>4</v>
          </cell>
        </row>
        <row r="370">
          <cell r="C370" t="str">
            <v>01019001</v>
          </cell>
          <cell r="D370" t="str">
            <v>A3</v>
          </cell>
          <cell r="E370" t="str">
            <v>A3</v>
          </cell>
        </row>
        <row r="371">
          <cell r="C371" t="str">
            <v>01005005</v>
          </cell>
          <cell r="D371" t="str">
            <v>A1</v>
          </cell>
          <cell r="E371" t="str">
            <v>A1</v>
          </cell>
        </row>
        <row r="372">
          <cell r="C372" t="str">
            <v>01017008</v>
          </cell>
          <cell r="D372" t="str">
            <v>A2</v>
          </cell>
          <cell r="E372" t="str">
            <v>A2</v>
          </cell>
        </row>
        <row r="373">
          <cell r="C373" t="str">
            <v>01019003</v>
          </cell>
          <cell r="D373" t="str">
            <v>A2</v>
          </cell>
          <cell r="E373" t="str">
            <v>A2</v>
          </cell>
        </row>
        <row r="374">
          <cell r="E374">
            <v>3</v>
          </cell>
        </row>
        <row r="375">
          <cell r="E375">
            <v>2</v>
          </cell>
        </row>
        <row r="376">
          <cell r="C376" t="str">
            <v>01021001</v>
          </cell>
          <cell r="D376" t="str">
            <v>A1</v>
          </cell>
          <cell r="E376" t="str">
            <v>A2</v>
          </cell>
        </row>
        <row r="377">
          <cell r="C377" t="str">
            <v>01021003</v>
          </cell>
          <cell r="D377" t="str">
            <v>A2</v>
          </cell>
          <cell r="E377" t="str">
            <v>A3</v>
          </cell>
        </row>
        <row r="378">
          <cell r="E378">
            <v>1</v>
          </cell>
        </row>
        <row r="379">
          <cell r="C379" t="str">
            <v>01021004</v>
          </cell>
          <cell r="D379" t="str">
            <v>A2</v>
          </cell>
          <cell r="E379" t="str">
            <v>A3</v>
          </cell>
        </row>
        <row r="380">
          <cell r="E380">
            <v>6</v>
          </cell>
        </row>
        <row r="381">
          <cell r="E381">
            <v>4</v>
          </cell>
        </row>
        <row r="382">
          <cell r="C382" t="str">
            <v>01017003</v>
          </cell>
          <cell r="D382" t="str">
            <v>A1</v>
          </cell>
          <cell r="E382" t="str">
            <v>A1</v>
          </cell>
        </row>
        <row r="383">
          <cell r="C383" t="str">
            <v>01023002</v>
          </cell>
          <cell r="D383" t="str">
            <v>A1</v>
          </cell>
          <cell r="E383" t="str">
            <v>A1</v>
          </cell>
        </row>
        <row r="384">
          <cell r="C384" t="str">
            <v>01017010</v>
          </cell>
          <cell r="D384" t="str">
            <v>A1</v>
          </cell>
          <cell r="E384" t="str">
            <v>A1</v>
          </cell>
        </row>
        <row r="385">
          <cell r="C385" t="str">
            <v>01018004</v>
          </cell>
          <cell r="D385" t="str">
            <v>A3</v>
          </cell>
          <cell r="E385" t="str">
            <v>A3</v>
          </cell>
        </row>
        <row r="386">
          <cell r="E386">
            <v>2</v>
          </cell>
        </row>
        <row r="387">
          <cell r="C387" t="str">
            <v>01025013</v>
          </cell>
          <cell r="D387" t="str">
            <v>B2</v>
          </cell>
          <cell r="E387" t="str">
            <v>B2</v>
          </cell>
        </row>
        <row r="388">
          <cell r="C388" t="str">
            <v>01031001</v>
          </cell>
          <cell r="D388" t="str">
            <v>A2</v>
          </cell>
          <cell r="E388" t="str">
            <v>A1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5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5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5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5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360.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6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
  <sheetViews>
    <sheetView workbookViewId="0"/>
  </sheetViews>
  <sheetFormatPr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
  <sheetViews>
    <sheetView workbookViewId="0"/>
  </sheetViews>
  <sheetFormatPr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
  <sheetViews>
    <sheetView workbookViewId="0"/>
  </sheetViews>
  <sheetFormatPr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
  <sheetViews>
    <sheetView workbookViewId="0"/>
  </sheetViews>
  <sheetFormatPr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
  <sheetViews>
    <sheetView workbookViewId="0"/>
  </sheetViews>
  <sheetFormatPr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
  <sheetViews>
    <sheetView workbookViewId="0"/>
  </sheetViews>
  <sheetFormatPr defaultRowHeight="15" x14ac:dyDescent="0.2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
  <sheetViews>
    <sheetView workbookViewId="0"/>
  </sheetViews>
  <sheetFormatPr defaultRowHeight="15" x14ac:dyDescent="0.2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5" x14ac:dyDescent="0.2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
  <sheetViews>
    <sheetView workbookViewId="0"/>
  </sheetViews>
  <sheetFormatPr defaultRowHeight="15" x14ac:dyDescent="0.2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
  <sheetViews>
    <sheetView workbookViewId="0"/>
  </sheetViews>
  <sheetFormatPr defaultRowHeight="15" x14ac:dyDescent="0.2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
  <sheetViews>
    <sheetView workbookViewId="0"/>
  </sheetViews>
  <sheetFormatPr defaultRowHeight="15" x14ac:dyDescent="0.2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
  <sheetViews>
    <sheetView workbookViewId="0"/>
  </sheetViews>
  <sheetFormatPr defaultRowHeight="15" x14ac:dyDescent="0.2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
  <sheetViews>
    <sheetView workbookViewId="0"/>
  </sheetViews>
  <sheetFormatPr defaultRowHeight="15" x14ac:dyDescent="0.25"/>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workbookViewId="0"/>
  </sheetViews>
  <sheetFormatPr defaultRowHeight="15" x14ac:dyDescent="0.25"/>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
  <sheetViews>
    <sheetView workbookViewId="0"/>
  </sheetViews>
  <sheetFormatPr defaultRowHeight="15" x14ac:dyDescent="0.25"/>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
  <sheetViews>
    <sheetView workbookViewId="0"/>
  </sheetViews>
  <sheetFormatPr defaultRowHeight="15" x14ac:dyDescent="0.2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
  <sheetViews>
    <sheetView workbookViewId="0"/>
  </sheetViews>
  <sheetFormatPr defaultRowHeight="15" x14ac:dyDescent="0.25"/>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
  <sheetViews>
    <sheetView workbookViewId="0"/>
  </sheetViews>
  <sheetFormatPr defaultRowHeight="15" x14ac:dyDescent="0.25"/>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
  <sheetViews>
    <sheetView workbookViewId="0"/>
  </sheetViews>
  <sheetFormatPr defaultRowHeight="15" x14ac:dyDescent="0.25"/>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
  <sheetViews>
    <sheetView workbookViewId="0"/>
  </sheetViews>
  <sheetFormatPr defaultRowHeight="15" x14ac:dyDescent="0.25"/>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
  <sheetViews>
    <sheetView workbookViewId="0"/>
  </sheetViews>
  <sheetFormatPr defaultRowHeight="15" x14ac:dyDescent="0.25"/>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
  <sheetViews>
    <sheetView workbookViewId="0"/>
  </sheetViews>
  <sheetFormatPr defaultRowHeight="15" x14ac:dyDescent="0.25"/>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
  <sheetViews>
    <sheetView workbookViewId="0"/>
  </sheetViews>
  <sheetFormatPr defaultRowHeight="15" x14ac:dyDescent="0.25"/>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
  <sheetViews>
    <sheetView workbookViewId="0"/>
  </sheetViews>
  <sheetFormatPr defaultRowHeight="15" x14ac:dyDescent="0.25"/>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
  <sheetViews>
    <sheetView workbookViewId="0"/>
  </sheetViews>
  <sheetFormatPr defaultRowHeight="15" x14ac:dyDescent="0.25"/>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
  <sheetViews>
    <sheetView workbookViewId="0"/>
  </sheetViews>
  <sheetFormatPr defaultRowHeight="15" x14ac:dyDescent="0.25"/>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
  <sheetViews>
    <sheetView workbookViewId="0"/>
  </sheetViews>
  <sheetFormatPr defaultRowHeight="15" x14ac:dyDescent="0.25"/>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
  <sheetViews>
    <sheetView workbookViewId="0"/>
  </sheetViews>
  <sheetFormatPr defaultRowHeight="15" x14ac:dyDescent="0.25"/>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
  <sheetViews>
    <sheetView workbookViewId="0"/>
  </sheetViews>
  <sheetFormatPr defaultRowHeight="15" x14ac:dyDescent="0.25"/>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
  <sheetViews>
    <sheetView workbookViewId="0"/>
  </sheetViews>
  <sheetFormatPr defaultRowHeight="15" x14ac:dyDescent="0.25"/>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
  <sheetViews>
    <sheetView workbookViewId="0"/>
  </sheetViews>
  <sheetFormatPr defaultRowHeight="15" x14ac:dyDescent="0.25"/>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
  <sheetViews>
    <sheetView workbookViewId="0"/>
  </sheetViews>
  <sheetFormatPr defaultRowHeight="15" x14ac:dyDescent="0.25"/>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
  <sheetViews>
    <sheetView workbookViewId="0"/>
  </sheetViews>
  <sheetFormatPr defaultRowHeight="15" x14ac:dyDescent="0.25"/>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
  <sheetViews>
    <sheetView workbookViewId="0"/>
  </sheetViews>
  <sheetFormatPr defaultRowHeight="15" x14ac:dyDescent="0.25"/>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
  <sheetViews>
    <sheetView workbookViewId="0"/>
  </sheetViews>
  <sheetFormatPr defaultRowHeight="15" x14ac:dyDescent="0.25"/>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
  <sheetViews>
    <sheetView workbookViewId="0"/>
  </sheetViews>
  <sheetFormatPr defaultRowHeight="15" x14ac:dyDescent="0.25"/>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
  <sheetViews>
    <sheetView workbookViewId="0"/>
  </sheetViews>
  <sheetFormatPr defaultRowHeight="15" x14ac:dyDescent="0.25"/>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
  <sheetViews>
    <sheetView workbookViewId="0"/>
  </sheetViews>
  <sheetFormatPr defaultRowHeight="15" x14ac:dyDescent="0.25"/>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
  <sheetViews>
    <sheetView workbookViewId="0"/>
  </sheetViews>
  <sheetFormatPr defaultRowHeight="15" x14ac:dyDescent="0.25"/>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
  <sheetViews>
    <sheetView workbookViewId="0"/>
  </sheetViews>
  <sheetFormatPr defaultRowHeight="15" x14ac:dyDescent="0.25"/>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
  <sheetViews>
    <sheetView workbookViewId="0"/>
  </sheetViews>
  <sheetFormatPr defaultRowHeight="15" x14ac:dyDescent="0.25"/>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
  <sheetViews>
    <sheetView workbookViewId="0"/>
  </sheetViews>
  <sheetFormatPr defaultRowHeight="15" x14ac:dyDescent="0.25"/>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
  <sheetViews>
    <sheetView workbookViewId="0"/>
  </sheetViews>
  <sheetFormatPr defaultRowHeight="15" x14ac:dyDescent="0.25"/>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
  <sheetViews>
    <sheetView workbookViewId="0"/>
  </sheetViews>
  <sheetFormatPr defaultRowHeight="15" x14ac:dyDescent="0.25"/>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
  <sheetViews>
    <sheetView workbookViewId="0"/>
  </sheetViews>
  <sheetFormatPr defaultRowHeight="15" x14ac:dyDescent="0.25"/>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
  <sheetViews>
    <sheetView workbookViewId="0"/>
  </sheetViews>
  <sheetFormatPr defaultRowHeight="15" x14ac:dyDescent="0.25"/>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
  <sheetViews>
    <sheetView workbookViewId="0"/>
  </sheetViews>
  <sheetFormatPr defaultRowHeight="15" x14ac:dyDescent="0.25"/>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
  <sheetViews>
    <sheetView workbookViewId="0"/>
  </sheetViews>
  <sheetFormatPr defaultRowHeight="15" x14ac:dyDescent="0.25"/>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
  <sheetViews>
    <sheetView workbookViewId="0"/>
  </sheetViews>
  <sheetFormatPr defaultRowHeight="15" x14ac:dyDescent="0.25"/>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
  <sheetViews>
    <sheetView workbookViewId="0"/>
  </sheetViews>
  <sheetFormatPr defaultRowHeight="15" x14ac:dyDescent="0.25"/>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
  <sheetViews>
    <sheetView workbookViewId="0"/>
  </sheetViews>
  <sheetFormatPr defaultRowHeight="15" x14ac:dyDescent="0.25"/>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
  <sheetViews>
    <sheetView workbookViewId="0"/>
  </sheetViews>
  <sheetFormatPr defaultRowHeight="15" x14ac:dyDescent="0.25"/>
  <sheetData/>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
  <sheetViews>
    <sheetView workbookViewId="0"/>
  </sheetViews>
  <sheetFormatPr defaultRowHeight="15" x14ac:dyDescent="0.25"/>
  <sheetData/>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
  <sheetViews>
    <sheetView workbookViewId="0"/>
  </sheetViews>
  <sheetFormatPr defaultRowHeight="15" x14ac:dyDescent="0.25"/>
  <sheetData/>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
  <sheetViews>
    <sheetView workbookViewId="0"/>
  </sheetViews>
  <sheetFormatPr defaultRowHeight="15" x14ac:dyDescent="0.25"/>
  <sheetData/>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
  <sheetViews>
    <sheetView workbookViewId="0"/>
  </sheetViews>
  <sheetFormatPr defaultRowHeight="15" x14ac:dyDescent="0.25"/>
  <sheetData/>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
  <sheetViews>
    <sheetView workbookViewId="0"/>
  </sheetViews>
  <sheetFormatPr defaultRowHeight="15" x14ac:dyDescent="0.25"/>
  <sheetData/>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
  <sheetViews>
    <sheetView workbookViewId="0"/>
  </sheetViews>
  <sheetFormatPr defaultRowHeight="15" x14ac:dyDescent="0.25"/>
  <sheetData/>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
  <sheetViews>
    <sheetView workbookViewId="0"/>
  </sheetViews>
  <sheetFormatPr defaultRowHeight="15" x14ac:dyDescent="0.25"/>
  <sheetData/>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
  <sheetViews>
    <sheetView workbookViewId="0"/>
  </sheetViews>
  <sheetFormatPr defaultRowHeight="15" x14ac:dyDescent="0.25"/>
  <sheetData/>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
  <sheetViews>
    <sheetView workbookViewId="0"/>
  </sheetViews>
  <sheetFormatPr defaultRowHeight="15" x14ac:dyDescent="0.25"/>
  <sheetData/>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
  <sheetViews>
    <sheetView workbookViewId="0"/>
  </sheetViews>
  <sheetFormatPr defaultRowHeight="15" x14ac:dyDescent="0.25"/>
  <sheetData/>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
  <sheetViews>
    <sheetView workbookViewId="0"/>
  </sheetViews>
  <sheetFormatPr defaultRowHeight="15" x14ac:dyDescent="0.25"/>
  <sheetData/>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
  <sheetViews>
    <sheetView workbookViewId="0"/>
  </sheetViews>
  <sheetFormatPr defaultRowHeight="15" x14ac:dyDescent="0.25"/>
  <sheetData/>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dimension ref="A1"/>
  <sheetViews>
    <sheetView workbookViewId="0"/>
  </sheetViews>
  <sheetFormatPr defaultRowHeight="15" x14ac:dyDescent="0.25"/>
  <sheetData/>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5"/>
  <dimension ref="A1"/>
  <sheetViews>
    <sheetView workbookViewId="0"/>
  </sheetViews>
  <sheetFormatPr defaultRowHeight="15" x14ac:dyDescent="0.25"/>
  <sheetData/>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
  <sheetViews>
    <sheetView workbookViewId="0"/>
  </sheetViews>
  <sheetFormatPr defaultRowHeight="15" x14ac:dyDescent="0.25"/>
  <sheetData/>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7"/>
  <dimension ref="A1"/>
  <sheetViews>
    <sheetView workbookViewId="0"/>
  </sheetViews>
  <sheetFormatPr defaultRowHeight="15" x14ac:dyDescent="0.25"/>
  <sheetData/>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dimension ref="A1"/>
  <sheetViews>
    <sheetView workbookViewId="0"/>
  </sheetViews>
  <sheetFormatPr defaultRowHeight="15" x14ac:dyDescent="0.25"/>
  <sheetData/>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dimension ref="A1"/>
  <sheetViews>
    <sheetView workbookViewId="0"/>
  </sheetViews>
  <sheetFormatPr defaultRowHeight="15" x14ac:dyDescent="0.25"/>
  <sheetData/>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dimension ref="A1"/>
  <sheetViews>
    <sheetView workbookViewId="0"/>
  </sheetViews>
  <sheetFormatPr defaultRowHeight="15" x14ac:dyDescent="0.25"/>
  <sheetData/>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dimension ref="A1"/>
  <sheetViews>
    <sheetView workbookViewId="0"/>
  </sheetViews>
  <sheetFormatPr defaultRowHeight="15" x14ac:dyDescent="0.25"/>
  <sheetData/>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dimension ref="A1"/>
  <sheetViews>
    <sheetView workbookViewId="0"/>
  </sheetViews>
  <sheetFormatPr defaultRowHeight="15" x14ac:dyDescent="0.25"/>
  <sheetData/>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dimension ref="A1"/>
  <sheetViews>
    <sheetView workbookViewId="0"/>
  </sheetViews>
  <sheetFormatPr defaultRowHeight="15" x14ac:dyDescent="0.25"/>
  <sheetData/>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dimension ref="A1"/>
  <sheetViews>
    <sheetView workbookViewId="0"/>
  </sheetViews>
  <sheetFormatPr defaultRowHeight="15" x14ac:dyDescent="0.25"/>
  <sheetData/>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dimension ref="A1"/>
  <sheetViews>
    <sheetView workbookViewId="0"/>
  </sheetViews>
  <sheetFormatPr defaultRowHeight="15" x14ac:dyDescent="0.25"/>
  <sheetData/>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6"/>
  <dimension ref="A1"/>
  <sheetViews>
    <sheetView workbookViewId="0"/>
  </sheetViews>
  <sheetFormatPr defaultRowHeight="15" x14ac:dyDescent="0.25"/>
  <sheetData/>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7"/>
  <dimension ref="A1"/>
  <sheetViews>
    <sheetView workbookViewId="0"/>
  </sheetViews>
  <sheetFormatPr defaultRowHeight="15" x14ac:dyDescent="0.25"/>
  <sheetData/>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8"/>
  <dimension ref="A1"/>
  <sheetViews>
    <sheetView workbookViewId="0"/>
  </sheetViews>
  <sheetFormatPr defaultRowHeight="15" x14ac:dyDescent="0.25"/>
  <sheetData/>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dimension ref="A1"/>
  <sheetViews>
    <sheetView workbookViewId="0"/>
  </sheetViews>
  <sheetFormatPr defaultRowHeight="15" x14ac:dyDescent="0.25"/>
  <sheetData/>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0"/>
  <dimension ref="A1"/>
  <sheetViews>
    <sheetView workbookViewId="0"/>
  </sheetViews>
  <sheetFormatPr defaultRowHeight="15" x14ac:dyDescent="0.25"/>
  <sheetData/>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A1"/>
  <sheetViews>
    <sheetView workbookViewId="0"/>
  </sheetViews>
  <sheetFormatPr defaultRowHeight="15" x14ac:dyDescent="0.25"/>
  <sheetData/>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dimension ref="A1"/>
  <sheetViews>
    <sheetView workbookViewId="0"/>
  </sheetViews>
  <sheetFormatPr defaultRowHeight="15" x14ac:dyDescent="0.25"/>
  <sheetData/>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3"/>
  <dimension ref="A1"/>
  <sheetViews>
    <sheetView workbookViewId="0"/>
  </sheetViews>
  <sheetFormatPr defaultRowHeight="15" x14ac:dyDescent="0.25"/>
  <sheetData/>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dimension ref="A1"/>
  <sheetViews>
    <sheetView workbookViewId="0"/>
  </sheetViews>
  <sheetFormatPr defaultRowHeight="15" x14ac:dyDescent="0.25"/>
  <sheetData/>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5"/>
  <dimension ref="A1"/>
  <sheetViews>
    <sheetView workbookViewId="0"/>
  </sheetViews>
  <sheetFormatPr defaultRowHeight="15" x14ac:dyDescent="0.25"/>
  <sheetData/>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dimension ref="A1"/>
  <sheetViews>
    <sheetView workbookViewId="0"/>
  </sheetViews>
  <sheetFormatPr defaultRowHeight="15" x14ac:dyDescent="0.25"/>
  <sheetData/>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7"/>
  <dimension ref="A1"/>
  <sheetViews>
    <sheetView workbookViewId="0"/>
  </sheetViews>
  <sheetFormatPr defaultRowHeight="15" x14ac:dyDescent="0.25"/>
  <sheetData/>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dimension ref="A1"/>
  <sheetViews>
    <sheetView workbookViewId="0"/>
  </sheetViews>
  <sheetFormatPr defaultRowHeight="15" x14ac:dyDescent="0.25"/>
  <sheetData/>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dimension ref="A1"/>
  <sheetViews>
    <sheetView workbookViewId="0"/>
  </sheetViews>
  <sheetFormatPr defaultRowHeight="15" x14ac:dyDescent="0.25"/>
  <sheetData/>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0"/>
  <dimension ref="A1"/>
  <sheetViews>
    <sheetView workbookViewId="0"/>
  </sheetViews>
  <sheetFormatPr defaultRowHeight="15" x14ac:dyDescent="0.25"/>
  <sheetData/>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1"/>
  <dimension ref="A1"/>
  <sheetViews>
    <sheetView workbookViewId="0"/>
  </sheetViews>
  <sheetFormatPr defaultRowHeight="15" x14ac:dyDescent="0.25"/>
  <sheetData/>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2"/>
  <dimension ref="A1"/>
  <sheetViews>
    <sheetView workbookViewId="0"/>
  </sheetViews>
  <sheetFormatPr defaultRowHeight="15" x14ac:dyDescent="0.25"/>
  <sheetData/>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dimension ref="A1"/>
  <sheetViews>
    <sheetView workbookViewId="0"/>
  </sheetViews>
  <sheetFormatPr defaultRowHeight="15" x14ac:dyDescent="0.25"/>
  <sheetData/>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4"/>
  <dimension ref="A1"/>
  <sheetViews>
    <sheetView workbookViewId="0"/>
  </sheetViews>
  <sheetFormatPr defaultRowHeight="15" x14ac:dyDescent="0.25"/>
  <sheetData/>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dimension ref="A1"/>
  <sheetViews>
    <sheetView workbookViewId="0"/>
  </sheetViews>
  <sheetFormatPr defaultRowHeight="15" x14ac:dyDescent="0.25"/>
  <sheetData/>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dimension ref="A1"/>
  <sheetViews>
    <sheetView workbookViewId="0"/>
  </sheetViews>
  <sheetFormatPr defaultRowHeight="15" x14ac:dyDescent="0.25"/>
  <sheetData/>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dimension ref="A1"/>
  <sheetViews>
    <sheetView workbookViewId="0"/>
  </sheetViews>
  <sheetFormatPr defaultRowHeight="15" x14ac:dyDescent="0.25"/>
  <sheetData/>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dimension ref="A1"/>
  <sheetViews>
    <sheetView workbookViewId="0"/>
  </sheetViews>
  <sheetFormatPr defaultRowHeight="15" x14ac:dyDescent="0.25"/>
  <sheetData/>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9"/>
  <dimension ref="A1"/>
  <sheetViews>
    <sheetView workbookViewId="0"/>
  </sheetViews>
  <sheetFormatPr defaultRowHeight="15" x14ac:dyDescent="0.25"/>
  <sheetData/>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0"/>
  <dimension ref="A1"/>
  <sheetViews>
    <sheetView workbookViewId="0"/>
  </sheetViews>
  <sheetFormatPr defaultRowHeight="15" x14ac:dyDescent="0.25"/>
  <sheetData/>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1"/>
  <dimension ref="A1"/>
  <sheetViews>
    <sheetView workbookViewId="0"/>
  </sheetViews>
  <sheetFormatPr defaultRowHeight="15" x14ac:dyDescent="0.25"/>
  <sheetData/>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2"/>
  <dimension ref="A1"/>
  <sheetViews>
    <sheetView workbookViewId="0"/>
  </sheetViews>
  <sheetFormatPr defaultRowHeight="15" x14ac:dyDescent="0.25"/>
  <sheetData/>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3"/>
  <dimension ref="A1"/>
  <sheetViews>
    <sheetView workbookViewId="0"/>
  </sheetViews>
  <sheetFormatPr defaultRowHeight="15" x14ac:dyDescent="0.25"/>
  <sheetData/>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4"/>
  <dimension ref="A1"/>
  <sheetViews>
    <sheetView workbookViewId="0"/>
  </sheetViews>
  <sheetFormatPr defaultRowHeight="15" x14ac:dyDescent="0.25"/>
  <sheetData/>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5"/>
  <dimension ref="A1"/>
  <sheetViews>
    <sheetView workbookViewId="0"/>
  </sheetViews>
  <sheetFormatPr defaultRowHeight="15" x14ac:dyDescent="0.25"/>
  <sheetData/>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6"/>
  <dimension ref="A1"/>
  <sheetViews>
    <sheetView workbookViewId="0"/>
  </sheetViews>
  <sheetFormatPr defaultRowHeight="15" x14ac:dyDescent="0.25"/>
  <sheetData/>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7"/>
  <dimension ref="A1"/>
  <sheetViews>
    <sheetView workbookViewId="0"/>
  </sheetViews>
  <sheetFormatPr defaultRowHeight="15" x14ac:dyDescent="0.25"/>
  <sheetData/>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8"/>
  <dimension ref="A1"/>
  <sheetViews>
    <sheetView workbookViewId="0"/>
  </sheetViews>
  <sheetFormatPr defaultRowHeight="15" x14ac:dyDescent="0.25"/>
  <sheetData/>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9"/>
  <dimension ref="A1"/>
  <sheetViews>
    <sheetView workbookViewId="0"/>
  </sheetViews>
  <sheetFormatPr defaultRowHeight="15" x14ac:dyDescent="0.25"/>
  <sheetData/>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0"/>
  <dimension ref="A1"/>
  <sheetViews>
    <sheetView workbookViewId="0"/>
  </sheetViews>
  <sheetFormatPr defaultRowHeight="15" x14ac:dyDescent="0.25"/>
  <sheetData/>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1"/>
  <dimension ref="A1"/>
  <sheetViews>
    <sheetView workbookViewId="0"/>
  </sheetViews>
  <sheetFormatPr defaultRowHeight="15" x14ac:dyDescent="0.25"/>
  <sheetData/>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2"/>
  <dimension ref="A1"/>
  <sheetViews>
    <sheetView workbookViewId="0"/>
  </sheetViews>
  <sheetFormatPr defaultRowHeight="15" x14ac:dyDescent="0.25"/>
  <sheetData/>
  <pageMargins left="0.7" right="0.7" top="0.75" bottom="0.75" header="0.3" footer="0.3"/>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3"/>
  <dimension ref="A1"/>
  <sheetViews>
    <sheetView workbookViewId="0"/>
  </sheetViews>
  <sheetFormatPr defaultRowHeight="15" x14ac:dyDescent="0.25"/>
  <sheetData/>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4"/>
  <dimension ref="A1"/>
  <sheetViews>
    <sheetView workbookViewId="0"/>
  </sheetViews>
  <sheetFormatPr defaultRowHeight="15" x14ac:dyDescent="0.25"/>
  <sheetData/>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5"/>
  <dimension ref="A1"/>
  <sheetViews>
    <sheetView workbookViewId="0"/>
  </sheetViews>
  <sheetFormatPr defaultRowHeight="15" x14ac:dyDescent="0.25"/>
  <sheetData/>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6"/>
  <dimension ref="A1"/>
  <sheetViews>
    <sheetView workbookViewId="0"/>
  </sheetViews>
  <sheetFormatPr defaultRowHeight="15" x14ac:dyDescent="0.25"/>
  <sheetData/>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7"/>
  <dimension ref="A1"/>
  <sheetViews>
    <sheetView workbookViewId="0"/>
  </sheetViews>
  <sheetFormatPr defaultRowHeight="15" x14ac:dyDescent="0.25"/>
  <sheetData/>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8"/>
  <dimension ref="A1"/>
  <sheetViews>
    <sheetView workbookViewId="0"/>
  </sheetViews>
  <sheetFormatPr defaultRowHeight="15" x14ac:dyDescent="0.25"/>
  <sheetData/>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9"/>
  <dimension ref="A1"/>
  <sheetViews>
    <sheetView workbookViewId="0"/>
  </sheetViews>
  <sheetFormatPr defaultRowHeight="15" x14ac:dyDescent="0.25"/>
  <sheetData/>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0"/>
  <dimension ref="A1"/>
  <sheetViews>
    <sheetView workbookViewId="0"/>
  </sheetViews>
  <sheetFormatPr defaultRowHeight="15" x14ac:dyDescent="0.25"/>
  <sheetData/>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1"/>
  <dimension ref="A1"/>
  <sheetViews>
    <sheetView workbookViewId="0"/>
  </sheetViews>
  <sheetFormatPr defaultRowHeight="15" x14ac:dyDescent="0.25"/>
  <sheetData/>
  <pageMargins left="0.7" right="0.7" top="0.75" bottom="0.75" header="0.3" footer="0.3"/>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2"/>
  <dimension ref="A1"/>
  <sheetViews>
    <sheetView workbookViewId="0"/>
  </sheetViews>
  <sheetFormatPr defaultRowHeight="15" x14ac:dyDescent="0.25"/>
  <sheetData/>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3"/>
  <dimension ref="A1"/>
  <sheetViews>
    <sheetView workbookViewId="0"/>
  </sheetViews>
  <sheetFormatPr defaultRowHeight="15" x14ac:dyDescent="0.25"/>
  <sheetData/>
  <pageMargins left="0.7" right="0.7" top="0.75" bottom="0.75" header="0.3" footer="0.3"/>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4"/>
  <dimension ref="A1"/>
  <sheetViews>
    <sheetView workbookViewId="0"/>
  </sheetViews>
  <sheetFormatPr defaultRowHeight="15" x14ac:dyDescent="0.25"/>
  <sheetData/>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5"/>
  <dimension ref="A1"/>
  <sheetViews>
    <sheetView workbookViewId="0"/>
  </sheetViews>
  <sheetFormatPr defaultRowHeight="15" x14ac:dyDescent="0.25"/>
  <sheetData/>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6"/>
  <dimension ref="A1"/>
  <sheetViews>
    <sheetView workbookViewId="0"/>
  </sheetViews>
  <sheetFormatPr defaultRowHeight="15" x14ac:dyDescent="0.25"/>
  <sheetData/>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7"/>
  <dimension ref="A1"/>
  <sheetViews>
    <sheetView workbookViewId="0"/>
  </sheetViews>
  <sheetFormatPr defaultRowHeight="15" x14ac:dyDescent="0.25"/>
  <sheetData/>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8"/>
  <dimension ref="A1"/>
  <sheetViews>
    <sheetView workbookViewId="0"/>
  </sheetViews>
  <sheetFormatPr defaultRowHeight="15" x14ac:dyDescent="0.25"/>
  <sheetData/>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9"/>
  <dimension ref="A1"/>
  <sheetViews>
    <sheetView workbookViewId="0"/>
  </sheetViews>
  <sheetFormatPr defaultRowHeight="15" x14ac:dyDescent="0.25"/>
  <sheetData/>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0"/>
  <dimension ref="A1"/>
  <sheetViews>
    <sheetView workbookViewId="0"/>
  </sheetViews>
  <sheetFormatPr defaultRowHeight="15" x14ac:dyDescent="0.25"/>
  <sheetData/>
  <pageMargins left="0.7" right="0.7" top="0.75" bottom="0.75" header="0.3" footer="0.3"/>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1"/>
  <dimension ref="A1"/>
  <sheetViews>
    <sheetView workbookViewId="0"/>
  </sheetViews>
  <sheetFormatPr defaultRowHeight="15" x14ac:dyDescent="0.25"/>
  <sheetData/>
  <pageMargins left="0.7" right="0.7" top="0.75" bottom="0.75" header="0.3" footer="0.3"/>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2"/>
  <dimension ref="A1"/>
  <sheetViews>
    <sheetView workbookViewId="0"/>
  </sheetViews>
  <sheetFormatPr defaultRowHeight="15" x14ac:dyDescent="0.25"/>
  <sheetData/>
  <pageMargins left="0.7" right="0.7" top="0.75" bottom="0.75" header="0.3" footer="0.3"/>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3"/>
  <dimension ref="A1"/>
  <sheetViews>
    <sheetView workbookViewId="0"/>
  </sheetViews>
  <sheetFormatPr defaultRowHeight="15" x14ac:dyDescent="0.25"/>
  <sheetData/>
  <pageMargins left="0.7" right="0.7" top="0.75" bottom="0.75" header="0.3" footer="0.3"/>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4"/>
  <dimension ref="A1"/>
  <sheetViews>
    <sheetView workbookViewId="0"/>
  </sheetViews>
  <sheetFormatPr defaultRowHeight="15" x14ac:dyDescent="0.25"/>
  <sheetData/>
  <pageMargins left="0.7" right="0.7" top="0.75" bottom="0.75" header="0.3" footer="0.3"/>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5"/>
  <dimension ref="A1"/>
  <sheetViews>
    <sheetView workbookViewId="0"/>
  </sheetViews>
  <sheetFormatPr defaultRowHeight="15" x14ac:dyDescent="0.25"/>
  <sheetData/>
  <pageMargins left="0.7" right="0.7" top="0.75" bottom="0.75" header="0.3" footer="0.3"/>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6"/>
  <dimension ref="A1"/>
  <sheetViews>
    <sheetView workbookViewId="0"/>
  </sheetViews>
  <sheetFormatPr defaultRowHeight="15" x14ac:dyDescent="0.25"/>
  <sheetData/>
  <pageMargins left="0.7" right="0.7" top="0.75" bottom="0.75" header="0.3" footer="0.3"/>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7"/>
  <dimension ref="A1"/>
  <sheetViews>
    <sheetView workbookViewId="0"/>
  </sheetViews>
  <sheetFormatPr defaultRowHeight="15" x14ac:dyDescent="0.25"/>
  <sheetData/>
  <pageMargins left="0.7" right="0.7" top="0.75" bottom="0.75" header="0.3" footer="0.3"/>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8"/>
  <dimension ref="A1"/>
  <sheetViews>
    <sheetView workbookViewId="0"/>
  </sheetViews>
  <sheetFormatPr defaultRowHeight="15" x14ac:dyDescent="0.25"/>
  <sheetData/>
  <pageMargins left="0.7" right="0.7" top="0.75" bottom="0.75" header="0.3" footer="0.3"/>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9"/>
  <dimension ref="A1"/>
  <sheetViews>
    <sheetView workbookViewId="0"/>
  </sheetViews>
  <sheetFormatPr defaultRowHeight="15" x14ac:dyDescent="0.25"/>
  <sheetData/>
  <pageMargins left="0.7" right="0.7" top="0.75" bottom="0.75" header="0.3" footer="0.3"/>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0"/>
  <dimension ref="A1"/>
  <sheetViews>
    <sheetView workbookViewId="0"/>
  </sheetViews>
  <sheetFormatPr defaultRowHeight="15" x14ac:dyDescent="0.25"/>
  <sheetData/>
  <pageMargins left="0.7" right="0.7" top="0.75" bottom="0.75" header="0.3" footer="0.3"/>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1"/>
  <dimension ref="A1"/>
  <sheetViews>
    <sheetView workbookViewId="0"/>
  </sheetViews>
  <sheetFormatPr defaultRowHeight="15" x14ac:dyDescent="0.25"/>
  <sheetData/>
  <pageMargins left="0.7" right="0.7" top="0.75" bottom="0.75" header="0.3" footer="0.3"/>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2"/>
  <dimension ref="A1"/>
  <sheetViews>
    <sheetView workbookViewId="0"/>
  </sheetViews>
  <sheetFormatPr defaultRowHeight="15" x14ac:dyDescent="0.25"/>
  <sheetData/>
  <pageMargins left="0.7" right="0.7" top="0.75" bottom="0.75" header="0.3" footer="0.3"/>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3"/>
  <dimension ref="A1"/>
  <sheetViews>
    <sheetView workbookViewId="0"/>
  </sheetViews>
  <sheetFormatPr defaultRowHeight="15" x14ac:dyDescent="0.25"/>
  <sheetData/>
  <pageMargins left="0.7" right="0.7" top="0.75" bottom="0.75" header="0.3" footer="0.3"/>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4"/>
  <dimension ref="A1"/>
  <sheetViews>
    <sheetView workbookViewId="0"/>
  </sheetViews>
  <sheetFormatPr defaultRowHeight="15" x14ac:dyDescent="0.25"/>
  <sheetData/>
  <pageMargins left="0.7" right="0.7" top="0.75" bottom="0.75" header="0.3" footer="0.3"/>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5"/>
  <dimension ref="A1"/>
  <sheetViews>
    <sheetView workbookViewId="0"/>
  </sheetViews>
  <sheetFormatPr defaultRowHeight="15" x14ac:dyDescent="0.25"/>
  <sheetData/>
  <pageMargins left="0.7" right="0.7" top="0.75" bottom="0.75" header="0.3" footer="0.3"/>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6"/>
  <dimension ref="A1"/>
  <sheetViews>
    <sheetView workbookViewId="0"/>
  </sheetViews>
  <sheetFormatPr defaultRowHeight="15" x14ac:dyDescent="0.25"/>
  <sheetData/>
  <pageMargins left="0.7" right="0.7" top="0.75" bottom="0.75" header="0.3" footer="0.3"/>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7"/>
  <dimension ref="A1"/>
  <sheetViews>
    <sheetView workbookViewId="0"/>
  </sheetViews>
  <sheetFormatPr defaultRowHeight="15" x14ac:dyDescent="0.25"/>
  <sheetData/>
  <pageMargins left="0.7" right="0.7" top="0.75" bottom="0.75" header="0.3" footer="0.3"/>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8"/>
  <dimension ref="A1"/>
  <sheetViews>
    <sheetView workbookViewId="0"/>
  </sheetViews>
  <sheetFormatPr defaultRowHeight="15" x14ac:dyDescent="0.25"/>
  <sheetData/>
  <pageMargins left="0.7" right="0.7" top="0.75" bottom="0.75" header="0.3" footer="0.3"/>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9"/>
  <dimension ref="A1"/>
  <sheetViews>
    <sheetView workbookViewId="0"/>
  </sheetViews>
  <sheetFormatPr defaultRowHeight="15" x14ac:dyDescent="0.25"/>
  <sheetData/>
  <pageMargins left="0.7" right="0.7" top="0.75" bottom="0.75" header="0.3" footer="0.3"/>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0"/>
  <dimension ref="A1"/>
  <sheetViews>
    <sheetView workbookViewId="0"/>
  </sheetViews>
  <sheetFormatPr defaultRowHeight="15" x14ac:dyDescent="0.25"/>
  <sheetData/>
  <pageMargins left="0.7" right="0.7" top="0.75" bottom="0.75" header="0.3" footer="0.3"/>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1"/>
  <dimension ref="A1"/>
  <sheetViews>
    <sheetView workbookViewId="0"/>
  </sheetViews>
  <sheetFormatPr defaultRowHeight="15" x14ac:dyDescent="0.25"/>
  <sheetData/>
  <pageMargins left="0.7" right="0.7" top="0.75" bottom="0.75" header="0.3" footer="0.3"/>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2"/>
  <dimension ref="A1"/>
  <sheetViews>
    <sheetView workbookViewId="0"/>
  </sheetViews>
  <sheetFormatPr defaultRowHeight="15" x14ac:dyDescent="0.25"/>
  <sheetData/>
  <pageMargins left="0.7" right="0.7" top="0.75" bottom="0.75" header="0.3" footer="0.3"/>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3"/>
  <dimension ref="A1"/>
  <sheetViews>
    <sheetView workbookViewId="0"/>
  </sheetViews>
  <sheetFormatPr defaultRowHeight="15" x14ac:dyDescent="0.25"/>
  <sheetData/>
  <pageMargins left="0.7" right="0.7" top="0.75" bottom="0.75" header="0.3" footer="0.3"/>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4"/>
  <dimension ref="A1"/>
  <sheetViews>
    <sheetView workbookViewId="0"/>
  </sheetViews>
  <sheetFormatPr defaultRowHeight="15" x14ac:dyDescent="0.25"/>
  <sheetData/>
  <pageMargins left="0.7" right="0.7" top="0.75" bottom="0.75" header="0.3" footer="0.3"/>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5"/>
  <dimension ref="A1"/>
  <sheetViews>
    <sheetView workbookViewId="0"/>
  </sheetViews>
  <sheetFormatPr defaultRowHeight="15" x14ac:dyDescent="0.25"/>
  <sheetData/>
  <pageMargins left="0.7" right="0.7" top="0.75" bottom="0.75" header="0.3" footer="0.3"/>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6"/>
  <dimension ref="A1"/>
  <sheetViews>
    <sheetView workbookViewId="0"/>
  </sheetViews>
  <sheetFormatPr defaultRowHeight="15" x14ac:dyDescent="0.25"/>
  <sheetData/>
  <pageMargins left="0.7" right="0.7" top="0.75" bottom="0.75" header="0.3" footer="0.3"/>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7"/>
  <dimension ref="A1"/>
  <sheetViews>
    <sheetView workbookViewId="0"/>
  </sheetViews>
  <sheetFormatPr defaultRowHeight="15" x14ac:dyDescent="0.25"/>
  <sheetData/>
  <pageMargins left="0.7" right="0.7" top="0.75" bottom="0.75" header="0.3" footer="0.3"/>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8"/>
  <dimension ref="A1"/>
  <sheetViews>
    <sheetView workbookViewId="0"/>
  </sheetViews>
  <sheetFormatPr defaultRowHeight="15" x14ac:dyDescent="0.25"/>
  <sheetData/>
  <pageMargins left="0.7" right="0.7" top="0.75" bottom="0.75" header="0.3" footer="0.3"/>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9"/>
  <dimension ref="A1"/>
  <sheetViews>
    <sheetView workbookViewId="0"/>
  </sheetViews>
  <sheetFormatPr defaultRowHeight="15" x14ac:dyDescent="0.25"/>
  <sheetData/>
  <pageMargins left="0.7" right="0.7" top="0.75" bottom="0.75" header="0.3" footer="0.3"/>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0"/>
  <dimension ref="A1"/>
  <sheetViews>
    <sheetView workbookViewId="0"/>
  </sheetViews>
  <sheetFormatPr defaultRowHeight="15" x14ac:dyDescent="0.25"/>
  <sheetData/>
  <pageMargins left="0.7" right="0.7" top="0.75" bottom="0.75" header="0.3" footer="0.3"/>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1"/>
  <dimension ref="A1"/>
  <sheetViews>
    <sheetView workbookViewId="0"/>
  </sheetViews>
  <sheetFormatPr defaultRowHeight="15" x14ac:dyDescent="0.25"/>
  <sheetData/>
  <pageMargins left="0.7" right="0.7" top="0.75" bottom="0.75" header="0.3" footer="0.3"/>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2"/>
  <dimension ref="A1"/>
  <sheetViews>
    <sheetView workbookViewId="0"/>
  </sheetViews>
  <sheetFormatPr defaultRowHeight="15" x14ac:dyDescent="0.25"/>
  <sheetData/>
  <pageMargins left="0.7" right="0.7" top="0.75" bottom="0.75" header="0.3" footer="0.3"/>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3"/>
  <dimension ref="A1"/>
  <sheetViews>
    <sheetView workbookViewId="0"/>
  </sheetViews>
  <sheetFormatPr defaultRowHeight="15" x14ac:dyDescent="0.25"/>
  <sheetData/>
  <pageMargins left="0.7" right="0.7" top="0.75" bottom="0.75" header="0.3" footer="0.3"/>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4"/>
  <dimension ref="A1"/>
  <sheetViews>
    <sheetView workbookViewId="0"/>
  </sheetViews>
  <sheetFormatPr defaultRowHeight="15" x14ac:dyDescent="0.25"/>
  <sheetData/>
  <pageMargins left="0.7" right="0.7" top="0.75" bottom="0.75" header="0.3" footer="0.3"/>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5"/>
  <dimension ref="A1"/>
  <sheetViews>
    <sheetView workbookViewId="0"/>
  </sheetViews>
  <sheetFormatPr defaultRowHeight="15" x14ac:dyDescent="0.25"/>
  <sheetData/>
  <pageMargins left="0.7" right="0.7" top="0.75" bottom="0.75" header="0.3" footer="0.3"/>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6"/>
  <dimension ref="A1"/>
  <sheetViews>
    <sheetView workbookViewId="0"/>
  </sheetViews>
  <sheetFormatPr defaultRowHeight="15" x14ac:dyDescent="0.25"/>
  <sheetData/>
  <pageMargins left="0.7" right="0.7" top="0.75" bottom="0.75" header="0.3" footer="0.3"/>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7"/>
  <dimension ref="A1"/>
  <sheetViews>
    <sheetView workbookViewId="0"/>
  </sheetViews>
  <sheetFormatPr defaultRowHeight="15" x14ac:dyDescent="0.25"/>
  <sheetData/>
  <pageMargins left="0.7" right="0.7" top="0.75" bottom="0.75" header="0.3" footer="0.3"/>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8"/>
  <dimension ref="A1"/>
  <sheetViews>
    <sheetView workbookViewId="0"/>
  </sheetViews>
  <sheetFormatPr defaultRowHeight="15" x14ac:dyDescent="0.25"/>
  <sheetData/>
  <pageMargins left="0.7" right="0.7" top="0.75" bottom="0.75" header="0.3" footer="0.3"/>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9"/>
  <dimension ref="A1"/>
  <sheetViews>
    <sheetView workbookViewId="0"/>
  </sheetViews>
  <sheetFormatPr defaultRowHeight="15" x14ac:dyDescent="0.25"/>
  <sheetData/>
  <pageMargins left="0.7" right="0.7" top="0.75" bottom="0.75" header="0.3" footer="0.3"/>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0"/>
  <dimension ref="A1"/>
  <sheetViews>
    <sheetView workbookViewId="0"/>
  </sheetViews>
  <sheetFormatPr defaultRowHeight="15" x14ac:dyDescent="0.25"/>
  <sheetData/>
  <pageMargins left="0.7" right="0.7" top="0.75" bottom="0.75" header="0.3" footer="0.3"/>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1"/>
  <dimension ref="A1"/>
  <sheetViews>
    <sheetView workbookViewId="0"/>
  </sheetViews>
  <sheetFormatPr defaultRowHeight="15" x14ac:dyDescent="0.25"/>
  <sheetData/>
  <pageMargins left="0.7" right="0.7" top="0.75" bottom="0.75" header="0.3" footer="0.3"/>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2"/>
  <dimension ref="A1"/>
  <sheetViews>
    <sheetView workbookViewId="0"/>
  </sheetViews>
  <sheetFormatPr defaultRowHeight="15" x14ac:dyDescent="0.25"/>
  <sheetData/>
  <pageMargins left="0.7" right="0.7" top="0.75" bottom="0.75" header="0.3" footer="0.3"/>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3"/>
  <dimension ref="A1"/>
  <sheetViews>
    <sheetView workbookViewId="0"/>
  </sheetViews>
  <sheetFormatPr defaultRowHeight="15" x14ac:dyDescent="0.25"/>
  <sheetData/>
  <pageMargins left="0.7" right="0.7" top="0.75" bottom="0.75" header="0.3" footer="0.3"/>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4"/>
  <dimension ref="A1"/>
  <sheetViews>
    <sheetView workbookViewId="0"/>
  </sheetViews>
  <sheetFormatPr defaultRowHeight="15" x14ac:dyDescent="0.25"/>
  <sheetData/>
  <pageMargins left="0.7" right="0.7" top="0.75" bottom="0.75" header="0.3" footer="0.3"/>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5"/>
  <dimension ref="A1"/>
  <sheetViews>
    <sheetView workbookViewId="0"/>
  </sheetViews>
  <sheetFormatPr defaultRowHeight="15" x14ac:dyDescent="0.25"/>
  <sheetData/>
  <pageMargins left="0.7" right="0.7" top="0.75" bottom="0.75" header="0.3" footer="0.3"/>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6"/>
  <dimension ref="A1"/>
  <sheetViews>
    <sheetView workbookViewId="0"/>
  </sheetViews>
  <sheetFormatPr defaultRowHeight="15" x14ac:dyDescent="0.25"/>
  <sheetData/>
  <pageMargins left="0.7" right="0.7" top="0.75" bottom="0.75" header="0.3" footer="0.3"/>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7"/>
  <dimension ref="A1"/>
  <sheetViews>
    <sheetView workbookViewId="0"/>
  </sheetViews>
  <sheetFormatPr defaultRowHeight="15" x14ac:dyDescent="0.25"/>
  <sheetData/>
  <pageMargins left="0.7" right="0.7" top="0.75" bottom="0.75" header="0.3" footer="0.3"/>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8"/>
  <dimension ref="A1"/>
  <sheetViews>
    <sheetView workbookViewId="0"/>
  </sheetViews>
  <sheetFormatPr defaultRowHeight="15" x14ac:dyDescent="0.25"/>
  <sheetData/>
  <pageMargins left="0.7" right="0.7" top="0.75" bottom="0.75" header="0.3" footer="0.3"/>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9"/>
  <dimension ref="A1"/>
  <sheetViews>
    <sheetView workbookViewId="0"/>
  </sheetViews>
  <sheetFormatPr defaultRowHeight="15" x14ac:dyDescent="0.25"/>
  <sheetData/>
  <pageMargins left="0.7" right="0.7" top="0.75" bottom="0.75" header="0.3" footer="0.3"/>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0"/>
  <dimension ref="A1"/>
  <sheetViews>
    <sheetView workbookViewId="0"/>
  </sheetViews>
  <sheetFormatPr defaultRowHeight="15" x14ac:dyDescent="0.25"/>
  <sheetData/>
  <pageMargins left="0.7" right="0.7" top="0.75" bottom="0.75" header="0.3" footer="0.3"/>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1"/>
  <dimension ref="A1"/>
  <sheetViews>
    <sheetView workbookViewId="0"/>
  </sheetViews>
  <sheetFormatPr defaultRowHeight="15" x14ac:dyDescent="0.25"/>
  <sheetData/>
  <pageMargins left="0.7" right="0.7" top="0.75" bottom="0.75" header="0.3" footer="0.3"/>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2"/>
  <dimension ref="A1"/>
  <sheetViews>
    <sheetView workbookViewId="0"/>
  </sheetViews>
  <sheetFormatPr defaultRowHeight="15" x14ac:dyDescent="0.25"/>
  <sheetData/>
  <pageMargins left="0.7" right="0.7" top="0.75" bottom="0.75" header="0.3" footer="0.3"/>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3"/>
  <dimension ref="A1"/>
  <sheetViews>
    <sheetView workbookViewId="0"/>
  </sheetViews>
  <sheetFormatPr defaultRowHeight="15" x14ac:dyDescent="0.25"/>
  <sheetData/>
  <pageMargins left="0.7" right="0.7" top="0.75" bottom="0.75" header="0.3" footer="0.3"/>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4"/>
  <dimension ref="A1"/>
  <sheetViews>
    <sheetView workbookViewId="0"/>
  </sheetViews>
  <sheetFormatPr defaultRowHeight="15" x14ac:dyDescent="0.25"/>
  <sheetData/>
  <pageMargins left="0.7" right="0.7" top="0.75" bottom="0.75" header="0.3" footer="0.3"/>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5"/>
  <dimension ref="A1"/>
  <sheetViews>
    <sheetView workbookViewId="0"/>
  </sheetViews>
  <sheetFormatPr defaultRowHeight="15" x14ac:dyDescent="0.25"/>
  <sheetData/>
  <pageMargins left="0.7" right="0.7" top="0.75" bottom="0.75" header="0.3" footer="0.3"/>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6"/>
  <dimension ref="A1"/>
  <sheetViews>
    <sheetView workbookViewId="0"/>
  </sheetViews>
  <sheetFormatPr defaultRowHeight="15" x14ac:dyDescent="0.25"/>
  <sheetData/>
  <pageMargins left="0.7" right="0.7" top="0.75" bottom="0.75" header="0.3" footer="0.3"/>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7"/>
  <dimension ref="A1"/>
  <sheetViews>
    <sheetView workbookViewId="0"/>
  </sheetViews>
  <sheetFormatPr defaultRowHeight="15" x14ac:dyDescent="0.25"/>
  <sheetData/>
  <pageMargins left="0.7" right="0.7" top="0.75" bottom="0.75" header="0.3" footer="0.3"/>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8"/>
  <dimension ref="A1"/>
  <sheetViews>
    <sheetView workbookViewId="0"/>
  </sheetViews>
  <sheetFormatPr defaultRowHeight="15" x14ac:dyDescent="0.25"/>
  <sheetData/>
  <pageMargins left="0.7" right="0.7" top="0.75" bottom="0.75" header="0.3" footer="0.3"/>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9"/>
  <dimension ref="A1"/>
  <sheetViews>
    <sheetView workbookViewId="0"/>
  </sheetViews>
  <sheetFormatPr defaultRowHeight="15" x14ac:dyDescent="0.25"/>
  <sheetData/>
  <pageMargins left="0.7" right="0.7" top="0.75" bottom="0.75" header="0.3" footer="0.3"/>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0"/>
  <dimension ref="A1"/>
  <sheetViews>
    <sheetView workbookViewId="0"/>
  </sheetViews>
  <sheetFormatPr defaultRowHeight="15" x14ac:dyDescent="0.25"/>
  <sheetData/>
  <pageMargins left="0.7" right="0.7" top="0.75" bottom="0.75" header="0.3" footer="0.3"/>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1"/>
  <dimension ref="A1"/>
  <sheetViews>
    <sheetView workbookViewId="0"/>
  </sheetViews>
  <sheetFormatPr defaultRowHeight="15" x14ac:dyDescent="0.25"/>
  <sheetData/>
  <pageMargins left="0.7" right="0.7" top="0.75" bottom="0.75" header="0.3" footer="0.3"/>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2"/>
  <dimension ref="A1"/>
  <sheetViews>
    <sheetView workbookViewId="0"/>
  </sheetViews>
  <sheetFormatPr defaultRowHeight="15" x14ac:dyDescent="0.25"/>
  <sheetData/>
  <pageMargins left="0.7" right="0.7" top="0.75" bottom="0.75" header="0.3" footer="0.3"/>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3"/>
  <dimension ref="A1"/>
  <sheetViews>
    <sheetView workbookViewId="0"/>
  </sheetViews>
  <sheetFormatPr defaultRowHeight="15" x14ac:dyDescent="0.25"/>
  <sheetData/>
  <pageMargins left="0.7" right="0.7" top="0.75" bottom="0.75" header="0.3" footer="0.3"/>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4"/>
  <dimension ref="A1"/>
  <sheetViews>
    <sheetView workbookViewId="0"/>
  </sheetViews>
  <sheetFormatPr defaultRowHeight="15" x14ac:dyDescent="0.25"/>
  <sheetData/>
  <pageMargins left="0.7" right="0.7" top="0.75" bottom="0.75" header="0.3" footer="0.3"/>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5"/>
  <dimension ref="A1"/>
  <sheetViews>
    <sheetView workbookViewId="0"/>
  </sheetViews>
  <sheetFormatPr defaultRowHeight="15" x14ac:dyDescent="0.25"/>
  <sheetData/>
  <pageMargins left="0.7" right="0.7" top="0.75" bottom="0.75" header="0.3" footer="0.3"/>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6"/>
  <dimension ref="A1"/>
  <sheetViews>
    <sheetView workbookViewId="0"/>
  </sheetViews>
  <sheetFormatPr defaultRowHeight="15" x14ac:dyDescent="0.25"/>
  <sheetData/>
  <pageMargins left="0.7" right="0.7" top="0.75" bottom="0.75" header="0.3" footer="0.3"/>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7"/>
  <dimension ref="A1"/>
  <sheetViews>
    <sheetView workbookViewId="0"/>
  </sheetViews>
  <sheetFormatPr defaultRowHeight="15" x14ac:dyDescent="0.25"/>
  <sheetData/>
  <pageMargins left="0.7" right="0.7" top="0.75" bottom="0.75" header="0.3" footer="0.3"/>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8"/>
  <dimension ref="A1"/>
  <sheetViews>
    <sheetView workbookViewId="0"/>
  </sheetViews>
  <sheetFormatPr defaultRowHeight="15" x14ac:dyDescent="0.25"/>
  <sheetData/>
  <pageMargins left="0.7" right="0.7" top="0.75" bottom="0.75" header="0.3" footer="0.3"/>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9"/>
  <dimension ref="A1"/>
  <sheetViews>
    <sheetView workbookViewId="0"/>
  </sheetViews>
  <sheetFormatPr defaultRowHeight="15" x14ac:dyDescent="0.25"/>
  <sheetData/>
  <pageMargins left="0.7" right="0.7" top="0.75" bottom="0.75" header="0.3" footer="0.3"/>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0"/>
  <dimension ref="A1"/>
  <sheetViews>
    <sheetView workbookViewId="0"/>
  </sheetViews>
  <sheetFormatPr defaultRowHeight="15" x14ac:dyDescent="0.25"/>
  <sheetData/>
  <pageMargins left="0.7" right="0.7" top="0.75" bottom="0.75" header="0.3" footer="0.3"/>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1"/>
  <dimension ref="A1"/>
  <sheetViews>
    <sheetView workbookViewId="0"/>
  </sheetViews>
  <sheetFormatPr defaultRowHeight="15" x14ac:dyDescent="0.25"/>
  <sheetData/>
  <pageMargins left="0.7" right="0.7" top="0.75" bottom="0.75" header="0.3" footer="0.3"/>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2"/>
  <dimension ref="A1"/>
  <sheetViews>
    <sheetView workbookViewId="0"/>
  </sheetViews>
  <sheetFormatPr defaultRowHeight="15" x14ac:dyDescent="0.25"/>
  <sheetData/>
  <pageMargins left="0.7" right="0.7" top="0.75" bottom="0.75" header="0.3" footer="0.3"/>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3"/>
  <dimension ref="A1"/>
  <sheetViews>
    <sheetView workbookViewId="0"/>
  </sheetViews>
  <sheetFormatPr defaultRowHeight="15" x14ac:dyDescent="0.25"/>
  <sheetData/>
  <pageMargins left="0.7" right="0.7" top="0.75" bottom="0.75" header="0.3" footer="0.3"/>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4"/>
  <dimension ref="A1"/>
  <sheetViews>
    <sheetView workbookViewId="0"/>
  </sheetViews>
  <sheetFormatPr defaultRowHeight="15" x14ac:dyDescent="0.25"/>
  <sheetData/>
  <pageMargins left="0.7" right="0.7" top="0.75" bottom="0.75" header="0.3" footer="0.3"/>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5"/>
  <dimension ref="A1"/>
  <sheetViews>
    <sheetView workbookViewId="0"/>
  </sheetViews>
  <sheetFormatPr defaultRowHeight="15" x14ac:dyDescent="0.25"/>
  <sheetData/>
  <pageMargins left="0.7" right="0.7" top="0.75" bottom="0.75" header="0.3" footer="0.3"/>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6"/>
  <dimension ref="A1"/>
  <sheetViews>
    <sheetView workbookViewId="0"/>
  </sheetViews>
  <sheetFormatPr defaultRowHeight="15" x14ac:dyDescent="0.25"/>
  <sheetData/>
  <pageMargins left="0.7" right="0.7" top="0.75" bottom="0.75" header="0.3" footer="0.3"/>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7"/>
  <dimension ref="A1"/>
  <sheetViews>
    <sheetView workbookViewId="0"/>
  </sheetViews>
  <sheetFormatPr defaultRowHeight="15" x14ac:dyDescent="0.25"/>
  <sheetData/>
  <pageMargins left="0.7" right="0.7" top="0.75" bottom="0.75" header="0.3" footer="0.3"/>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8"/>
  <dimension ref="A1"/>
  <sheetViews>
    <sheetView workbookViewId="0"/>
  </sheetViews>
  <sheetFormatPr defaultRowHeight="15" x14ac:dyDescent="0.25"/>
  <sheetData/>
  <pageMargins left="0.7" right="0.7" top="0.75" bottom="0.75" header="0.3" footer="0.3"/>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9"/>
  <dimension ref="A1"/>
  <sheetViews>
    <sheetView workbookViewId="0"/>
  </sheetViews>
  <sheetFormatPr defaultRowHeight="15" x14ac:dyDescent="0.25"/>
  <sheetData/>
  <pageMargins left="0.7" right="0.7" top="0.75" bottom="0.75" header="0.3" footer="0.3"/>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0"/>
  <dimension ref="A1"/>
  <sheetViews>
    <sheetView workbookViewId="0"/>
  </sheetViews>
  <sheetFormatPr defaultRowHeight="15" x14ac:dyDescent="0.25"/>
  <sheetData/>
  <pageMargins left="0.7" right="0.7" top="0.75" bottom="0.75" header="0.3" footer="0.3"/>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1"/>
  <dimension ref="A1"/>
  <sheetViews>
    <sheetView workbookViewId="0"/>
  </sheetViews>
  <sheetFormatPr defaultRowHeight="15" x14ac:dyDescent="0.25"/>
  <sheetData/>
  <pageMargins left="0.7" right="0.7" top="0.75" bottom="0.75" header="0.3" footer="0.3"/>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2"/>
  <dimension ref="A1"/>
  <sheetViews>
    <sheetView workbookViewId="0"/>
  </sheetViews>
  <sheetFormatPr defaultRowHeight="15" x14ac:dyDescent="0.25"/>
  <sheetData/>
  <pageMargins left="0.7" right="0.7" top="0.75" bottom="0.75" header="0.3" footer="0.3"/>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3"/>
  <dimension ref="A1"/>
  <sheetViews>
    <sheetView workbookViewId="0"/>
  </sheetViews>
  <sheetFormatPr defaultRowHeight="15" x14ac:dyDescent="0.25"/>
  <sheetData/>
  <pageMargins left="0.7" right="0.7" top="0.75" bottom="0.75" header="0.3" footer="0.3"/>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4"/>
  <dimension ref="A1"/>
  <sheetViews>
    <sheetView workbookViewId="0"/>
  </sheetViews>
  <sheetFormatPr defaultRowHeight="15" x14ac:dyDescent="0.25"/>
  <sheetData/>
  <pageMargins left="0.7" right="0.7" top="0.75" bottom="0.75" header="0.3" footer="0.3"/>
</worksheet>
</file>

<file path=xl/worksheets/sheet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5"/>
  <dimension ref="A1"/>
  <sheetViews>
    <sheetView workbookViewId="0"/>
  </sheetViews>
  <sheetFormatPr defaultRowHeight="15" x14ac:dyDescent="0.25"/>
  <sheetData/>
  <pageMargins left="0.7" right="0.7" top="0.75" bottom="0.75" header="0.3" footer="0.3"/>
</worksheet>
</file>

<file path=xl/worksheets/sheet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6"/>
  <dimension ref="A1"/>
  <sheetViews>
    <sheetView workbookViewId="0"/>
  </sheetViews>
  <sheetFormatPr defaultRowHeight="15" x14ac:dyDescent="0.25"/>
  <sheetData/>
  <pageMargins left="0.7" right="0.7" top="0.75" bottom="0.75" header="0.3" footer="0.3"/>
</worksheet>
</file>

<file path=xl/worksheets/sheet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7"/>
  <dimension ref="A1"/>
  <sheetViews>
    <sheetView workbookViewId="0"/>
  </sheetViews>
  <sheetFormatPr defaultRowHeight="15" x14ac:dyDescent="0.25"/>
  <sheetData/>
  <pageMargins left="0.7" right="0.7" top="0.75" bottom="0.75" header="0.3" footer="0.3"/>
</worksheet>
</file>

<file path=xl/worksheets/sheet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8"/>
  <dimension ref="A1"/>
  <sheetViews>
    <sheetView workbookViewId="0"/>
  </sheetViews>
  <sheetFormatPr defaultRowHeight="15" x14ac:dyDescent="0.25"/>
  <sheetData/>
  <pageMargins left="0.7" right="0.7" top="0.75" bottom="0.75" header="0.3" footer="0.3"/>
</worksheet>
</file>

<file path=xl/worksheets/sheet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9"/>
  <dimension ref="A1"/>
  <sheetViews>
    <sheetView workbookViewId="0"/>
  </sheetViews>
  <sheetFormatPr defaultRowHeight="15" x14ac:dyDescent="0.25"/>
  <sheetData/>
  <pageMargins left="0.7" right="0.7" top="0.75" bottom="0.75" header="0.3" footer="0.3"/>
</worksheet>
</file>

<file path=xl/worksheets/sheet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0"/>
  <dimension ref="A1"/>
  <sheetViews>
    <sheetView workbookViewId="0"/>
  </sheetViews>
  <sheetFormatPr defaultRowHeight="15" x14ac:dyDescent="0.25"/>
  <sheetData/>
  <pageMargins left="0.7" right="0.7" top="0.75" bottom="0.75" header="0.3" footer="0.3"/>
</worksheet>
</file>

<file path=xl/worksheets/sheet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1"/>
  <dimension ref="A1"/>
  <sheetViews>
    <sheetView workbookViewId="0"/>
  </sheetViews>
  <sheetFormatPr defaultRowHeight="15" x14ac:dyDescent="0.25"/>
  <sheetData/>
  <pageMargins left="0.7" right="0.7" top="0.75" bottom="0.75" header="0.3" footer="0.3"/>
</worksheet>
</file>

<file path=xl/worksheets/sheet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2"/>
  <dimension ref="A1"/>
  <sheetViews>
    <sheetView workbookViewId="0"/>
  </sheetViews>
  <sheetFormatPr defaultRowHeight="15" x14ac:dyDescent="0.25"/>
  <sheetData/>
  <pageMargins left="0.7" right="0.7" top="0.75" bottom="0.75" header="0.3" footer="0.3"/>
</worksheet>
</file>

<file path=xl/worksheets/sheet2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3"/>
  <dimension ref="A1"/>
  <sheetViews>
    <sheetView workbookViewId="0"/>
  </sheetViews>
  <sheetFormatPr defaultRowHeight="15" x14ac:dyDescent="0.25"/>
  <sheetData/>
  <pageMargins left="0.7" right="0.7" top="0.75" bottom="0.75" header="0.3" footer="0.3"/>
</worksheet>
</file>

<file path=xl/worksheets/sheet2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4"/>
  <dimension ref="A1"/>
  <sheetViews>
    <sheetView workbookViewId="0"/>
  </sheetViews>
  <sheetFormatPr defaultRowHeight="15" x14ac:dyDescent="0.25"/>
  <sheetData/>
  <pageMargins left="0.7" right="0.7" top="0.75" bottom="0.75" header="0.3" footer="0.3"/>
</worksheet>
</file>

<file path=xl/worksheets/sheet2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5"/>
  <dimension ref="A1"/>
  <sheetViews>
    <sheetView workbookViewId="0"/>
  </sheetViews>
  <sheetFormatPr defaultRowHeight="15" x14ac:dyDescent="0.25"/>
  <sheetData/>
  <pageMargins left="0.7" right="0.7" top="0.75" bottom="0.75" header="0.3" footer="0.3"/>
</worksheet>
</file>

<file path=xl/worksheets/sheet2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6"/>
  <dimension ref="A1"/>
  <sheetViews>
    <sheetView workbookViewId="0"/>
  </sheetViews>
  <sheetFormatPr defaultRowHeight="15" x14ac:dyDescent="0.25"/>
  <sheetData/>
  <pageMargins left="0.7" right="0.7" top="0.75" bottom="0.75" header="0.3" footer="0.3"/>
</worksheet>
</file>

<file path=xl/worksheets/sheet2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7"/>
  <dimension ref="A1"/>
  <sheetViews>
    <sheetView workbookViewId="0"/>
  </sheetViews>
  <sheetFormatPr defaultRowHeight="15" x14ac:dyDescent="0.25"/>
  <sheetData/>
  <pageMargins left="0.7" right="0.7" top="0.75" bottom="0.75" header="0.3" footer="0.3"/>
</worksheet>
</file>

<file path=xl/worksheets/sheet2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8"/>
  <dimension ref="A1"/>
  <sheetViews>
    <sheetView workbookViewId="0"/>
  </sheetViews>
  <sheetFormatPr defaultRowHeight="15" x14ac:dyDescent="0.25"/>
  <sheetData/>
  <pageMargins left="0.7" right="0.7" top="0.75" bottom="0.75" header="0.3" footer="0.3"/>
</worksheet>
</file>

<file path=xl/worksheets/sheet2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9"/>
  <dimension ref="A1"/>
  <sheetViews>
    <sheetView workbookViewId="0"/>
  </sheetViews>
  <sheetFormatPr defaultRowHeight="15" x14ac:dyDescent="0.25"/>
  <sheetData/>
  <pageMargins left="0.7" right="0.7" top="0.75" bottom="0.75" header="0.3" footer="0.3"/>
</worksheet>
</file>

<file path=xl/worksheets/sheet2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0"/>
  <dimension ref="A1"/>
  <sheetViews>
    <sheetView workbookViewId="0"/>
  </sheetViews>
  <sheetFormatPr defaultRowHeight="15" x14ac:dyDescent="0.25"/>
  <sheetData/>
  <pageMargins left="0.7" right="0.7" top="0.75" bottom="0.75" header="0.3" footer="0.3"/>
</worksheet>
</file>

<file path=xl/worksheets/sheet2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1"/>
  <dimension ref="A1"/>
  <sheetViews>
    <sheetView workbookViewId="0"/>
  </sheetViews>
  <sheetFormatPr defaultRowHeight="15" x14ac:dyDescent="0.25"/>
  <sheetData/>
  <pageMargins left="0.7" right="0.7" top="0.75" bottom="0.75" header="0.3" footer="0.3"/>
</worksheet>
</file>

<file path=xl/worksheets/sheet2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2"/>
  <dimension ref="A1"/>
  <sheetViews>
    <sheetView workbookViewId="0"/>
  </sheetViews>
  <sheetFormatPr defaultRowHeight="15" x14ac:dyDescent="0.25"/>
  <sheetData/>
  <pageMargins left="0.7" right="0.7" top="0.75" bottom="0.75" header="0.3" footer="0.3"/>
</worksheet>
</file>

<file path=xl/worksheets/sheet2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3"/>
  <dimension ref="A1"/>
  <sheetViews>
    <sheetView workbookViewId="0"/>
  </sheetViews>
  <sheetFormatPr defaultRowHeight="15" x14ac:dyDescent="0.25"/>
  <sheetData/>
  <pageMargins left="0.7" right="0.7" top="0.75" bottom="0.75" header="0.3" footer="0.3"/>
</worksheet>
</file>

<file path=xl/worksheets/sheet2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4"/>
  <dimension ref="A1"/>
  <sheetViews>
    <sheetView workbookViewId="0"/>
  </sheetViews>
  <sheetFormatPr defaultRowHeight="15" x14ac:dyDescent="0.25"/>
  <sheetData/>
  <pageMargins left="0.7" right="0.7" top="0.75" bottom="0.75" header="0.3" footer="0.3"/>
</worksheet>
</file>

<file path=xl/worksheets/sheet2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5"/>
  <dimension ref="A1"/>
  <sheetViews>
    <sheetView workbookViewId="0"/>
  </sheetViews>
  <sheetFormatPr defaultRowHeight="15" x14ac:dyDescent="0.25"/>
  <sheetData/>
  <pageMargins left="0.7" right="0.7" top="0.75" bottom="0.75" header="0.3" footer="0.3"/>
</worksheet>
</file>

<file path=xl/worksheets/sheet2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6"/>
  <dimension ref="A1"/>
  <sheetViews>
    <sheetView workbookViewId="0"/>
  </sheetViews>
  <sheetFormatPr defaultRowHeight="15" x14ac:dyDescent="0.25"/>
  <sheetData/>
  <pageMargins left="0.7" right="0.7" top="0.75" bottom="0.75" header="0.3" footer="0.3"/>
</worksheet>
</file>

<file path=xl/worksheets/sheet2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7"/>
  <dimension ref="A1"/>
  <sheetViews>
    <sheetView workbookViewId="0"/>
  </sheetViews>
  <sheetFormatPr defaultRowHeight="15" x14ac:dyDescent="0.25"/>
  <sheetData/>
  <pageMargins left="0.7" right="0.7" top="0.75" bottom="0.75" header="0.3" footer="0.3"/>
</worksheet>
</file>

<file path=xl/worksheets/sheet2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8"/>
  <dimension ref="A1"/>
  <sheetViews>
    <sheetView workbookViewId="0"/>
  </sheetViews>
  <sheetFormatPr defaultRowHeight="15" x14ac:dyDescent="0.25"/>
  <sheetData/>
  <pageMargins left="0.7" right="0.7" top="0.75" bottom="0.75" header="0.3" footer="0.3"/>
</worksheet>
</file>

<file path=xl/worksheets/sheet2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9"/>
  <dimension ref="A1"/>
  <sheetViews>
    <sheetView workbookViewId="0"/>
  </sheetViews>
  <sheetFormatPr defaultRowHeight="15" x14ac:dyDescent="0.25"/>
  <sheetData/>
  <pageMargins left="0.7" right="0.7" top="0.75" bottom="0.75" header="0.3" footer="0.3"/>
</worksheet>
</file>

<file path=xl/worksheets/sheet2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0"/>
  <dimension ref="A1"/>
  <sheetViews>
    <sheetView workbookViewId="0"/>
  </sheetViews>
  <sheetFormatPr defaultRowHeight="15" x14ac:dyDescent="0.25"/>
  <sheetData/>
  <pageMargins left="0.7" right="0.7" top="0.75" bottom="0.75" header="0.3" footer="0.3"/>
</worksheet>
</file>

<file path=xl/worksheets/sheet2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1"/>
  <dimension ref="A1"/>
  <sheetViews>
    <sheetView workbookViewId="0"/>
  </sheetViews>
  <sheetFormatPr defaultRowHeight="15" x14ac:dyDescent="0.25"/>
  <sheetData/>
  <pageMargins left="0.7" right="0.7" top="0.75" bottom="0.75" header="0.3" footer="0.3"/>
</worksheet>
</file>

<file path=xl/worksheets/sheet2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2"/>
  <dimension ref="A1"/>
  <sheetViews>
    <sheetView workbookViewId="0"/>
  </sheetViews>
  <sheetFormatPr defaultRowHeight="15" x14ac:dyDescent="0.25"/>
  <sheetData/>
  <pageMargins left="0.7" right="0.7" top="0.75" bottom="0.75" header="0.3" footer="0.3"/>
</worksheet>
</file>

<file path=xl/worksheets/sheet2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3"/>
  <dimension ref="A1"/>
  <sheetViews>
    <sheetView workbookViewId="0"/>
  </sheetViews>
  <sheetFormatPr defaultRowHeight="15" x14ac:dyDescent="0.25"/>
  <sheetData/>
  <pageMargins left="0.7" right="0.7" top="0.75" bottom="0.75" header="0.3" footer="0.3"/>
</worksheet>
</file>

<file path=xl/worksheets/sheet2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4"/>
  <dimension ref="A1"/>
  <sheetViews>
    <sheetView workbookViewId="0"/>
  </sheetViews>
  <sheetFormatPr defaultRowHeight="15" x14ac:dyDescent="0.25"/>
  <sheetData/>
  <pageMargins left="0.7" right="0.7" top="0.75" bottom="0.75" header="0.3" footer="0.3"/>
</worksheet>
</file>

<file path=xl/worksheets/sheet2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5"/>
  <dimension ref="A1"/>
  <sheetViews>
    <sheetView workbookViewId="0"/>
  </sheetViews>
  <sheetFormatPr defaultRowHeight="15" x14ac:dyDescent="0.25"/>
  <sheetData/>
  <pageMargins left="0.7" right="0.7" top="0.75" bottom="0.75" header="0.3" footer="0.3"/>
</worksheet>
</file>

<file path=xl/worksheets/sheet2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6"/>
  <dimension ref="A1"/>
  <sheetViews>
    <sheetView workbookViewId="0"/>
  </sheetViews>
  <sheetFormatPr defaultRowHeight="15" x14ac:dyDescent="0.25"/>
  <sheetData/>
  <pageMargins left="0.7" right="0.7" top="0.75" bottom="0.75" header="0.3" footer="0.3"/>
</worksheet>
</file>

<file path=xl/worksheets/sheet2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7"/>
  <dimension ref="A1"/>
  <sheetViews>
    <sheetView workbookViewId="0"/>
  </sheetViews>
  <sheetFormatPr defaultRowHeight="15" x14ac:dyDescent="0.25"/>
  <sheetData/>
  <pageMargins left="0.7" right="0.7" top="0.75" bottom="0.75" header="0.3" footer="0.3"/>
</worksheet>
</file>

<file path=xl/worksheets/sheet2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8"/>
  <dimension ref="A1"/>
  <sheetViews>
    <sheetView workbookViewId="0"/>
  </sheetViews>
  <sheetFormatPr defaultRowHeight="15" x14ac:dyDescent="0.25"/>
  <sheetData/>
  <pageMargins left="0.7" right="0.7" top="0.75" bottom="0.75" header="0.3" footer="0.3"/>
</worksheet>
</file>

<file path=xl/worksheets/sheet2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9"/>
  <dimension ref="A1"/>
  <sheetViews>
    <sheetView workbookViewId="0"/>
  </sheetViews>
  <sheetFormatPr defaultRowHeight="15" x14ac:dyDescent="0.25"/>
  <sheetData/>
  <pageMargins left="0.7" right="0.7" top="0.75" bottom="0.75" header="0.3" footer="0.3"/>
</worksheet>
</file>

<file path=xl/worksheets/sheet2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0"/>
  <dimension ref="A1"/>
  <sheetViews>
    <sheetView workbookViewId="0"/>
  </sheetViews>
  <sheetFormatPr defaultRowHeight="15" x14ac:dyDescent="0.25"/>
  <sheetData/>
  <pageMargins left="0.7" right="0.7" top="0.75" bottom="0.75" header="0.3" footer="0.3"/>
</worksheet>
</file>

<file path=xl/worksheets/sheet2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1"/>
  <dimension ref="A1"/>
  <sheetViews>
    <sheetView workbookViewId="0"/>
  </sheetViews>
  <sheetFormatPr defaultRowHeight="15" x14ac:dyDescent="0.25"/>
  <sheetData/>
  <pageMargins left="0.7" right="0.7" top="0.75" bottom="0.75" header="0.3" footer="0.3"/>
</worksheet>
</file>

<file path=xl/worksheets/sheet2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2"/>
  <dimension ref="A1"/>
  <sheetViews>
    <sheetView workbookViewId="0"/>
  </sheetViews>
  <sheetFormatPr defaultRowHeight="15" x14ac:dyDescent="0.25"/>
  <sheetData/>
  <pageMargins left="0.7" right="0.7" top="0.75" bottom="0.75" header="0.3" footer="0.3"/>
</worksheet>
</file>

<file path=xl/worksheets/sheet2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3"/>
  <dimension ref="A1"/>
  <sheetViews>
    <sheetView workbookViewId="0"/>
  </sheetViews>
  <sheetFormatPr defaultRowHeight="15" x14ac:dyDescent="0.25"/>
  <sheetData/>
  <pageMargins left="0.7" right="0.7" top="0.75" bottom="0.75" header="0.3" footer="0.3"/>
</worksheet>
</file>

<file path=xl/worksheets/sheet2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4"/>
  <dimension ref="A1"/>
  <sheetViews>
    <sheetView workbookViewId="0"/>
  </sheetViews>
  <sheetFormatPr defaultRowHeight="15" x14ac:dyDescent="0.25"/>
  <sheetData/>
  <pageMargins left="0.7" right="0.7" top="0.75" bottom="0.75" header="0.3" footer="0.3"/>
</worksheet>
</file>

<file path=xl/worksheets/sheet2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5"/>
  <dimension ref="A1"/>
  <sheetViews>
    <sheetView workbookViewId="0"/>
  </sheetViews>
  <sheetFormatPr defaultRowHeight="15" x14ac:dyDescent="0.25"/>
  <sheetData/>
  <pageMargins left="0.7" right="0.7" top="0.75" bottom="0.75" header="0.3" footer="0.3"/>
</worksheet>
</file>

<file path=xl/worksheets/sheet2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6"/>
  <dimension ref="A1"/>
  <sheetViews>
    <sheetView workbookViewId="0"/>
  </sheetViews>
  <sheetFormatPr defaultRowHeight="15" x14ac:dyDescent="0.25"/>
  <sheetData/>
  <pageMargins left="0.7" right="0.7" top="0.75" bottom="0.75" header="0.3" footer="0.3"/>
</worksheet>
</file>

<file path=xl/worksheets/sheet2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7"/>
  <dimension ref="A1"/>
  <sheetViews>
    <sheetView workbookViewId="0"/>
  </sheetViews>
  <sheetFormatPr defaultRowHeight="15" x14ac:dyDescent="0.25"/>
  <sheetData/>
  <pageMargins left="0.7" right="0.7" top="0.75" bottom="0.75" header="0.3" footer="0.3"/>
</worksheet>
</file>

<file path=xl/worksheets/sheet2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8"/>
  <dimension ref="A1"/>
  <sheetViews>
    <sheetView workbookViewId="0"/>
  </sheetViews>
  <sheetFormatPr defaultRowHeight="15" x14ac:dyDescent="0.25"/>
  <sheetData/>
  <pageMargins left="0.7" right="0.7" top="0.75" bottom="0.75" header="0.3" footer="0.3"/>
</worksheet>
</file>

<file path=xl/worksheets/sheet2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9"/>
  <dimension ref="A1"/>
  <sheetViews>
    <sheetView workbookViewId="0"/>
  </sheetViews>
  <sheetFormatPr defaultRowHeight="15" x14ac:dyDescent="0.25"/>
  <sheetData/>
  <pageMargins left="0.7" right="0.7" top="0.75" bottom="0.75" header="0.3" footer="0.3"/>
</worksheet>
</file>

<file path=xl/worksheets/sheet2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0"/>
  <dimension ref="A1"/>
  <sheetViews>
    <sheetView workbookViewId="0"/>
  </sheetViews>
  <sheetFormatPr defaultRowHeight="15" x14ac:dyDescent="0.25"/>
  <sheetData/>
  <pageMargins left="0.7" right="0.7" top="0.75" bottom="0.75" header="0.3" footer="0.3"/>
</worksheet>
</file>

<file path=xl/worksheets/sheet2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1"/>
  <dimension ref="A1"/>
  <sheetViews>
    <sheetView workbookViewId="0"/>
  </sheetViews>
  <sheetFormatPr defaultRowHeight="15" x14ac:dyDescent="0.25"/>
  <sheetData/>
  <pageMargins left="0.7" right="0.7" top="0.75" bottom="0.75" header="0.3" footer="0.3"/>
</worksheet>
</file>

<file path=xl/worksheets/sheet2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2"/>
  <dimension ref="A1"/>
  <sheetViews>
    <sheetView workbookViewId="0"/>
  </sheetViews>
  <sheetFormatPr defaultRowHeight="15" x14ac:dyDescent="0.25"/>
  <sheetData/>
  <pageMargins left="0.7" right="0.7" top="0.75" bottom="0.75" header="0.3" footer="0.3"/>
</worksheet>
</file>

<file path=xl/worksheets/sheet2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3"/>
  <dimension ref="A1"/>
  <sheetViews>
    <sheetView workbookViewId="0"/>
  </sheetViews>
  <sheetFormatPr defaultRowHeight="15" x14ac:dyDescent="0.25"/>
  <sheetData/>
  <pageMargins left="0.7" right="0.7" top="0.75" bottom="0.75" header="0.3" footer="0.3"/>
</worksheet>
</file>

<file path=xl/worksheets/sheet2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4"/>
  <dimension ref="A1"/>
  <sheetViews>
    <sheetView workbookViewId="0"/>
  </sheetViews>
  <sheetFormatPr defaultRowHeight="15" x14ac:dyDescent="0.25"/>
  <sheetData/>
  <pageMargins left="0.7" right="0.7" top="0.75" bottom="0.75" header="0.3" footer="0.3"/>
</worksheet>
</file>

<file path=xl/worksheets/sheet2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5"/>
  <dimension ref="A1"/>
  <sheetViews>
    <sheetView workbookViewId="0"/>
  </sheetViews>
  <sheetFormatPr defaultRowHeight="15" x14ac:dyDescent="0.25"/>
  <sheetData/>
  <pageMargins left="0.7" right="0.7" top="0.75" bottom="0.75" header="0.3" footer="0.3"/>
</worksheet>
</file>

<file path=xl/worksheets/sheet2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6"/>
  <dimension ref="A1"/>
  <sheetViews>
    <sheetView workbookViewId="0"/>
  </sheetViews>
  <sheetFormatPr defaultRowHeight="15" x14ac:dyDescent="0.25"/>
  <sheetData/>
  <pageMargins left="0.7" right="0.7" top="0.75" bottom="0.75" header="0.3" footer="0.3"/>
</worksheet>
</file>

<file path=xl/worksheets/sheet2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7"/>
  <dimension ref="A1"/>
  <sheetViews>
    <sheetView workbookViewId="0"/>
  </sheetViews>
  <sheetFormatPr defaultRowHeight="15" x14ac:dyDescent="0.25"/>
  <sheetData/>
  <pageMargins left="0.7" right="0.7" top="0.75" bottom="0.75" header="0.3" footer="0.3"/>
</worksheet>
</file>

<file path=xl/worksheets/sheet2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8"/>
  <dimension ref="A1"/>
  <sheetViews>
    <sheetView workbookViewId="0"/>
  </sheetViews>
  <sheetFormatPr defaultRowHeight="15" x14ac:dyDescent="0.25"/>
  <sheetData/>
  <pageMargins left="0.7" right="0.7" top="0.75" bottom="0.75" header="0.3" footer="0.3"/>
</worksheet>
</file>

<file path=xl/worksheets/sheet2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9"/>
  <dimension ref="A1"/>
  <sheetViews>
    <sheetView workbookViewId="0"/>
  </sheetViews>
  <sheetFormatPr defaultRowHeight="15" x14ac:dyDescent="0.25"/>
  <sheetData/>
  <pageMargins left="0.7" right="0.7" top="0.75" bottom="0.75" header="0.3" footer="0.3"/>
</worksheet>
</file>

<file path=xl/worksheets/sheet2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0"/>
  <dimension ref="A1"/>
  <sheetViews>
    <sheetView workbookViewId="0"/>
  </sheetViews>
  <sheetFormatPr defaultRowHeight="15" x14ac:dyDescent="0.25"/>
  <sheetData/>
  <pageMargins left="0.7" right="0.7" top="0.75" bottom="0.75" header="0.3" footer="0.3"/>
</worksheet>
</file>

<file path=xl/worksheets/sheet2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1"/>
  <dimension ref="A1"/>
  <sheetViews>
    <sheetView workbookViewId="0"/>
  </sheetViews>
  <sheetFormatPr defaultRowHeight="15" x14ac:dyDescent="0.25"/>
  <sheetData/>
  <pageMargins left="0.7" right="0.7" top="0.75" bottom="0.75" header="0.3" footer="0.3"/>
</worksheet>
</file>

<file path=xl/worksheets/sheet2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2"/>
  <dimension ref="A1"/>
  <sheetViews>
    <sheetView workbookViewId="0"/>
  </sheetViews>
  <sheetFormatPr defaultRowHeight="15" x14ac:dyDescent="0.25"/>
  <sheetData/>
  <pageMargins left="0.7" right="0.7" top="0.75" bottom="0.75" header="0.3" footer="0.3"/>
</worksheet>
</file>

<file path=xl/worksheets/sheet2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3"/>
  <dimension ref="A1"/>
  <sheetViews>
    <sheetView workbookViewId="0"/>
  </sheetViews>
  <sheetFormatPr defaultRowHeight="15" x14ac:dyDescent="0.25"/>
  <sheetData/>
  <pageMargins left="0.7" right="0.7" top="0.75" bottom="0.75" header="0.3" footer="0.3"/>
</worksheet>
</file>

<file path=xl/worksheets/sheet2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4"/>
  <dimension ref="A1"/>
  <sheetViews>
    <sheetView workbookViewId="0"/>
  </sheetViews>
  <sheetFormatPr defaultRowHeight="15" x14ac:dyDescent="0.25"/>
  <sheetData/>
  <pageMargins left="0.7" right="0.7" top="0.75" bottom="0.75" header="0.3" footer="0.3"/>
</worksheet>
</file>

<file path=xl/worksheets/sheet2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5"/>
  <dimension ref="A1"/>
  <sheetViews>
    <sheetView workbookViewId="0"/>
  </sheetViews>
  <sheetFormatPr defaultRowHeight="15" x14ac:dyDescent="0.25"/>
  <sheetData/>
  <pageMargins left="0.7" right="0.7" top="0.75" bottom="0.75" header="0.3" footer="0.3"/>
</worksheet>
</file>

<file path=xl/worksheets/sheet2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6"/>
  <dimension ref="A1"/>
  <sheetViews>
    <sheetView workbookViewId="0"/>
  </sheetViews>
  <sheetFormatPr defaultRowHeight="15" x14ac:dyDescent="0.25"/>
  <sheetData/>
  <pageMargins left="0.7" right="0.7" top="0.75" bottom="0.75" header="0.3" footer="0.3"/>
</worksheet>
</file>

<file path=xl/worksheets/sheet2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7"/>
  <dimension ref="A1"/>
  <sheetViews>
    <sheetView workbookViewId="0"/>
  </sheetViews>
  <sheetFormatPr defaultRowHeight="15" x14ac:dyDescent="0.25"/>
  <sheetData/>
  <pageMargins left="0.7" right="0.7" top="0.75" bottom="0.75" header="0.3" footer="0.3"/>
</worksheet>
</file>

<file path=xl/worksheets/sheet2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8"/>
  <dimension ref="A1"/>
  <sheetViews>
    <sheetView workbookViewId="0"/>
  </sheetViews>
  <sheetFormatPr defaultRowHeight="15" x14ac:dyDescent="0.25"/>
  <sheetData/>
  <pageMargins left="0.7" right="0.7" top="0.75" bottom="0.75" header="0.3" footer="0.3"/>
</worksheet>
</file>

<file path=xl/worksheets/sheet2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9"/>
  <dimension ref="A1"/>
  <sheetViews>
    <sheetView workbookViewId="0"/>
  </sheetViews>
  <sheetFormatPr defaultRowHeight="15" x14ac:dyDescent="0.25"/>
  <sheetData/>
  <pageMargins left="0.7" right="0.7" top="0.75" bottom="0.75" header="0.3" footer="0.3"/>
</worksheet>
</file>

<file path=xl/worksheets/sheet2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0"/>
  <dimension ref="A1"/>
  <sheetViews>
    <sheetView workbookViewId="0"/>
  </sheetViews>
  <sheetFormatPr defaultRowHeight="15" x14ac:dyDescent="0.25"/>
  <sheetData/>
  <pageMargins left="0.7" right="0.7" top="0.75" bottom="0.75" header="0.3" footer="0.3"/>
</worksheet>
</file>

<file path=xl/worksheets/sheet2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1"/>
  <dimension ref="A1"/>
  <sheetViews>
    <sheetView workbookViewId="0"/>
  </sheetViews>
  <sheetFormatPr defaultRowHeight="15" x14ac:dyDescent="0.25"/>
  <sheetData/>
  <pageMargins left="0.7" right="0.7" top="0.75" bottom="0.75" header="0.3" footer="0.3"/>
</worksheet>
</file>

<file path=xl/worksheets/sheet2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2"/>
  <dimension ref="A1"/>
  <sheetViews>
    <sheetView workbookViewId="0"/>
  </sheetViews>
  <sheetFormatPr defaultRowHeight="15" x14ac:dyDescent="0.25"/>
  <sheetData/>
  <pageMargins left="0.7" right="0.7" top="0.75" bottom="0.75" header="0.3" footer="0.3"/>
</worksheet>
</file>

<file path=xl/worksheets/sheet2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3"/>
  <dimension ref="A1"/>
  <sheetViews>
    <sheetView workbookViewId="0"/>
  </sheetViews>
  <sheetFormatPr defaultRowHeight="15" x14ac:dyDescent="0.25"/>
  <sheetData/>
  <pageMargins left="0.7" right="0.7" top="0.75" bottom="0.75" header="0.3" footer="0.3"/>
</worksheet>
</file>

<file path=xl/worksheets/sheet2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4"/>
  <dimension ref="A1"/>
  <sheetViews>
    <sheetView workbookViewId="0"/>
  </sheetViews>
  <sheetFormatPr defaultRowHeight="15" x14ac:dyDescent="0.25"/>
  <sheetData/>
  <pageMargins left="0.7" right="0.7" top="0.75" bottom="0.75" header="0.3" footer="0.3"/>
</worksheet>
</file>

<file path=xl/worksheets/sheet2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5"/>
  <dimension ref="A1"/>
  <sheetViews>
    <sheetView workbookViewId="0"/>
  </sheetViews>
  <sheetFormatPr defaultRowHeight="15" x14ac:dyDescent="0.25"/>
  <sheetData/>
  <pageMargins left="0.7" right="0.7" top="0.75" bottom="0.75" header="0.3" footer="0.3"/>
</worksheet>
</file>

<file path=xl/worksheets/sheet2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6"/>
  <dimension ref="A1"/>
  <sheetViews>
    <sheetView workbookViewId="0"/>
  </sheetViews>
  <sheetFormatPr defaultRowHeight="15" x14ac:dyDescent="0.25"/>
  <sheetData/>
  <pageMargins left="0.7" right="0.7" top="0.75" bottom="0.75" header="0.3" footer="0.3"/>
</worksheet>
</file>

<file path=xl/worksheets/sheet2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7"/>
  <dimension ref="A1"/>
  <sheetViews>
    <sheetView workbookViewId="0"/>
  </sheetViews>
  <sheetFormatPr defaultRowHeight="15" x14ac:dyDescent="0.25"/>
  <sheetData/>
  <pageMargins left="0.7" right="0.7" top="0.75" bottom="0.75" header="0.3" footer="0.3"/>
</worksheet>
</file>

<file path=xl/worksheets/sheet2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8"/>
  <dimension ref="A1"/>
  <sheetViews>
    <sheetView workbookViewId="0"/>
  </sheetViews>
  <sheetFormatPr defaultRowHeight="15" x14ac:dyDescent="0.25"/>
  <sheetData/>
  <pageMargins left="0.7" right="0.7" top="0.75" bottom="0.75" header="0.3" footer="0.3"/>
</worksheet>
</file>

<file path=xl/worksheets/sheet2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9"/>
  <dimension ref="A1"/>
  <sheetViews>
    <sheetView workbookViewId="0"/>
  </sheetViews>
  <sheetFormatPr defaultRowHeight="15" x14ac:dyDescent="0.25"/>
  <sheetData/>
  <pageMargins left="0.7" right="0.7" top="0.75" bottom="0.75" header="0.3" footer="0.3"/>
</worksheet>
</file>

<file path=xl/worksheets/sheet3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0"/>
  <dimension ref="A1"/>
  <sheetViews>
    <sheetView workbookViewId="0"/>
  </sheetViews>
  <sheetFormatPr defaultRowHeight="15" x14ac:dyDescent="0.25"/>
  <sheetData/>
  <pageMargins left="0.7" right="0.7" top="0.75" bottom="0.75" header="0.3" footer="0.3"/>
</worksheet>
</file>

<file path=xl/worksheets/sheet3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1"/>
  <dimension ref="A1"/>
  <sheetViews>
    <sheetView workbookViewId="0"/>
  </sheetViews>
  <sheetFormatPr defaultRowHeight="15" x14ac:dyDescent="0.25"/>
  <sheetData/>
  <pageMargins left="0.7" right="0.7" top="0.75" bottom="0.75" header="0.3" footer="0.3"/>
</worksheet>
</file>

<file path=xl/worksheets/sheet3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2"/>
  <dimension ref="A1"/>
  <sheetViews>
    <sheetView workbookViewId="0"/>
  </sheetViews>
  <sheetFormatPr defaultRowHeight="15" x14ac:dyDescent="0.25"/>
  <sheetData/>
  <pageMargins left="0.7" right="0.7" top="0.75" bottom="0.75" header="0.3" footer="0.3"/>
</worksheet>
</file>

<file path=xl/worksheets/sheet3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3"/>
  <dimension ref="A1"/>
  <sheetViews>
    <sheetView workbookViewId="0"/>
  </sheetViews>
  <sheetFormatPr defaultRowHeight="15" x14ac:dyDescent="0.25"/>
  <sheetData/>
  <pageMargins left="0.7" right="0.7" top="0.75" bottom="0.75" header="0.3" footer="0.3"/>
</worksheet>
</file>

<file path=xl/worksheets/sheet3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4"/>
  <dimension ref="A1"/>
  <sheetViews>
    <sheetView workbookViewId="0"/>
  </sheetViews>
  <sheetFormatPr defaultRowHeight="15" x14ac:dyDescent="0.25"/>
  <sheetData/>
  <pageMargins left="0.7" right="0.7" top="0.75" bottom="0.75" header="0.3" footer="0.3"/>
</worksheet>
</file>

<file path=xl/worksheets/sheet3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5"/>
  <dimension ref="A1"/>
  <sheetViews>
    <sheetView workbookViewId="0"/>
  </sheetViews>
  <sheetFormatPr defaultRowHeight="15" x14ac:dyDescent="0.25"/>
  <sheetData/>
  <pageMargins left="0.7" right="0.7" top="0.75" bottom="0.75" header="0.3" footer="0.3"/>
</worksheet>
</file>

<file path=xl/worksheets/sheet3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6"/>
  <dimension ref="A1"/>
  <sheetViews>
    <sheetView workbookViewId="0"/>
  </sheetViews>
  <sheetFormatPr defaultRowHeight="15" x14ac:dyDescent="0.25"/>
  <sheetData/>
  <pageMargins left="0.7" right="0.7" top="0.75" bottom="0.75" header="0.3" footer="0.3"/>
</worksheet>
</file>

<file path=xl/worksheets/sheet3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7"/>
  <dimension ref="A1"/>
  <sheetViews>
    <sheetView workbookViewId="0"/>
  </sheetViews>
  <sheetFormatPr defaultRowHeight="15" x14ac:dyDescent="0.25"/>
  <sheetData/>
  <pageMargins left="0.7" right="0.7" top="0.75" bottom="0.75" header="0.3" footer="0.3"/>
</worksheet>
</file>

<file path=xl/worksheets/sheet3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8"/>
  <dimension ref="A1"/>
  <sheetViews>
    <sheetView workbookViewId="0"/>
  </sheetViews>
  <sheetFormatPr defaultRowHeight="15" x14ac:dyDescent="0.25"/>
  <sheetData/>
  <pageMargins left="0.7" right="0.7" top="0.75" bottom="0.75" header="0.3" footer="0.3"/>
</worksheet>
</file>

<file path=xl/worksheets/sheet3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9"/>
  <dimension ref="A1"/>
  <sheetViews>
    <sheetView workbookViewId="0"/>
  </sheetViews>
  <sheetFormatPr defaultRowHeight="15" x14ac:dyDescent="0.25"/>
  <sheetData/>
  <pageMargins left="0.7" right="0.7" top="0.75" bottom="0.75" header="0.3" footer="0.3"/>
</worksheet>
</file>

<file path=xl/worksheets/sheet3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0"/>
  <dimension ref="A1"/>
  <sheetViews>
    <sheetView workbookViewId="0"/>
  </sheetViews>
  <sheetFormatPr defaultRowHeight="15" x14ac:dyDescent="0.25"/>
  <sheetData/>
  <pageMargins left="0.7" right="0.7" top="0.75" bottom="0.75" header="0.3" footer="0.3"/>
</worksheet>
</file>

<file path=xl/worksheets/sheet3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1"/>
  <dimension ref="A1"/>
  <sheetViews>
    <sheetView workbookViewId="0"/>
  </sheetViews>
  <sheetFormatPr defaultRowHeight="15" x14ac:dyDescent="0.25"/>
  <sheetData/>
  <pageMargins left="0.7" right="0.7" top="0.75" bottom="0.75" header="0.3" footer="0.3"/>
</worksheet>
</file>

<file path=xl/worksheets/sheet3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2"/>
  <dimension ref="A1"/>
  <sheetViews>
    <sheetView workbookViewId="0"/>
  </sheetViews>
  <sheetFormatPr defaultRowHeight="15" x14ac:dyDescent="0.25"/>
  <sheetData/>
  <pageMargins left="0.7" right="0.7" top="0.75" bottom="0.75" header="0.3" footer="0.3"/>
</worksheet>
</file>

<file path=xl/worksheets/sheet3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3"/>
  <dimension ref="A1"/>
  <sheetViews>
    <sheetView workbookViewId="0"/>
  </sheetViews>
  <sheetFormatPr defaultRowHeight="15" x14ac:dyDescent="0.25"/>
  <sheetData/>
  <pageMargins left="0.7" right="0.7" top="0.75" bottom="0.75" header="0.3" footer="0.3"/>
</worksheet>
</file>

<file path=xl/worksheets/sheet3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4"/>
  <dimension ref="A1"/>
  <sheetViews>
    <sheetView workbookViewId="0"/>
  </sheetViews>
  <sheetFormatPr defaultRowHeight="15" x14ac:dyDescent="0.25"/>
  <sheetData/>
  <pageMargins left="0.7" right="0.7" top="0.75" bottom="0.75" header="0.3" footer="0.3"/>
</worksheet>
</file>

<file path=xl/worksheets/sheet3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5"/>
  <dimension ref="A1"/>
  <sheetViews>
    <sheetView workbookViewId="0"/>
  </sheetViews>
  <sheetFormatPr defaultRowHeight="15" x14ac:dyDescent="0.25"/>
  <sheetData/>
  <pageMargins left="0.7" right="0.7" top="0.75" bottom="0.75" header="0.3" footer="0.3"/>
</worksheet>
</file>

<file path=xl/worksheets/sheet3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6"/>
  <dimension ref="A1"/>
  <sheetViews>
    <sheetView workbookViewId="0"/>
  </sheetViews>
  <sheetFormatPr defaultRowHeight="15" x14ac:dyDescent="0.25"/>
  <sheetData/>
  <pageMargins left="0.7" right="0.7" top="0.75" bottom="0.75" header="0.3" footer="0.3"/>
</worksheet>
</file>

<file path=xl/worksheets/sheet3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7"/>
  <dimension ref="A1"/>
  <sheetViews>
    <sheetView workbookViewId="0"/>
  </sheetViews>
  <sheetFormatPr defaultRowHeight="15" x14ac:dyDescent="0.25"/>
  <sheetData/>
  <pageMargins left="0.7" right="0.7" top="0.75" bottom="0.75" header="0.3" footer="0.3"/>
</worksheet>
</file>

<file path=xl/worksheets/sheet3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8"/>
  <dimension ref="A1"/>
  <sheetViews>
    <sheetView workbookViewId="0"/>
  </sheetViews>
  <sheetFormatPr defaultRowHeight="15" x14ac:dyDescent="0.25"/>
  <sheetData/>
  <pageMargins left="0.7" right="0.7" top="0.75" bottom="0.75" header="0.3" footer="0.3"/>
</worksheet>
</file>

<file path=xl/worksheets/sheet3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9"/>
  <dimension ref="A1"/>
  <sheetViews>
    <sheetView workbookViewId="0"/>
  </sheetViews>
  <sheetFormatPr defaultRowHeight="15" x14ac:dyDescent="0.25"/>
  <sheetData/>
  <pageMargins left="0.7" right="0.7" top="0.75" bottom="0.75" header="0.3" footer="0.3"/>
</worksheet>
</file>

<file path=xl/worksheets/sheet3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0"/>
  <dimension ref="A1"/>
  <sheetViews>
    <sheetView workbookViewId="0"/>
  </sheetViews>
  <sheetFormatPr defaultRowHeight="15" x14ac:dyDescent="0.25"/>
  <sheetData/>
  <pageMargins left="0.7" right="0.7" top="0.75" bottom="0.75" header="0.3" footer="0.3"/>
</worksheet>
</file>

<file path=xl/worksheets/sheet3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1"/>
  <dimension ref="A1"/>
  <sheetViews>
    <sheetView workbookViewId="0"/>
  </sheetViews>
  <sheetFormatPr defaultRowHeight="15" x14ac:dyDescent="0.25"/>
  <sheetData/>
  <pageMargins left="0.7" right="0.7" top="0.75" bottom="0.75" header="0.3" footer="0.3"/>
</worksheet>
</file>

<file path=xl/worksheets/sheet3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2"/>
  <dimension ref="A1"/>
  <sheetViews>
    <sheetView workbookViewId="0"/>
  </sheetViews>
  <sheetFormatPr defaultRowHeight="15" x14ac:dyDescent="0.25"/>
  <sheetData/>
  <pageMargins left="0.7" right="0.7" top="0.75" bottom="0.75" header="0.3" footer="0.3"/>
</worksheet>
</file>

<file path=xl/worksheets/sheet3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3"/>
  <dimension ref="A1"/>
  <sheetViews>
    <sheetView workbookViewId="0"/>
  </sheetViews>
  <sheetFormatPr defaultRowHeight="15" x14ac:dyDescent="0.25"/>
  <sheetData/>
  <pageMargins left="0.7" right="0.7" top="0.75" bottom="0.75" header="0.3" footer="0.3"/>
</worksheet>
</file>

<file path=xl/worksheets/sheet3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4"/>
  <dimension ref="A1"/>
  <sheetViews>
    <sheetView workbookViewId="0"/>
  </sheetViews>
  <sheetFormatPr defaultRowHeight="15" x14ac:dyDescent="0.25"/>
  <sheetData/>
  <pageMargins left="0.7" right="0.7" top="0.75" bottom="0.75" header="0.3" footer="0.3"/>
</worksheet>
</file>

<file path=xl/worksheets/sheet3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5"/>
  <dimension ref="A1"/>
  <sheetViews>
    <sheetView workbookViewId="0"/>
  </sheetViews>
  <sheetFormatPr defaultRowHeight="15" x14ac:dyDescent="0.25"/>
  <sheetData/>
  <pageMargins left="0.7" right="0.7" top="0.75" bottom="0.75" header="0.3" footer="0.3"/>
</worksheet>
</file>

<file path=xl/worksheets/sheet3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6"/>
  <dimension ref="A1"/>
  <sheetViews>
    <sheetView workbookViewId="0"/>
  </sheetViews>
  <sheetFormatPr defaultRowHeight="15" x14ac:dyDescent="0.25"/>
  <sheetData/>
  <pageMargins left="0.7" right="0.7" top="0.75" bottom="0.75" header="0.3" footer="0.3"/>
</worksheet>
</file>

<file path=xl/worksheets/sheet3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7"/>
  <dimension ref="A1"/>
  <sheetViews>
    <sheetView workbookViewId="0"/>
  </sheetViews>
  <sheetFormatPr defaultRowHeight="15" x14ac:dyDescent="0.25"/>
  <sheetData/>
  <pageMargins left="0.7" right="0.7" top="0.75" bottom="0.75" header="0.3" footer="0.3"/>
</worksheet>
</file>

<file path=xl/worksheets/sheet3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8"/>
  <dimension ref="A1"/>
  <sheetViews>
    <sheetView workbookViewId="0"/>
  </sheetViews>
  <sheetFormatPr defaultRowHeight="15" x14ac:dyDescent="0.25"/>
  <sheetData/>
  <pageMargins left="0.7" right="0.7" top="0.75" bottom="0.75" header="0.3" footer="0.3"/>
</worksheet>
</file>

<file path=xl/worksheets/sheet3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9"/>
  <dimension ref="A1"/>
  <sheetViews>
    <sheetView workbookViewId="0"/>
  </sheetViews>
  <sheetFormatPr defaultRowHeight="15" x14ac:dyDescent="0.25"/>
  <sheetData/>
  <pageMargins left="0.7" right="0.7" top="0.75" bottom="0.75" header="0.3" footer="0.3"/>
</worksheet>
</file>

<file path=xl/worksheets/sheet3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0"/>
  <dimension ref="A1"/>
  <sheetViews>
    <sheetView workbookViewId="0"/>
  </sheetViews>
  <sheetFormatPr defaultRowHeight="15" x14ac:dyDescent="0.25"/>
  <sheetData/>
  <pageMargins left="0.7" right="0.7" top="0.75" bottom="0.75" header="0.3" footer="0.3"/>
</worksheet>
</file>

<file path=xl/worksheets/sheet3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1"/>
  <dimension ref="A1"/>
  <sheetViews>
    <sheetView workbookViewId="0"/>
  </sheetViews>
  <sheetFormatPr defaultRowHeight="15" x14ac:dyDescent="0.25"/>
  <sheetData/>
  <pageMargins left="0.7" right="0.7" top="0.75" bottom="0.75" header="0.3" footer="0.3"/>
</worksheet>
</file>

<file path=xl/worksheets/sheet3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2"/>
  <dimension ref="A1"/>
  <sheetViews>
    <sheetView workbookViewId="0"/>
  </sheetViews>
  <sheetFormatPr defaultRowHeight="15" x14ac:dyDescent="0.25"/>
  <sheetData/>
  <pageMargins left="0.7" right="0.7" top="0.75" bottom="0.75" header="0.3" footer="0.3"/>
</worksheet>
</file>

<file path=xl/worksheets/sheet3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3"/>
  <dimension ref="A1"/>
  <sheetViews>
    <sheetView workbookViewId="0"/>
  </sheetViews>
  <sheetFormatPr defaultRowHeight="15" x14ac:dyDescent="0.25"/>
  <sheetData/>
  <pageMargins left="0.7" right="0.7" top="0.75" bottom="0.75" header="0.3" footer="0.3"/>
</worksheet>
</file>

<file path=xl/worksheets/sheet3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4"/>
  <dimension ref="A1"/>
  <sheetViews>
    <sheetView workbookViewId="0"/>
  </sheetViews>
  <sheetFormatPr defaultRowHeight="15" x14ac:dyDescent="0.25"/>
  <sheetData/>
  <pageMargins left="0.7" right="0.7" top="0.75" bottom="0.75" header="0.3" footer="0.3"/>
</worksheet>
</file>

<file path=xl/worksheets/sheet3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5"/>
  <dimension ref="A1"/>
  <sheetViews>
    <sheetView workbookViewId="0"/>
  </sheetViews>
  <sheetFormatPr defaultRowHeight="15" x14ac:dyDescent="0.25"/>
  <sheetData/>
  <pageMargins left="0.7" right="0.7" top="0.75" bottom="0.75" header="0.3" footer="0.3"/>
</worksheet>
</file>

<file path=xl/worksheets/sheet3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6"/>
  <dimension ref="A1"/>
  <sheetViews>
    <sheetView workbookViewId="0"/>
  </sheetViews>
  <sheetFormatPr defaultRowHeight="15" x14ac:dyDescent="0.25"/>
  <sheetData/>
  <pageMargins left="0.7" right="0.7" top="0.75" bottom="0.75" header="0.3" footer="0.3"/>
</worksheet>
</file>

<file path=xl/worksheets/sheet3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7"/>
  <dimension ref="A1"/>
  <sheetViews>
    <sheetView workbookViewId="0"/>
  </sheetViews>
  <sheetFormatPr defaultRowHeight="15" x14ac:dyDescent="0.25"/>
  <sheetData/>
  <pageMargins left="0.7" right="0.7" top="0.75" bottom="0.75" header="0.3" footer="0.3"/>
</worksheet>
</file>

<file path=xl/worksheets/sheet3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8"/>
  <dimension ref="A1"/>
  <sheetViews>
    <sheetView workbookViewId="0"/>
  </sheetViews>
  <sheetFormatPr defaultRowHeight="15" x14ac:dyDescent="0.25"/>
  <sheetData/>
  <pageMargins left="0.7" right="0.7" top="0.75" bottom="0.75" header="0.3" footer="0.3"/>
</worksheet>
</file>

<file path=xl/worksheets/sheet3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9"/>
  <dimension ref="A1"/>
  <sheetViews>
    <sheetView workbookViewId="0"/>
  </sheetViews>
  <sheetFormatPr defaultRowHeight="15" x14ac:dyDescent="0.25"/>
  <sheetData/>
  <pageMargins left="0.7" right="0.7" top="0.75" bottom="0.75" header="0.3" footer="0.3"/>
</worksheet>
</file>

<file path=xl/worksheets/sheet3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0"/>
  <dimension ref="A1"/>
  <sheetViews>
    <sheetView workbookViewId="0"/>
  </sheetViews>
  <sheetFormatPr defaultRowHeight="15" x14ac:dyDescent="0.25"/>
  <sheetData/>
  <pageMargins left="0.7" right="0.7" top="0.75" bottom="0.75" header="0.3" footer="0.3"/>
</worksheet>
</file>

<file path=xl/worksheets/sheet3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1"/>
  <dimension ref="A1"/>
  <sheetViews>
    <sheetView workbookViewId="0"/>
  </sheetViews>
  <sheetFormatPr defaultRowHeight="15" x14ac:dyDescent="0.25"/>
  <sheetData/>
  <pageMargins left="0.7" right="0.7" top="0.75" bottom="0.75" header="0.3" footer="0.3"/>
</worksheet>
</file>

<file path=xl/worksheets/sheet3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2"/>
  <dimension ref="A1"/>
  <sheetViews>
    <sheetView workbookViewId="0"/>
  </sheetViews>
  <sheetFormatPr defaultRowHeight="15" x14ac:dyDescent="0.25"/>
  <sheetData/>
  <pageMargins left="0.7" right="0.7" top="0.75" bottom="0.75" header="0.3" footer="0.3"/>
</worksheet>
</file>

<file path=xl/worksheets/sheet3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3"/>
  <dimension ref="A1"/>
  <sheetViews>
    <sheetView workbookViewId="0"/>
  </sheetViews>
  <sheetFormatPr defaultRowHeight="15" x14ac:dyDescent="0.25"/>
  <sheetData/>
  <pageMargins left="0.7" right="0.7" top="0.75" bottom="0.75" header="0.3" footer="0.3"/>
</worksheet>
</file>

<file path=xl/worksheets/sheet3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4"/>
  <dimension ref="A1"/>
  <sheetViews>
    <sheetView workbookViewId="0"/>
  </sheetViews>
  <sheetFormatPr defaultRowHeight="15" x14ac:dyDescent="0.25"/>
  <sheetData/>
  <pageMargins left="0.7" right="0.7" top="0.75" bottom="0.75" header="0.3" footer="0.3"/>
</worksheet>
</file>

<file path=xl/worksheets/sheet3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5"/>
  <dimension ref="A1"/>
  <sheetViews>
    <sheetView workbookViewId="0"/>
  </sheetViews>
  <sheetFormatPr defaultRowHeight="15" x14ac:dyDescent="0.25"/>
  <sheetData/>
  <pageMargins left="0.7" right="0.7" top="0.75" bottom="0.75" header="0.3" footer="0.3"/>
</worksheet>
</file>

<file path=xl/worksheets/sheet3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6"/>
  <dimension ref="A1"/>
  <sheetViews>
    <sheetView workbookViewId="0"/>
  </sheetViews>
  <sheetFormatPr defaultRowHeight="15" x14ac:dyDescent="0.25"/>
  <sheetData/>
  <pageMargins left="0.7" right="0.7" top="0.75" bottom="0.75" header="0.3" footer="0.3"/>
</worksheet>
</file>

<file path=xl/worksheets/sheet3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7"/>
  <dimension ref="A1"/>
  <sheetViews>
    <sheetView workbookViewId="0"/>
  </sheetViews>
  <sheetFormatPr defaultRowHeight="15" x14ac:dyDescent="0.25"/>
  <sheetData/>
  <pageMargins left="0.7" right="0.7" top="0.75" bottom="0.75" header="0.3" footer="0.3"/>
</worksheet>
</file>

<file path=xl/worksheets/sheet3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8"/>
  <dimension ref="A1"/>
  <sheetViews>
    <sheetView workbookViewId="0"/>
  </sheetViews>
  <sheetFormatPr defaultRowHeight="15" x14ac:dyDescent="0.25"/>
  <sheetData/>
  <pageMargins left="0.7" right="0.7" top="0.75" bottom="0.75" header="0.3" footer="0.3"/>
</worksheet>
</file>

<file path=xl/worksheets/sheet3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9"/>
  <dimension ref="A1"/>
  <sheetViews>
    <sheetView workbookViewId="0"/>
  </sheetViews>
  <sheetFormatPr defaultRowHeight="15" x14ac:dyDescent="0.25"/>
  <sheetData/>
  <pageMargins left="0.7" right="0.7" top="0.75" bottom="0.75" header="0.3" footer="0.3"/>
</worksheet>
</file>

<file path=xl/worksheets/sheet3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0"/>
  <dimension ref="A1"/>
  <sheetViews>
    <sheetView workbookViewId="0"/>
  </sheetViews>
  <sheetFormatPr defaultRowHeight="15" x14ac:dyDescent="0.25"/>
  <sheetData/>
  <pageMargins left="0.7" right="0.7" top="0.75" bottom="0.75" header="0.3" footer="0.3"/>
</worksheet>
</file>

<file path=xl/worksheets/sheet3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1"/>
  <dimension ref="A1"/>
  <sheetViews>
    <sheetView workbookViewId="0"/>
  </sheetViews>
  <sheetFormatPr defaultRowHeight="15" x14ac:dyDescent="0.25"/>
  <sheetData/>
  <pageMargins left="0.7" right="0.7" top="0.75" bottom="0.75" header="0.3" footer="0.3"/>
</worksheet>
</file>

<file path=xl/worksheets/sheet3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2"/>
  <dimension ref="A1"/>
  <sheetViews>
    <sheetView workbookViewId="0"/>
  </sheetViews>
  <sheetFormatPr defaultRowHeight="15" x14ac:dyDescent="0.25"/>
  <sheetData/>
  <pageMargins left="0.7" right="0.7" top="0.75" bottom="0.75" header="0.3" footer="0.3"/>
</worksheet>
</file>

<file path=xl/worksheets/sheet3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3"/>
  <dimension ref="A1"/>
  <sheetViews>
    <sheetView workbookViewId="0"/>
  </sheetViews>
  <sheetFormatPr defaultRowHeight="15" x14ac:dyDescent="0.25"/>
  <sheetData/>
  <pageMargins left="0.7" right="0.7" top="0.75" bottom="0.75" header="0.3" footer="0.3"/>
</worksheet>
</file>

<file path=xl/worksheets/sheet3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4"/>
  <dimension ref="A1"/>
  <sheetViews>
    <sheetView workbookViewId="0"/>
  </sheetViews>
  <sheetFormatPr defaultRowHeight="15" x14ac:dyDescent="0.25"/>
  <sheetData/>
  <pageMargins left="0.7" right="0.7" top="0.75" bottom="0.75" header="0.3" footer="0.3"/>
</worksheet>
</file>

<file path=xl/worksheets/sheet3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5"/>
  <dimension ref="A1"/>
  <sheetViews>
    <sheetView workbookViewId="0"/>
  </sheetViews>
  <sheetFormatPr defaultRowHeight="15" x14ac:dyDescent="0.25"/>
  <sheetData/>
  <pageMargins left="0.7" right="0.7" top="0.75" bottom="0.75" header="0.3" footer="0.3"/>
</worksheet>
</file>

<file path=xl/worksheets/sheet3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6">
    <tabColor rgb="FFFF0000"/>
  </sheetPr>
  <dimension ref="A1:AO36"/>
  <sheetViews>
    <sheetView topLeftCell="B1" zoomScale="110" zoomScaleNormal="110" workbookViewId="0">
      <pane ySplit="6" topLeftCell="A7" activePane="bottomLeft" state="frozen"/>
      <selection activeCell="B1" sqref="B1"/>
      <selection pane="bottomLeft" activeCell="H8" sqref="H8"/>
    </sheetView>
  </sheetViews>
  <sheetFormatPr defaultColWidth="8.85546875" defaultRowHeight="15.75" x14ac:dyDescent="0.25"/>
  <cols>
    <col min="1" max="1" width="12.85546875" style="5" hidden="1" customWidth="1"/>
    <col min="2" max="2" width="7.140625" style="5" customWidth="1"/>
    <col min="3" max="3" width="12.85546875" style="5" hidden="1" customWidth="1"/>
    <col min="4" max="4" width="31.85546875" style="5" customWidth="1"/>
    <col min="5" max="5" width="13.140625" style="23" customWidth="1"/>
    <col min="6" max="6" width="29.140625" style="5" customWidth="1"/>
    <col min="7" max="7" width="17.42578125" style="12" customWidth="1"/>
    <col min="8" max="9" width="12.85546875" style="5" customWidth="1"/>
    <col min="10" max="14" width="14" style="5" customWidth="1"/>
    <col min="15" max="15" width="14.5703125" style="5" customWidth="1"/>
    <col min="16" max="24" width="14" style="5" customWidth="1"/>
    <col min="25" max="25" width="15.5703125" style="5" customWidth="1"/>
    <col min="26" max="32" width="14" style="5" customWidth="1"/>
    <col min="33" max="33" width="19.85546875" style="119" customWidth="1"/>
    <col min="34" max="39" width="14" style="119" customWidth="1"/>
    <col min="40" max="40" width="26.5703125" style="10" customWidth="1"/>
    <col min="41" max="16384" width="8.85546875" style="5"/>
  </cols>
  <sheetData>
    <row r="1" spans="1:40" s="2" customFormat="1" ht="26.25" customHeight="1" x14ac:dyDescent="0.25">
      <c r="A1" s="701" t="s">
        <v>217</v>
      </c>
      <c r="B1" s="701"/>
      <c r="C1" s="701"/>
      <c r="D1" s="701"/>
      <c r="E1" s="40"/>
      <c r="F1" s="40"/>
      <c r="G1" s="40"/>
      <c r="H1" s="3"/>
      <c r="I1" s="3"/>
      <c r="J1" s="3"/>
      <c r="K1" s="3"/>
      <c r="V1" s="3"/>
      <c r="W1" s="3"/>
      <c r="AB1" s="701"/>
      <c r="AC1" s="701"/>
      <c r="AD1" s="701"/>
      <c r="AE1" s="40"/>
      <c r="AF1" s="40"/>
      <c r="AG1" s="113"/>
      <c r="AH1" s="113"/>
      <c r="AI1" s="113"/>
      <c r="AJ1" s="113"/>
      <c r="AK1" s="113"/>
      <c r="AL1" s="113"/>
      <c r="AM1" s="113"/>
      <c r="AN1" s="54"/>
    </row>
    <row r="2" spans="1:40" s="2" customFormat="1" ht="26.25" customHeight="1" x14ac:dyDescent="0.25">
      <c r="A2" s="702" t="s">
        <v>262</v>
      </c>
      <c r="B2" s="702"/>
      <c r="C2" s="702"/>
      <c r="D2" s="702"/>
      <c r="E2" s="39"/>
      <c r="F2" s="39"/>
      <c r="G2" s="39"/>
      <c r="H2" s="3"/>
      <c r="I2" s="3"/>
      <c r="J2" s="3"/>
      <c r="K2" s="3"/>
      <c r="V2" s="3"/>
      <c r="W2" s="3"/>
      <c r="AB2" s="701"/>
      <c r="AC2" s="701"/>
      <c r="AD2" s="701"/>
      <c r="AE2" s="40"/>
      <c r="AF2" s="40"/>
      <c r="AG2" s="113"/>
      <c r="AH2" s="113"/>
      <c r="AI2" s="113"/>
      <c r="AJ2" s="113"/>
      <c r="AK2" s="113"/>
      <c r="AL2" s="113"/>
      <c r="AM2" s="113"/>
      <c r="AN2" s="54"/>
    </row>
    <row r="3" spans="1:40" s="2" customFormat="1" ht="26.25" customHeight="1" x14ac:dyDescent="0.25">
      <c r="A3" s="702" t="s">
        <v>263</v>
      </c>
      <c r="B3" s="702"/>
      <c r="C3" s="702"/>
      <c r="D3" s="702"/>
      <c r="E3" s="39"/>
      <c r="F3" s="39"/>
      <c r="G3" s="39"/>
      <c r="H3" s="3"/>
      <c r="I3" s="3"/>
      <c r="J3" s="3"/>
      <c r="K3" s="3"/>
      <c r="V3" s="3"/>
      <c r="W3" s="3"/>
      <c r="AB3" s="701"/>
      <c r="AC3" s="701"/>
      <c r="AD3" s="701"/>
      <c r="AE3" s="40"/>
      <c r="AF3" s="40"/>
      <c r="AG3" s="113"/>
      <c r="AH3" s="113"/>
      <c r="AI3" s="113"/>
      <c r="AJ3" s="113"/>
      <c r="AK3" s="113"/>
      <c r="AL3" s="113"/>
      <c r="AM3" s="113"/>
      <c r="AN3" s="54"/>
    </row>
    <row r="4" spans="1:40" s="2" customFormat="1" ht="32.25" customHeight="1" x14ac:dyDescent="0.25">
      <c r="A4" s="702" t="s">
        <v>709</v>
      </c>
      <c r="B4" s="702"/>
      <c r="C4" s="702"/>
      <c r="D4" s="702"/>
      <c r="E4" s="702"/>
      <c r="F4" s="702"/>
      <c r="G4" s="702"/>
      <c r="H4" s="3"/>
      <c r="I4" s="3"/>
      <c r="J4" s="3"/>
      <c r="K4" s="3"/>
      <c r="L4" s="39"/>
      <c r="M4" s="39"/>
      <c r="N4" s="39"/>
      <c r="O4" s="39"/>
      <c r="P4" s="39"/>
      <c r="Q4" s="39"/>
      <c r="R4" s="39"/>
      <c r="S4" s="39"/>
      <c r="T4" s="39"/>
      <c r="U4" s="39"/>
      <c r="V4" s="39"/>
      <c r="W4" s="39"/>
      <c r="X4" s="3"/>
      <c r="Y4" s="3"/>
      <c r="Z4" s="3"/>
      <c r="AA4" s="3"/>
      <c r="AB4" s="3"/>
      <c r="AC4" s="3"/>
      <c r="AD4" s="3"/>
      <c r="AE4" s="3"/>
      <c r="AF4" s="3"/>
      <c r="AG4" s="114"/>
      <c r="AH4" s="114"/>
      <c r="AI4" s="114"/>
      <c r="AJ4" s="114"/>
      <c r="AK4" s="114"/>
      <c r="AL4" s="114"/>
      <c r="AM4" s="114"/>
      <c r="AN4" s="54"/>
    </row>
    <row r="5" spans="1:40" s="2" customFormat="1" ht="32.25" customHeight="1" x14ac:dyDescent="0.25">
      <c r="E5" s="28"/>
      <c r="F5" s="14"/>
      <c r="G5" s="14"/>
      <c r="V5" s="3"/>
      <c r="W5" s="3"/>
      <c r="AG5" s="115"/>
      <c r="AH5" s="115"/>
      <c r="AI5" s="115"/>
      <c r="AJ5" s="115"/>
      <c r="AK5" s="115"/>
      <c r="AL5" s="115"/>
      <c r="AM5" s="115"/>
      <c r="AN5" s="54"/>
    </row>
    <row r="6" spans="1:40" s="2" customFormat="1" ht="48" customHeight="1" x14ac:dyDescent="0.25">
      <c r="A6" s="112" t="s">
        <v>615</v>
      </c>
      <c r="B6" s="112" t="s">
        <v>645</v>
      </c>
      <c r="C6" s="695" t="s">
        <v>0</v>
      </c>
      <c r="D6" s="696"/>
      <c r="E6" s="99" t="s">
        <v>307</v>
      </c>
      <c r="F6" s="112" t="s">
        <v>8</v>
      </c>
      <c r="G6" s="112" t="s">
        <v>642</v>
      </c>
      <c r="H6" s="697" t="s">
        <v>712</v>
      </c>
      <c r="I6" s="698"/>
      <c r="J6" s="697" t="s">
        <v>713</v>
      </c>
      <c r="K6" s="698"/>
      <c r="L6" s="699" t="s">
        <v>714</v>
      </c>
      <c r="M6" s="700"/>
      <c r="N6" s="699" t="s">
        <v>715</v>
      </c>
      <c r="O6" s="700"/>
      <c r="P6" s="699" t="s">
        <v>716</v>
      </c>
      <c r="Q6" s="700"/>
      <c r="R6" s="699" t="s">
        <v>717</v>
      </c>
      <c r="S6" s="700"/>
      <c r="T6" s="699" t="s">
        <v>718</v>
      </c>
      <c r="U6" s="700"/>
      <c r="V6" s="703" t="s">
        <v>719</v>
      </c>
      <c r="W6" s="704"/>
      <c r="X6" s="703" t="s">
        <v>720</v>
      </c>
      <c r="Y6" s="704"/>
      <c r="Z6" s="703" t="s">
        <v>721</v>
      </c>
      <c r="AA6" s="704"/>
      <c r="AB6" s="703" t="s">
        <v>722</v>
      </c>
      <c r="AC6" s="704"/>
      <c r="AD6" s="703" t="s">
        <v>723</v>
      </c>
      <c r="AE6" s="704"/>
      <c r="AF6" s="151" t="s">
        <v>808</v>
      </c>
      <c r="AG6" s="121" t="s">
        <v>733</v>
      </c>
      <c r="AH6" s="120" t="s">
        <v>734</v>
      </c>
      <c r="AI6" s="122" t="s">
        <v>735</v>
      </c>
      <c r="AJ6" s="116" t="s">
        <v>736</v>
      </c>
      <c r="AK6" s="116" t="s">
        <v>737</v>
      </c>
      <c r="AL6" s="116" t="s">
        <v>738</v>
      </c>
      <c r="AM6" s="116" t="s">
        <v>739</v>
      </c>
      <c r="AN6" s="98" t="s">
        <v>216</v>
      </c>
    </row>
    <row r="7" spans="1:40" s="16" customFormat="1" ht="24.95" customHeight="1" x14ac:dyDescent="0.25">
      <c r="A7" s="41">
        <f>IF(E7="","",SUBTOTAL(3,$E$7:E7))</f>
        <v>1</v>
      </c>
      <c r="B7" s="41">
        <f>COUNTIF($F$7:F7,F7)</f>
        <v>1</v>
      </c>
      <c r="C7" s="43" t="s">
        <v>648</v>
      </c>
      <c r="D7" s="42" t="s">
        <v>24</v>
      </c>
      <c r="E7" s="34" t="s">
        <v>325</v>
      </c>
      <c r="F7" s="106" t="s">
        <v>280</v>
      </c>
      <c r="G7" s="106" t="s">
        <v>643</v>
      </c>
      <c r="H7" s="1" t="str">
        <f>VLOOKUP($E7,'[1]Gui chi Quynh'!$C$11:$E$397,3,0)</f>
        <v>A1</v>
      </c>
      <c r="I7" s="9">
        <f>VLOOKUP(H7,Sheet1!$B$2:$C$12,2,TRUE)</f>
        <v>10</v>
      </c>
      <c r="J7" s="1" t="str">
        <f>VLOOKUP($E7,'[2]Gui chi Quynh'!$C$11:$E$397,3,0)</f>
        <v>A1</v>
      </c>
      <c r="K7" s="9">
        <f>VLOOKUP(J7,Sheet1!$B$2:$C$12,2,TRUE)</f>
        <v>10</v>
      </c>
      <c r="L7" s="1" t="str">
        <f>VLOOKUP($E7,'[3]Gui chi Quynh'!$C$11:$E$396,3,0)</f>
        <v>A1</v>
      </c>
      <c r="M7" s="9">
        <f>VLOOKUP(L7,Sheet1!$B$2:$C$12,2,TRUE)</f>
        <v>10</v>
      </c>
      <c r="N7" s="1" t="str">
        <f>VLOOKUP($E7,'[4]Gui chi Quynh'!$C$11:$E$396,3,0)</f>
        <v>A1</v>
      </c>
      <c r="O7" s="9">
        <f>VLOOKUP(N7,Sheet1!$B$2:$C$12,2,TRUE)</f>
        <v>10</v>
      </c>
      <c r="P7" s="1" t="str">
        <f>VLOOKUP($E7,'[5]Gui chi Quynh'!$C$11:$E$394,3,0)</f>
        <v>A1</v>
      </c>
      <c r="Q7" s="9">
        <f>VLOOKUP(P7,Sheet1!$B$2:$C$12,2,TRUE)</f>
        <v>10</v>
      </c>
      <c r="R7" s="1" t="str">
        <f>VLOOKUP($E7,'[6]Gui chi Quynh'!$C$11:$E$393,3,0)</f>
        <v>A1</v>
      </c>
      <c r="S7" s="9">
        <f>VLOOKUP(R7,Sheet1!$B$2:$C$12,2,TRUE)</f>
        <v>10</v>
      </c>
      <c r="T7" s="1" t="str">
        <f>VLOOKUP($E7,'[7]Gui chi Quynh'!$C$11:$E$392,3,0)</f>
        <v>A1</v>
      </c>
      <c r="U7" s="9">
        <f>VLOOKUP(T7,Sheet1!$B$2:$C$12,2,TRUE)</f>
        <v>10</v>
      </c>
      <c r="V7" s="1" t="str">
        <f>VLOOKUP($E7,'[8]Gui chi Quynh'!$C$11:$F$391,3,0)</f>
        <v>A1</v>
      </c>
      <c r="W7" s="9">
        <f>VLOOKUP(V7,Sheet1!$B$2:$C$12,2,TRUE)</f>
        <v>10</v>
      </c>
      <c r="X7" s="1" t="str">
        <f>VLOOKUP($E7,'[9]Gui chi Quynh'!$C$11:$E$390,3,0)</f>
        <v>A1</v>
      </c>
      <c r="Y7" s="9">
        <f>VLOOKUP(X7,Sheet1!$B$2:$C$12,2,TRUE)</f>
        <v>10</v>
      </c>
      <c r="Z7" s="1" t="str">
        <f>VLOOKUP($E7,'[10]Gui chi Quynh'!$C$11:$E$391,3,0)</f>
        <v>A1</v>
      </c>
      <c r="AA7" s="9">
        <f>VLOOKUP(Z7,Sheet1!$B$2:$C$12,2,TRUE)</f>
        <v>10</v>
      </c>
      <c r="AB7" s="1"/>
      <c r="AC7" s="9" t="e">
        <f>VLOOKUP(AB7,Sheet1!$B$2:$C$12,2,TRUE)</f>
        <v>#N/A</v>
      </c>
      <c r="AD7" s="1"/>
      <c r="AE7" s="9" t="e">
        <f>VLOOKUP(AD7,Sheet1!$B$2:$C$12,2,TRUE)</f>
        <v>#N/A</v>
      </c>
      <c r="AF7" s="169">
        <f>(I7+K7+M7+O7+Q7+S7+U7+W7+Y7+AA7)/10</f>
        <v>10</v>
      </c>
      <c r="AG7" s="117"/>
      <c r="AH7" s="117"/>
      <c r="AI7" s="117"/>
      <c r="AJ7" s="117"/>
      <c r="AK7" s="117"/>
      <c r="AL7" s="117"/>
      <c r="AM7" s="117"/>
      <c r="AN7" s="55"/>
    </row>
    <row r="8" spans="1:40" s="16" customFormat="1" ht="24.95" customHeight="1" x14ac:dyDescent="0.25">
      <c r="A8" s="41">
        <f>IF(E8="","",SUBTOTAL(3,$E$7:E8))</f>
        <v>2</v>
      </c>
      <c r="B8" s="41">
        <f>COUNTIF($F$7:F8,F8)</f>
        <v>2</v>
      </c>
      <c r="C8" s="43" t="s">
        <v>648</v>
      </c>
      <c r="D8" s="42" t="s">
        <v>37</v>
      </c>
      <c r="E8" s="41" t="s">
        <v>499</v>
      </c>
      <c r="F8" s="106" t="s">
        <v>280</v>
      </c>
      <c r="G8" s="106" t="s">
        <v>643</v>
      </c>
      <c r="H8" s="1" t="str">
        <f>VLOOKUP($E8,'[1]Gui chi Quynh'!$C$11:$E$397,3,0)</f>
        <v>A1</v>
      </c>
      <c r="I8" s="9">
        <f>VLOOKUP(H8,Sheet1!$B$2:$C$12,2,TRUE)</f>
        <v>10</v>
      </c>
      <c r="J8" s="1" t="str">
        <f>VLOOKUP($E8,'[2]Gui chi Quynh'!$C$11:$E$397,3,0)</f>
        <v>A1</v>
      </c>
      <c r="K8" s="9">
        <f>VLOOKUP(J8,Sheet1!$B$2:$C$12,2,TRUE)</f>
        <v>10</v>
      </c>
      <c r="L8" s="1" t="str">
        <f>VLOOKUP($E8,'[3]Gui chi Quynh'!$C$11:$E$396,3,0)</f>
        <v>A1</v>
      </c>
      <c r="M8" s="9">
        <f>VLOOKUP(L8,Sheet1!$B$2:$C$12,2,TRUE)</f>
        <v>10</v>
      </c>
      <c r="N8" s="1" t="str">
        <f>VLOOKUP($E8,'[4]Gui chi Quynh'!$C$11:$E$396,3,0)</f>
        <v>A1</v>
      </c>
      <c r="O8" s="9">
        <f>VLOOKUP(N8,Sheet1!$B$2:$C$12,2,TRUE)</f>
        <v>10</v>
      </c>
      <c r="P8" s="1" t="str">
        <f>VLOOKUP($E8,'[5]Gui chi Quynh'!$C$11:$E$394,3,0)</f>
        <v>A1</v>
      </c>
      <c r="Q8" s="9">
        <f>VLOOKUP(P8,Sheet1!$B$2:$C$12,2,TRUE)</f>
        <v>10</v>
      </c>
      <c r="R8" s="1" t="str">
        <f>VLOOKUP($E8,'[6]Gui chi Quynh'!$C$11:$E$393,3,0)</f>
        <v>A1</v>
      </c>
      <c r="S8" s="9">
        <f>VLOOKUP(R8,Sheet1!$B$2:$C$12,2,TRUE)</f>
        <v>10</v>
      </c>
      <c r="T8" s="1" t="str">
        <f>VLOOKUP($E8,'[7]Gui chi Quynh'!$C$11:$E$392,3,0)</f>
        <v>A1</v>
      </c>
      <c r="U8" s="9">
        <f>VLOOKUP(T8,Sheet1!$B$2:$C$12,2,TRUE)</f>
        <v>10</v>
      </c>
      <c r="V8" s="1" t="str">
        <f>VLOOKUP($E8,'[8]Gui chi Quynh'!$C$11:$F$391,3,0)</f>
        <v>A1</v>
      </c>
      <c r="W8" s="9">
        <f>VLOOKUP(V8,Sheet1!$B$2:$C$12,2,TRUE)</f>
        <v>10</v>
      </c>
      <c r="X8" s="1" t="str">
        <f>VLOOKUP($E8,'[9]Gui chi Quynh'!$C$11:$E$390,3,0)</f>
        <v>A1</v>
      </c>
      <c r="Y8" s="9">
        <f>VLOOKUP(X8,Sheet1!$B$2:$C$12,2,TRUE)</f>
        <v>10</v>
      </c>
      <c r="Z8" s="1" t="str">
        <f>VLOOKUP($E8,'[10]Gui chi Quynh'!$C$11:$E$391,3,0)</f>
        <v>A1</v>
      </c>
      <c r="AA8" s="9">
        <f>VLOOKUP(Z8,Sheet1!$B$2:$C$12,2,TRUE)</f>
        <v>10</v>
      </c>
      <c r="AB8" s="1"/>
      <c r="AC8" s="9" t="e">
        <f>VLOOKUP(AB8,Sheet1!$B$2:$C$12,2,TRUE)</f>
        <v>#N/A</v>
      </c>
      <c r="AD8" s="1"/>
      <c r="AE8" s="9" t="e">
        <f>VLOOKUP(AD8,Sheet1!$B$2:$C$12,2,TRUE)</f>
        <v>#N/A</v>
      </c>
      <c r="AF8" s="169">
        <f t="shared" ref="AF8:AF29" si="0">(I8+K8+M8+O8+Q8+S8+U8+W8+Y8+AA8)/10</f>
        <v>10</v>
      </c>
      <c r="AG8" s="117"/>
      <c r="AH8" s="117"/>
      <c r="AI8" s="117"/>
      <c r="AJ8" s="117"/>
      <c r="AK8" s="117"/>
      <c r="AL8" s="117"/>
      <c r="AM8" s="117"/>
      <c r="AN8" s="55"/>
    </row>
    <row r="9" spans="1:40" s="2" customFormat="1" ht="24.95" customHeight="1" x14ac:dyDescent="0.25">
      <c r="A9" s="41">
        <f>IF(E9="","",SUBTOTAL(3,$E$7:E9))</f>
        <v>3</v>
      </c>
      <c r="B9" s="41">
        <f>COUNTIF($F$7:F9,F9)</f>
        <v>3</v>
      </c>
      <c r="C9" s="43" t="s">
        <v>648</v>
      </c>
      <c r="D9" s="42" t="s">
        <v>18</v>
      </c>
      <c r="E9" s="41" t="s">
        <v>319</v>
      </c>
      <c r="F9" s="15" t="s">
        <v>280</v>
      </c>
      <c r="G9" s="15" t="s">
        <v>643</v>
      </c>
      <c r="H9" s="1" t="str">
        <f>VLOOKUP($E9,'[1]Gui chi Quynh'!$C$11:$E$397,3,0)</f>
        <v>A2</v>
      </c>
      <c r="I9" s="9">
        <f>VLOOKUP(H9,Sheet1!$B$2:$C$12,2,TRUE)</f>
        <v>9</v>
      </c>
      <c r="J9" s="1" t="str">
        <f>VLOOKUP($E9,'[2]Gui chi Quynh'!$C$11:$E$397,3,0)</f>
        <v>A2</v>
      </c>
      <c r="K9" s="9">
        <f>VLOOKUP(J9,Sheet1!$B$2:$C$12,2,TRUE)</f>
        <v>9</v>
      </c>
      <c r="L9" s="1" t="str">
        <f>VLOOKUP($E9,'[3]Gui chi Quynh'!$C$11:$E$396,3,0)</f>
        <v>A2</v>
      </c>
      <c r="M9" s="9">
        <f>VLOOKUP(L9,Sheet1!$B$2:$C$12,2,TRUE)</f>
        <v>9</v>
      </c>
      <c r="N9" s="1" t="str">
        <f>VLOOKUP($E9,'[4]Gui chi Quynh'!$C$11:$E$396,3,0)</f>
        <v>A3</v>
      </c>
      <c r="O9" s="9">
        <f>VLOOKUP(N9,Sheet1!$B$2:$C$12,2,TRUE)</f>
        <v>8</v>
      </c>
      <c r="P9" s="1" t="str">
        <f>VLOOKUP($E9,'[5]Gui chi Quynh'!$C$11:$E$394,3,0)</f>
        <v>A1</v>
      </c>
      <c r="Q9" s="9">
        <f>VLOOKUP(P9,Sheet1!$B$2:$C$12,2,TRUE)</f>
        <v>10</v>
      </c>
      <c r="R9" s="1" t="str">
        <f>VLOOKUP($E9,'[6]Gui chi Quynh'!$C$11:$E$393,3,0)</f>
        <v>A1</v>
      </c>
      <c r="S9" s="9">
        <f>VLOOKUP(R9,Sheet1!$B$2:$C$12,2,TRUE)</f>
        <v>10</v>
      </c>
      <c r="T9" s="1" t="str">
        <f>VLOOKUP($E9,'[7]Gui chi Quynh'!$C$11:$E$392,3,0)</f>
        <v>A1</v>
      </c>
      <c r="U9" s="9">
        <f>VLOOKUP(T9,Sheet1!$B$2:$C$12,2,TRUE)</f>
        <v>10</v>
      </c>
      <c r="V9" s="1" t="str">
        <f>VLOOKUP($E9,'[8]Gui chi Quynh'!$C$11:$F$391,3,0)</f>
        <v>A2</v>
      </c>
      <c r="W9" s="9">
        <f>VLOOKUP(V9,Sheet1!$B$2:$C$12,2,TRUE)</f>
        <v>9</v>
      </c>
      <c r="X9" s="1" t="str">
        <f>VLOOKUP($E9,'[9]Gui chi Quynh'!$C$11:$E$390,3,0)</f>
        <v>A2</v>
      </c>
      <c r="Y9" s="9">
        <f>VLOOKUP(X9,Sheet1!$B$2:$C$12,2,TRUE)</f>
        <v>9</v>
      </c>
      <c r="Z9" s="1" t="str">
        <f>VLOOKUP($E9,'[10]Gui chi Quynh'!$C$11:$E$391,3,0)</f>
        <v>A3</v>
      </c>
      <c r="AA9" s="9">
        <f>VLOOKUP(Z9,Sheet1!$B$2:$C$12,2,TRUE)</f>
        <v>8</v>
      </c>
      <c r="AB9" s="1"/>
      <c r="AC9" s="9" t="e">
        <f>VLOOKUP(AB9,Sheet1!$B$2:$C$12,2,TRUE)</f>
        <v>#N/A</v>
      </c>
      <c r="AD9" s="1"/>
      <c r="AE9" s="9" t="e">
        <f>VLOOKUP(AD9,Sheet1!$B$2:$C$12,2,TRUE)</f>
        <v>#N/A</v>
      </c>
      <c r="AF9" s="169">
        <f t="shared" si="0"/>
        <v>9.1</v>
      </c>
      <c r="AG9" s="117"/>
      <c r="AH9" s="117"/>
      <c r="AI9" s="117"/>
      <c r="AJ9" s="117"/>
      <c r="AK9" s="117"/>
      <c r="AL9" s="117"/>
      <c r="AM9" s="117"/>
      <c r="AN9" s="55"/>
    </row>
    <row r="10" spans="1:40" s="16" customFormat="1" ht="24.95" customHeight="1" x14ac:dyDescent="0.25">
      <c r="A10" s="41">
        <f>IF(E10="","",SUBTOTAL(3,$E$7:E10))</f>
        <v>4</v>
      </c>
      <c r="B10" s="41">
        <f>COUNTIF($F$7:F10,F10)</f>
        <v>4</v>
      </c>
      <c r="C10" s="43" t="s">
        <v>648</v>
      </c>
      <c r="D10" s="42" t="s">
        <v>281</v>
      </c>
      <c r="E10" s="41" t="s">
        <v>320</v>
      </c>
      <c r="F10" s="15" t="s">
        <v>280</v>
      </c>
      <c r="G10" s="15" t="s">
        <v>643</v>
      </c>
      <c r="H10" s="1" t="str">
        <f>VLOOKUP($E10,'[1]Gui chi Quynh'!$C$11:$E$397,3,0)</f>
        <v>A1</v>
      </c>
      <c r="I10" s="9">
        <f>VLOOKUP(H10,Sheet1!$B$2:$C$12,2,TRUE)</f>
        <v>10</v>
      </c>
      <c r="J10" s="1" t="str">
        <f>VLOOKUP($E10,'[2]Gui chi Quynh'!$C$11:$E$397,3,0)</f>
        <v>A1</v>
      </c>
      <c r="K10" s="9">
        <f>VLOOKUP(J10,Sheet1!$B$2:$C$12,2,TRUE)</f>
        <v>10</v>
      </c>
      <c r="L10" s="1" t="str">
        <f>VLOOKUP($E10,'[3]Gui chi Quynh'!$C$11:$E$396,3,0)</f>
        <v>A1</v>
      </c>
      <c r="M10" s="9">
        <f>VLOOKUP(L10,Sheet1!$B$2:$C$12,2,TRUE)</f>
        <v>10</v>
      </c>
      <c r="N10" s="1" t="str">
        <f>VLOOKUP($E10,'[4]Gui chi Quynh'!$C$11:$E$396,3,0)</f>
        <v>A2</v>
      </c>
      <c r="O10" s="9">
        <f>VLOOKUP(N10,Sheet1!$B$2:$C$12,2,TRUE)</f>
        <v>9</v>
      </c>
      <c r="P10" s="1" t="str">
        <f>VLOOKUP($E10,'[5]Gui chi Quynh'!$C$11:$E$394,3,0)</f>
        <v>A1</v>
      </c>
      <c r="Q10" s="9">
        <f>VLOOKUP(P10,Sheet1!$B$2:$C$12,2,TRUE)</f>
        <v>10</v>
      </c>
      <c r="R10" s="1" t="str">
        <f>VLOOKUP($E10,'[6]Gui chi Quynh'!$C$11:$E$393,3,0)</f>
        <v>A1</v>
      </c>
      <c r="S10" s="9">
        <f>VLOOKUP(R10,Sheet1!$B$2:$C$12,2,TRUE)</f>
        <v>10</v>
      </c>
      <c r="T10" s="1" t="str">
        <f>VLOOKUP($E10,'[7]Gui chi Quynh'!$C$11:$E$392,3,0)</f>
        <v>A1</v>
      </c>
      <c r="U10" s="9">
        <f>VLOOKUP(T10,Sheet1!$B$2:$C$12,2,TRUE)</f>
        <v>10</v>
      </c>
      <c r="V10" s="1" t="str">
        <f>VLOOKUP($E10,'[8]Gui chi Quynh'!$C$11:$F$391,3,0)</f>
        <v>A2</v>
      </c>
      <c r="W10" s="9">
        <f>VLOOKUP(V10,Sheet1!$B$2:$C$12,2,TRUE)</f>
        <v>9</v>
      </c>
      <c r="X10" s="1" t="str">
        <f>VLOOKUP($E10,'[9]Gui chi Quynh'!$C$11:$E$390,3,0)</f>
        <v>A2</v>
      </c>
      <c r="Y10" s="9">
        <f>VLOOKUP(X10,Sheet1!$B$2:$C$12,2,TRUE)</f>
        <v>9</v>
      </c>
      <c r="Z10" s="1" t="str">
        <f>VLOOKUP($E10,'[10]Gui chi Quynh'!$C$11:$E$391,3,0)</f>
        <v>A3</v>
      </c>
      <c r="AA10" s="9">
        <f>VLOOKUP(Z10,Sheet1!$B$2:$C$12,2,TRUE)</f>
        <v>8</v>
      </c>
      <c r="AB10" s="1"/>
      <c r="AC10" s="9" t="e">
        <f>VLOOKUP(AB10,Sheet1!$B$2:$C$12,2,TRUE)</f>
        <v>#N/A</v>
      </c>
      <c r="AD10" s="1"/>
      <c r="AE10" s="9" t="e">
        <f>VLOOKUP(AD10,Sheet1!$B$2:$C$12,2,TRUE)</f>
        <v>#N/A</v>
      </c>
      <c r="AF10" s="169">
        <f t="shared" si="0"/>
        <v>9.5</v>
      </c>
      <c r="AG10" s="117"/>
      <c r="AH10" s="117"/>
      <c r="AI10" s="117"/>
      <c r="AJ10" s="117"/>
      <c r="AK10" s="117"/>
      <c r="AL10" s="117"/>
      <c r="AM10" s="117"/>
      <c r="AN10" s="55"/>
    </row>
    <row r="11" spans="1:40" s="16" customFormat="1" ht="24.95" customHeight="1" x14ac:dyDescent="0.25">
      <c r="A11" s="41">
        <f>IF(E11="","",SUBTOTAL(3,$E$7:E11))</f>
        <v>5</v>
      </c>
      <c r="B11" s="41">
        <f>COUNTIF($F$7:F11,F11)</f>
        <v>5</v>
      </c>
      <c r="C11" s="43" t="s">
        <v>648</v>
      </c>
      <c r="D11" s="42" t="s">
        <v>19</v>
      </c>
      <c r="E11" s="41" t="s">
        <v>321</v>
      </c>
      <c r="F11" s="15" t="s">
        <v>280</v>
      </c>
      <c r="G11" s="15" t="s">
        <v>643</v>
      </c>
      <c r="H11" s="1" t="str">
        <f>VLOOKUP($E11,'[1]Gui chi Quynh'!$C$11:$E$397,3,0)</f>
        <v>A2</v>
      </c>
      <c r="I11" s="9">
        <f>VLOOKUP(H11,Sheet1!$B$2:$C$12,2,TRUE)</f>
        <v>9</v>
      </c>
      <c r="J11" s="1" t="str">
        <f>VLOOKUP($E11,'[2]Gui chi Quynh'!$C$11:$E$397,3,0)</f>
        <v>A2</v>
      </c>
      <c r="K11" s="9">
        <f>VLOOKUP(J11,Sheet1!$B$2:$C$12,2,TRUE)</f>
        <v>9</v>
      </c>
      <c r="L11" s="1" t="str">
        <f>VLOOKUP($E11,'[3]Gui chi Quynh'!$C$11:$E$396,3,0)</f>
        <v>A2</v>
      </c>
      <c r="M11" s="9">
        <f>VLOOKUP(L11,Sheet1!$B$2:$C$12,2,TRUE)</f>
        <v>9</v>
      </c>
      <c r="N11" s="1" t="str">
        <f>VLOOKUP($E11,'[4]Gui chi Quynh'!$C$11:$E$396,3,0)</f>
        <v>A3</v>
      </c>
      <c r="O11" s="9">
        <f>VLOOKUP(N11,Sheet1!$B$2:$C$12,2,TRUE)</f>
        <v>8</v>
      </c>
      <c r="P11" s="1" t="str">
        <f>VLOOKUP($E11,'[5]Gui chi Quynh'!$C$11:$E$394,3,0)</f>
        <v>A1</v>
      </c>
      <c r="Q11" s="9">
        <f>VLOOKUP(P11,Sheet1!$B$2:$C$12,2,TRUE)</f>
        <v>10</v>
      </c>
      <c r="R11" s="1" t="str">
        <f>VLOOKUP($E11,'[6]Gui chi Quynh'!$C$11:$E$393,3,0)</f>
        <v>A1</v>
      </c>
      <c r="S11" s="9">
        <f>VLOOKUP(R11,Sheet1!$B$2:$C$12,2,TRUE)</f>
        <v>10</v>
      </c>
      <c r="T11" s="1" t="str">
        <f>VLOOKUP($E11,'[7]Gui chi Quynh'!$C$11:$E$392,3,0)</f>
        <v>A2</v>
      </c>
      <c r="U11" s="9">
        <f>VLOOKUP(T11,Sheet1!$B$2:$C$12,2,TRUE)</f>
        <v>9</v>
      </c>
      <c r="V11" s="1" t="str">
        <f>VLOOKUP($E11,'[8]Gui chi Quynh'!$C$11:$F$391,3,0)</f>
        <v>A2</v>
      </c>
      <c r="W11" s="9">
        <f>VLOOKUP(V11,Sheet1!$B$2:$C$12,2,TRUE)</f>
        <v>9</v>
      </c>
      <c r="X11" s="1" t="str">
        <f>VLOOKUP($E11,'[9]Gui chi Quynh'!$C$11:$E$390,3,0)</f>
        <v>A2</v>
      </c>
      <c r="Y11" s="9">
        <f>VLOOKUP(X11,Sheet1!$B$2:$C$12,2,TRUE)</f>
        <v>9</v>
      </c>
      <c r="Z11" s="1" t="str">
        <f>VLOOKUP($E11,'[10]Gui chi Quynh'!$C$11:$E$391,3,0)</f>
        <v>A2</v>
      </c>
      <c r="AA11" s="9">
        <f>VLOOKUP(Z11,Sheet1!$B$2:$C$12,2,TRUE)</f>
        <v>9</v>
      </c>
      <c r="AB11" s="1"/>
      <c r="AC11" s="9" t="e">
        <f>VLOOKUP(AB11,Sheet1!$B$2:$C$12,2,TRUE)</f>
        <v>#N/A</v>
      </c>
      <c r="AD11" s="1"/>
      <c r="AE11" s="9" t="e">
        <f>VLOOKUP(AD11,Sheet1!$B$2:$C$12,2,TRUE)</f>
        <v>#N/A</v>
      </c>
      <c r="AF11" s="169">
        <f t="shared" si="0"/>
        <v>9.1</v>
      </c>
      <c r="AG11" s="117"/>
      <c r="AH11" s="117"/>
      <c r="AI11" s="117"/>
      <c r="AJ11" s="117"/>
      <c r="AK11" s="117"/>
      <c r="AL11" s="117"/>
      <c r="AM11" s="117"/>
      <c r="AN11" s="55"/>
    </row>
    <row r="12" spans="1:40" s="16" customFormat="1" ht="24.95" customHeight="1" x14ac:dyDescent="0.25">
      <c r="A12" s="41">
        <f>IF(E12="","",SUBTOTAL(3,$E$7:E12))</f>
        <v>6</v>
      </c>
      <c r="B12" s="41">
        <f>COUNTIF($F$7:F12,F12)</f>
        <v>6</v>
      </c>
      <c r="C12" s="43" t="s">
        <v>649</v>
      </c>
      <c r="D12" s="42" t="s">
        <v>20</v>
      </c>
      <c r="E12" s="41" t="s">
        <v>322</v>
      </c>
      <c r="F12" s="15" t="s">
        <v>280</v>
      </c>
      <c r="G12" s="15" t="s">
        <v>643</v>
      </c>
      <c r="H12" s="1" t="str">
        <f>VLOOKUP($E12,'[1]Gui chi Quynh'!$C$11:$E$397,3,0)</f>
        <v>A3</v>
      </c>
      <c r="I12" s="9">
        <f>VLOOKUP(H12,Sheet1!$B$2:$C$12,2,TRUE)</f>
        <v>8</v>
      </c>
      <c r="J12" s="1" t="str">
        <f>VLOOKUP($E12,'[2]Gui chi Quynh'!$C$11:$E$397,3,0)</f>
        <v>A2</v>
      </c>
      <c r="K12" s="9">
        <f>VLOOKUP(J12,Sheet1!$B$2:$C$12,2,TRUE)</f>
        <v>9</v>
      </c>
      <c r="L12" s="1" t="str">
        <f>VLOOKUP($E12,'[3]Gui chi Quynh'!$C$11:$E$396,3,0)</f>
        <v>A3</v>
      </c>
      <c r="M12" s="9">
        <f>VLOOKUP(L12,Sheet1!$B$2:$C$12,2,TRUE)</f>
        <v>8</v>
      </c>
      <c r="N12" s="1" t="str">
        <f>VLOOKUP($E12,'[4]Gui chi Quynh'!$C$11:$E$396,3,0)</f>
        <v>A2</v>
      </c>
      <c r="O12" s="9">
        <f>VLOOKUP(N12,Sheet1!$B$2:$C$12,2,TRUE)</f>
        <v>9</v>
      </c>
      <c r="P12" s="1" t="str">
        <f>VLOOKUP($E12,'[5]Gui chi Quynh'!$C$11:$E$394,3,0)</f>
        <v>A2</v>
      </c>
      <c r="Q12" s="9">
        <f>VLOOKUP(P12,Sheet1!$B$2:$C$12,2,TRUE)</f>
        <v>9</v>
      </c>
      <c r="R12" s="1" t="str">
        <f>VLOOKUP($E12,'[6]Gui chi Quynh'!$C$11:$E$393,3,0)</f>
        <v>A3</v>
      </c>
      <c r="S12" s="9">
        <f>VLOOKUP(R12,Sheet1!$B$2:$C$12,2,TRUE)</f>
        <v>8</v>
      </c>
      <c r="T12" s="1" t="str">
        <f>VLOOKUP($E12,'[7]Gui chi Quynh'!$C$11:$E$392,3,0)</f>
        <v>A3</v>
      </c>
      <c r="U12" s="9">
        <f>VLOOKUP(T12,Sheet1!$B$2:$C$12,2,TRUE)</f>
        <v>8</v>
      </c>
      <c r="V12" s="1" t="str">
        <f>VLOOKUP($E12,'[8]Gui chi Quynh'!$C$11:$F$391,3,0)</f>
        <v>A3</v>
      </c>
      <c r="W12" s="9">
        <f>VLOOKUP(V12,Sheet1!$B$2:$C$12,2,TRUE)</f>
        <v>8</v>
      </c>
      <c r="X12" s="1" t="str">
        <f>VLOOKUP($E12,'[9]Gui chi Quynh'!$C$11:$E$390,3,0)</f>
        <v>A2</v>
      </c>
      <c r="Y12" s="9">
        <f>VLOOKUP(X12,Sheet1!$B$2:$C$12,2,TRUE)</f>
        <v>9</v>
      </c>
      <c r="Z12" s="1" t="str">
        <f>VLOOKUP($E12,'[10]Gui chi Quynh'!$C$11:$E$391,3,0)</f>
        <v>A3</v>
      </c>
      <c r="AA12" s="9">
        <f>VLOOKUP(Z12,Sheet1!$B$2:$C$12,2,TRUE)</f>
        <v>8</v>
      </c>
      <c r="AB12" s="1"/>
      <c r="AC12" s="9" t="e">
        <f>VLOOKUP(AB12,Sheet1!$B$2:$C$12,2,TRUE)</f>
        <v>#N/A</v>
      </c>
      <c r="AD12" s="1"/>
      <c r="AE12" s="9" t="e">
        <f>VLOOKUP(AD12,Sheet1!$B$2:$C$12,2,TRUE)</f>
        <v>#N/A</v>
      </c>
      <c r="AF12" s="169">
        <f t="shared" si="0"/>
        <v>8.4</v>
      </c>
      <c r="AG12" s="117"/>
      <c r="AH12" s="117"/>
      <c r="AI12" s="117"/>
      <c r="AJ12" s="117"/>
      <c r="AK12" s="117"/>
      <c r="AL12" s="117"/>
      <c r="AM12" s="117"/>
      <c r="AN12" s="55"/>
    </row>
    <row r="13" spans="1:40" s="16" customFormat="1" ht="24.95" customHeight="1" x14ac:dyDescent="0.25">
      <c r="A13" s="41">
        <f>IF(E13="","",SUBTOTAL(3,$E$7:E13))</f>
        <v>7</v>
      </c>
      <c r="B13" s="41">
        <f>COUNTIF($F$7:F13,F13)</f>
        <v>7</v>
      </c>
      <c r="C13" s="43" t="s">
        <v>648</v>
      </c>
      <c r="D13" s="42" t="s">
        <v>21</v>
      </c>
      <c r="E13" s="34" t="s">
        <v>323</v>
      </c>
      <c r="F13" s="15" t="s">
        <v>280</v>
      </c>
      <c r="G13" s="15" t="s">
        <v>643</v>
      </c>
      <c r="H13" s="1" t="str">
        <f>VLOOKUP($E13,'[1]Gui chi Quynh'!$C$11:$E$397,3,0)</f>
        <v>A2</v>
      </c>
      <c r="I13" s="9">
        <f>VLOOKUP(H13,Sheet1!$B$2:$C$12,2,TRUE)</f>
        <v>9</v>
      </c>
      <c r="J13" s="1" t="str">
        <f>VLOOKUP($E13,'[2]Gui chi Quynh'!$C$11:$E$397,3,0)</f>
        <v>A1</v>
      </c>
      <c r="K13" s="9">
        <f>VLOOKUP(J13,Sheet1!$B$2:$C$12,2,TRUE)</f>
        <v>10</v>
      </c>
      <c r="L13" s="1" t="str">
        <f>VLOOKUP($E13,'[3]Gui chi Quynh'!$C$11:$E$396,3,0)</f>
        <v>A1</v>
      </c>
      <c r="M13" s="9">
        <f>VLOOKUP(L13,Sheet1!$B$2:$C$12,2,TRUE)</f>
        <v>10</v>
      </c>
      <c r="N13" s="1" t="str">
        <f>VLOOKUP($E13,'[4]Gui chi Quynh'!$C$11:$E$396,3,0)</f>
        <v>A2</v>
      </c>
      <c r="O13" s="9">
        <f>VLOOKUP(N13,Sheet1!$B$2:$C$12,2,TRUE)</f>
        <v>9</v>
      </c>
      <c r="P13" s="1" t="str">
        <f>VLOOKUP($E13,'[5]Gui chi Quynh'!$C$11:$E$394,3,0)</f>
        <v>A1</v>
      </c>
      <c r="Q13" s="9">
        <f>VLOOKUP(P13,Sheet1!$B$2:$C$12,2,TRUE)</f>
        <v>10</v>
      </c>
      <c r="R13" s="1" t="str">
        <f>VLOOKUP($E13,'[6]Gui chi Quynh'!$C$11:$E$393,3,0)</f>
        <v>A1</v>
      </c>
      <c r="S13" s="9">
        <f>VLOOKUP(R13,Sheet1!$B$2:$C$12,2,TRUE)</f>
        <v>10</v>
      </c>
      <c r="T13" s="1" t="str">
        <f>VLOOKUP($E13,'[7]Gui chi Quynh'!$C$11:$E$392,3,0)</f>
        <v>A1</v>
      </c>
      <c r="U13" s="9">
        <f>VLOOKUP(T13,Sheet1!$B$2:$C$12,2,TRUE)</f>
        <v>10</v>
      </c>
      <c r="V13" s="1" t="str">
        <f>VLOOKUP($E13,'[8]Gui chi Quynh'!$C$11:$F$391,3,0)</f>
        <v>A2</v>
      </c>
      <c r="W13" s="9">
        <f>VLOOKUP(V13,Sheet1!$B$2:$C$12,2,TRUE)</f>
        <v>9</v>
      </c>
      <c r="X13" s="1" t="str">
        <f>VLOOKUP($E13,'[9]Gui chi Quynh'!$C$11:$E$390,3,0)</f>
        <v>A2</v>
      </c>
      <c r="Y13" s="9">
        <f>VLOOKUP(X13,Sheet1!$B$2:$C$12,2,TRUE)</f>
        <v>9</v>
      </c>
      <c r="Z13" s="1" t="str">
        <f>VLOOKUP($E13,'[10]Gui chi Quynh'!$C$11:$E$391,3,0)</f>
        <v>A3</v>
      </c>
      <c r="AA13" s="9">
        <f>VLOOKUP(Z13,Sheet1!$B$2:$C$12,2,TRUE)</f>
        <v>8</v>
      </c>
      <c r="AB13" s="1"/>
      <c r="AC13" s="9" t="e">
        <f>VLOOKUP(AB13,Sheet1!$B$2:$C$12,2,TRUE)</f>
        <v>#N/A</v>
      </c>
      <c r="AD13" s="1"/>
      <c r="AE13" s="9" t="e">
        <f>VLOOKUP(AD13,Sheet1!$B$2:$C$12,2,TRUE)</f>
        <v>#N/A</v>
      </c>
      <c r="AF13" s="169">
        <f t="shared" si="0"/>
        <v>9.4</v>
      </c>
      <c r="AG13" s="117"/>
      <c r="AH13" s="117"/>
      <c r="AI13" s="117"/>
      <c r="AJ13" s="117"/>
      <c r="AK13" s="117"/>
      <c r="AL13" s="117"/>
      <c r="AM13" s="117"/>
      <c r="AN13" s="55"/>
    </row>
    <row r="14" spans="1:40" s="16" customFormat="1" ht="24.95" customHeight="1" x14ac:dyDescent="0.25">
      <c r="A14" s="41">
        <f>IF(E14="","",SUBTOTAL(3,$E$7:E14))</f>
        <v>8</v>
      </c>
      <c r="B14" s="41">
        <f>COUNTIF($F$7:F14,F14)</f>
        <v>8</v>
      </c>
      <c r="C14" s="43" t="s">
        <v>648</v>
      </c>
      <c r="D14" s="42" t="s">
        <v>237</v>
      </c>
      <c r="E14" s="41" t="s">
        <v>326</v>
      </c>
      <c r="F14" s="15" t="s">
        <v>280</v>
      </c>
      <c r="G14" s="15" t="s">
        <v>643</v>
      </c>
      <c r="H14" s="1" t="str">
        <f>VLOOKUP($E14,'[1]Gui chi Quynh'!$C$11:$E$397,3,0)</f>
        <v>A2</v>
      </c>
      <c r="I14" s="9">
        <f>VLOOKUP(H14,Sheet1!$B$2:$C$12,2,TRUE)</f>
        <v>9</v>
      </c>
      <c r="J14" s="1" t="str">
        <f>VLOOKUP($E14,'[2]Gui chi Quynh'!$C$11:$E$397,3,0)</f>
        <v>A2</v>
      </c>
      <c r="K14" s="9">
        <f>VLOOKUP(J14,Sheet1!$B$2:$C$12,2,TRUE)</f>
        <v>9</v>
      </c>
      <c r="L14" s="1" t="str">
        <f>VLOOKUP($E14,'[3]Gui chi Quynh'!$C$11:$E$396,3,0)</f>
        <v>A2</v>
      </c>
      <c r="M14" s="9">
        <f>VLOOKUP(L14,Sheet1!$B$2:$C$12,2,TRUE)</f>
        <v>9</v>
      </c>
      <c r="N14" s="1" t="str">
        <f>VLOOKUP($E14,'[4]Gui chi Quynh'!$C$11:$E$396,3,0)</f>
        <v>A2</v>
      </c>
      <c r="O14" s="9">
        <f>VLOOKUP(N14,Sheet1!$B$2:$C$12,2,TRUE)</f>
        <v>9</v>
      </c>
      <c r="P14" s="1" t="str">
        <f>VLOOKUP($E14,'[5]Gui chi Quynh'!$C$11:$E$394,3,0)</f>
        <v>A1</v>
      </c>
      <c r="Q14" s="9">
        <f>VLOOKUP(P14,Sheet1!$B$2:$C$12,2,TRUE)</f>
        <v>10</v>
      </c>
      <c r="R14" s="1" t="str">
        <f>VLOOKUP($E14,'[6]Gui chi Quynh'!$C$11:$E$393,3,0)</f>
        <v>A1</v>
      </c>
      <c r="S14" s="9">
        <f>VLOOKUP(R14,Sheet1!$B$2:$C$12,2,TRUE)</f>
        <v>10</v>
      </c>
      <c r="T14" s="1" t="str">
        <f>VLOOKUP($E14,'[7]Gui chi Quynh'!$C$11:$E$392,3,0)</f>
        <v>A3</v>
      </c>
      <c r="U14" s="9">
        <f>VLOOKUP(T14,Sheet1!$B$2:$C$12,2,TRUE)</f>
        <v>8</v>
      </c>
      <c r="V14" s="1" t="str">
        <f>VLOOKUP($E14,'[8]Gui chi Quynh'!$C$11:$F$391,3,0)</f>
        <v>A2</v>
      </c>
      <c r="W14" s="9">
        <f>VLOOKUP(V14,Sheet1!$B$2:$C$12,2,TRUE)</f>
        <v>9</v>
      </c>
      <c r="X14" s="1" t="str">
        <f>VLOOKUP($E14,'[9]Gui chi Quynh'!$C$11:$E$390,3,0)</f>
        <v>A2</v>
      </c>
      <c r="Y14" s="9">
        <f>VLOOKUP(X14,Sheet1!$B$2:$C$12,2,TRUE)</f>
        <v>9</v>
      </c>
      <c r="Z14" s="1" t="str">
        <f>VLOOKUP($E14,'[10]Gui chi Quynh'!$C$11:$E$391,3,0)</f>
        <v>A2</v>
      </c>
      <c r="AA14" s="9">
        <f>VLOOKUP(Z14,Sheet1!$B$2:$C$12,2,TRUE)</f>
        <v>9</v>
      </c>
      <c r="AB14" s="1"/>
      <c r="AC14" s="9" t="e">
        <f>VLOOKUP(AB14,Sheet1!$B$2:$C$12,2,TRUE)</f>
        <v>#N/A</v>
      </c>
      <c r="AD14" s="1"/>
      <c r="AE14" s="9" t="e">
        <f>VLOOKUP(AD14,Sheet1!$B$2:$C$12,2,TRUE)</f>
        <v>#N/A</v>
      </c>
      <c r="AF14" s="169">
        <f t="shared" si="0"/>
        <v>9.1</v>
      </c>
      <c r="AG14" s="117"/>
      <c r="AH14" s="117"/>
      <c r="AI14" s="117"/>
      <c r="AJ14" s="117"/>
      <c r="AK14" s="117"/>
      <c r="AL14" s="117"/>
      <c r="AM14" s="117"/>
      <c r="AN14" s="55"/>
    </row>
    <row r="15" spans="1:40" s="16" customFormat="1" ht="24.95" customHeight="1" x14ac:dyDescent="0.25">
      <c r="A15" s="41">
        <f>IF(E15="","",SUBTOTAL(3,$E$7:E15))</f>
        <v>9</v>
      </c>
      <c r="B15" s="41">
        <f>COUNTIF($F$7:F15,F15)</f>
        <v>9</v>
      </c>
      <c r="C15" s="43" t="s">
        <v>648</v>
      </c>
      <c r="D15" s="42" t="s">
        <v>46</v>
      </c>
      <c r="E15" s="41" t="s">
        <v>328</v>
      </c>
      <c r="F15" s="15" t="s">
        <v>280</v>
      </c>
      <c r="G15" s="15" t="s">
        <v>643</v>
      </c>
      <c r="H15" s="1" t="str">
        <f>VLOOKUP($E15,'[1]Gui chi Quynh'!$C$11:$E$397,3,0)</f>
        <v>A3</v>
      </c>
      <c r="I15" s="9">
        <f>VLOOKUP(H15,Sheet1!$B$2:$C$12,2,TRUE)</f>
        <v>8</v>
      </c>
      <c r="J15" s="1" t="str">
        <f>VLOOKUP($E15,'[2]Gui chi Quynh'!$C$11:$E$397,3,0)</f>
        <v>A2</v>
      </c>
      <c r="K15" s="9">
        <f>VLOOKUP(J15,Sheet1!$B$2:$C$12,2,TRUE)</f>
        <v>9</v>
      </c>
      <c r="L15" s="1" t="str">
        <f>VLOOKUP($E15,'[3]Gui chi Quynh'!$C$11:$E$396,3,0)</f>
        <v>A3</v>
      </c>
      <c r="M15" s="9">
        <f>VLOOKUP(L15,Sheet1!$B$2:$C$12,2,TRUE)</f>
        <v>8</v>
      </c>
      <c r="N15" s="1" t="str">
        <f>VLOOKUP($E15,'[4]Gui chi Quynh'!$C$11:$E$396,3,0)</f>
        <v>A3</v>
      </c>
      <c r="O15" s="9">
        <f>VLOOKUP(N15,Sheet1!$B$2:$C$12,2,TRUE)</f>
        <v>8</v>
      </c>
      <c r="P15" s="1" t="str">
        <f>VLOOKUP($E15,'[5]Gui chi Quynh'!$C$11:$E$394,3,0)</f>
        <v>A2</v>
      </c>
      <c r="Q15" s="9">
        <f>VLOOKUP(P15,Sheet1!$B$2:$C$12,2,TRUE)</f>
        <v>9</v>
      </c>
      <c r="R15" s="1" t="str">
        <f>VLOOKUP($E15,'[6]Gui chi Quynh'!$C$11:$E$393,3,0)</f>
        <v>A2</v>
      </c>
      <c r="S15" s="9">
        <f>VLOOKUP(R15,Sheet1!$B$2:$C$12,2,TRUE)</f>
        <v>9</v>
      </c>
      <c r="T15" s="1" t="str">
        <f>VLOOKUP($E15,'[7]Gui chi Quynh'!$C$11:$E$392,3,0)</f>
        <v>A3</v>
      </c>
      <c r="U15" s="9">
        <f>VLOOKUP(T15,Sheet1!$B$2:$C$12,2,TRUE)</f>
        <v>8</v>
      </c>
      <c r="V15" s="1" t="str">
        <f>VLOOKUP($E15,'[8]Gui chi Quynh'!$C$11:$F$391,3,0)</f>
        <v>A3</v>
      </c>
      <c r="W15" s="9">
        <f>VLOOKUP(V15,Sheet1!$B$2:$C$12,2,TRUE)</f>
        <v>8</v>
      </c>
      <c r="X15" s="1" t="str">
        <f>VLOOKUP($E15,'[9]Gui chi Quynh'!$C$11:$E$390,3,0)</f>
        <v>A3</v>
      </c>
      <c r="Y15" s="9">
        <f>VLOOKUP(X15,Sheet1!$B$2:$C$12,2,TRUE)</f>
        <v>8</v>
      </c>
      <c r="Z15" s="1" t="str">
        <f>VLOOKUP($E15,'[10]Gui chi Quynh'!$C$11:$E$391,3,0)</f>
        <v>A3</v>
      </c>
      <c r="AA15" s="9">
        <f>VLOOKUP(Z15,Sheet1!$B$2:$C$12,2,TRUE)</f>
        <v>8</v>
      </c>
      <c r="AB15" s="1"/>
      <c r="AC15" s="9" t="e">
        <f>VLOOKUP(AB15,Sheet1!$B$2:$C$12,2,TRUE)</f>
        <v>#N/A</v>
      </c>
      <c r="AD15" s="1"/>
      <c r="AE15" s="9" t="e">
        <f>VLOOKUP(AD15,Sheet1!$B$2:$C$12,2,TRUE)</f>
        <v>#N/A</v>
      </c>
      <c r="AF15" s="169">
        <f t="shared" si="0"/>
        <v>8.3000000000000007</v>
      </c>
      <c r="AG15" s="117"/>
      <c r="AH15" s="117"/>
      <c r="AI15" s="117"/>
      <c r="AJ15" s="117"/>
      <c r="AK15" s="117"/>
      <c r="AL15" s="117"/>
      <c r="AM15" s="117"/>
      <c r="AN15" s="55"/>
    </row>
    <row r="16" spans="1:40" s="72" customFormat="1" ht="24.95" customHeight="1" x14ac:dyDescent="0.25">
      <c r="A16" s="41">
        <f>IF(E16="","",SUBTOTAL(3,$E$7:E16))</f>
        <v>10</v>
      </c>
      <c r="B16" s="41">
        <f>COUNTIF($F$7:F16,F16)</f>
        <v>10</v>
      </c>
      <c r="C16" s="84" t="s">
        <v>648</v>
      </c>
      <c r="D16" s="76" t="s">
        <v>45</v>
      </c>
      <c r="E16" s="69" t="s">
        <v>327</v>
      </c>
      <c r="F16" s="7" t="s">
        <v>280</v>
      </c>
      <c r="G16" s="7" t="s">
        <v>644</v>
      </c>
      <c r="H16" s="1" t="str">
        <f>VLOOKUP($E16,'[1]Gui chi Quynh'!$C$11:$E$397,3,0)</f>
        <v>A3</v>
      </c>
      <c r="I16" s="9">
        <f>VLOOKUP(H16,Sheet1!$B$2:$C$12,2,TRUE)</f>
        <v>8</v>
      </c>
      <c r="J16" s="1" t="str">
        <f>VLOOKUP($E16,'[2]Gui chi Quynh'!$C$11:$E$397,3,0)</f>
        <v>A2</v>
      </c>
      <c r="K16" s="9">
        <f>VLOOKUP(J16,Sheet1!$B$2:$C$12,2,TRUE)</f>
        <v>9</v>
      </c>
      <c r="L16" s="1" t="str">
        <f>VLOOKUP($E16,'[3]Gui chi Quynh'!$C$11:$E$396,3,0)</f>
        <v>A2</v>
      </c>
      <c r="M16" s="9">
        <f>VLOOKUP(L16,Sheet1!$B$2:$C$12,2,TRUE)</f>
        <v>9</v>
      </c>
      <c r="N16" s="1" t="str">
        <f>VLOOKUP($E16,'[4]Gui chi Quynh'!$C$11:$E$396,3,0)</f>
        <v>A2</v>
      </c>
      <c r="O16" s="9">
        <f>VLOOKUP(N16,Sheet1!$B$2:$C$12,2,TRUE)</f>
        <v>9</v>
      </c>
      <c r="P16" s="1" t="str">
        <f>VLOOKUP($E16,'[5]Gui chi Quynh'!$C$11:$E$394,3,0)</f>
        <v>A3</v>
      </c>
      <c r="Q16" s="9">
        <f>VLOOKUP(P16,Sheet1!$B$2:$C$12,2,TRUE)</f>
        <v>8</v>
      </c>
      <c r="R16" s="1" t="str">
        <f>VLOOKUP($E16,'[6]Gui chi Quynh'!$C$11:$E$393,3,0)</f>
        <v>A2</v>
      </c>
      <c r="S16" s="9">
        <f>VLOOKUP(R16,Sheet1!$B$2:$C$12,2,TRUE)</f>
        <v>9</v>
      </c>
      <c r="T16" s="1" t="str">
        <f>VLOOKUP($E16,'[7]Gui chi Quynh'!$C$11:$E$392,3,0)</f>
        <v>A3</v>
      </c>
      <c r="U16" s="9">
        <f>VLOOKUP(T16,Sheet1!$B$2:$C$12,2,TRUE)</f>
        <v>8</v>
      </c>
      <c r="V16" s="1" t="str">
        <f>VLOOKUP($E16,'[8]Gui chi Quynh'!$C$11:$F$391,3,0)</f>
        <v>A4</v>
      </c>
      <c r="W16" s="9">
        <f>VLOOKUP(V16,Sheet1!$B$2:$C$12,2,TRUE)</f>
        <v>7</v>
      </c>
      <c r="X16" s="1" t="str">
        <f>VLOOKUP($E16,'[9]Gui chi Quynh'!$C$11:$E$390,3,0)</f>
        <v>A3</v>
      </c>
      <c r="Y16" s="9">
        <f>VLOOKUP(X16,Sheet1!$B$2:$C$12,2,TRUE)</f>
        <v>8</v>
      </c>
      <c r="Z16" s="1" t="str">
        <f>VLOOKUP($E16,'[10]Gui chi Quynh'!$C$11:$E$391,3,0)</f>
        <v>A3</v>
      </c>
      <c r="AA16" s="9">
        <f>VLOOKUP(Z16,Sheet1!$B$2:$C$12,2,TRUE)</f>
        <v>8</v>
      </c>
      <c r="AB16" s="1"/>
      <c r="AC16" s="9" t="e">
        <f>VLOOKUP(AB16,Sheet1!$B$2:$C$12,2,TRUE)</f>
        <v>#N/A</v>
      </c>
      <c r="AD16" s="1"/>
      <c r="AE16" s="9" t="e">
        <f>VLOOKUP(AD16,Sheet1!$B$2:$C$12,2,TRUE)</f>
        <v>#N/A</v>
      </c>
      <c r="AF16" s="169">
        <f t="shared" si="0"/>
        <v>8.3000000000000007</v>
      </c>
      <c r="AG16" s="117"/>
      <c r="AH16" s="117"/>
      <c r="AI16" s="117"/>
      <c r="AJ16" s="117"/>
      <c r="AK16" s="117"/>
      <c r="AL16" s="117"/>
      <c r="AM16" s="117"/>
      <c r="AN16" s="71"/>
    </row>
    <row r="17" spans="1:40" s="176" customFormat="1" ht="24.95" customHeight="1" x14ac:dyDescent="0.25">
      <c r="A17" s="41">
        <f>IF(E17="","",SUBTOTAL(3,$E$7:E17))</f>
        <v>11</v>
      </c>
      <c r="B17" s="170">
        <f>COUNTIF($F$7:F17,F17)</f>
        <v>11</v>
      </c>
      <c r="C17" s="84" t="s">
        <v>649</v>
      </c>
      <c r="D17" s="171" t="s">
        <v>22</v>
      </c>
      <c r="E17" s="172" t="s">
        <v>324</v>
      </c>
      <c r="F17" s="173" t="s">
        <v>280</v>
      </c>
      <c r="G17" s="173" t="s">
        <v>644</v>
      </c>
      <c r="H17" s="30" t="str">
        <f>VLOOKUP($E17,'[1]Gui chi Quynh'!$C$11:$E$397,3,0)</f>
        <v>A4</v>
      </c>
      <c r="I17" s="56">
        <f>VLOOKUP(H17,Sheet1!$B$2:$C$12,2,TRUE)</f>
        <v>7</v>
      </c>
      <c r="J17" s="30" t="str">
        <f>VLOOKUP($E17,'[2]Gui chi Quynh'!$C$11:$E$397,3,0)</f>
        <v>A3</v>
      </c>
      <c r="K17" s="56">
        <f>VLOOKUP(J17,Sheet1!$B$2:$C$12,2,TRUE)</f>
        <v>8</v>
      </c>
      <c r="L17" s="30" t="str">
        <f>VLOOKUP($E17,'[3]Gui chi Quynh'!$C$11:$E$396,3,0)</f>
        <v>A3</v>
      </c>
      <c r="M17" s="56">
        <f>VLOOKUP(L17,Sheet1!$B$2:$C$12,2,TRUE)</f>
        <v>8</v>
      </c>
      <c r="N17" s="30" t="str">
        <f>VLOOKUP($E17,'[4]Gui chi Quynh'!$C$11:$E$396,3,0)</f>
        <v>A3</v>
      </c>
      <c r="O17" s="56">
        <f>VLOOKUP(N17,Sheet1!$B$2:$C$12,2,TRUE)</f>
        <v>8</v>
      </c>
      <c r="P17" s="30" t="str">
        <f>VLOOKUP($E17,'[5]Gui chi Quynh'!$C$11:$E$394,3,0)</f>
        <v>A3</v>
      </c>
      <c r="Q17" s="56">
        <f>VLOOKUP(P17,Sheet1!$B$2:$C$12,2,TRUE)</f>
        <v>8</v>
      </c>
      <c r="R17" s="30" t="str">
        <f>VLOOKUP($E17,'[6]Gui chi Quynh'!$C$11:$E$393,3,0)</f>
        <v>A4</v>
      </c>
      <c r="S17" s="56">
        <f>VLOOKUP(R17,Sheet1!$B$2:$C$12,2,TRUE)</f>
        <v>7</v>
      </c>
      <c r="T17" s="30" t="str">
        <f>VLOOKUP($E17,'[7]Gui chi Quynh'!$C$11:$E$392,3,0)</f>
        <v>A3</v>
      </c>
      <c r="U17" s="56">
        <f>VLOOKUP(T17,Sheet1!$B$2:$C$12,2,TRUE)</f>
        <v>8</v>
      </c>
      <c r="V17" s="30" t="str">
        <f>VLOOKUP($E17,'[8]Gui chi Quynh'!$C$11:$F$391,3,0)</f>
        <v>A3</v>
      </c>
      <c r="W17" s="56">
        <f>VLOOKUP(V17,Sheet1!$B$2:$C$12,2,TRUE)</f>
        <v>8</v>
      </c>
      <c r="X17" s="30" t="str">
        <f>VLOOKUP($E17,'[9]Gui chi Quynh'!$C$11:$E$390,3,0)</f>
        <v>A4</v>
      </c>
      <c r="Y17" s="56">
        <f>VLOOKUP(X17,Sheet1!$B$2:$C$12,2,TRUE)</f>
        <v>7</v>
      </c>
      <c r="Z17" s="30" t="str">
        <f>VLOOKUP($E17,'[10]Gui chi Quynh'!$C$11:$E$391,3,0)</f>
        <v>A4</v>
      </c>
      <c r="AA17" s="56">
        <f>VLOOKUP(Z17,Sheet1!$B$2:$C$12,2,TRUE)</f>
        <v>7</v>
      </c>
      <c r="AB17" s="30"/>
      <c r="AC17" s="56" t="e">
        <f>VLOOKUP(AB17,Sheet1!$B$2:$C$12,2,TRUE)</f>
        <v>#N/A</v>
      </c>
      <c r="AD17" s="30"/>
      <c r="AE17" s="56" t="e">
        <f>VLOOKUP(AD17,Sheet1!$B$2:$C$12,2,TRUE)</f>
        <v>#N/A</v>
      </c>
      <c r="AF17" s="174">
        <f t="shared" si="0"/>
        <v>7.6</v>
      </c>
      <c r="AG17" s="56"/>
      <c r="AH17" s="56"/>
      <c r="AI17" s="56"/>
      <c r="AJ17" s="56"/>
      <c r="AK17" s="56"/>
      <c r="AL17" s="56"/>
      <c r="AM17" s="56"/>
      <c r="AN17" s="175"/>
    </row>
    <row r="18" spans="1:40" s="72" customFormat="1" ht="24.95" customHeight="1" x14ac:dyDescent="0.25">
      <c r="A18" s="41">
        <f>IF(E18="","",SUBTOTAL(3,$E$7:E18))</f>
        <v>12</v>
      </c>
      <c r="B18" s="41">
        <f>COUNTIF($F$7:F18,F18)</f>
        <v>12</v>
      </c>
      <c r="C18" s="84" t="s">
        <v>649</v>
      </c>
      <c r="D18" s="73" t="s">
        <v>27</v>
      </c>
      <c r="E18" s="74" t="s">
        <v>331</v>
      </c>
      <c r="F18" s="7" t="s">
        <v>280</v>
      </c>
      <c r="G18" s="7" t="s">
        <v>644</v>
      </c>
      <c r="H18" s="1" t="str">
        <f>VLOOKUP($E18,'[1]Gui chi Quynh'!$C$11:$E$397,3,0)</f>
        <v>A3</v>
      </c>
      <c r="I18" s="9">
        <f>VLOOKUP(H18,Sheet1!$B$2:$C$12,2,TRUE)</f>
        <v>8</v>
      </c>
      <c r="J18" s="1" t="str">
        <f>VLOOKUP($E18,'[2]Gui chi Quynh'!$C$11:$E$397,3,0)</f>
        <v>A3</v>
      </c>
      <c r="K18" s="9">
        <f>VLOOKUP(J18,Sheet1!$B$2:$C$12,2,TRUE)</f>
        <v>8</v>
      </c>
      <c r="L18" s="1" t="str">
        <f>VLOOKUP($E18,'[3]Gui chi Quynh'!$C$11:$E$396,3,0)</f>
        <v>A2</v>
      </c>
      <c r="M18" s="9">
        <f>VLOOKUP(L18,Sheet1!$B$2:$C$12,2,TRUE)</f>
        <v>9</v>
      </c>
      <c r="N18" s="1" t="str">
        <f>VLOOKUP($E18,'[4]Gui chi Quynh'!$C$11:$E$396,3,0)</f>
        <v>A3</v>
      </c>
      <c r="O18" s="9">
        <f>VLOOKUP(N18,Sheet1!$B$2:$C$12,2,TRUE)</f>
        <v>8</v>
      </c>
      <c r="P18" s="1" t="str">
        <f>VLOOKUP($E18,'[5]Gui chi Quynh'!$C$11:$E$394,3,0)</f>
        <v>A2</v>
      </c>
      <c r="Q18" s="9">
        <f>VLOOKUP(P18,Sheet1!$B$2:$C$12,2,TRUE)</f>
        <v>9</v>
      </c>
      <c r="R18" s="1" t="str">
        <f>VLOOKUP($E18,'[6]Gui chi Quynh'!$C$11:$E$393,3,0)</f>
        <v>A3</v>
      </c>
      <c r="S18" s="9">
        <f>VLOOKUP(R18,Sheet1!$B$2:$C$12,2,TRUE)</f>
        <v>8</v>
      </c>
      <c r="T18" s="1" t="str">
        <f>VLOOKUP($E18,'[7]Gui chi Quynh'!$C$11:$E$392,3,0)</f>
        <v>A3</v>
      </c>
      <c r="U18" s="9">
        <f>VLOOKUP(T18,Sheet1!$B$2:$C$12,2,TRUE)</f>
        <v>8</v>
      </c>
      <c r="V18" s="1" t="str">
        <f>VLOOKUP($E18,'[8]Gui chi Quynh'!$C$11:$F$391,3,0)</f>
        <v>A3</v>
      </c>
      <c r="W18" s="9">
        <f>VLOOKUP(V18,Sheet1!$B$2:$C$12,2,TRUE)</f>
        <v>8</v>
      </c>
      <c r="X18" s="1" t="str">
        <f>VLOOKUP($E18,'[9]Gui chi Quynh'!$C$11:$E$390,3,0)</f>
        <v>A2</v>
      </c>
      <c r="Y18" s="9">
        <f>VLOOKUP(X18,Sheet1!$B$2:$C$12,2,TRUE)</f>
        <v>9</v>
      </c>
      <c r="Z18" s="1" t="str">
        <f>VLOOKUP($E18,'[10]Gui chi Quynh'!$C$11:$E$391,3,0)</f>
        <v>A4</v>
      </c>
      <c r="AA18" s="9">
        <f>VLOOKUP(Z18,Sheet1!$B$2:$C$12,2,TRUE)</f>
        <v>7</v>
      </c>
      <c r="AB18" s="1"/>
      <c r="AC18" s="9" t="e">
        <f>VLOOKUP(AB18,Sheet1!$B$2:$C$12,2,TRUE)</f>
        <v>#N/A</v>
      </c>
      <c r="AD18" s="1"/>
      <c r="AE18" s="9" t="e">
        <f>VLOOKUP(AD18,Sheet1!$B$2:$C$12,2,TRUE)</f>
        <v>#N/A</v>
      </c>
      <c r="AF18" s="169">
        <f t="shared" si="0"/>
        <v>8.1999999999999993</v>
      </c>
      <c r="AG18" s="117"/>
      <c r="AH18" s="117"/>
      <c r="AI18" s="117"/>
      <c r="AJ18" s="117"/>
      <c r="AK18" s="117"/>
      <c r="AL18" s="117"/>
      <c r="AM18" s="117"/>
      <c r="AN18" s="71"/>
    </row>
    <row r="19" spans="1:40" s="176" customFormat="1" ht="24.95" customHeight="1" x14ac:dyDescent="0.25">
      <c r="A19" s="41">
        <f>IF(E19="","",SUBTOTAL(3,$E$7:E19))</f>
        <v>13</v>
      </c>
      <c r="B19" s="170">
        <f>COUNTIF($F$7:F19,F19)</f>
        <v>13</v>
      </c>
      <c r="C19" s="84" t="s">
        <v>649</v>
      </c>
      <c r="D19" s="171" t="s">
        <v>29</v>
      </c>
      <c r="E19" s="177" t="s">
        <v>332</v>
      </c>
      <c r="F19" s="173" t="s">
        <v>280</v>
      </c>
      <c r="G19" s="173" t="s">
        <v>644</v>
      </c>
      <c r="H19" s="30" t="str">
        <f>VLOOKUP($E19,'[1]Gui chi Quynh'!$C$11:$E$397,3,0)</f>
        <v>A4</v>
      </c>
      <c r="I19" s="56">
        <f>VLOOKUP(H19,Sheet1!$B$2:$C$12,2,TRUE)</f>
        <v>7</v>
      </c>
      <c r="J19" s="30" t="str">
        <f>VLOOKUP($E19,'[2]Gui chi Quynh'!$C$11:$E$397,3,0)</f>
        <v>A4</v>
      </c>
      <c r="K19" s="56">
        <f>VLOOKUP(J19,Sheet1!$B$2:$C$12,2,TRUE)</f>
        <v>7</v>
      </c>
      <c r="L19" s="30" t="str">
        <f>VLOOKUP($E19,'[3]Gui chi Quynh'!$C$11:$E$396,3,0)</f>
        <v>A3</v>
      </c>
      <c r="M19" s="56">
        <f>VLOOKUP(L19,Sheet1!$B$2:$C$12,2,TRUE)</f>
        <v>8</v>
      </c>
      <c r="N19" s="30" t="str">
        <f>VLOOKUP($E19,'[4]Gui chi Quynh'!$C$11:$E$396,3,0)</f>
        <v>A4</v>
      </c>
      <c r="O19" s="56">
        <f>VLOOKUP(N19,Sheet1!$B$2:$C$12,2,TRUE)</f>
        <v>7</v>
      </c>
      <c r="P19" s="30" t="str">
        <f>VLOOKUP($E19,'[5]Gui chi Quynh'!$C$11:$E$394,3,0)</f>
        <v>A3</v>
      </c>
      <c r="Q19" s="56">
        <f>VLOOKUP(P19,Sheet1!$B$2:$C$12,2,TRUE)</f>
        <v>8</v>
      </c>
      <c r="R19" s="30" t="str">
        <f>VLOOKUP($E19,'[6]Gui chi Quynh'!$C$11:$E$393,3,0)</f>
        <v>A4</v>
      </c>
      <c r="S19" s="56">
        <f>VLOOKUP(R19,Sheet1!$B$2:$C$12,2,TRUE)</f>
        <v>7</v>
      </c>
      <c r="T19" s="30" t="str">
        <f>VLOOKUP($E19,'[7]Gui chi Quynh'!$C$11:$E$392,3,0)</f>
        <v>A3</v>
      </c>
      <c r="U19" s="56">
        <f>VLOOKUP(T19,Sheet1!$B$2:$C$12,2,TRUE)</f>
        <v>8</v>
      </c>
      <c r="V19" s="30" t="str">
        <f>VLOOKUP($E19,'[8]Gui chi Quynh'!$C$11:$F$391,3,0)</f>
        <v>A3</v>
      </c>
      <c r="W19" s="56">
        <f>VLOOKUP(V19,Sheet1!$B$2:$C$12,2,TRUE)</f>
        <v>8</v>
      </c>
      <c r="X19" s="30" t="str">
        <f>VLOOKUP($E19,'[9]Gui chi Quynh'!$C$11:$E$390,3,0)</f>
        <v>A4</v>
      </c>
      <c r="Y19" s="56">
        <f>VLOOKUP(X19,Sheet1!$B$2:$C$12,2,TRUE)</f>
        <v>7</v>
      </c>
      <c r="Z19" s="30" t="str">
        <f>VLOOKUP($E19,'[10]Gui chi Quynh'!$C$11:$E$391,3,0)</f>
        <v>A4</v>
      </c>
      <c r="AA19" s="56">
        <f>VLOOKUP(Z19,Sheet1!$B$2:$C$12,2,TRUE)</f>
        <v>7</v>
      </c>
      <c r="AB19" s="30"/>
      <c r="AC19" s="56" t="e">
        <f>VLOOKUP(AB19,Sheet1!$B$2:$C$12,2,TRUE)</f>
        <v>#N/A</v>
      </c>
      <c r="AD19" s="30"/>
      <c r="AE19" s="56" t="e">
        <f>VLOOKUP(AD19,Sheet1!$B$2:$C$12,2,TRUE)</f>
        <v>#N/A</v>
      </c>
      <c r="AF19" s="174">
        <f t="shared" si="0"/>
        <v>7.4</v>
      </c>
      <c r="AG19" s="56"/>
      <c r="AH19" s="56"/>
      <c r="AI19" s="56"/>
      <c r="AJ19" s="56"/>
      <c r="AK19" s="56"/>
      <c r="AL19" s="56"/>
      <c r="AM19" s="56"/>
      <c r="AN19" s="175"/>
    </row>
    <row r="20" spans="1:40" s="176" customFormat="1" ht="24.95" customHeight="1" x14ac:dyDescent="0.25">
      <c r="A20" s="41">
        <f>IF(E20="","",SUBTOTAL(3,$E$7:E20))</f>
        <v>14</v>
      </c>
      <c r="B20" s="170">
        <f>COUNTIF($F$7:F20,F20)</f>
        <v>14</v>
      </c>
      <c r="C20" s="84" t="s">
        <v>649</v>
      </c>
      <c r="D20" s="171" t="s">
        <v>225</v>
      </c>
      <c r="E20" s="177" t="s">
        <v>333</v>
      </c>
      <c r="F20" s="173" t="s">
        <v>280</v>
      </c>
      <c r="G20" s="173" t="s">
        <v>644</v>
      </c>
      <c r="H20" s="30" t="str">
        <f>VLOOKUP($E20,'[1]Gui chi Quynh'!$C$11:$E$397,3,0)</f>
        <v>A3</v>
      </c>
      <c r="I20" s="56">
        <f>VLOOKUP(H20,Sheet1!$B$2:$C$12,2,TRUE)</f>
        <v>8</v>
      </c>
      <c r="J20" s="30" t="str">
        <f>VLOOKUP($E20,'[2]Gui chi Quynh'!$C$11:$E$397,3,0)</f>
        <v>A4</v>
      </c>
      <c r="K20" s="56">
        <f>VLOOKUP(J20,Sheet1!$B$2:$C$12,2,TRUE)</f>
        <v>7</v>
      </c>
      <c r="L20" s="30" t="str">
        <f>VLOOKUP($E20,'[3]Gui chi Quynh'!$C$11:$E$396,3,0)</f>
        <v>A3</v>
      </c>
      <c r="M20" s="56">
        <f>VLOOKUP(L20,Sheet1!$B$2:$C$12,2,TRUE)</f>
        <v>8</v>
      </c>
      <c r="N20" s="30" t="str">
        <f>VLOOKUP($E20,'[4]Gui chi Quynh'!$C$11:$E$396,3,0)</f>
        <v>A3</v>
      </c>
      <c r="O20" s="56">
        <f>VLOOKUP(N20,Sheet1!$B$2:$C$12,2,TRUE)</f>
        <v>8</v>
      </c>
      <c r="P20" s="30" t="str">
        <f>VLOOKUP($E20,'[5]Gui chi Quynh'!$C$11:$E$394,3,0)</f>
        <v>A3</v>
      </c>
      <c r="Q20" s="56">
        <f>VLOOKUP(P20,Sheet1!$B$2:$C$12,2,TRUE)</f>
        <v>8</v>
      </c>
      <c r="R20" s="30" t="str">
        <f>VLOOKUP($E20,'[6]Gui chi Quynh'!$C$11:$E$393,3,0)</f>
        <v>A3</v>
      </c>
      <c r="S20" s="56">
        <f>VLOOKUP(R20,Sheet1!$B$2:$C$12,2,TRUE)</f>
        <v>8</v>
      </c>
      <c r="T20" s="30" t="str">
        <f>VLOOKUP($E20,'[7]Gui chi Quynh'!$C$11:$E$392,3,0)</f>
        <v>A3</v>
      </c>
      <c r="U20" s="56">
        <f>VLOOKUP(T20,Sheet1!$B$2:$C$12,2,TRUE)</f>
        <v>8</v>
      </c>
      <c r="V20" s="30" t="str">
        <f>VLOOKUP($E20,'[8]Gui chi Quynh'!$C$11:$F$391,3,0)</f>
        <v>A3</v>
      </c>
      <c r="W20" s="56">
        <f>VLOOKUP(V20,Sheet1!$B$2:$C$12,2,TRUE)</f>
        <v>8</v>
      </c>
      <c r="X20" s="30" t="str">
        <f>VLOOKUP($E20,'[9]Gui chi Quynh'!$C$11:$E$390,3,0)</f>
        <v>A3</v>
      </c>
      <c r="Y20" s="56">
        <f>VLOOKUP(X20,Sheet1!$B$2:$C$12,2,TRUE)</f>
        <v>8</v>
      </c>
      <c r="Z20" s="30" t="str">
        <f>VLOOKUP($E20,'[10]Gui chi Quynh'!$C$11:$E$391,3,0)</f>
        <v>A3</v>
      </c>
      <c r="AA20" s="56">
        <f>VLOOKUP(Z20,Sheet1!$B$2:$C$12,2,TRUE)</f>
        <v>8</v>
      </c>
      <c r="AB20" s="30" t="s">
        <v>302</v>
      </c>
      <c r="AC20" s="56">
        <f>VLOOKUP(AB20,Sheet1!$B$2:$C$12,2,TRUE)</f>
        <v>9</v>
      </c>
      <c r="AD20" s="30" t="s">
        <v>303</v>
      </c>
      <c r="AE20" s="56">
        <f>VLOOKUP(AD20,Sheet1!$B$2:$C$12,2,TRUE)</f>
        <v>8</v>
      </c>
      <c r="AF20" s="174">
        <f>(I20+K20+M20+O20+Q20+S20+U20+W20+Y20+AA20+AC20+AE20)/12</f>
        <v>8</v>
      </c>
      <c r="AG20" s="56"/>
      <c r="AH20" s="56"/>
      <c r="AI20" s="56"/>
      <c r="AJ20" s="56"/>
      <c r="AK20" s="56"/>
      <c r="AL20" s="56"/>
      <c r="AM20" s="56"/>
      <c r="AN20" s="175"/>
    </row>
    <row r="21" spans="1:40" s="72" customFormat="1" ht="24.95" customHeight="1" x14ac:dyDescent="0.25">
      <c r="A21" s="41">
        <f>IF(E21="","",SUBTOTAL(3,$E$7:E21))</f>
        <v>15</v>
      </c>
      <c r="B21" s="41">
        <f>COUNTIF($F$7:F21,F21)</f>
        <v>15</v>
      </c>
      <c r="C21" s="84" t="s">
        <v>649</v>
      </c>
      <c r="D21" s="73" t="s">
        <v>226</v>
      </c>
      <c r="E21" s="74" t="s">
        <v>334</v>
      </c>
      <c r="F21" s="7" t="s">
        <v>280</v>
      </c>
      <c r="G21" s="7" t="s">
        <v>644</v>
      </c>
      <c r="H21" s="1" t="str">
        <f>VLOOKUP($E21,'[1]Gui chi Quynh'!$C$11:$E$397,3,0)</f>
        <v>A3</v>
      </c>
      <c r="I21" s="9">
        <f>VLOOKUP(H21,Sheet1!$B$2:$C$12,2,TRUE)</f>
        <v>8</v>
      </c>
      <c r="J21" s="1" t="str">
        <f>VLOOKUP($E21,'[2]Gui chi Quynh'!$C$11:$E$397,3,0)</f>
        <v>A3</v>
      </c>
      <c r="K21" s="9">
        <f>VLOOKUP(J21,Sheet1!$B$2:$C$12,2,TRUE)</f>
        <v>8</v>
      </c>
      <c r="L21" s="1" t="str">
        <f>VLOOKUP($E21,'[3]Gui chi Quynh'!$C$11:$E$396,3,0)</f>
        <v>A3</v>
      </c>
      <c r="M21" s="9">
        <f>VLOOKUP(L21,Sheet1!$B$2:$C$12,2,TRUE)</f>
        <v>8</v>
      </c>
      <c r="N21" s="1" t="str">
        <f>VLOOKUP($E21,'[4]Gui chi Quynh'!$C$11:$E$396,3,0)</f>
        <v>A3</v>
      </c>
      <c r="O21" s="9">
        <f>VLOOKUP(N21,Sheet1!$B$2:$C$12,2,TRUE)</f>
        <v>8</v>
      </c>
      <c r="P21" s="1" t="str">
        <f>VLOOKUP($E21,'[5]Gui chi Quynh'!$C$11:$E$394,3,0)</f>
        <v>A3</v>
      </c>
      <c r="Q21" s="9">
        <f>VLOOKUP(P21,Sheet1!$B$2:$C$12,2,TRUE)</f>
        <v>8</v>
      </c>
      <c r="R21" s="1" t="str">
        <f>VLOOKUP($E21,'[6]Gui chi Quynh'!$C$11:$E$393,3,0)</f>
        <v>A2</v>
      </c>
      <c r="S21" s="9">
        <f>VLOOKUP(R21,Sheet1!$B$2:$C$12,2,TRUE)</f>
        <v>9</v>
      </c>
      <c r="T21" s="1" t="str">
        <f>VLOOKUP($E21,'[7]Gui chi Quynh'!$C$11:$E$392,3,0)</f>
        <v>A2</v>
      </c>
      <c r="U21" s="9">
        <f>VLOOKUP(T21,Sheet1!$B$2:$C$12,2,TRUE)</f>
        <v>9</v>
      </c>
      <c r="V21" s="1" t="str">
        <f>VLOOKUP($E21,'[8]Gui chi Quynh'!$C$11:$F$391,3,0)</f>
        <v>A2</v>
      </c>
      <c r="W21" s="9">
        <f>VLOOKUP(V21,Sheet1!$B$2:$C$12,2,TRUE)</f>
        <v>9</v>
      </c>
      <c r="X21" s="1" t="str">
        <f>VLOOKUP($E21,'[9]Gui chi Quynh'!$C$11:$E$390,3,0)</f>
        <v>A3</v>
      </c>
      <c r="Y21" s="9">
        <f>VLOOKUP(X21,Sheet1!$B$2:$C$12,2,TRUE)</f>
        <v>8</v>
      </c>
      <c r="Z21" s="1" t="str">
        <f>VLOOKUP($E21,'[10]Gui chi Quynh'!$C$11:$E$391,3,0)</f>
        <v>A3</v>
      </c>
      <c r="AA21" s="9">
        <f>VLOOKUP(Z21,Sheet1!$B$2:$C$12,2,TRUE)</f>
        <v>8</v>
      </c>
      <c r="AB21" s="1"/>
      <c r="AC21" s="9" t="e">
        <f>VLOOKUP(AB21,Sheet1!$B$2:$C$12,2,TRUE)</f>
        <v>#N/A</v>
      </c>
      <c r="AD21" s="1"/>
      <c r="AE21" s="9" t="e">
        <f>VLOOKUP(AD21,Sheet1!$B$2:$C$12,2,TRUE)</f>
        <v>#N/A</v>
      </c>
      <c r="AF21" s="169">
        <f t="shared" si="0"/>
        <v>8.3000000000000007</v>
      </c>
      <c r="AG21" s="117"/>
      <c r="AH21" s="117"/>
      <c r="AI21" s="117"/>
      <c r="AJ21" s="117"/>
      <c r="AK21" s="117"/>
      <c r="AL21" s="117"/>
      <c r="AM21" s="117"/>
      <c r="AN21" s="71"/>
    </row>
    <row r="22" spans="1:40" s="176" customFormat="1" ht="24.95" customHeight="1" x14ac:dyDescent="0.25">
      <c r="A22" s="41">
        <f>IF(E22="","",SUBTOTAL(3,$E$7:E22))</f>
        <v>16</v>
      </c>
      <c r="B22" s="170">
        <f>COUNTIF($F$7:F22,F22)</f>
        <v>16</v>
      </c>
      <c r="C22" s="84" t="s">
        <v>649</v>
      </c>
      <c r="D22" s="171" t="s">
        <v>30</v>
      </c>
      <c r="E22" s="177" t="s">
        <v>335</v>
      </c>
      <c r="F22" s="173" t="s">
        <v>280</v>
      </c>
      <c r="G22" s="173" t="s">
        <v>644</v>
      </c>
      <c r="H22" s="30" t="str">
        <f>VLOOKUP($E22,'[1]Gui chi Quynh'!$C$11:$E$397,3,0)</f>
        <v>A4</v>
      </c>
      <c r="I22" s="56">
        <f>VLOOKUP(H22,Sheet1!$B$2:$C$12,2,TRUE)</f>
        <v>7</v>
      </c>
      <c r="J22" s="30" t="str">
        <f>VLOOKUP($E22,'[2]Gui chi Quynh'!$C$11:$E$397,3,0)</f>
        <v>A4</v>
      </c>
      <c r="K22" s="56">
        <f>VLOOKUP(J22,Sheet1!$B$2:$C$12,2,TRUE)</f>
        <v>7</v>
      </c>
      <c r="L22" s="30" t="str">
        <f>VLOOKUP($E22,'[3]Gui chi Quynh'!$C$11:$E$396,3,0)</f>
        <v>A3</v>
      </c>
      <c r="M22" s="56">
        <f>VLOOKUP(L22,Sheet1!$B$2:$C$12,2,TRUE)</f>
        <v>8</v>
      </c>
      <c r="N22" s="30" t="str">
        <f>VLOOKUP($E22,'[4]Gui chi Quynh'!$C$11:$E$396,3,0)</f>
        <v>A4</v>
      </c>
      <c r="O22" s="56">
        <f>VLOOKUP(N22,Sheet1!$B$2:$C$12,2,TRUE)</f>
        <v>7</v>
      </c>
      <c r="P22" s="30" t="str">
        <f>VLOOKUP($E22,'[5]Gui chi Quynh'!$C$11:$E$394,3,0)</f>
        <v>A3</v>
      </c>
      <c r="Q22" s="56">
        <f>VLOOKUP(P22,Sheet1!$B$2:$C$12,2,TRUE)</f>
        <v>8</v>
      </c>
      <c r="R22" s="30" t="str">
        <f>VLOOKUP($E22,'[6]Gui chi Quynh'!$C$11:$E$393,3,0)</f>
        <v>A4</v>
      </c>
      <c r="S22" s="56">
        <f>VLOOKUP(R22,Sheet1!$B$2:$C$12,2,TRUE)</f>
        <v>7</v>
      </c>
      <c r="T22" s="30" t="str">
        <f>VLOOKUP($E22,'[7]Gui chi Quynh'!$C$11:$E$392,3,0)</f>
        <v>A3</v>
      </c>
      <c r="U22" s="56">
        <f>VLOOKUP(T22,Sheet1!$B$2:$C$12,2,TRUE)</f>
        <v>8</v>
      </c>
      <c r="V22" s="30" t="str">
        <f>VLOOKUP($E22,'[8]Gui chi Quynh'!$C$11:$F$391,3,0)</f>
        <v>A3</v>
      </c>
      <c r="W22" s="56">
        <f>VLOOKUP(V22,Sheet1!$B$2:$C$12,2,TRUE)</f>
        <v>8</v>
      </c>
      <c r="X22" s="30" t="str">
        <f>VLOOKUP($E22,'[9]Gui chi Quynh'!$C$11:$E$390,3,0)</f>
        <v>A4</v>
      </c>
      <c r="Y22" s="56">
        <f>VLOOKUP(X22,Sheet1!$B$2:$C$12,2,TRUE)</f>
        <v>7</v>
      </c>
      <c r="Z22" s="30" t="str">
        <f>VLOOKUP($E22,'[10]Gui chi Quynh'!$C$11:$E$391,3,0)</f>
        <v>A4</v>
      </c>
      <c r="AA22" s="56">
        <f>VLOOKUP(Z22,Sheet1!$B$2:$C$12,2,TRUE)</f>
        <v>7</v>
      </c>
      <c r="AB22" s="30"/>
      <c r="AC22" s="56" t="e">
        <f>VLOOKUP(AB22,Sheet1!$B$2:$C$12,2,TRUE)</f>
        <v>#N/A</v>
      </c>
      <c r="AD22" s="30"/>
      <c r="AE22" s="56" t="e">
        <f>VLOOKUP(AD22,Sheet1!$B$2:$C$12,2,TRUE)</f>
        <v>#N/A</v>
      </c>
      <c r="AF22" s="174">
        <f t="shared" si="0"/>
        <v>7.4</v>
      </c>
      <c r="AG22" s="56"/>
      <c r="AH22" s="56"/>
      <c r="AI22" s="56"/>
      <c r="AJ22" s="56"/>
      <c r="AK22" s="56"/>
      <c r="AL22" s="56"/>
      <c r="AM22" s="56"/>
      <c r="AN22" s="175"/>
    </row>
    <row r="23" spans="1:40" s="72" customFormat="1" ht="24.95" customHeight="1" x14ac:dyDescent="0.25">
      <c r="A23" s="41">
        <f>IF(E23="","",SUBTOTAL(3,$E$7:E23))</f>
        <v>17</v>
      </c>
      <c r="B23" s="41">
        <f>COUNTIF($F$7:F23,F23)</f>
        <v>17</v>
      </c>
      <c r="C23" s="84" t="s">
        <v>649</v>
      </c>
      <c r="D23" s="76" t="s">
        <v>246</v>
      </c>
      <c r="E23" s="69" t="s">
        <v>336</v>
      </c>
      <c r="F23" s="7" t="s">
        <v>280</v>
      </c>
      <c r="G23" s="7" t="s">
        <v>644</v>
      </c>
      <c r="H23" s="1" t="str">
        <f>VLOOKUP($E23,'[1]Gui chi Quynh'!$C$11:$E$397,3,0)</f>
        <v>A3</v>
      </c>
      <c r="I23" s="9">
        <f>VLOOKUP(H23,Sheet1!$B$2:$C$12,2,TRUE)</f>
        <v>8</v>
      </c>
      <c r="J23" s="1" t="str">
        <f>VLOOKUP($E23,'[2]Gui chi Quynh'!$C$11:$E$397,3,0)</f>
        <v>A3</v>
      </c>
      <c r="K23" s="9">
        <f>VLOOKUP(J23,Sheet1!$B$2:$C$12,2,TRUE)</f>
        <v>8</v>
      </c>
      <c r="L23" s="1" t="str">
        <f>VLOOKUP($E23,'[3]Gui chi Quynh'!$C$11:$E$396,3,0)</f>
        <v>A3</v>
      </c>
      <c r="M23" s="9">
        <f>VLOOKUP(L23,Sheet1!$B$2:$C$12,2,TRUE)</f>
        <v>8</v>
      </c>
      <c r="N23" s="1" t="str">
        <f>VLOOKUP($E23,'[4]Gui chi Quynh'!$C$11:$E$396,3,0)</f>
        <v>A3</v>
      </c>
      <c r="O23" s="9">
        <f>VLOOKUP(N23,Sheet1!$B$2:$C$12,2,TRUE)</f>
        <v>8</v>
      </c>
      <c r="P23" s="1" t="str">
        <f>VLOOKUP($E23,'[5]Gui chi Quynh'!$C$11:$E$394,3,0)</f>
        <v>A3</v>
      </c>
      <c r="Q23" s="9">
        <f>VLOOKUP(P23,Sheet1!$B$2:$C$12,2,TRUE)</f>
        <v>8</v>
      </c>
      <c r="R23" s="1" t="str">
        <f>VLOOKUP($E23,'[6]Gui chi Quynh'!$C$11:$E$393,3,0)</f>
        <v>A3</v>
      </c>
      <c r="S23" s="9">
        <f>VLOOKUP(R23,Sheet1!$B$2:$C$12,2,TRUE)</f>
        <v>8</v>
      </c>
      <c r="T23" s="1" t="str">
        <f>VLOOKUP($E23,'[7]Gui chi Quynh'!$C$11:$E$392,3,0)</f>
        <v>A2</v>
      </c>
      <c r="U23" s="9">
        <f>VLOOKUP(T23,Sheet1!$B$2:$C$12,2,TRUE)</f>
        <v>9</v>
      </c>
      <c r="V23" s="1" t="str">
        <f>VLOOKUP($E23,'[8]Gui chi Quynh'!$C$11:$F$391,3,0)</f>
        <v>A3</v>
      </c>
      <c r="W23" s="9">
        <f>VLOOKUP(V23,Sheet1!$B$2:$C$12,2,TRUE)</f>
        <v>8</v>
      </c>
      <c r="X23" s="1" t="str">
        <f>VLOOKUP($E23,'[9]Gui chi Quynh'!$C$11:$E$390,3,0)</f>
        <v>A3</v>
      </c>
      <c r="Y23" s="9">
        <f>VLOOKUP(X23,Sheet1!$B$2:$C$12,2,TRUE)</f>
        <v>8</v>
      </c>
      <c r="Z23" s="1" t="str">
        <f>VLOOKUP($E23,'[10]Gui chi Quynh'!$C$11:$E$391,3,0)</f>
        <v>A3</v>
      </c>
      <c r="AA23" s="9">
        <f>VLOOKUP(Z23,Sheet1!$B$2:$C$12,2,TRUE)</f>
        <v>8</v>
      </c>
      <c r="AB23" s="1"/>
      <c r="AC23" s="9" t="e">
        <f>VLOOKUP(AB23,Sheet1!$B$2:$C$12,2,TRUE)</f>
        <v>#N/A</v>
      </c>
      <c r="AD23" s="1"/>
      <c r="AE23" s="9" t="e">
        <f>VLOOKUP(AD23,Sheet1!$B$2:$C$12,2,TRUE)</f>
        <v>#N/A</v>
      </c>
      <c r="AF23" s="169">
        <f t="shared" si="0"/>
        <v>8.1</v>
      </c>
      <c r="AG23" s="117"/>
      <c r="AH23" s="117"/>
      <c r="AI23" s="117"/>
      <c r="AJ23" s="117"/>
      <c r="AK23" s="117"/>
      <c r="AL23" s="117"/>
      <c r="AM23" s="117"/>
      <c r="AN23" s="71"/>
    </row>
    <row r="24" spans="1:40" s="176" customFormat="1" ht="24.95" customHeight="1" x14ac:dyDescent="0.25">
      <c r="A24" s="41">
        <f>IF(E24="","",SUBTOTAL(3,$E$7:E24))</f>
        <v>18</v>
      </c>
      <c r="B24" s="170">
        <f>COUNTIF($F$7:F24,F24)</f>
        <v>18</v>
      </c>
      <c r="C24" s="84" t="s">
        <v>649</v>
      </c>
      <c r="D24" s="178" t="s">
        <v>297</v>
      </c>
      <c r="E24" s="177" t="s">
        <v>603</v>
      </c>
      <c r="F24" s="173" t="s">
        <v>280</v>
      </c>
      <c r="G24" s="173" t="s">
        <v>644</v>
      </c>
      <c r="H24" s="30" t="str">
        <f>VLOOKUP($E24,'[1]Gui chi Quynh'!$C$11:$E$397,3,0)</f>
        <v>A3</v>
      </c>
      <c r="I24" s="56">
        <f>VLOOKUP(H24,Sheet1!$B$2:$C$12,2,TRUE)</f>
        <v>8</v>
      </c>
      <c r="J24" s="30" t="str">
        <f>VLOOKUP($E24,'[2]Gui chi Quynh'!$C$11:$E$397,3,0)</f>
        <v>A4</v>
      </c>
      <c r="K24" s="56">
        <f>VLOOKUP(J24,Sheet1!$B$2:$C$12,2,TRUE)</f>
        <v>7</v>
      </c>
      <c r="L24" s="30" t="str">
        <f>VLOOKUP($E24,'[3]Gui chi Quynh'!$C$11:$E$396,3,0)</f>
        <v>A3</v>
      </c>
      <c r="M24" s="56">
        <f>VLOOKUP(L24,Sheet1!$B$2:$C$12,2,TRUE)</f>
        <v>8</v>
      </c>
      <c r="N24" s="30" t="str">
        <f>VLOOKUP($E24,'[4]Gui chi Quynh'!$C$11:$E$396,3,0)</f>
        <v>A4</v>
      </c>
      <c r="O24" s="56">
        <f>VLOOKUP(N24,Sheet1!$B$2:$C$12,2,TRUE)</f>
        <v>7</v>
      </c>
      <c r="P24" s="30" t="str">
        <f>VLOOKUP($E24,'[5]Gui chi Quynh'!$C$11:$E$394,3,0)</f>
        <v>A3</v>
      </c>
      <c r="Q24" s="56">
        <f>VLOOKUP(P24,Sheet1!$B$2:$C$12,2,TRUE)</f>
        <v>8</v>
      </c>
      <c r="R24" s="30" t="str">
        <f>VLOOKUP($E24,'[6]Gui chi Quynh'!$C$11:$E$393,3,0)</f>
        <v>A4</v>
      </c>
      <c r="S24" s="56">
        <f>VLOOKUP(R24,Sheet1!$B$2:$C$12,2,TRUE)</f>
        <v>7</v>
      </c>
      <c r="T24" s="30" t="str">
        <f>VLOOKUP($E24,'[7]Gui chi Quynh'!$C$11:$E$392,3,0)</f>
        <v>A3</v>
      </c>
      <c r="U24" s="56">
        <f>VLOOKUP(T24,Sheet1!$B$2:$C$12,2,TRUE)</f>
        <v>8</v>
      </c>
      <c r="V24" s="30" t="str">
        <f>VLOOKUP($E24,'[8]Gui chi Quynh'!$C$11:$F$391,3,0)</f>
        <v>A3</v>
      </c>
      <c r="W24" s="56">
        <f>VLOOKUP(V24,Sheet1!$B$2:$C$12,2,TRUE)</f>
        <v>8</v>
      </c>
      <c r="X24" s="30" t="str">
        <f>VLOOKUP($E24,'[9]Gui chi Quynh'!$C$11:$E$390,3,0)</f>
        <v>A4</v>
      </c>
      <c r="Y24" s="56">
        <f>VLOOKUP(X24,Sheet1!$B$2:$C$12,2,TRUE)</f>
        <v>7</v>
      </c>
      <c r="Z24" s="30" t="str">
        <f>VLOOKUP($E24,'[10]Gui chi Quynh'!$C$11:$E$391,3,0)</f>
        <v>A4</v>
      </c>
      <c r="AA24" s="56">
        <f>VLOOKUP(Z24,Sheet1!$B$2:$C$12,2,TRUE)</f>
        <v>7</v>
      </c>
      <c r="AB24" s="30"/>
      <c r="AC24" s="56" t="e">
        <f>VLOOKUP(AB24,Sheet1!$B$2:$C$12,2,TRUE)</f>
        <v>#N/A</v>
      </c>
      <c r="AD24" s="30"/>
      <c r="AE24" s="56" t="e">
        <f>VLOOKUP(AD24,Sheet1!$B$2:$C$12,2,TRUE)</f>
        <v>#N/A</v>
      </c>
      <c r="AF24" s="174">
        <f t="shared" si="0"/>
        <v>7.5</v>
      </c>
      <c r="AG24" s="56"/>
      <c r="AH24" s="56"/>
      <c r="AI24" s="56"/>
      <c r="AJ24" s="56"/>
      <c r="AK24" s="56"/>
      <c r="AL24" s="56"/>
      <c r="AM24" s="56"/>
      <c r="AN24" s="175"/>
    </row>
    <row r="25" spans="1:40" s="72" customFormat="1" ht="24.95" customHeight="1" x14ac:dyDescent="0.25">
      <c r="A25" s="41">
        <f>IF(E25="","",SUBTOTAL(3,$E$7:E25))</f>
        <v>19</v>
      </c>
      <c r="B25" s="41">
        <f>COUNTIF($F$7:F25,F25)</f>
        <v>19</v>
      </c>
      <c r="C25" s="84" t="s">
        <v>649</v>
      </c>
      <c r="D25" s="78" t="s">
        <v>687</v>
      </c>
      <c r="E25" s="69" t="s">
        <v>686</v>
      </c>
      <c r="F25" s="7" t="s">
        <v>280</v>
      </c>
      <c r="G25" s="7" t="s">
        <v>644</v>
      </c>
      <c r="H25" s="1" t="str">
        <f>VLOOKUP($E25,'[1]Gui chi Quynh'!$C$11:$E$397,3,0)</f>
        <v>A3</v>
      </c>
      <c r="I25" s="9">
        <f>VLOOKUP(H25,Sheet1!$B$2:$C$12,2,TRUE)</f>
        <v>8</v>
      </c>
      <c r="J25" s="1" t="str">
        <f>VLOOKUP($E25,'[2]Gui chi Quynh'!$C$11:$E$397,3,0)</f>
        <v>A3</v>
      </c>
      <c r="K25" s="9">
        <f>VLOOKUP(J25,Sheet1!$B$2:$C$12,2,TRUE)</f>
        <v>8</v>
      </c>
      <c r="L25" s="1" t="str">
        <f>VLOOKUP($E25,'[3]Gui chi Quynh'!$C$11:$E$396,3,0)</f>
        <v>A3</v>
      </c>
      <c r="M25" s="9">
        <f>VLOOKUP(L25,Sheet1!$B$2:$C$12,2,TRUE)</f>
        <v>8</v>
      </c>
      <c r="N25" s="1" t="str">
        <f>VLOOKUP($E25,'[4]Gui chi Quynh'!$C$11:$E$396,3,0)</f>
        <v>A3</v>
      </c>
      <c r="O25" s="9">
        <f>VLOOKUP(N25,Sheet1!$B$2:$C$12,2,TRUE)</f>
        <v>8</v>
      </c>
      <c r="P25" s="1" t="str">
        <f>VLOOKUP($E25,'[5]Gui chi Quynh'!$C$11:$E$394,3,0)</f>
        <v>A3</v>
      </c>
      <c r="Q25" s="9">
        <f>VLOOKUP(P25,Sheet1!$B$2:$C$12,2,TRUE)</f>
        <v>8</v>
      </c>
      <c r="R25" s="1" t="str">
        <f>VLOOKUP($E25,'[6]Gui chi Quynh'!$C$11:$E$393,3,0)</f>
        <v>A3</v>
      </c>
      <c r="S25" s="9">
        <f>VLOOKUP(R25,Sheet1!$B$2:$C$12,2,TRUE)</f>
        <v>8</v>
      </c>
      <c r="T25" s="1" t="str">
        <f>VLOOKUP($E25,'[7]Gui chi Quynh'!$C$11:$E$392,3,0)</f>
        <v>A3</v>
      </c>
      <c r="U25" s="9">
        <f>VLOOKUP(T25,Sheet1!$B$2:$C$12,2,TRUE)</f>
        <v>8</v>
      </c>
      <c r="V25" s="1" t="str">
        <f>VLOOKUP($E25,'[8]Gui chi Quynh'!$C$11:$F$391,3,0)</f>
        <v>A3</v>
      </c>
      <c r="W25" s="9">
        <f>VLOOKUP(V25,Sheet1!$B$2:$C$12,2,TRUE)</f>
        <v>8</v>
      </c>
      <c r="X25" s="1" t="str">
        <f>VLOOKUP($E25,'[9]Gui chi Quynh'!$C$11:$E$390,3,0)</f>
        <v>A3</v>
      </c>
      <c r="Y25" s="9">
        <f>VLOOKUP(X25,Sheet1!$B$2:$C$12,2,TRUE)</f>
        <v>8</v>
      </c>
      <c r="Z25" s="1" t="str">
        <f>VLOOKUP($E25,'[10]Gui chi Quynh'!$C$11:$E$391,3,0)</f>
        <v>A3</v>
      </c>
      <c r="AA25" s="9">
        <f>VLOOKUP(Z25,Sheet1!$B$2:$C$12,2,TRUE)</f>
        <v>8</v>
      </c>
      <c r="AB25" s="1"/>
      <c r="AC25" s="9" t="e">
        <f>VLOOKUP(AB25,Sheet1!$B$2:$C$12,2,TRUE)</f>
        <v>#N/A</v>
      </c>
      <c r="AD25" s="1"/>
      <c r="AE25" s="9" t="e">
        <f>VLOOKUP(AD25,Sheet1!$B$2:$C$12,2,TRUE)</f>
        <v>#N/A</v>
      </c>
      <c r="AF25" s="169">
        <f t="shared" si="0"/>
        <v>8</v>
      </c>
      <c r="AG25" s="117"/>
      <c r="AH25" s="117"/>
      <c r="AI25" s="117"/>
      <c r="AJ25" s="117"/>
      <c r="AK25" s="117"/>
      <c r="AL25" s="117"/>
      <c r="AM25" s="117"/>
      <c r="AN25" s="103"/>
    </row>
    <row r="26" spans="1:40" s="72" customFormat="1" ht="24.95" customHeight="1" x14ac:dyDescent="0.25">
      <c r="A26" s="41">
        <f>IF(E26="","",SUBTOTAL(3,$E$7:E26))</f>
        <v>20</v>
      </c>
      <c r="B26" s="41">
        <f>COUNTIF($F$7:F26,F26)</f>
        <v>20</v>
      </c>
      <c r="C26" s="84" t="s">
        <v>649</v>
      </c>
      <c r="D26" s="78" t="s">
        <v>688</v>
      </c>
      <c r="E26" s="69" t="s">
        <v>689</v>
      </c>
      <c r="F26" s="7" t="s">
        <v>280</v>
      </c>
      <c r="G26" s="7" t="s">
        <v>644</v>
      </c>
      <c r="H26" s="1" t="str">
        <f>VLOOKUP($E26,'[1]Gui chi Quynh'!$C$11:$E$397,3,0)</f>
        <v>A3</v>
      </c>
      <c r="I26" s="9">
        <f>VLOOKUP(H26,Sheet1!$B$2:$C$12,2,TRUE)</f>
        <v>8</v>
      </c>
      <c r="J26" s="1" t="str">
        <f>VLOOKUP($E26,'[2]Gui chi Quynh'!$C$11:$E$397,3,0)</f>
        <v>A3</v>
      </c>
      <c r="K26" s="9">
        <f>VLOOKUP(J26,Sheet1!$B$2:$C$12,2,TRUE)</f>
        <v>8</v>
      </c>
      <c r="L26" s="1" t="str">
        <f>VLOOKUP($E26,'[3]Gui chi Quynh'!$C$11:$E$396,3,0)</f>
        <v>A2</v>
      </c>
      <c r="M26" s="9">
        <f>VLOOKUP(L26,Sheet1!$B$2:$C$12,2,TRUE)</f>
        <v>9</v>
      </c>
      <c r="N26" s="1" t="str">
        <f>VLOOKUP($E26,'[4]Gui chi Quynh'!$C$11:$E$396,3,0)</f>
        <v>A3</v>
      </c>
      <c r="O26" s="9">
        <f>VLOOKUP(N26,Sheet1!$B$2:$C$12,2,TRUE)</f>
        <v>8</v>
      </c>
      <c r="P26" s="1" t="str">
        <f>VLOOKUP($E26,'[5]Gui chi Quynh'!$C$11:$E$394,3,0)</f>
        <v>A3</v>
      </c>
      <c r="Q26" s="9">
        <f>VLOOKUP(P26,Sheet1!$B$2:$C$12,2,TRUE)</f>
        <v>8</v>
      </c>
      <c r="R26" s="1" t="str">
        <f>VLOOKUP($E26,'[6]Gui chi Quynh'!$C$11:$E$393,3,0)</f>
        <v>A3</v>
      </c>
      <c r="S26" s="9">
        <f>VLOOKUP(R26,Sheet1!$B$2:$C$12,2,TRUE)</f>
        <v>8</v>
      </c>
      <c r="T26" s="1" t="str">
        <f>VLOOKUP($E26,'[7]Gui chi Quynh'!$C$11:$E$392,3,0)</f>
        <v>A3</v>
      </c>
      <c r="U26" s="9">
        <f>VLOOKUP(T26,Sheet1!$B$2:$C$12,2,TRUE)</f>
        <v>8</v>
      </c>
      <c r="V26" s="1" t="str">
        <f>VLOOKUP($E26,'[8]Gui chi Quynh'!$C$11:$F$391,3,0)</f>
        <v>A3</v>
      </c>
      <c r="W26" s="9">
        <f>VLOOKUP(V26,Sheet1!$B$2:$C$12,2,TRUE)</f>
        <v>8</v>
      </c>
      <c r="X26" s="1" t="str">
        <f>VLOOKUP($E26,'[9]Gui chi Quynh'!$C$11:$E$390,3,0)</f>
        <v>A3</v>
      </c>
      <c r="Y26" s="9">
        <f>VLOOKUP(X26,Sheet1!$B$2:$C$12,2,TRUE)</f>
        <v>8</v>
      </c>
      <c r="Z26" s="1" t="str">
        <f>VLOOKUP($E26,'[10]Gui chi Quynh'!$C$11:$E$391,3,0)</f>
        <v>A2</v>
      </c>
      <c r="AA26" s="9">
        <f>VLOOKUP(Z26,Sheet1!$B$2:$C$12,2,TRUE)</f>
        <v>9</v>
      </c>
      <c r="AB26" s="1"/>
      <c r="AC26" s="9" t="e">
        <f>VLOOKUP(AB26,Sheet1!$B$2:$C$12,2,TRUE)</f>
        <v>#N/A</v>
      </c>
      <c r="AD26" s="1"/>
      <c r="AE26" s="9" t="e">
        <f>VLOOKUP(AD26,Sheet1!$B$2:$C$12,2,TRUE)</f>
        <v>#N/A</v>
      </c>
      <c r="AF26" s="169">
        <f t="shared" si="0"/>
        <v>8.1999999999999993</v>
      </c>
      <c r="AG26" s="117"/>
      <c r="AH26" s="117"/>
      <c r="AI26" s="117"/>
      <c r="AJ26" s="117"/>
      <c r="AK26" s="117"/>
      <c r="AL26" s="117"/>
      <c r="AM26" s="117"/>
      <c r="AN26" s="103"/>
    </row>
    <row r="27" spans="1:40" s="72" customFormat="1" ht="24.95" customHeight="1" x14ac:dyDescent="0.25">
      <c r="A27" s="41">
        <f>IF(E27="","",SUBTOTAL(3,$E$7:E27))</f>
        <v>21</v>
      </c>
      <c r="B27" s="41">
        <f>COUNTIF($F$7:F27,F27)</f>
        <v>21</v>
      </c>
      <c r="C27" s="84" t="s">
        <v>649</v>
      </c>
      <c r="D27" s="78" t="s">
        <v>729</v>
      </c>
      <c r="E27" s="69" t="s">
        <v>730</v>
      </c>
      <c r="F27" s="7" t="s">
        <v>280</v>
      </c>
      <c r="G27" s="7" t="s">
        <v>644</v>
      </c>
      <c r="H27" s="109"/>
      <c r="I27" s="21"/>
      <c r="J27" s="109"/>
      <c r="K27" s="21"/>
      <c r="L27" s="109"/>
      <c r="M27" s="21"/>
      <c r="N27" s="109"/>
      <c r="O27" s="21"/>
      <c r="P27" s="109"/>
      <c r="Q27" s="21"/>
      <c r="R27" s="109"/>
      <c r="S27" s="21"/>
      <c r="T27" s="109"/>
      <c r="U27" s="21"/>
      <c r="V27" s="109"/>
      <c r="W27" s="21"/>
      <c r="X27" s="109"/>
      <c r="Y27" s="21"/>
      <c r="Z27" s="1" t="str">
        <f>VLOOKUP($E27,'[10]Gui chi Quynh'!$C$11:$E$391,3,0)</f>
        <v>A3</v>
      </c>
      <c r="AA27" s="9">
        <f>VLOOKUP(Z27,Sheet1!$B$2:$C$12,2,TRUE)</f>
        <v>8</v>
      </c>
      <c r="AB27" s="1"/>
      <c r="AC27" s="9" t="e">
        <f>VLOOKUP(AB27,Sheet1!$B$2:$C$12,2,TRUE)</f>
        <v>#N/A</v>
      </c>
      <c r="AD27" s="1"/>
      <c r="AE27" s="9" t="e">
        <f>VLOOKUP(AD27,Sheet1!$B$2:$C$12,2,TRUE)</f>
        <v>#N/A</v>
      </c>
      <c r="AF27" s="169">
        <f t="shared" si="0"/>
        <v>0.8</v>
      </c>
      <c r="AG27" s="117"/>
      <c r="AH27" s="117"/>
      <c r="AI27" s="117"/>
      <c r="AJ27" s="117"/>
      <c r="AK27" s="117"/>
      <c r="AL27" s="117"/>
      <c r="AM27" s="117"/>
      <c r="AN27" s="103" t="s">
        <v>731</v>
      </c>
    </row>
    <row r="28" spans="1:40" s="72" customFormat="1" ht="24.95" customHeight="1" x14ac:dyDescent="0.25">
      <c r="A28" s="41">
        <f>IF(E28="","",SUBTOTAL(3,$E$7:E28))</f>
        <v>22</v>
      </c>
      <c r="B28" s="41">
        <f>COUNTIF($F$7:F28,F28)</f>
        <v>22</v>
      </c>
      <c r="C28" s="84" t="s">
        <v>649</v>
      </c>
      <c r="D28" s="73" t="s">
        <v>276</v>
      </c>
      <c r="E28" s="74" t="s">
        <v>338</v>
      </c>
      <c r="F28" s="7" t="s">
        <v>280</v>
      </c>
      <c r="G28" s="7" t="s">
        <v>644</v>
      </c>
      <c r="H28" s="1" t="str">
        <f>VLOOKUP($E28,'[1]Gui chi Quynh'!$C$11:$E$397,3,0)</f>
        <v>A2</v>
      </c>
      <c r="I28" s="9">
        <f>VLOOKUP(H28,Sheet1!$B$2:$C$12,2,TRUE)</f>
        <v>9</v>
      </c>
      <c r="J28" s="1" t="str">
        <f>VLOOKUP($E28,'[2]Gui chi Quynh'!$C$11:$E$397,3,0)</f>
        <v>A2</v>
      </c>
      <c r="K28" s="9">
        <f>VLOOKUP(J28,Sheet1!$B$2:$C$12,2,TRUE)</f>
        <v>9</v>
      </c>
      <c r="L28" s="1" t="str">
        <f>VLOOKUP($E28,'[3]Gui chi Quynh'!$C$11:$E$396,3,0)</f>
        <v>A2</v>
      </c>
      <c r="M28" s="9">
        <f>VLOOKUP(L28,Sheet1!$B$2:$C$12,2,TRUE)</f>
        <v>9</v>
      </c>
      <c r="N28" s="1" t="str">
        <f>VLOOKUP($E28,'[4]Gui chi Quynh'!$C$11:$E$396,3,0)</f>
        <v>A2</v>
      </c>
      <c r="O28" s="9">
        <f>VLOOKUP(N28,Sheet1!$B$2:$C$12,2,TRUE)</f>
        <v>9</v>
      </c>
      <c r="P28" s="1" t="str">
        <f>VLOOKUP($E28,'[5]Gui chi Quynh'!$C$11:$E$394,3,0)</f>
        <v>A2</v>
      </c>
      <c r="Q28" s="9">
        <f>VLOOKUP(P28,Sheet1!$B$2:$C$12,2,TRUE)</f>
        <v>9</v>
      </c>
      <c r="R28" s="1" t="str">
        <f>VLOOKUP($E28,'[6]Gui chi Quynh'!$C$11:$E$393,3,0)</f>
        <v>A2</v>
      </c>
      <c r="S28" s="9">
        <f>VLOOKUP(R28,Sheet1!$B$2:$C$12,2,TRUE)</f>
        <v>9</v>
      </c>
      <c r="T28" s="1" t="str">
        <f>VLOOKUP($E28,'[7]Gui chi Quynh'!$C$11:$E$392,3,0)</f>
        <v>A2</v>
      </c>
      <c r="U28" s="9">
        <f>VLOOKUP(T28,Sheet1!$B$2:$C$12,2,TRUE)</f>
        <v>9</v>
      </c>
      <c r="V28" s="1" t="str">
        <f>VLOOKUP($E28,'[8]Gui chi Quynh'!$C$11:$F$391,3,0)</f>
        <v>A2</v>
      </c>
      <c r="W28" s="9">
        <f>VLOOKUP(V28,Sheet1!$B$2:$C$12,2,TRUE)</f>
        <v>9</v>
      </c>
      <c r="X28" s="1" t="str">
        <f>VLOOKUP($E28,'[9]Gui chi Quynh'!$C$11:$E$390,3,0)</f>
        <v>A2</v>
      </c>
      <c r="Y28" s="9">
        <f>VLOOKUP(X28,Sheet1!$B$2:$C$12,2,TRUE)</f>
        <v>9</v>
      </c>
      <c r="Z28" s="1" t="str">
        <f>VLOOKUP($E28,'[10]Gui chi Quynh'!$C$11:$E$391,3,0)</f>
        <v>A3</v>
      </c>
      <c r="AA28" s="9">
        <f>VLOOKUP(Z28,Sheet1!$B$2:$C$12,2,TRUE)</f>
        <v>8</v>
      </c>
      <c r="AB28" s="1"/>
      <c r="AC28" s="9" t="e">
        <f>VLOOKUP(AB28,Sheet1!$B$2:$C$12,2,TRUE)</f>
        <v>#N/A</v>
      </c>
      <c r="AD28" s="1"/>
      <c r="AE28" s="9" t="e">
        <f>VLOOKUP(AD28,Sheet1!$B$2:$C$12,2,TRUE)</f>
        <v>#N/A</v>
      </c>
      <c r="AF28" s="169">
        <f t="shared" si="0"/>
        <v>8.9</v>
      </c>
      <c r="AG28" s="117"/>
      <c r="AH28" s="117"/>
      <c r="AI28" s="117"/>
      <c r="AJ28" s="117"/>
      <c r="AK28" s="117"/>
      <c r="AL28" s="117"/>
      <c r="AM28" s="117"/>
      <c r="AN28" s="71"/>
    </row>
    <row r="29" spans="1:40" s="2" customFormat="1" ht="24.95" customHeight="1" x14ac:dyDescent="0.25">
      <c r="A29" s="41">
        <f>IF(E29="","",SUBTOTAL(3,$E$7:E29))</f>
        <v>23</v>
      </c>
      <c r="B29" s="41">
        <f>COUNTIF($F$7:F29,F29)</f>
        <v>23</v>
      </c>
      <c r="C29" s="84" t="s">
        <v>648</v>
      </c>
      <c r="D29" s="73" t="s">
        <v>278</v>
      </c>
      <c r="E29" s="74" t="s">
        <v>339</v>
      </c>
      <c r="F29" s="7" t="s">
        <v>280</v>
      </c>
      <c r="G29" s="7" t="s">
        <v>644</v>
      </c>
      <c r="H29" s="1" t="str">
        <f>VLOOKUP($E29,'[1]Gui chi Quynh'!$C$11:$E$397,3,0)</f>
        <v>A2</v>
      </c>
      <c r="I29" s="9">
        <f>VLOOKUP(H29,Sheet1!$B$2:$C$12,2,TRUE)</f>
        <v>9</v>
      </c>
      <c r="J29" s="1" t="str">
        <f>VLOOKUP($E29,'[2]Gui chi Quynh'!$C$11:$E$397,3,0)</f>
        <v>A2</v>
      </c>
      <c r="K29" s="9">
        <f>VLOOKUP(J29,Sheet1!$B$2:$C$12,2,TRUE)</f>
        <v>9</v>
      </c>
      <c r="L29" s="1" t="str">
        <f>VLOOKUP($E29,'[3]Gui chi Quynh'!$C$11:$E$396,3,0)</f>
        <v>A2</v>
      </c>
      <c r="M29" s="9">
        <f>VLOOKUP(L29,Sheet1!$B$2:$C$12,2,TRUE)</f>
        <v>9</v>
      </c>
      <c r="N29" s="1" t="str">
        <f>VLOOKUP($E29,'[4]Gui chi Quynh'!$C$11:$E$396,3,0)</f>
        <v>A2</v>
      </c>
      <c r="O29" s="9">
        <f>VLOOKUP(N29,Sheet1!$B$2:$C$12,2,TRUE)</f>
        <v>9</v>
      </c>
      <c r="P29" s="1" t="str">
        <f>VLOOKUP($E29,'[5]Gui chi Quynh'!$C$11:$E$394,3,0)</f>
        <v>A2</v>
      </c>
      <c r="Q29" s="9">
        <f>VLOOKUP(P29,Sheet1!$B$2:$C$12,2,TRUE)</f>
        <v>9</v>
      </c>
      <c r="R29" s="1" t="str">
        <f>VLOOKUP($E29,'[6]Gui chi Quynh'!$C$11:$E$393,3,0)</f>
        <v>A3</v>
      </c>
      <c r="S29" s="9">
        <f>VLOOKUP(R29,Sheet1!$B$2:$C$12,2,TRUE)</f>
        <v>8</v>
      </c>
      <c r="T29" s="1" t="str">
        <f>VLOOKUP($E29,'[7]Gui chi Quynh'!$C$11:$E$392,3,0)</f>
        <v>A2</v>
      </c>
      <c r="U29" s="9">
        <f>VLOOKUP(T29,Sheet1!$B$2:$C$12,2,TRUE)</f>
        <v>9</v>
      </c>
      <c r="V29" s="1" t="str">
        <f>VLOOKUP($E29,'[8]Gui chi Quynh'!$C$11:$F$391,3,0)</f>
        <v>A3</v>
      </c>
      <c r="W29" s="9">
        <f>VLOOKUP(V29,Sheet1!$B$2:$C$12,2,TRUE)</f>
        <v>8</v>
      </c>
      <c r="X29" s="1" t="str">
        <f>VLOOKUP($E29,'[9]Gui chi Quynh'!$C$11:$E$390,3,0)</f>
        <v>A2</v>
      </c>
      <c r="Y29" s="9">
        <f>VLOOKUP(X29,Sheet1!$B$2:$C$12,2,TRUE)</f>
        <v>9</v>
      </c>
      <c r="Z29" s="1" t="str">
        <f>VLOOKUP($E29,'[10]Gui chi Quynh'!$C$11:$E$391,3,0)</f>
        <v>A3</v>
      </c>
      <c r="AA29" s="9">
        <f>VLOOKUP(Z29,Sheet1!$B$2:$C$12,2,TRUE)</f>
        <v>8</v>
      </c>
      <c r="AB29" s="1"/>
      <c r="AC29" s="9" t="e">
        <f>VLOOKUP(AB29,Sheet1!$B$2:$C$12,2,TRUE)</f>
        <v>#N/A</v>
      </c>
      <c r="AD29" s="1"/>
      <c r="AE29" s="9" t="e">
        <f>VLOOKUP(AD29,Sheet1!$B$2:$C$12,2,TRUE)</f>
        <v>#N/A</v>
      </c>
      <c r="AF29" s="169">
        <f t="shared" si="0"/>
        <v>8.6999999999999993</v>
      </c>
      <c r="AG29" s="117"/>
      <c r="AH29" s="117"/>
      <c r="AI29" s="117"/>
      <c r="AJ29" s="117"/>
      <c r="AK29" s="117"/>
      <c r="AL29" s="117"/>
      <c r="AM29" s="117"/>
      <c r="AN29" s="71"/>
    </row>
    <row r="30" spans="1:40" s="2" customFormat="1" ht="24.95" customHeight="1" x14ac:dyDescent="0.25">
      <c r="A30" s="41">
        <f>IF(E30="","",SUBTOTAL(3,$E$7:E30))</f>
        <v>24</v>
      </c>
      <c r="B30" s="41">
        <f>COUNTIF($F$7:F30,F30)</f>
        <v>24</v>
      </c>
      <c r="C30" s="43" t="s">
        <v>649</v>
      </c>
      <c r="D30" s="29" t="s">
        <v>44</v>
      </c>
      <c r="E30" s="41" t="s">
        <v>602</v>
      </c>
      <c r="F30" s="13" t="s">
        <v>280</v>
      </c>
      <c r="G30" s="13" t="s">
        <v>643</v>
      </c>
      <c r="H30" s="1" t="str">
        <f>VLOOKUP($E30,'[1]Gui chi Quynh'!$C$11:$E$397,3,0)</f>
        <v>A1</v>
      </c>
      <c r="I30" s="9">
        <f>VLOOKUP(H30,Sheet1!$B$2:$C$12,2,TRUE)</f>
        <v>10</v>
      </c>
      <c r="J30" s="1" t="str">
        <f>VLOOKUP($E30,'[2]Gui chi Quynh'!$C$11:$E$397,3,0)</f>
        <v>A1</v>
      </c>
      <c r="K30" s="9">
        <f>VLOOKUP(J30,Sheet1!$B$2:$C$12,2,TRUE)</f>
        <v>10</v>
      </c>
      <c r="L30" s="1" t="str">
        <f>VLOOKUP($E30,'[3]Gui chi Quynh'!$C$11:$E$396,3,0)</f>
        <v>A1</v>
      </c>
      <c r="M30" s="9">
        <f>VLOOKUP(L30,Sheet1!$B$2:$C$12,2,TRUE)</f>
        <v>10</v>
      </c>
      <c r="N30" s="1" t="str">
        <f>VLOOKUP($E30,'[4]Gui chi Quynh'!$C$11:$E$396,3,0)</f>
        <v>A1</v>
      </c>
      <c r="O30" s="9">
        <f>VLOOKUP(N30,Sheet1!$B$2:$C$12,2,TRUE)</f>
        <v>10</v>
      </c>
      <c r="P30" s="1" t="str">
        <f>VLOOKUP($E30,'[5]Gui chi Quynh'!$C$11:$E$394,3,0)</f>
        <v>A1</v>
      </c>
      <c r="Q30" s="9">
        <f>VLOOKUP(P30,Sheet1!$B$2:$C$12,2,TRUE)</f>
        <v>10</v>
      </c>
      <c r="R30" s="1" t="str">
        <f>VLOOKUP($E30,'[6]Gui chi Quynh'!$C$11:$E$393,3,0)</f>
        <v>A1</v>
      </c>
      <c r="S30" s="9">
        <f>VLOOKUP(R30,Sheet1!$B$2:$C$12,2,TRUE)</f>
        <v>10</v>
      </c>
      <c r="T30" s="1" t="str">
        <f>VLOOKUP($E30,'[7]Gui chi Quynh'!$C$11:$E$392,3,0)</f>
        <v>A1</v>
      </c>
      <c r="U30" s="9">
        <f>VLOOKUP(T30,Sheet1!$B$2:$C$12,2,TRUE)</f>
        <v>10</v>
      </c>
      <c r="V30" s="1" t="str">
        <f>VLOOKUP($E30,'[8]Gui chi Quynh'!$C$11:$F$391,3,0)</f>
        <v>A1</v>
      </c>
      <c r="W30" s="9">
        <f>VLOOKUP(V30,Sheet1!$B$2:$C$12,2,TRUE)</f>
        <v>10</v>
      </c>
      <c r="X30" s="1" t="str">
        <f>VLOOKUP($E30,'[9]Gui chi Quynh'!$C$11:$E$390,3,0)</f>
        <v>A4</v>
      </c>
      <c r="Y30" s="9">
        <f>VLOOKUP(X30,Sheet1!$B$2:$C$12,2,TRUE)</f>
        <v>7</v>
      </c>
      <c r="Z30" s="1" t="str">
        <f>VLOOKUP($E30,'[10]Gui chi Quynh'!$C$11:$E$391,3,0)</f>
        <v>E</v>
      </c>
      <c r="AA30" s="9">
        <f>VLOOKUP(Z30,Sheet1!$B$2:$C$12,2,TRUE)</f>
        <v>0</v>
      </c>
      <c r="AB30" s="1"/>
      <c r="AC30" s="9" t="e">
        <f>VLOOKUP(AB30,Sheet1!$B$2:$C$12,2,TRUE)</f>
        <v>#N/A</v>
      </c>
      <c r="AD30" s="1"/>
      <c r="AE30" s="9" t="e">
        <f>VLOOKUP(AD30,Sheet1!$B$2:$C$12,2,TRUE)</f>
        <v>#N/A</v>
      </c>
      <c r="AF30" s="9"/>
      <c r="AG30" s="117"/>
      <c r="AH30" s="117"/>
      <c r="AI30" s="117"/>
      <c r="AJ30" s="117"/>
      <c r="AK30" s="117"/>
      <c r="AL30" s="117"/>
      <c r="AM30" s="117"/>
      <c r="AN30" s="55"/>
    </row>
    <row r="31" spans="1:40" s="176" customFormat="1" ht="24.95" customHeight="1" x14ac:dyDescent="0.25">
      <c r="A31" s="41">
        <f>IF(E31="","",SUBTOTAL(3,$E$7:E31))</f>
        <v>25</v>
      </c>
      <c r="B31" s="170">
        <f>COUNTIF($F$7:F31,F31)</f>
        <v>25</v>
      </c>
      <c r="C31" s="84" t="s">
        <v>649</v>
      </c>
      <c r="D31" s="179" t="s">
        <v>26</v>
      </c>
      <c r="E31" s="180" t="s">
        <v>330</v>
      </c>
      <c r="F31" s="173" t="s">
        <v>280</v>
      </c>
      <c r="G31" s="173" t="s">
        <v>644</v>
      </c>
      <c r="H31" s="30" t="str">
        <f>VLOOKUP($E31,'[1]Gui chi Quynh'!$C$11:$E$397,3,0)</f>
        <v>A3</v>
      </c>
      <c r="I31" s="56">
        <f>VLOOKUP(H31,Sheet1!$B$2:$C$12,2,TRUE)</f>
        <v>8</v>
      </c>
      <c r="J31" s="30" t="str">
        <f>VLOOKUP($E31,'[2]Gui chi Quynh'!$C$11:$E$397,3,0)</f>
        <v>A3</v>
      </c>
      <c r="K31" s="56">
        <f>VLOOKUP(J31,Sheet1!$B$2:$C$12,2,TRUE)</f>
        <v>8</v>
      </c>
      <c r="L31" s="30" t="str">
        <f>VLOOKUP($E31,'[3]Gui chi Quynh'!$C$11:$E$396,3,0)</f>
        <v>A3</v>
      </c>
      <c r="M31" s="56">
        <f>VLOOKUP(L31,Sheet1!$B$2:$C$12,2,TRUE)</f>
        <v>8</v>
      </c>
      <c r="N31" s="30" t="str">
        <f>VLOOKUP($E31,'[4]Gui chi Quynh'!$C$11:$E$396,3,0)</f>
        <v>A4</v>
      </c>
      <c r="O31" s="56">
        <f>VLOOKUP(N31,Sheet1!$B$2:$C$12,2,TRUE)</f>
        <v>7</v>
      </c>
      <c r="P31" s="30" t="str">
        <f>VLOOKUP($E31,'[5]Gui chi Quynh'!$C$11:$E$394,3,0)</f>
        <v>A3</v>
      </c>
      <c r="Q31" s="56">
        <f>VLOOKUP(P31,Sheet1!$B$2:$C$12,2,TRUE)</f>
        <v>8</v>
      </c>
      <c r="R31" s="30" t="str">
        <f>VLOOKUP($E31,'[6]Gui chi Quynh'!$C$11:$E$393,3,0)</f>
        <v>A4</v>
      </c>
      <c r="S31" s="56">
        <f>VLOOKUP(R31,Sheet1!$B$2:$C$12,2,TRUE)</f>
        <v>7</v>
      </c>
      <c r="T31" s="30" t="str">
        <f>VLOOKUP($E31,'[7]Gui chi Quynh'!$C$11:$E$392,3,0)</f>
        <v>A3</v>
      </c>
      <c r="U31" s="56">
        <f>VLOOKUP(T31,Sheet1!$B$2:$C$12,2,TRUE)</f>
        <v>8</v>
      </c>
      <c r="V31" s="30" t="str">
        <f>VLOOKUP($E31,'[8]Gui chi Quynh'!$C$11:$F$391,3,0)</f>
        <v>A3</v>
      </c>
      <c r="W31" s="56">
        <f>VLOOKUP(V31,Sheet1!$B$2:$C$12,2,TRUE)</f>
        <v>8</v>
      </c>
      <c r="X31" s="30" t="str">
        <f>VLOOKUP($E31,'[9]Gui chi Quynh'!$C$11:$E$390,3,0)</f>
        <v>A3</v>
      </c>
      <c r="Y31" s="56">
        <f>VLOOKUP(X31,Sheet1!$B$2:$C$12,2,TRUE)</f>
        <v>8</v>
      </c>
      <c r="Z31" s="30" t="str">
        <f>VLOOKUP($E31,'[10]Gui chi Quynh'!$C$11:$E$391,3,0)</f>
        <v>A4</v>
      </c>
      <c r="AA31" s="56">
        <f>VLOOKUP(Z31,Sheet1!$B$2:$C$12,2,TRUE)</f>
        <v>7</v>
      </c>
      <c r="AB31" s="30"/>
      <c r="AC31" s="56" t="e">
        <f>VLOOKUP(AB31,Sheet1!$B$2:$C$12,2,TRUE)</f>
        <v>#N/A</v>
      </c>
      <c r="AD31" s="30"/>
      <c r="AE31" s="56" t="e">
        <f>VLOOKUP(AD31,Sheet1!$B$2:$C$12,2,TRUE)</f>
        <v>#N/A</v>
      </c>
      <c r="AF31" s="174">
        <f>(I31+K31+M31+O31+Q31+S31+U31+W31+Y31+AA31)/10</f>
        <v>7.7</v>
      </c>
      <c r="AG31" s="56"/>
      <c r="AH31" s="56"/>
      <c r="AI31" s="56"/>
      <c r="AJ31" s="56"/>
      <c r="AK31" s="56"/>
      <c r="AL31" s="56"/>
      <c r="AM31" s="56"/>
      <c r="AN31" s="181" t="s">
        <v>732</v>
      </c>
    </row>
    <row r="32" spans="1:40" ht="16.5" x14ac:dyDescent="0.25">
      <c r="A32" s="87"/>
      <c r="B32" s="87"/>
      <c r="C32" s="88"/>
      <c r="D32" s="89"/>
      <c r="E32" s="90"/>
      <c r="F32" s="91"/>
      <c r="G32" s="91"/>
      <c r="H32" s="22"/>
      <c r="I32" s="28"/>
      <c r="J32" s="22"/>
      <c r="K32" s="28"/>
      <c r="L32" s="22"/>
      <c r="M32" s="28"/>
      <c r="N32" s="22"/>
      <c r="O32" s="28"/>
      <c r="P32" s="22"/>
      <c r="Q32" s="28"/>
      <c r="R32" s="22"/>
      <c r="S32" s="28"/>
      <c r="T32" s="22"/>
      <c r="U32" s="28"/>
      <c r="V32" s="22"/>
      <c r="W32" s="28"/>
      <c r="X32" s="28"/>
      <c r="Y32" s="28"/>
      <c r="Z32" s="22"/>
      <c r="AA32" s="28"/>
      <c r="AB32" s="22"/>
      <c r="AC32" s="28"/>
      <c r="AD32" s="22"/>
      <c r="AE32" s="28"/>
      <c r="AF32" s="28"/>
      <c r="AG32" s="118"/>
      <c r="AH32" s="118"/>
      <c r="AI32" s="118"/>
      <c r="AJ32" s="118"/>
      <c r="AK32" s="118"/>
      <c r="AL32" s="118"/>
      <c r="AM32" s="118"/>
      <c r="AN32" s="92"/>
    </row>
    <row r="33" spans="1:41" s="10" customFormat="1" x14ac:dyDescent="0.25">
      <c r="A33" s="5"/>
      <c r="B33" s="5"/>
      <c r="C33" s="11"/>
      <c r="D33" s="5"/>
      <c r="E33" s="5"/>
      <c r="F33" s="5"/>
      <c r="G33" s="12"/>
      <c r="H33" s="5"/>
      <c r="I33" s="5"/>
      <c r="J33" s="5"/>
      <c r="K33" s="5"/>
      <c r="L33" s="5"/>
      <c r="M33" s="5"/>
      <c r="N33" s="11"/>
      <c r="O33" s="11"/>
      <c r="P33" s="5"/>
      <c r="Q33" s="5"/>
      <c r="R33" s="5"/>
      <c r="S33" s="5"/>
      <c r="T33" s="5"/>
      <c r="U33" s="5"/>
      <c r="V33" s="5"/>
      <c r="W33" s="5"/>
      <c r="X33" s="5"/>
      <c r="Y33" s="108" t="s">
        <v>672</v>
      </c>
      <c r="Z33" s="83">
        <f>COUNTIF($Z$7:$Z$31,"KXL")</f>
        <v>0</v>
      </c>
      <c r="AA33" s="28"/>
      <c r="AB33" s="22"/>
      <c r="AC33" s="28"/>
      <c r="AD33" s="22"/>
      <c r="AE33" s="28"/>
      <c r="AF33" s="28"/>
      <c r="AG33" s="118"/>
      <c r="AH33" s="118"/>
      <c r="AI33" s="118"/>
      <c r="AJ33" s="118"/>
      <c r="AK33" s="118"/>
      <c r="AL33" s="118"/>
      <c r="AM33" s="118"/>
      <c r="AO33" s="5"/>
    </row>
    <row r="34" spans="1:41" s="10" customFormat="1" x14ac:dyDescent="0.25">
      <c r="A34" s="5"/>
      <c r="B34" s="5"/>
      <c r="C34" s="11"/>
      <c r="D34" s="107"/>
      <c r="E34" s="26"/>
      <c r="F34" s="5"/>
      <c r="G34" s="12"/>
      <c r="H34" s="5"/>
      <c r="I34" s="5"/>
      <c r="J34" s="5"/>
      <c r="K34" s="5"/>
      <c r="L34" s="5"/>
      <c r="M34" s="5"/>
      <c r="N34" s="11"/>
      <c r="O34" s="11"/>
      <c r="P34" s="5"/>
      <c r="Q34" s="5"/>
      <c r="R34" s="5"/>
      <c r="S34" s="5"/>
      <c r="T34" s="5"/>
      <c r="U34" s="5"/>
      <c r="V34" s="5"/>
      <c r="W34" s="5"/>
      <c r="X34" s="5"/>
      <c r="Y34" s="28"/>
      <c r="Z34" s="5"/>
      <c r="AA34" s="28"/>
      <c r="AB34" s="22"/>
      <c r="AC34" s="28"/>
      <c r="AD34" s="22"/>
      <c r="AE34" s="28"/>
      <c r="AF34" s="28"/>
      <c r="AG34" s="118"/>
      <c r="AH34" s="118"/>
      <c r="AI34" s="118"/>
      <c r="AJ34" s="118"/>
      <c r="AK34" s="118"/>
      <c r="AL34" s="118"/>
      <c r="AM34" s="118"/>
      <c r="AO34" s="5"/>
    </row>
    <row r="35" spans="1:41" s="10" customFormat="1" x14ac:dyDescent="0.25">
      <c r="A35" s="5"/>
      <c r="B35" s="5"/>
      <c r="C35" s="6"/>
      <c r="D35" s="11"/>
      <c r="E35" s="26"/>
      <c r="F35" s="5"/>
      <c r="G35" s="12"/>
      <c r="H35" s="5"/>
      <c r="I35" s="5"/>
      <c r="J35" s="5"/>
      <c r="K35" s="5"/>
      <c r="L35" s="5"/>
      <c r="M35" s="5"/>
      <c r="N35" s="11"/>
      <c r="O35" s="11"/>
      <c r="P35" s="6"/>
      <c r="Q35" s="6"/>
      <c r="R35" s="5"/>
      <c r="S35" s="5"/>
      <c r="T35" s="5"/>
      <c r="U35" s="5"/>
      <c r="V35" s="5"/>
      <c r="W35" s="5"/>
      <c r="X35" s="5"/>
      <c r="Y35" s="28"/>
      <c r="Z35" s="5"/>
      <c r="AA35" s="28"/>
      <c r="AB35" s="22"/>
      <c r="AC35" s="28"/>
      <c r="AD35" s="22"/>
      <c r="AE35" s="28"/>
      <c r="AF35" s="28"/>
      <c r="AG35" s="118"/>
      <c r="AH35" s="118"/>
      <c r="AI35" s="118"/>
      <c r="AJ35" s="118"/>
      <c r="AK35" s="118"/>
      <c r="AL35" s="118"/>
      <c r="AM35" s="118"/>
      <c r="AO35" s="5"/>
    </row>
    <row r="36" spans="1:41" s="10" customFormat="1" x14ac:dyDescent="0.25">
      <c r="A36" s="5"/>
      <c r="B36" s="5"/>
      <c r="C36" s="11"/>
      <c r="D36" s="11"/>
      <c r="E36" s="26"/>
      <c r="F36" s="5"/>
      <c r="G36" s="12"/>
      <c r="H36" s="5"/>
      <c r="I36" s="5"/>
      <c r="J36" s="5"/>
      <c r="K36" s="5"/>
      <c r="L36" s="5"/>
      <c r="M36" s="5"/>
      <c r="N36" s="11"/>
      <c r="O36" s="11"/>
      <c r="P36" s="11"/>
      <c r="Q36" s="11"/>
      <c r="R36" s="5"/>
      <c r="S36" s="5"/>
      <c r="T36" s="5"/>
      <c r="U36" s="5"/>
      <c r="V36" s="5"/>
      <c r="W36" s="5"/>
      <c r="X36" s="5"/>
      <c r="Y36" s="28"/>
      <c r="Z36" s="5"/>
      <c r="AA36" s="28"/>
      <c r="AB36" s="22"/>
      <c r="AC36" s="28"/>
      <c r="AD36" s="22"/>
      <c r="AE36" s="28"/>
      <c r="AF36" s="28"/>
      <c r="AG36" s="118"/>
      <c r="AH36" s="118"/>
      <c r="AI36" s="118"/>
      <c r="AJ36" s="118"/>
      <c r="AK36" s="118"/>
      <c r="AL36" s="118"/>
      <c r="AM36" s="118"/>
      <c r="AO36" s="5"/>
    </row>
  </sheetData>
  <autoFilter ref="A6:AN31">
    <filterColumn colId="2" showButton="0"/>
    <filterColumn colId="7" showButton="0"/>
    <filterColumn colId="9" showButton="0"/>
    <filterColumn colId="11" showButton="0"/>
    <filterColumn colId="13" showButton="0"/>
    <filterColumn colId="15" showButton="0"/>
    <filterColumn colId="17" showButton="0"/>
    <filterColumn colId="19" showButton="0"/>
    <filterColumn colId="21" showButton="0"/>
    <filterColumn colId="23" showButton="0"/>
    <filterColumn colId="25" showButton="0"/>
    <filterColumn colId="27" showButton="0"/>
    <filterColumn colId="29" showButton="0"/>
  </autoFilter>
  <mergeCells count="18">
    <mergeCell ref="AB6:AC6"/>
    <mergeCell ref="AD6:AE6"/>
    <mergeCell ref="P6:Q6"/>
    <mergeCell ref="R6:S6"/>
    <mergeCell ref="T6:U6"/>
    <mergeCell ref="V6:W6"/>
    <mergeCell ref="X6:Y6"/>
    <mergeCell ref="Z6:AA6"/>
    <mergeCell ref="A1:D1"/>
    <mergeCell ref="AB1:AD3"/>
    <mergeCell ref="A2:D2"/>
    <mergeCell ref="A3:D3"/>
    <mergeCell ref="A4:G4"/>
    <mergeCell ref="C6:D6"/>
    <mergeCell ref="H6:I6"/>
    <mergeCell ref="J6:K6"/>
    <mergeCell ref="L6:M6"/>
    <mergeCell ref="N6:O6"/>
  </mergeCells>
  <conditionalFormatting sqref="Z7:Z31 X7:X31 V7:V31 T7:T31 R7:R31 P7:P31">
    <cfRule type="containsText" dxfId="237" priority="188" operator="containsText" text="B">
      <formula>NOT(ISERROR(SEARCH("B",P7)))</formula>
    </cfRule>
  </conditionalFormatting>
  <conditionalFormatting sqref="L7:L31 X7:X31 V7:V31 H7:H31 J7:J31 T7:T31 R7:R31 P7:P31 N7:N31 Z7:Z31">
    <cfRule type="containsText" dxfId="236" priority="178" operator="containsText" text="B*">
      <formula>NOT(ISERROR(SEARCH("B*",H7)))</formula>
    </cfRule>
  </conditionalFormatting>
  <conditionalFormatting sqref="H7:AA31 AC7:AC31 AE7:AM31">
    <cfRule type="containsText" dxfId="235" priority="174" operator="containsText" text="KXL">
      <formula>NOT(ISERROR(SEARCH("KXL",H7)))</formula>
    </cfRule>
  </conditionalFormatting>
  <pageMargins left="0.35" right="0.2" top="0.41" bottom="0.48" header="0.3" footer="0.3"/>
  <pageSetup paperSize="9" orientation="landscape" verticalDpi="300" r:id="rId1"/>
</worksheet>
</file>

<file path=xl/worksheets/sheet3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7">
    <tabColor rgb="FFFF0000"/>
  </sheetPr>
  <dimension ref="A1:AO351"/>
  <sheetViews>
    <sheetView topLeftCell="B1" zoomScaleNormal="100" workbookViewId="0">
      <selection activeCell="G15" sqref="G15"/>
    </sheetView>
  </sheetViews>
  <sheetFormatPr defaultColWidth="8.85546875" defaultRowHeight="15.75" x14ac:dyDescent="0.25"/>
  <cols>
    <col min="1" max="1" width="12.85546875" style="5" hidden="1" customWidth="1"/>
    <col min="2" max="2" width="7.140625" style="5" customWidth="1"/>
    <col min="3" max="3" width="12.85546875" style="5" hidden="1" customWidth="1"/>
    <col min="4" max="4" width="27.5703125" style="5" customWidth="1"/>
    <col min="5" max="5" width="13.140625" style="23" customWidth="1"/>
    <col min="6" max="7" width="10.7109375" style="5" customWidth="1"/>
    <col min="8" max="8" width="7.140625" style="12" customWidth="1"/>
    <col min="9" max="28" width="5.28515625" style="5" hidden="1" customWidth="1"/>
    <col min="29" max="31" width="5.28515625" style="119" hidden="1" customWidth="1"/>
    <col min="32" max="32" width="5.28515625" style="5" hidden="1" customWidth="1"/>
    <col min="33" max="33" width="14" style="5" customWidth="1"/>
    <col min="34" max="34" width="12.140625" style="119" customWidth="1"/>
    <col min="35" max="35" width="12.7109375" style="119" customWidth="1"/>
    <col min="36" max="36" width="35.28515625" style="119" customWidth="1"/>
    <col min="37" max="40" width="14" style="119" customWidth="1"/>
    <col min="41" max="41" width="26.5703125" style="561" customWidth="1"/>
    <col min="42" max="16384" width="8.85546875" style="5"/>
  </cols>
  <sheetData>
    <row r="1" spans="1:41" s="2" customFormat="1" ht="26.25" customHeight="1" x14ac:dyDescent="0.25">
      <c r="A1" s="701" t="s">
        <v>217</v>
      </c>
      <c r="B1" s="701"/>
      <c r="C1" s="701"/>
      <c r="D1" s="701"/>
      <c r="E1" s="40"/>
      <c r="F1" s="40"/>
      <c r="G1" s="643"/>
      <c r="H1" s="40"/>
      <c r="I1" s="3"/>
      <c r="J1" s="3"/>
      <c r="K1" s="3"/>
      <c r="L1" s="3"/>
      <c r="W1" s="3"/>
      <c r="X1" s="3"/>
      <c r="AC1" s="705"/>
      <c r="AD1" s="705"/>
      <c r="AE1" s="705"/>
      <c r="AF1" s="40"/>
      <c r="AG1" s="40"/>
      <c r="AH1" s="562"/>
      <c r="AI1" s="562"/>
      <c r="AJ1" s="562"/>
      <c r="AK1" s="113"/>
      <c r="AL1" s="113"/>
      <c r="AM1" s="113"/>
      <c r="AN1" s="113"/>
      <c r="AO1" s="555"/>
    </row>
    <row r="2" spans="1:41" s="2" customFormat="1" ht="26.25" customHeight="1" x14ac:dyDescent="0.25">
      <c r="A2" s="702" t="s">
        <v>262</v>
      </c>
      <c r="B2" s="702"/>
      <c r="C2" s="702"/>
      <c r="D2" s="702"/>
      <c r="E2" s="39"/>
      <c r="F2" s="39"/>
      <c r="G2" s="644"/>
      <c r="H2" s="39"/>
      <c r="I2" s="3"/>
      <c r="J2" s="3"/>
      <c r="K2" s="3"/>
      <c r="L2" s="3"/>
      <c r="W2" s="3"/>
      <c r="X2" s="3"/>
      <c r="AC2" s="705"/>
      <c r="AD2" s="705"/>
      <c r="AE2" s="705"/>
      <c r="AF2" s="40"/>
      <c r="AG2" s="40"/>
      <c r="AH2" s="562"/>
      <c r="AI2" s="562"/>
      <c r="AJ2" s="562"/>
      <c r="AK2" s="113"/>
      <c r="AL2" s="113"/>
      <c r="AM2" s="113"/>
      <c r="AN2" s="113"/>
      <c r="AO2" s="555"/>
    </row>
    <row r="3" spans="1:41" s="2" customFormat="1" ht="26.25" customHeight="1" x14ac:dyDescent="0.25">
      <c r="A3" s="702" t="s">
        <v>263</v>
      </c>
      <c r="B3" s="702"/>
      <c r="C3" s="702"/>
      <c r="D3" s="702"/>
      <c r="E3" s="39"/>
      <c r="F3" s="39"/>
      <c r="G3" s="644"/>
      <c r="H3" s="39"/>
      <c r="I3" s="3"/>
      <c r="J3" s="3"/>
      <c r="K3" s="3"/>
      <c r="L3" s="3"/>
      <c r="W3" s="3"/>
      <c r="X3" s="3"/>
      <c r="AC3" s="705"/>
      <c r="AD3" s="705"/>
      <c r="AE3" s="705"/>
      <c r="AF3" s="40"/>
      <c r="AG3" s="40"/>
      <c r="AH3" s="562"/>
      <c r="AI3" s="562"/>
      <c r="AJ3" s="562"/>
      <c r="AK3" s="113"/>
      <c r="AL3" s="113"/>
      <c r="AM3" s="113"/>
      <c r="AN3" s="113"/>
      <c r="AO3" s="555"/>
    </row>
    <row r="4" spans="1:41" s="2" customFormat="1" ht="32.25" customHeight="1" x14ac:dyDescent="0.25">
      <c r="A4" s="702" t="s">
        <v>709</v>
      </c>
      <c r="B4" s="702"/>
      <c r="C4" s="702"/>
      <c r="D4" s="702"/>
      <c r="E4" s="702"/>
      <c r="F4" s="702"/>
      <c r="G4" s="702"/>
      <c r="H4" s="702"/>
      <c r="I4" s="3"/>
      <c r="J4" s="3"/>
      <c r="K4" s="3"/>
      <c r="L4" s="3"/>
      <c r="M4" s="39"/>
      <c r="N4" s="39"/>
      <c r="O4" s="39"/>
      <c r="P4" s="39"/>
      <c r="Q4" s="39"/>
      <c r="R4" s="39"/>
      <c r="S4" s="39"/>
      <c r="T4" s="39"/>
      <c r="U4" s="39"/>
      <c r="V4" s="39"/>
      <c r="W4" s="39"/>
      <c r="X4" s="39"/>
      <c r="Y4" s="3"/>
      <c r="Z4" s="3"/>
      <c r="AA4" s="3"/>
      <c r="AB4" s="3"/>
      <c r="AC4" s="114"/>
      <c r="AD4" s="114"/>
      <c r="AE4" s="114"/>
      <c r="AF4" s="3"/>
      <c r="AG4" s="3"/>
      <c r="AH4" s="563"/>
      <c r="AI4" s="563"/>
      <c r="AJ4" s="563"/>
      <c r="AK4" s="114"/>
      <c r="AL4" s="114"/>
      <c r="AM4" s="114"/>
      <c r="AN4" s="114"/>
      <c r="AO4" s="555"/>
    </row>
    <row r="5" spans="1:41" s="2" customFormat="1" ht="15" customHeight="1" x14ac:dyDescent="0.25">
      <c r="E5" s="28"/>
      <c r="F5" s="14"/>
      <c r="G5" s="14"/>
      <c r="H5" s="14"/>
      <c r="W5" s="3"/>
      <c r="X5" s="3"/>
      <c r="AC5" s="115"/>
      <c r="AD5" s="115"/>
      <c r="AE5" s="115"/>
      <c r="AH5" s="256"/>
      <c r="AI5" s="256"/>
      <c r="AJ5" s="256"/>
      <c r="AK5" s="115"/>
      <c r="AL5" s="115"/>
      <c r="AM5" s="115"/>
      <c r="AN5" s="115"/>
      <c r="AO5" s="555"/>
    </row>
    <row r="6" spans="1:41" s="2" customFormat="1" ht="67.5" customHeight="1" x14ac:dyDescent="0.25">
      <c r="A6" s="112" t="s">
        <v>615</v>
      </c>
      <c r="B6" s="112" t="s">
        <v>645</v>
      </c>
      <c r="C6" s="150"/>
      <c r="D6" s="645" t="s">
        <v>0</v>
      </c>
      <c r="E6" s="99" t="s">
        <v>307</v>
      </c>
      <c r="F6" s="112" t="s">
        <v>8</v>
      </c>
      <c r="G6" s="648" t="s">
        <v>1011</v>
      </c>
      <c r="H6" s="112" t="s">
        <v>1009</v>
      </c>
      <c r="I6" s="697" t="s">
        <v>712</v>
      </c>
      <c r="J6" s="698"/>
      <c r="K6" s="697" t="s">
        <v>713</v>
      </c>
      <c r="L6" s="698"/>
      <c r="M6" s="699" t="s">
        <v>714</v>
      </c>
      <c r="N6" s="700"/>
      <c r="O6" s="699" t="s">
        <v>715</v>
      </c>
      <c r="P6" s="700"/>
      <c r="Q6" s="699" t="s">
        <v>716</v>
      </c>
      <c r="R6" s="700"/>
      <c r="S6" s="699" t="s">
        <v>717</v>
      </c>
      <c r="T6" s="700"/>
      <c r="U6" s="699" t="s">
        <v>718</v>
      </c>
      <c r="V6" s="700"/>
      <c r="W6" s="703" t="s">
        <v>719</v>
      </c>
      <c r="X6" s="704"/>
      <c r="Y6" s="703" t="s">
        <v>720</v>
      </c>
      <c r="Z6" s="704"/>
      <c r="AA6" s="703" t="s">
        <v>721</v>
      </c>
      <c r="AB6" s="704"/>
      <c r="AC6" s="706" t="s">
        <v>722</v>
      </c>
      <c r="AD6" s="707"/>
      <c r="AE6" s="703" t="s">
        <v>723</v>
      </c>
      <c r="AF6" s="704"/>
      <c r="AG6" s="151" t="s">
        <v>808</v>
      </c>
      <c r="AH6" s="646" t="s">
        <v>733</v>
      </c>
      <c r="AI6" s="646" t="s">
        <v>734</v>
      </c>
      <c r="AJ6" s="657" t="s">
        <v>735</v>
      </c>
      <c r="AK6" s="647" t="s">
        <v>736</v>
      </c>
      <c r="AL6" s="647" t="s">
        <v>737</v>
      </c>
      <c r="AM6" s="647" t="s">
        <v>738</v>
      </c>
      <c r="AN6" s="647" t="s">
        <v>739</v>
      </c>
      <c r="AO6" s="98" t="s">
        <v>216</v>
      </c>
    </row>
    <row r="7" spans="1:41" s="2" customFormat="1" ht="16.5" customHeight="1" x14ac:dyDescent="0.25">
      <c r="A7" s="648"/>
      <c r="B7" s="656">
        <v>-1</v>
      </c>
      <c r="C7" s="656">
        <v>-1</v>
      </c>
      <c r="D7" s="656">
        <v>-2</v>
      </c>
      <c r="E7" s="656">
        <v>-2.3333333333333299</v>
      </c>
      <c r="F7" s="656">
        <v>-2.8333333333333299</v>
      </c>
      <c r="G7" s="656">
        <v>-3.3333333333333299</v>
      </c>
      <c r="H7" s="656">
        <v>-3.8333333333333299</v>
      </c>
      <c r="I7" s="656">
        <v>-4.3333333333333304</v>
      </c>
      <c r="J7" s="656">
        <v>-4.8333333333333304</v>
      </c>
      <c r="K7" s="656">
        <v>-5.3333333333333304</v>
      </c>
      <c r="L7" s="656">
        <v>-5.8333333333333304</v>
      </c>
      <c r="M7" s="656">
        <v>-6.3333333333333304</v>
      </c>
      <c r="N7" s="656">
        <v>-6.8333333333333304</v>
      </c>
      <c r="O7" s="656">
        <v>-7.3333333333333304</v>
      </c>
      <c r="P7" s="656">
        <v>-7.8333333333333304</v>
      </c>
      <c r="Q7" s="656">
        <v>-8.3333333333333304</v>
      </c>
      <c r="R7" s="656">
        <v>-8.8333333333333304</v>
      </c>
      <c r="S7" s="656">
        <v>-9.3333333333333304</v>
      </c>
      <c r="T7" s="656">
        <v>-9.8333333333333304</v>
      </c>
      <c r="U7" s="656">
        <v>-10.3333333333333</v>
      </c>
      <c r="V7" s="656">
        <v>-10.8333333333333</v>
      </c>
      <c r="W7" s="656">
        <v>-11.3333333333333</v>
      </c>
      <c r="X7" s="656">
        <v>-11.8333333333333</v>
      </c>
      <c r="Y7" s="656">
        <v>-12.3333333333333</v>
      </c>
      <c r="Z7" s="656">
        <v>-12.8333333333333</v>
      </c>
      <c r="AA7" s="656">
        <v>-13.3333333333333</v>
      </c>
      <c r="AB7" s="656">
        <v>-13.8333333333333</v>
      </c>
      <c r="AC7" s="656">
        <v>-14.3333333333333</v>
      </c>
      <c r="AD7" s="656">
        <v>-14.8333333333333</v>
      </c>
      <c r="AE7" s="656">
        <v>-15.3333333333333</v>
      </c>
      <c r="AF7" s="656">
        <v>-15.8333333333333</v>
      </c>
      <c r="AG7" s="656">
        <v>-16.3333333333333</v>
      </c>
      <c r="AH7" s="656">
        <v>-16.8333333333333</v>
      </c>
      <c r="AI7" s="656">
        <v>-17.3333333333333</v>
      </c>
      <c r="AJ7" s="656">
        <v>-17.8333333333333</v>
      </c>
      <c r="AK7" s="656">
        <v>-18.3333333333333</v>
      </c>
      <c r="AL7" s="656">
        <v>-18.8333333333333</v>
      </c>
      <c r="AM7" s="656">
        <v>-19.3333333333333</v>
      </c>
      <c r="AN7" s="656">
        <v>-19.8333333333333</v>
      </c>
      <c r="AO7" s="656">
        <v>-20.3333333333333</v>
      </c>
    </row>
    <row r="8" spans="1:41" s="2" customFormat="1" ht="24.95" customHeight="1" x14ac:dyDescent="0.25">
      <c r="A8" s="41">
        <f>IF(E8="","",SUBTOTAL(3,$E$8:E8))</f>
        <v>1</v>
      </c>
      <c r="B8" s="41">
        <f>COUNTIF($F$8:F8,F8)</f>
        <v>1</v>
      </c>
      <c r="C8" s="43" t="s">
        <v>649</v>
      </c>
      <c r="D8" s="42" t="s">
        <v>14</v>
      </c>
      <c r="E8" s="41" t="s">
        <v>600</v>
      </c>
      <c r="F8" s="30" t="s">
        <v>1010</v>
      </c>
      <c r="G8" s="30" t="s">
        <v>1010</v>
      </c>
      <c r="H8" s="30" t="s">
        <v>643</v>
      </c>
      <c r="I8" s="1" t="str">
        <f>VLOOKUP($E8,'[1]Gui chi Quynh'!$C$11:$E$397,3,0)</f>
        <v>A1</v>
      </c>
      <c r="J8" s="9">
        <f>VLOOKUP(I8,Sheet1!$B$2:$C$12,2,TRUE)</f>
        <v>10</v>
      </c>
      <c r="K8" s="1" t="str">
        <f>VLOOKUP($E8,'[2]Gui chi Quynh'!$C$11:$E$397,3,0)</f>
        <v>A1</v>
      </c>
      <c r="L8" s="9">
        <f>VLOOKUP(K8,Sheet1!$B$2:$C$12,2,TRUE)</f>
        <v>10</v>
      </c>
      <c r="M8" s="1" t="str">
        <f>VLOOKUP($E8,'[3]Gui chi Quynh'!$C$11:$E$396,3,0)</f>
        <v>A1</v>
      </c>
      <c r="N8" s="9">
        <f>VLOOKUP(M8,Sheet1!$B$2:$C$12,2,TRUE)</f>
        <v>10</v>
      </c>
      <c r="O8" s="1" t="str">
        <f>VLOOKUP($E8,'[4]Gui chi Quynh'!$C$11:$E$396,3,0)</f>
        <v>A1</v>
      </c>
      <c r="P8" s="9">
        <f>VLOOKUP(O8,Sheet1!$B$2:$C$12,2,TRUE)</f>
        <v>10</v>
      </c>
      <c r="Q8" s="1" t="str">
        <f>VLOOKUP($E8,'[5]Gui chi Quynh'!$C$11:$E$394,3,0)</f>
        <v>A1</v>
      </c>
      <c r="R8" s="9">
        <f>VLOOKUP(Q8,Sheet1!$B$2:$C$12,2,TRUE)</f>
        <v>10</v>
      </c>
      <c r="S8" s="1" t="str">
        <f>VLOOKUP($E8,'[6]Gui chi Quynh'!$C$11:$E$393,3,0)</f>
        <v>A1</v>
      </c>
      <c r="T8" s="9">
        <f>VLOOKUP(S8,Sheet1!$B$2:$C$12,2,TRUE)</f>
        <v>10</v>
      </c>
      <c r="U8" s="1" t="str">
        <f>VLOOKUP($E8,'[7]Gui chi Quynh'!$C$11:$E$392,3,0)</f>
        <v>A1</v>
      </c>
      <c r="V8" s="9">
        <f>VLOOKUP(U8,Sheet1!$B$2:$C$12,2,TRUE)</f>
        <v>10</v>
      </c>
      <c r="W8" s="1" t="str">
        <f>VLOOKUP($E8,'[8]Gui chi Quynh'!$C$11:$F$391,3,0)</f>
        <v>A1</v>
      </c>
      <c r="X8" s="9">
        <f>VLOOKUP(W8,Sheet1!$B$2:$C$12,2,TRUE)</f>
        <v>10</v>
      </c>
      <c r="Y8" s="1" t="str">
        <f>VLOOKUP($E8,'[9]Gui chi Quynh'!$C$11:$E$390,3,0)</f>
        <v>A1</v>
      </c>
      <c r="Z8" s="9">
        <f>VLOOKUP(Y8,Sheet1!$B$2:$C$12,2,TRUE)</f>
        <v>10</v>
      </c>
      <c r="AA8" s="1" t="str">
        <f>VLOOKUP($E8,'[10]Gui chi Quynh'!$C$11:$E$391,3,0)</f>
        <v>A1</v>
      </c>
      <c r="AB8" s="9">
        <f>VLOOKUP(AA8,Sheet1!$B$2:$C$12,2,TRUE)</f>
        <v>10</v>
      </c>
      <c r="AC8" s="241" t="str">
        <f>VLOOKUP(E8,Sheet2!$E$9:$AE$343,24,0)</f>
        <v>A1</v>
      </c>
      <c r="AD8" s="117">
        <f>VLOOKUP(AC8,Sheet1!$B$2:$C$12,2,TRUE)</f>
        <v>10</v>
      </c>
      <c r="AE8" s="241" t="str">
        <f>VLOOKUP(E8,Sheet2!$E$9:$AE$343,26,0)</f>
        <v>A1</v>
      </c>
      <c r="AF8" s="9">
        <f>VLOOKUP(AE8,Sheet1!$B$2:$C$12,2,TRUE)</f>
        <v>10</v>
      </c>
      <c r="AG8" s="169">
        <f>(J8+L8+N8+P8+R8+T8+V8+X8+Z8+AB8+AD8+AF8)/12</f>
        <v>10</v>
      </c>
      <c r="AH8" s="241" t="s">
        <v>833</v>
      </c>
      <c r="AI8" s="241" t="s">
        <v>833</v>
      </c>
      <c r="AJ8" s="241"/>
      <c r="AK8" s="117" t="s">
        <v>833</v>
      </c>
      <c r="AL8" s="117"/>
      <c r="AM8" s="117" t="s">
        <v>833</v>
      </c>
      <c r="AN8" s="117"/>
      <c r="AO8" s="556"/>
    </row>
    <row r="9" spans="1:41" s="2" customFormat="1" ht="24.95" customHeight="1" x14ac:dyDescent="0.25">
      <c r="A9" s="41">
        <f>IF(E9="","",SUBTOTAL(3,$E$8:E9))</f>
        <v>2</v>
      </c>
      <c r="B9" s="41">
        <f>COUNTIF($F$8:F9,F9)</f>
        <v>2</v>
      </c>
      <c r="C9" s="43" t="s">
        <v>648</v>
      </c>
      <c r="D9" s="42" t="s">
        <v>15</v>
      </c>
      <c r="E9" s="41" t="s">
        <v>599</v>
      </c>
      <c r="F9" s="30" t="s">
        <v>1010</v>
      </c>
      <c r="G9" s="30" t="s">
        <v>1010</v>
      </c>
      <c r="H9" s="30" t="s">
        <v>643</v>
      </c>
      <c r="I9" s="1" t="str">
        <f>VLOOKUP($E9,'[1]Gui chi Quynh'!$C$11:$E$397,3,0)</f>
        <v>A1</v>
      </c>
      <c r="J9" s="9">
        <f>VLOOKUP(I9,Sheet1!$B$2:$C$12,2,TRUE)</f>
        <v>10</v>
      </c>
      <c r="K9" s="1" t="str">
        <f>VLOOKUP($E9,'[2]Gui chi Quynh'!$C$11:$E$397,3,0)</f>
        <v>A1</v>
      </c>
      <c r="L9" s="9">
        <f>VLOOKUP(K9,Sheet1!$B$2:$C$12,2,TRUE)</f>
        <v>10</v>
      </c>
      <c r="M9" s="1" t="str">
        <f>VLOOKUP($E9,'[3]Gui chi Quynh'!$C$11:$E$396,3,0)</f>
        <v>A1</v>
      </c>
      <c r="N9" s="9">
        <f>VLOOKUP(M9,Sheet1!$B$2:$C$12,2,TRUE)</f>
        <v>10</v>
      </c>
      <c r="O9" s="1" t="str">
        <f>VLOOKUP($E9,'[4]Gui chi Quynh'!$C$11:$E$396,3,0)</f>
        <v>A1</v>
      </c>
      <c r="P9" s="9">
        <f>VLOOKUP(O9,Sheet1!$B$2:$C$12,2,TRUE)</f>
        <v>10</v>
      </c>
      <c r="Q9" s="1" t="str">
        <f>VLOOKUP($E9,'[5]Gui chi Quynh'!$C$11:$E$394,3,0)</f>
        <v>A1</v>
      </c>
      <c r="R9" s="9">
        <f>VLOOKUP(Q9,Sheet1!$B$2:$C$12,2,TRUE)</f>
        <v>10</v>
      </c>
      <c r="S9" s="1" t="str">
        <f>VLOOKUP($E9,'[6]Gui chi Quynh'!$C$11:$E$393,3,0)</f>
        <v>A1</v>
      </c>
      <c r="T9" s="9">
        <f>VLOOKUP(S9,Sheet1!$B$2:$C$12,2,TRUE)</f>
        <v>10</v>
      </c>
      <c r="U9" s="1" t="str">
        <f>VLOOKUP($E9,'[7]Gui chi Quynh'!$C$11:$E$392,3,0)</f>
        <v>A1</v>
      </c>
      <c r="V9" s="9">
        <f>VLOOKUP(U9,Sheet1!$B$2:$C$12,2,TRUE)</f>
        <v>10</v>
      </c>
      <c r="W9" s="1" t="str">
        <f>VLOOKUP($E9,'[8]Gui chi Quynh'!$C$11:$F$391,3,0)</f>
        <v>A1</v>
      </c>
      <c r="X9" s="9">
        <f>VLOOKUP(W9,Sheet1!$B$2:$C$12,2,TRUE)</f>
        <v>10</v>
      </c>
      <c r="Y9" s="1" t="str">
        <f>VLOOKUP($E9,'[9]Gui chi Quynh'!$C$11:$E$390,3,0)</f>
        <v>A1</v>
      </c>
      <c r="Z9" s="9">
        <f>VLOOKUP(Y9,Sheet1!$B$2:$C$12,2,TRUE)</f>
        <v>10</v>
      </c>
      <c r="AA9" s="1" t="str">
        <f>VLOOKUP($E9,'[10]Gui chi Quynh'!$C$11:$E$391,3,0)</f>
        <v>A1</v>
      </c>
      <c r="AB9" s="9">
        <f>VLOOKUP(AA9,Sheet1!$B$2:$C$12,2,TRUE)</f>
        <v>10</v>
      </c>
      <c r="AC9" s="241" t="str">
        <f>VLOOKUP(E9,Sheet2!$E$9:$AE$343,24,0)</f>
        <v>A1</v>
      </c>
      <c r="AD9" s="117">
        <f>VLOOKUP(AC9,Sheet1!$B$2:$C$12,2,TRUE)</f>
        <v>10</v>
      </c>
      <c r="AE9" s="241" t="str">
        <f>VLOOKUP(E9,Sheet2!$E$9:$AE$343,26,0)</f>
        <v>A1</v>
      </c>
      <c r="AF9" s="9">
        <f>VLOOKUP(AE9,Sheet1!$B$2:$C$12,2,TRUE)</f>
        <v>10</v>
      </c>
      <c r="AG9" s="169">
        <f>(J9+L9+N9+P9+R9+T9+V9+X9+Z9+AB9+AD9+AF9)/12</f>
        <v>10</v>
      </c>
      <c r="AH9" s="241" t="s">
        <v>807</v>
      </c>
      <c r="AI9" s="241" t="s">
        <v>807</v>
      </c>
      <c r="AJ9" s="241"/>
      <c r="AK9" s="117" t="s">
        <v>833</v>
      </c>
      <c r="AL9" s="117"/>
      <c r="AM9" s="117" t="s">
        <v>807</v>
      </c>
      <c r="AN9" s="117"/>
      <c r="AO9" s="556"/>
    </row>
    <row r="10" spans="1:41" s="2" customFormat="1" ht="24.95" customHeight="1" x14ac:dyDescent="0.25">
      <c r="A10" s="41">
        <f>IF(E10="","",SUBTOTAL(3,$E$8:E10))</f>
        <v>3</v>
      </c>
      <c r="B10" s="41">
        <f>COUNTIF($F$8:F10,F10)</f>
        <v>3</v>
      </c>
      <c r="C10" s="43" t="s">
        <v>649</v>
      </c>
      <c r="D10" s="42" t="s">
        <v>136</v>
      </c>
      <c r="E10" s="41" t="s">
        <v>601</v>
      </c>
      <c r="F10" s="30" t="s">
        <v>1010</v>
      </c>
      <c r="G10" s="30" t="s">
        <v>1010</v>
      </c>
      <c r="H10" s="30" t="s">
        <v>643</v>
      </c>
      <c r="I10" s="1" t="str">
        <f>VLOOKUP($E10,'[1]Gui chi Quynh'!$C$11:$E$397,3,0)</f>
        <v>A1</v>
      </c>
      <c r="J10" s="9">
        <f>VLOOKUP(I10,Sheet1!$B$2:$C$12,2,TRUE)</f>
        <v>10</v>
      </c>
      <c r="K10" s="1" t="str">
        <f>VLOOKUP($E10,'[2]Gui chi Quynh'!$C$11:$E$397,3,0)</f>
        <v>A1</v>
      </c>
      <c r="L10" s="9">
        <f>VLOOKUP(K10,Sheet1!$B$2:$C$12,2,TRUE)</f>
        <v>10</v>
      </c>
      <c r="M10" s="1" t="str">
        <f>VLOOKUP($E10,'[3]Gui chi Quynh'!$C$11:$E$396,3,0)</f>
        <v>A1</v>
      </c>
      <c r="N10" s="9">
        <f>VLOOKUP(M10,Sheet1!$B$2:$C$12,2,TRUE)</f>
        <v>10</v>
      </c>
      <c r="O10" s="1" t="str">
        <f>VLOOKUP($E10,'[4]Gui chi Quynh'!$C$11:$E$396,3,0)</f>
        <v>A1</v>
      </c>
      <c r="P10" s="9">
        <f>VLOOKUP(O10,Sheet1!$B$2:$C$12,2,TRUE)</f>
        <v>10</v>
      </c>
      <c r="Q10" s="1" t="str">
        <f>VLOOKUP($E10,'[5]Gui chi Quynh'!$C$11:$E$394,3,0)</f>
        <v>A1</v>
      </c>
      <c r="R10" s="9">
        <f>VLOOKUP(Q10,Sheet1!$B$2:$C$12,2,TRUE)</f>
        <v>10</v>
      </c>
      <c r="S10" s="1" t="str">
        <f>VLOOKUP($E10,'[6]Gui chi Quynh'!$C$11:$E$393,3,0)</f>
        <v>A1</v>
      </c>
      <c r="T10" s="9">
        <f>VLOOKUP(S10,Sheet1!$B$2:$C$12,2,TRUE)</f>
        <v>10</v>
      </c>
      <c r="U10" s="1" t="str">
        <f>VLOOKUP($E10,'[7]Gui chi Quynh'!$C$11:$E$392,3,0)</f>
        <v>A1</v>
      </c>
      <c r="V10" s="9">
        <f>VLOOKUP(U10,Sheet1!$B$2:$C$12,2,TRUE)</f>
        <v>10</v>
      </c>
      <c r="W10" s="1" t="str">
        <f>VLOOKUP($E10,'[8]Gui chi Quynh'!$C$11:$F$391,3,0)</f>
        <v>A1</v>
      </c>
      <c r="X10" s="9">
        <f>VLOOKUP(W10,Sheet1!$B$2:$C$12,2,TRUE)</f>
        <v>10</v>
      </c>
      <c r="Y10" s="1" t="str">
        <f>VLOOKUP($E10,'[9]Gui chi Quynh'!$C$11:$E$390,3,0)</f>
        <v>A1</v>
      </c>
      <c r="Z10" s="9">
        <f>VLOOKUP(Y10,Sheet1!$B$2:$C$12,2,TRUE)</f>
        <v>10</v>
      </c>
      <c r="AA10" s="1" t="str">
        <f>VLOOKUP($E10,'[10]Gui chi Quynh'!$C$11:$E$391,3,0)</f>
        <v>A1</v>
      </c>
      <c r="AB10" s="9">
        <f>VLOOKUP(AA10,Sheet1!$B$2:$C$12,2,TRUE)</f>
        <v>10</v>
      </c>
      <c r="AC10" s="241" t="str">
        <f>VLOOKUP(E10,Sheet2!$E$9:$AE$343,24,0)</f>
        <v>A1</v>
      </c>
      <c r="AD10" s="117">
        <f>VLOOKUP(AC10,Sheet1!$B$2:$C$12,2,TRUE)</f>
        <v>10</v>
      </c>
      <c r="AE10" s="241" t="str">
        <f>VLOOKUP(E10,Sheet2!$E$9:$AE$343,26,0)</f>
        <v>A1</v>
      </c>
      <c r="AF10" s="9">
        <f>VLOOKUP(AE10,Sheet1!$B$2:$C$12,2,TRUE)</f>
        <v>10</v>
      </c>
      <c r="AG10" s="169">
        <f>(J10+L10+N10+P10+R10+T10+V10+X10+Z10+AB10+AD10+AF10)/12</f>
        <v>10</v>
      </c>
      <c r="AH10" s="241" t="s">
        <v>833</v>
      </c>
      <c r="AI10" s="241" t="s">
        <v>807</v>
      </c>
      <c r="AJ10" s="241"/>
      <c r="AK10" s="117" t="s">
        <v>833</v>
      </c>
      <c r="AL10" s="117"/>
      <c r="AM10" s="117" t="s">
        <v>807</v>
      </c>
      <c r="AN10" s="117"/>
      <c r="AO10" s="556"/>
    </row>
    <row r="11" spans="1:41" s="2" customFormat="1" ht="24.95" customHeight="1" x14ac:dyDescent="0.25">
      <c r="A11" s="41">
        <f>IF(E11="","",SUBTOTAL(3,$E$8:E11))</f>
        <v>4</v>
      </c>
      <c r="B11" s="41">
        <f>COUNTIF($F$8:F11,F11)</f>
        <v>1</v>
      </c>
      <c r="C11" s="43" t="s">
        <v>649</v>
      </c>
      <c r="D11" s="29" t="s">
        <v>31</v>
      </c>
      <c r="E11" s="32" t="s">
        <v>340</v>
      </c>
      <c r="F11" s="652" t="s">
        <v>1026</v>
      </c>
      <c r="G11" s="652" t="s">
        <v>1013</v>
      </c>
      <c r="H11" s="57" t="s">
        <v>643</v>
      </c>
      <c r="I11" s="1" t="str">
        <f>VLOOKUP($E11,'[1]Gui chi Quynh'!$C$11:$E$397,3,0)</f>
        <v>A1</v>
      </c>
      <c r="J11" s="9">
        <f>VLOOKUP(I11,Sheet1!$B$2:$C$12,2,TRUE)</f>
        <v>10</v>
      </c>
      <c r="K11" s="1" t="str">
        <f>VLOOKUP($E11,'[2]Gui chi Quynh'!$C$11:$E$397,3,0)</f>
        <v>A1</v>
      </c>
      <c r="L11" s="9">
        <f>VLOOKUP(K11,Sheet1!$B$2:$C$12,2,TRUE)</f>
        <v>10</v>
      </c>
      <c r="M11" s="1" t="str">
        <f>VLOOKUP($E11,'[3]Gui chi Quynh'!$C$11:$E$396,3,0)</f>
        <v>A1</v>
      </c>
      <c r="N11" s="9">
        <f>VLOOKUP(M11,Sheet1!$B$2:$C$12,2,TRUE)</f>
        <v>10</v>
      </c>
      <c r="O11" s="1" t="str">
        <f>VLOOKUP($E11,'[4]Gui chi Quynh'!$C$11:$E$396,3,0)</f>
        <v>A1</v>
      </c>
      <c r="P11" s="9">
        <f>VLOOKUP(O11,Sheet1!$B$2:$C$12,2,TRUE)</f>
        <v>10</v>
      </c>
      <c r="Q11" s="1" t="str">
        <f>VLOOKUP($E11,'[5]Gui chi Quynh'!$C$11:$E$394,3,0)</f>
        <v>A1</v>
      </c>
      <c r="R11" s="9">
        <f>VLOOKUP(Q11,Sheet1!$B$2:$C$12,2,TRUE)</f>
        <v>10</v>
      </c>
      <c r="S11" s="1" t="str">
        <f>VLOOKUP($E11,'[6]Gui chi Quynh'!$C$11:$E$393,3,0)</f>
        <v>A1</v>
      </c>
      <c r="T11" s="9">
        <f>VLOOKUP(S11,Sheet1!$B$2:$C$12,2,TRUE)</f>
        <v>10</v>
      </c>
      <c r="U11" s="1" t="str">
        <f>VLOOKUP($E11,'[7]Gui chi Quynh'!$C$11:$E$392,3,0)</f>
        <v>A1</v>
      </c>
      <c r="V11" s="9">
        <f>VLOOKUP(U11,Sheet1!$B$2:$C$12,2,TRUE)</f>
        <v>10</v>
      </c>
      <c r="W11" s="1" t="str">
        <f>VLOOKUP($E11,'[8]Gui chi Quynh'!$C$11:$F$391,3,0)</f>
        <v>A1</v>
      </c>
      <c r="X11" s="9">
        <f>VLOOKUP(W11,Sheet1!$B$2:$C$12,2,TRUE)</f>
        <v>10</v>
      </c>
      <c r="Y11" s="1" t="str">
        <f>VLOOKUP($E11,'[9]Gui chi Quynh'!$C$11:$E$390,3,0)</f>
        <v>A1</v>
      </c>
      <c r="Z11" s="9">
        <f>VLOOKUP(Y11,Sheet1!$B$2:$C$12,2,TRUE)</f>
        <v>10</v>
      </c>
      <c r="AA11" s="1" t="str">
        <f>VLOOKUP($E11,'[10]Gui chi Quynh'!$C$11:$E$391,3,0)</f>
        <v>A1</v>
      </c>
      <c r="AB11" s="9">
        <f>VLOOKUP(AA11,Sheet1!$B$2:$C$12,2,TRUE)</f>
        <v>10</v>
      </c>
      <c r="AC11" s="241" t="str">
        <f>VLOOKUP(E11,Sheet2!$E$9:$AE$343,24,0)</f>
        <v>A1</v>
      </c>
      <c r="AD11" s="117">
        <f>VLOOKUP(AC11,Sheet1!$B$2:$C$12,2,TRUE)</f>
        <v>10</v>
      </c>
      <c r="AE11" s="241" t="str">
        <f>VLOOKUP(E11,Sheet2!$E$9:$AE$343,26,0)</f>
        <v>A1</v>
      </c>
      <c r="AF11" s="9">
        <f>VLOOKUP(AE11,Sheet1!$B$2:$C$12,2,TRUE)</f>
        <v>10</v>
      </c>
      <c r="AG11" s="169">
        <f>(J11+L11+N11+P11+R11+T11+V11+X11+Z11+AB11+AD11+AF11)/12</f>
        <v>10</v>
      </c>
      <c r="AH11" s="241" t="str">
        <f>VLOOKUP(E11,'CAC DV GUI'!$C$5:$AF$401,27,0)</f>
        <v>Xuất sắc</v>
      </c>
      <c r="AI11" s="241" t="str">
        <f>VLOOKUP(E11,'CAC DV GUI'!$C$5:$AF$401,28,0)</f>
        <v>Xuất sắc</v>
      </c>
      <c r="AJ11" s="241">
        <f>VLOOKUP(E11,'CAC DV GUI'!$C$5:$AF$401,29,0)</f>
        <v>0</v>
      </c>
      <c r="AK11" s="117" t="s">
        <v>833</v>
      </c>
      <c r="AL11" s="117"/>
      <c r="AM11" s="117" t="s">
        <v>807</v>
      </c>
      <c r="AN11" s="117"/>
      <c r="AO11" s="556"/>
    </row>
    <row r="12" spans="1:41" s="2" customFormat="1" ht="24.95" customHeight="1" x14ac:dyDescent="0.25">
      <c r="A12" s="41">
        <f>IF(E12="","",SUBTOTAL(3,$E$8:E12))</f>
        <v>5</v>
      </c>
      <c r="B12" s="41">
        <f>COUNTIF($F$8:F12,F12)</f>
        <v>2</v>
      </c>
      <c r="C12" s="43" t="s">
        <v>648</v>
      </c>
      <c r="D12" s="29" t="s">
        <v>33</v>
      </c>
      <c r="E12" s="32" t="s">
        <v>342</v>
      </c>
      <c r="F12" s="55" t="s">
        <v>1026</v>
      </c>
      <c r="G12" s="55" t="s">
        <v>1014</v>
      </c>
      <c r="H12" s="1" t="s">
        <v>643</v>
      </c>
      <c r="I12" s="1" t="str">
        <f>VLOOKUP($E12,'[1]Gui chi Quynh'!$C$11:$E$397,3,0)</f>
        <v>A1</v>
      </c>
      <c r="J12" s="9">
        <f>VLOOKUP(I12,Sheet1!$B$2:$C$12,2,TRUE)</f>
        <v>10</v>
      </c>
      <c r="K12" s="1" t="str">
        <f>VLOOKUP($E12,'[2]Gui chi Quynh'!$C$11:$E$397,3,0)</f>
        <v>A1</v>
      </c>
      <c r="L12" s="9">
        <f>VLOOKUP(K12,Sheet1!$B$2:$C$12,2,TRUE)</f>
        <v>10</v>
      </c>
      <c r="M12" s="1" t="str">
        <f>VLOOKUP($E12,'[3]Gui chi Quynh'!$C$11:$E$396,3,0)</f>
        <v>A1</v>
      </c>
      <c r="N12" s="9">
        <f>VLOOKUP(M12,Sheet1!$B$2:$C$12,2,TRUE)</f>
        <v>10</v>
      </c>
      <c r="O12" s="1" t="str">
        <f>VLOOKUP($E12,'[4]Gui chi Quynh'!$C$11:$E$396,3,0)</f>
        <v>A1</v>
      </c>
      <c r="P12" s="9">
        <f>VLOOKUP(O12,Sheet1!$B$2:$C$12,2,TRUE)</f>
        <v>10</v>
      </c>
      <c r="Q12" s="1" t="str">
        <f>VLOOKUP($E12,'[5]Gui chi Quynh'!$C$11:$E$394,3,0)</f>
        <v>A1</v>
      </c>
      <c r="R12" s="9">
        <f>VLOOKUP(Q12,Sheet1!$B$2:$C$12,2,TRUE)</f>
        <v>10</v>
      </c>
      <c r="S12" s="1" t="str">
        <f>VLOOKUP($E12,'[6]Gui chi Quynh'!$C$11:$E$393,3,0)</f>
        <v>A2</v>
      </c>
      <c r="T12" s="9">
        <f>VLOOKUP(S12,Sheet1!$B$2:$C$12,2,TRUE)</f>
        <v>9</v>
      </c>
      <c r="U12" s="1" t="str">
        <f>VLOOKUP($E12,'[7]Gui chi Quynh'!$C$11:$E$392,3,0)</f>
        <v>A1</v>
      </c>
      <c r="V12" s="9">
        <f>VLOOKUP(U12,Sheet1!$B$2:$C$12,2,TRUE)</f>
        <v>10</v>
      </c>
      <c r="W12" s="1" t="str">
        <f>VLOOKUP($E12,'[8]Gui chi Quynh'!$C$11:$F$391,3,0)</f>
        <v>A3</v>
      </c>
      <c r="X12" s="9">
        <f>VLOOKUP(W12,Sheet1!$B$2:$C$12,2,TRUE)</f>
        <v>8</v>
      </c>
      <c r="Y12" s="1" t="str">
        <f>VLOOKUP($E12,'[9]Gui chi Quynh'!$C$11:$E$390,3,0)</f>
        <v>A1</v>
      </c>
      <c r="Z12" s="9">
        <f>VLOOKUP(Y12,Sheet1!$B$2:$C$12,2,TRUE)</f>
        <v>10</v>
      </c>
      <c r="AA12" s="1" t="str">
        <f>VLOOKUP($E12,'[10]Gui chi Quynh'!$C$11:$E$391,3,0)</f>
        <v>A2</v>
      </c>
      <c r="AB12" s="9">
        <f>VLOOKUP(AA12,Sheet1!$B$2:$C$12,2,TRUE)</f>
        <v>9</v>
      </c>
      <c r="AC12" s="241" t="str">
        <f>VLOOKUP(E12,Sheet2!$E$9:$AE$343,24,0)</f>
        <v>A1</v>
      </c>
      <c r="AD12" s="117">
        <f>VLOOKUP(AC12,Sheet1!$B$2:$C$12,2,TRUE)</f>
        <v>10</v>
      </c>
      <c r="AE12" s="241" t="str">
        <f>VLOOKUP(E12,Sheet2!$E$9:$AE$343,26,0)</f>
        <v>A1</v>
      </c>
      <c r="AF12" s="9">
        <f>VLOOKUP(AE12,Sheet1!$B$2:$C$12,2,TRUE)</f>
        <v>10</v>
      </c>
      <c r="AG12" s="169">
        <f t="shared" ref="AG12:AG57" si="0">(J12+L12+N12+P12+R12+T12+V12+X12+Z12+AB12+AD12+AF12)/12</f>
        <v>9.6666666666666661</v>
      </c>
      <c r="AH12" s="241" t="str">
        <f>VLOOKUP(E12,'CAC DV GUI'!$C$5:$AF$401,27,0)</f>
        <v>Xuất sắc</v>
      </c>
      <c r="AI12" s="241" t="str">
        <f>VLOOKUP(E12,'CAC DV GUI'!$C$5:$AF$401,28,0)</f>
        <v>Xuất sắc</v>
      </c>
      <c r="AJ12" s="241">
        <f>VLOOKUP(E12,'CAC DV GUI'!$C$5:$AF$401,29,0)</f>
        <v>0</v>
      </c>
      <c r="AK12" s="117"/>
      <c r="AL12" s="117"/>
      <c r="AM12" s="117" t="str">
        <f>AI12</f>
        <v>Xuất sắc</v>
      </c>
      <c r="AN12" s="117"/>
      <c r="AO12" s="556"/>
    </row>
    <row r="13" spans="1:41" s="2" customFormat="1" ht="24.95" customHeight="1" x14ac:dyDescent="0.25">
      <c r="A13" s="41">
        <f>IF(E13="","",SUBTOTAL(3,$E$8:E13))</f>
        <v>6</v>
      </c>
      <c r="B13" s="41">
        <f>COUNTIF($F$8:F13,F13)</f>
        <v>3</v>
      </c>
      <c r="C13" s="43" t="s">
        <v>648</v>
      </c>
      <c r="D13" s="29" t="s">
        <v>34</v>
      </c>
      <c r="E13" s="32" t="s">
        <v>343</v>
      </c>
      <c r="F13" s="55" t="s">
        <v>1026</v>
      </c>
      <c r="G13" s="55" t="s">
        <v>1014</v>
      </c>
      <c r="H13" s="1" t="s">
        <v>643</v>
      </c>
      <c r="I13" s="1" t="str">
        <f>VLOOKUP($E13,'[1]Gui chi Quynh'!$C$11:$E$397,3,0)</f>
        <v>A1</v>
      </c>
      <c r="J13" s="9">
        <f>VLOOKUP(I13,Sheet1!$B$2:$C$12,2,TRUE)</f>
        <v>10</v>
      </c>
      <c r="K13" s="1" t="str">
        <f>VLOOKUP($E13,'[2]Gui chi Quynh'!$C$11:$E$397,3,0)</f>
        <v>A1</v>
      </c>
      <c r="L13" s="9">
        <f>VLOOKUP(K13,Sheet1!$B$2:$C$12,2,TRUE)</f>
        <v>10</v>
      </c>
      <c r="M13" s="1" t="str">
        <f>VLOOKUP($E13,'[3]Gui chi Quynh'!$C$11:$E$396,3,0)</f>
        <v>A1</v>
      </c>
      <c r="N13" s="9">
        <f>VLOOKUP(M13,Sheet1!$B$2:$C$12,2,TRUE)</f>
        <v>10</v>
      </c>
      <c r="O13" s="1" t="str">
        <f>VLOOKUP($E13,'[4]Gui chi Quynh'!$C$11:$E$396,3,0)</f>
        <v>A1</v>
      </c>
      <c r="P13" s="9">
        <f>VLOOKUP(O13,Sheet1!$B$2:$C$12,2,TRUE)</f>
        <v>10</v>
      </c>
      <c r="Q13" s="1" t="str">
        <f>VLOOKUP($E13,'[5]Gui chi Quynh'!$C$11:$E$394,3,0)</f>
        <v>A3</v>
      </c>
      <c r="R13" s="9">
        <f>VLOOKUP(Q13,Sheet1!$B$2:$C$12,2,TRUE)</f>
        <v>8</v>
      </c>
      <c r="S13" s="1" t="str">
        <f>VLOOKUP($E13,'[6]Gui chi Quynh'!$C$11:$E$393,3,0)</f>
        <v>A1</v>
      </c>
      <c r="T13" s="9">
        <f>VLOOKUP(S13,Sheet1!$B$2:$C$12,2,TRUE)</f>
        <v>10</v>
      </c>
      <c r="U13" s="1" t="str">
        <f>VLOOKUP($E13,'[7]Gui chi Quynh'!$C$11:$E$392,3,0)</f>
        <v>A1</v>
      </c>
      <c r="V13" s="9">
        <f>VLOOKUP(U13,Sheet1!$B$2:$C$12,2,TRUE)</f>
        <v>10</v>
      </c>
      <c r="W13" s="1" t="str">
        <f>VLOOKUP($E13,'[8]Gui chi Quynh'!$C$11:$F$391,3,0)</f>
        <v>A1</v>
      </c>
      <c r="X13" s="9">
        <f>VLOOKUP(W13,Sheet1!$B$2:$C$12,2,TRUE)</f>
        <v>10</v>
      </c>
      <c r="Y13" s="1" t="str">
        <f>VLOOKUP($E13,'[9]Gui chi Quynh'!$C$11:$E$390,3,0)</f>
        <v>A1</v>
      </c>
      <c r="Z13" s="9">
        <f>VLOOKUP(Y13,Sheet1!$B$2:$C$12,2,TRUE)</f>
        <v>10</v>
      </c>
      <c r="AA13" s="1" t="str">
        <f>VLOOKUP($E13,'[10]Gui chi Quynh'!$C$11:$E$391,3,0)</f>
        <v>A2</v>
      </c>
      <c r="AB13" s="9">
        <f>VLOOKUP(AA13,Sheet1!$B$2:$C$12,2,TRUE)</f>
        <v>9</v>
      </c>
      <c r="AC13" s="241" t="str">
        <f>VLOOKUP(E13,Sheet2!$E$9:$AE$343,24,0)</f>
        <v>A1</v>
      </c>
      <c r="AD13" s="117">
        <f>VLOOKUP(AC13,Sheet1!$B$2:$C$12,2,TRUE)</f>
        <v>10</v>
      </c>
      <c r="AE13" s="241" t="str">
        <f>VLOOKUP(E13,Sheet2!$E$9:$AE$343,26,0)</f>
        <v>A1</v>
      </c>
      <c r="AF13" s="9">
        <f>VLOOKUP(AE13,Sheet1!$B$2:$C$12,2,TRUE)</f>
        <v>10</v>
      </c>
      <c r="AG13" s="169">
        <f t="shared" si="0"/>
        <v>9.75</v>
      </c>
      <c r="AH13" s="241" t="str">
        <f>VLOOKUP(E13,'CAC DV GUI'!$C$5:$AF$401,27,0)</f>
        <v>Xuất sắc</v>
      </c>
      <c r="AI13" s="241" t="str">
        <f>VLOOKUP(E13,'CAC DV GUI'!$C$5:$AF$401,28,0)</f>
        <v>Xuất sắc</v>
      </c>
      <c r="AJ13" s="241">
        <f>VLOOKUP(E13,'CAC DV GUI'!$C$5:$AF$401,29,0)</f>
        <v>0</v>
      </c>
      <c r="AK13" s="117"/>
      <c r="AL13" s="117"/>
      <c r="AM13" s="117" t="str">
        <f>AI13</f>
        <v>Xuất sắc</v>
      </c>
      <c r="AN13" s="117"/>
      <c r="AO13" s="556"/>
    </row>
    <row r="14" spans="1:41" s="2" customFormat="1" ht="24.95" customHeight="1" x14ac:dyDescent="0.25">
      <c r="A14" s="41">
        <f>IF(E14="","",SUBTOTAL(3,$E$8:E14))</f>
        <v>7</v>
      </c>
      <c r="B14" s="41">
        <f>COUNTIF($F$8:F14,F14)</f>
        <v>4</v>
      </c>
      <c r="C14" s="43" t="s">
        <v>648</v>
      </c>
      <c r="D14" s="29" t="s">
        <v>119</v>
      </c>
      <c r="E14" s="32" t="s">
        <v>345</v>
      </c>
      <c r="F14" s="55" t="s">
        <v>1026</v>
      </c>
      <c r="G14" s="55" t="s">
        <v>1014</v>
      </c>
      <c r="H14" s="1" t="s">
        <v>643</v>
      </c>
      <c r="I14" s="1" t="str">
        <f>VLOOKUP($E14,'[1]Gui chi Quynh'!$C$11:$E$397,3,0)</f>
        <v>A1</v>
      </c>
      <c r="J14" s="9">
        <f>VLOOKUP(I14,Sheet1!$B$2:$C$12,2,TRUE)</f>
        <v>10</v>
      </c>
      <c r="K14" s="1" t="str">
        <f>VLOOKUP($E14,'[2]Gui chi Quynh'!$C$11:$E$397,3,0)</f>
        <v>A1</v>
      </c>
      <c r="L14" s="9">
        <f>VLOOKUP(K14,Sheet1!$B$2:$C$12,2,TRUE)</f>
        <v>10</v>
      </c>
      <c r="M14" s="1" t="str">
        <f>VLOOKUP($E14,'[3]Gui chi Quynh'!$C$11:$E$396,3,0)</f>
        <v>A1</v>
      </c>
      <c r="N14" s="9">
        <f>VLOOKUP(M14,Sheet1!$B$2:$C$12,2,TRUE)</f>
        <v>10</v>
      </c>
      <c r="O14" s="1" t="str">
        <f>VLOOKUP($E14,'[4]Gui chi Quynh'!$C$11:$E$396,3,0)</f>
        <v>A1</v>
      </c>
      <c r="P14" s="9">
        <f>VLOOKUP(O14,Sheet1!$B$2:$C$12,2,TRUE)</f>
        <v>10</v>
      </c>
      <c r="Q14" s="1" t="str">
        <f>VLOOKUP($E14,'[5]Gui chi Quynh'!$C$11:$E$394,3,0)</f>
        <v>A1</v>
      </c>
      <c r="R14" s="9">
        <f>VLOOKUP(Q14,Sheet1!$B$2:$C$12,2,TRUE)</f>
        <v>10</v>
      </c>
      <c r="S14" s="1" t="str">
        <f>VLOOKUP($E14,'[6]Gui chi Quynh'!$C$11:$E$393,3,0)</f>
        <v>A1</v>
      </c>
      <c r="T14" s="9">
        <f>VLOOKUP(S14,Sheet1!$B$2:$C$12,2,TRUE)</f>
        <v>10</v>
      </c>
      <c r="U14" s="1" t="str">
        <f>VLOOKUP($E14,'[7]Gui chi Quynh'!$C$11:$E$392,3,0)</f>
        <v>A3</v>
      </c>
      <c r="V14" s="9">
        <f>VLOOKUP(U14,Sheet1!$B$2:$C$12,2,TRUE)</f>
        <v>8</v>
      </c>
      <c r="W14" s="1" t="str">
        <f>VLOOKUP($E14,'[8]Gui chi Quynh'!$C$11:$F$391,3,0)</f>
        <v>A1</v>
      </c>
      <c r="X14" s="9">
        <f>VLOOKUP(W14,Sheet1!$B$2:$C$12,2,TRUE)</f>
        <v>10</v>
      </c>
      <c r="Y14" s="1" t="str">
        <f>VLOOKUP($E14,'[9]Gui chi Quynh'!$C$11:$E$390,3,0)</f>
        <v>A1</v>
      </c>
      <c r="Z14" s="9">
        <f>VLOOKUP(Y14,Sheet1!$B$2:$C$12,2,TRUE)</f>
        <v>10</v>
      </c>
      <c r="AA14" s="1" t="str">
        <f>VLOOKUP($E14,'[10]Gui chi Quynh'!$C$11:$E$391,3,0)</f>
        <v>A1</v>
      </c>
      <c r="AB14" s="9">
        <f>VLOOKUP(AA14,Sheet1!$B$2:$C$12,2,TRUE)</f>
        <v>10</v>
      </c>
      <c r="AC14" s="241" t="str">
        <f>VLOOKUP(E14,Sheet2!$E$9:$AE$343,24,0)</f>
        <v>A1</v>
      </c>
      <c r="AD14" s="117">
        <f>VLOOKUP(AC14,Sheet1!$B$2:$C$12,2,TRUE)</f>
        <v>10</v>
      </c>
      <c r="AE14" s="241" t="str">
        <f>VLOOKUP(E14,Sheet2!$E$9:$AE$343,26,0)</f>
        <v>A1</v>
      </c>
      <c r="AF14" s="9">
        <f>VLOOKUP(AE14,Sheet1!$B$2:$C$12,2,TRUE)</f>
        <v>10</v>
      </c>
      <c r="AG14" s="169">
        <f t="shared" si="0"/>
        <v>9.8333333333333339</v>
      </c>
      <c r="AH14" s="241" t="str">
        <f>VLOOKUP(E14,'CAC DV GUI'!$C$5:$AF$401,27,0)</f>
        <v>Tốt</v>
      </c>
      <c r="AI14" s="241" t="str">
        <f>VLOOKUP(E14,'CAC DV GUI'!$C$5:$AF$401,28,0)</f>
        <v>Tốt</v>
      </c>
      <c r="AJ14" s="241">
        <f>VLOOKUP(E14,'CAC DV GUI'!$C$5:$AF$401,29,0)</f>
        <v>0</v>
      </c>
      <c r="AK14" s="117"/>
      <c r="AL14" s="117"/>
      <c r="AM14" s="117" t="str">
        <f t="shared" ref="AM14:AM19" si="1">AI14</f>
        <v>Tốt</v>
      </c>
      <c r="AN14" s="117"/>
      <c r="AO14" s="556"/>
    </row>
    <row r="15" spans="1:41" s="2" customFormat="1" ht="65.25" customHeight="1" x14ac:dyDescent="0.25">
      <c r="A15" s="41">
        <f>IF(E15="","",SUBTOTAL(3,$E$8:E15))</f>
        <v>8</v>
      </c>
      <c r="B15" s="41">
        <f>COUNTIF($F$8:F290,F15)</f>
        <v>9</v>
      </c>
      <c r="C15" s="43" t="s">
        <v>648</v>
      </c>
      <c r="D15" s="29" t="s">
        <v>238</v>
      </c>
      <c r="E15" s="41" t="s">
        <v>568</v>
      </c>
      <c r="F15" s="55" t="s">
        <v>1026</v>
      </c>
      <c r="G15" s="55" t="s">
        <v>1014</v>
      </c>
      <c r="H15" s="13" t="s">
        <v>643</v>
      </c>
      <c r="I15" s="1" t="str">
        <f>VLOOKUP($E15,'[1]Gui chi Quynh'!$C$11:$E$397,3,0)</f>
        <v>A3</v>
      </c>
      <c r="J15" s="9">
        <f>VLOOKUP(I15,Sheet1!$B$2:$C$12,2,TRUE)</f>
        <v>8</v>
      </c>
      <c r="K15" s="1" t="s">
        <v>304</v>
      </c>
      <c r="L15" s="9">
        <f>VLOOKUP(K15,Sheet1!$B$2:$C$12,2,TRUE)</f>
        <v>7</v>
      </c>
      <c r="M15" s="1" t="str">
        <f>VLOOKUP($E15,'[3]Gui chi Quynh'!$C$11:$E$396,3,0)</f>
        <v>A1</v>
      </c>
      <c r="N15" s="9">
        <f>VLOOKUP(M15,Sheet1!$B$2:$C$12,2,TRUE)</f>
        <v>10</v>
      </c>
      <c r="O15" s="1" t="str">
        <f>VLOOKUP($E15,'[4]Gui chi Quynh'!$C$11:$E$396,3,0)</f>
        <v>A1</v>
      </c>
      <c r="P15" s="9">
        <f>VLOOKUP(O15,Sheet1!$B$2:$C$12,2,TRUE)</f>
        <v>10</v>
      </c>
      <c r="Q15" s="1" t="str">
        <f>VLOOKUP($E15,'[5]Gui chi Quynh'!$C$11:$E$394,3,0)</f>
        <v>A2</v>
      </c>
      <c r="R15" s="9">
        <f>VLOOKUP(Q15,Sheet1!$B$2:$C$12,2,TRUE)</f>
        <v>9</v>
      </c>
      <c r="S15" s="1" t="str">
        <f>VLOOKUP($E15,'[6]Gui chi Quynh'!$C$11:$E$393,3,0)</f>
        <v>A2</v>
      </c>
      <c r="T15" s="9">
        <f>VLOOKUP(S15,Sheet1!$B$2:$C$12,2,TRUE)</f>
        <v>9</v>
      </c>
      <c r="U15" s="1" t="str">
        <f>VLOOKUP($E15,'[7]Gui chi Quynh'!$C$11:$E$392,3,0)</f>
        <v>A2</v>
      </c>
      <c r="V15" s="9">
        <f>VLOOKUP(U15,Sheet1!$B$2:$C$12,2,TRUE)</f>
        <v>9</v>
      </c>
      <c r="W15" s="1" t="str">
        <f>VLOOKUP($E15,'[8]Gui chi Quynh'!$C$11:$F$391,3,0)</f>
        <v>A2</v>
      </c>
      <c r="X15" s="9">
        <f>VLOOKUP(W15,Sheet1!$B$2:$C$12,2,TRUE)</f>
        <v>9</v>
      </c>
      <c r="Y15" s="1" t="str">
        <f>VLOOKUP($E15,'[9]Gui chi Quynh'!$C$11:$E$390,3,0)</f>
        <v>A3</v>
      </c>
      <c r="Z15" s="9">
        <f>VLOOKUP(Y15,Sheet1!$B$2:$C$12,2,TRUE)</f>
        <v>8</v>
      </c>
      <c r="AA15" s="1" t="str">
        <f>VLOOKUP($E15,'[10]Gui chi Quynh'!$C$11:$E$391,3,0)</f>
        <v>A DN</v>
      </c>
      <c r="AB15" s="9">
        <v>0</v>
      </c>
      <c r="AC15" s="241" t="str">
        <f>VLOOKUP(E15,Sheet2!$E$9:$AE$343,24,0)</f>
        <v>A DN</v>
      </c>
      <c r="AD15" s="117"/>
      <c r="AE15" s="241" t="str">
        <f>VLOOKUP(E15,Sheet2!$E$9:$AE$343,26,0)</f>
        <v>A DN</v>
      </c>
      <c r="AF15" s="9"/>
      <c r="AG15" s="169">
        <f>(J15+L15+N15+P15+R15+T15+V15+V15+X15+Z15)/9</f>
        <v>9.7777777777777786</v>
      </c>
      <c r="AH15" s="241" t="str">
        <f>VLOOKUP(E15,'CAC DV GUI'!$C$5:$AF$401,27,0)</f>
        <v>Tốt</v>
      </c>
      <c r="AI15" s="241" t="str">
        <f>VLOOKUP(E15,'CAC DV GUI'!$C$5:$AF$401,28,0)</f>
        <v>Tốt</v>
      </c>
      <c r="AJ15" s="241">
        <f>VLOOKUP(E15,'CAC DV GUI'!$C$5:$AF$401,29,0)</f>
        <v>0</v>
      </c>
      <c r="AK15" s="117"/>
      <c r="AL15" s="117"/>
      <c r="AM15" s="117" t="str">
        <f t="shared" si="1"/>
        <v>Tốt</v>
      </c>
      <c r="AN15" s="117"/>
      <c r="AO15" s="554" t="s">
        <v>932</v>
      </c>
    </row>
    <row r="16" spans="1:41" s="72" customFormat="1" ht="80.25" customHeight="1" x14ac:dyDescent="0.25">
      <c r="A16" s="41">
        <f>IF(E16="","",SUBTOTAL(3,$E$8:E16))</f>
        <v>9</v>
      </c>
      <c r="B16" s="41">
        <f>COUNTIF($F$8:F16,F16)</f>
        <v>6</v>
      </c>
      <c r="C16" s="43" t="s">
        <v>648</v>
      </c>
      <c r="D16" s="29" t="s">
        <v>35</v>
      </c>
      <c r="E16" s="34" t="s">
        <v>344</v>
      </c>
      <c r="F16" s="55" t="s">
        <v>1026</v>
      </c>
      <c r="G16" s="55" t="s">
        <v>1014</v>
      </c>
      <c r="H16" s="1" t="s">
        <v>643</v>
      </c>
      <c r="I16" s="1" t="str">
        <f>VLOOKUP($E16,'[1]Gui chi Quynh'!$C$11:$E$397,3,0)</f>
        <v>A2</v>
      </c>
      <c r="J16" s="9">
        <f>VLOOKUP(I16,Sheet1!$B$2:$C$12,2,TRUE)</f>
        <v>9</v>
      </c>
      <c r="K16" s="1" t="str">
        <f>VLOOKUP($E16,'[2]Gui chi Quynh'!$C$11:$E$397,3,0)</f>
        <v>A2</v>
      </c>
      <c r="L16" s="9">
        <f>VLOOKUP(K16,Sheet1!$B$2:$C$12,2,TRUE)</f>
        <v>9</v>
      </c>
      <c r="M16" s="1" t="str">
        <f>VLOOKUP($E16,'[3]Gui chi Quynh'!$C$11:$E$396,3,0)</f>
        <v>A2</v>
      </c>
      <c r="N16" s="9">
        <f>VLOOKUP(M16,Sheet1!$B$2:$C$12,2,TRUE)</f>
        <v>9</v>
      </c>
      <c r="O16" s="1" t="str">
        <f>VLOOKUP($E16,'[4]Gui chi Quynh'!$C$11:$E$396,3,0)</f>
        <v>A3</v>
      </c>
      <c r="P16" s="9">
        <f>VLOOKUP(O16,Sheet1!$B$2:$C$12,2,TRUE)</f>
        <v>8</v>
      </c>
      <c r="Q16" s="1" t="str">
        <f>VLOOKUP($E16,'[5]Gui chi Quynh'!$C$11:$E$394,3,0)</f>
        <v>A2</v>
      </c>
      <c r="R16" s="9">
        <f>VLOOKUP(Q16,Sheet1!$B$2:$C$12,2,TRUE)</f>
        <v>9</v>
      </c>
      <c r="S16" s="1" t="str">
        <f>VLOOKUP($E16,'[6]Gui chi Quynh'!$C$11:$E$393,3,0)</f>
        <v>A DN</v>
      </c>
      <c r="T16" s="9">
        <v>0</v>
      </c>
      <c r="U16" s="1" t="str">
        <f>VLOOKUP($E16,'[7]Gui chi Quynh'!$C$11:$E$392,3,0)</f>
        <v>A DN</v>
      </c>
      <c r="V16" s="9">
        <v>0</v>
      </c>
      <c r="W16" s="1" t="str">
        <f>VLOOKUP($E16,'[8]Gui chi Quynh'!$C$11:$F$391,3,0)</f>
        <v>A DN</v>
      </c>
      <c r="X16" s="9">
        <v>0</v>
      </c>
      <c r="Y16" s="1" t="str">
        <f>VLOOKUP($E16,'[9]Gui chi Quynh'!$C$11:$E$390,3,0)</f>
        <v>A DN</v>
      </c>
      <c r="Z16" s="9">
        <v>0</v>
      </c>
      <c r="AA16" s="1" t="str">
        <f>VLOOKUP($E16,'[10]Gui chi Quynh'!$C$11:$E$391,3,0)</f>
        <v>A DN</v>
      </c>
      <c r="AB16" s="9">
        <v>0</v>
      </c>
      <c r="AC16" s="241" t="str">
        <f>VLOOKUP(E16,Sheet2!$E$9:$AE$343,24,0)</f>
        <v>A DN</v>
      </c>
      <c r="AD16" s="117" t="e">
        <f>VLOOKUP(AC16,Sheet1!$B$2:$C$12,2,TRUE)</f>
        <v>#N/A</v>
      </c>
      <c r="AE16" s="241" t="str">
        <f>VLOOKUP(E16,Sheet2!$E$9:$AE$343,26,0)</f>
        <v>A2</v>
      </c>
      <c r="AF16" s="9">
        <f>VLOOKUP(AE16,Sheet1!$B$2:$C$12,2,TRUE)</f>
        <v>9</v>
      </c>
      <c r="AG16" s="169">
        <f>(J16+L16+N16+P16+R16+AF16)/6</f>
        <v>8.8333333333333339</v>
      </c>
      <c r="AH16" s="241" t="str">
        <f>VLOOKUP(E16,'CAC DV GUI'!$C$5:$AF$401,27,0)</f>
        <v>Tốt</v>
      </c>
      <c r="AI16" s="241" t="str">
        <f>VLOOKUP(E16,'CAC DV GUI'!$C$5:$AF$401,28,0)</f>
        <v>Tốt</v>
      </c>
      <c r="AJ16" s="241">
        <f>VLOOKUP(E16,'CAC DV GUI'!$C$5:$AF$401,29,0)</f>
        <v>0</v>
      </c>
      <c r="AK16" s="117"/>
      <c r="AL16" s="117"/>
      <c r="AM16" s="117" t="str">
        <f t="shared" si="1"/>
        <v>Tốt</v>
      </c>
      <c r="AN16" s="117"/>
      <c r="AO16" s="554" t="s">
        <v>933</v>
      </c>
    </row>
    <row r="17" spans="1:41" s="72" customFormat="1" ht="24.95" customHeight="1" x14ac:dyDescent="0.25">
      <c r="A17" s="41">
        <f>IF(E17="","",SUBTOTAL(3,$E$8:E17))</f>
        <v>10</v>
      </c>
      <c r="B17" s="41">
        <f>COUNTIF($F$8:F17,F17)</f>
        <v>7</v>
      </c>
      <c r="C17" s="43" t="s">
        <v>648</v>
      </c>
      <c r="D17" s="29" t="s">
        <v>36</v>
      </c>
      <c r="E17" s="41" t="s">
        <v>346</v>
      </c>
      <c r="F17" s="55" t="s">
        <v>1026</v>
      </c>
      <c r="G17" s="55" t="s">
        <v>1014</v>
      </c>
      <c r="H17" s="7" t="s">
        <v>644</v>
      </c>
      <c r="I17" s="1" t="str">
        <f>VLOOKUP($E17,'[1]Gui chi Quynh'!$C$11:$E$397,3,0)</f>
        <v>A3</v>
      </c>
      <c r="J17" s="9">
        <f>VLOOKUP(I17,Sheet1!$B$2:$C$12,2,TRUE)</f>
        <v>8</v>
      </c>
      <c r="K17" s="1" t="str">
        <f>VLOOKUP($E17,'[2]Gui chi Quynh'!$C$11:$E$397,3,0)</f>
        <v>A2</v>
      </c>
      <c r="L17" s="9">
        <f>VLOOKUP(K17,Sheet1!$B$2:$C$12,2,TRUE)</f>
        <v>9</v>
      </c>
      <c r="M17" s="1" t="str">
        <f>VLOOKUP($E17,'[3]Gui chi Quynh'!$C$11:$E$396,3,0)</f>
        <v>A2</v>
      </c>
      <c r="N17" s="9">
        <f>VLOOKUP(M17,Sheet1!$B$2:$C$12,2,TRUE)</f>
        <v>9</v>
      </c>
      <c r="O17" s="1" t="str">
        <f>VLOOKUP($E17,'[4]Gui chi Quynh'!$C$11:$E$396,3,0)</f>
        <v>A3</v>
      </c>
      <c r="P17" s="9">
        <f>VLOOKUP(O17,Sheet1!$B$2:$C$12,2,TRUE)</f>
        <v>8</v>
      </c>
      <c r="Q17" s="1" t="str">
        <f>VLOOKUP($E17,'[5]Gui chi Quynh'!$C$11:$E$394,3,0)</f>
        <v>A2</v>
      </c>
      <c r="R17" s="9">
        <f>VLOOKUP(Q17,Sheet1!$B$2:$C$12,2,TRUE)</f>
        <v>9</v>
      </c>
      <c r="S17" s="1" t="str">
        <f>VLOOKUP($E17,'[6]Gui chi Quynh'!$C$11:$E$393,3,0)</f>
        <v>A1</v>
      </c>
      <c r="T17" s="9">
        <f>VLOOKUP(S17,Sheet1!$B$2:$C$12,2,TRUE)</f>
        <v>10</v>
      </c>
      <c r="U17" s="1" t="str">
        <f>VLOOKUP($E17,'[7]Gui chi Quynh'!$C$11:$E$392,3,0)</f>
        <v>A2</v>
      </c>
      <c r="V17" s="9">
        <f>VLOOKUP(U17,Sheet1!$B$2:$C$12,2,TRUE)</f>
        <v>9</v>
      </c>
      <c r="W17" s="1" t="str">
        <f>VLOOKUP($E17,'[8]Gui chi Quynh'!$C$11:$F$391,3,0)</f>
        <v>A3</v>
      </c>
      <c r="X17" s="9">
        <f>VLOOKUP(W17,Sheet1!$B$2:$C$12,2,TRUE)</f>
        <v>8</v>
      </c>
      <c r="Y17" s="1" t="str">
        <f>VLOOKUP($E17,'[9]Gui chi Quynh'!$C$11:$E$390,3,0)</f>
        <v>A1</v>
      </c>
      <c r="Z17" s="9">
        <f>VLOOKUP(Y17,Sheet1!$B$2:$C$12,2,TRUE)</f>
        <v>10</v>
      </c>
      <c r="AA17" s="1" t="str">
        <f>VLOOKUP($E17,'[10]Gui chi Quynh'!$C$11:$E$391,3,0)</f>
        <v>A2</v>
      </c>
      <c r="AB17" s="9">
        <f>VLOOKUP(AA17,Sheet1!$B$2:$C$12,2,TRUE)</f>
        <v>9</v>
      </c>
      <c r="AC17" s="241" t="str">
        <f>VLOOKUP(E17,Sheet2!$E$9:$AE$343,24,0)</f>
        <v>A1</v>
      </c>
      <c r="AD17" s="117">
        <f>VLOOKUP(AC17,Sheet1!$B$2:$C$12,2,TRUE)</f>
        <v>10</v>
      </c>
      <c r="AE17" s="241" t="str">
        <f>VLOOKUP(E17,Sheet2!$E$9:$AE$343,26,0)</f>
        <v>A2</v>
      </c>
      <c r="AF17" s="9">
        <f>VLOOKUP(AE17,Sheet1!$B$2:$C$12,2,TRUE)</f>
        <v>9</v>
      </c>
      <c r="AG17" s="169">
        <f t="shared" si="0"/>
        <v>9</v>
      </c>
      <c r="AH17" s="241" t="str">
        <f>VLOOKUP(E17,'CAC DV GUI'!$C$5:$AF$401,27,0)</f>
        <v>Tốt</v>
      </c>
      <c r="AI17" s="241" t="str">
        <f>VLOOKUP(E17,'CAC DV GUI'!$C$5:$AF$401,28,0)</f>
        <v>Tốt</v>
      </c>
      <c r="AJ17" s="241">
        <f>VLOOKUP(E17,'CAC DV GUI'!$C$5:$AF$401,29,0)</f>
        <v>0</v>
      </c>
      <c r="AK17" s="117"/>
      <c r="AL17" s="117"/>
      <c r="AM17" s="117" t="str">
        <f t="shared" si="1"/>
        <v>Tốt</v>
      </c>
      <c r="AN17" s="117"/>
      <c r="AO17" s="557"/>
    </row>
    <row r="18" spans="1:41" s="72" customFormat="1" ht="24.95" customHeight="1" x14ac:dyDescent="0.25">
      <c r="A18" s="41">
        <f>IF(E18="","",SUBTOTAL(3,$E$8:E18))</f>
        <v>11</v>
      </c>
      <c r="B18" s="41">
        <f>COUNTIF($F$8:F18,F18)</f>
        <v>8</v>
      </c>
      <c r="C18" s="43" t="s">
        <v>649</v>
      </c>
      <c r="D18" s="29" t="s">
        <v>619</v>
      </c>
      <c r="E18" s="41" t="s">
        <v>620</v>
      </c>
      <c r="F18" s="55" t="s">
        <v>1026</v>
      </c>
      <c r="G18" s="55" t="s">
        <v>1014</v>
      </c>
      <c r="H18" s="7" t="s">
        <v>644</v>
      </c>
      <c r="I18" s="1" t="str">
        <f>VLOOKUP($E18,'[1]Gui chi Quynh'!$C$11:$E$397,3,0)</f>
        <v>A2</v>
      </c>
      <c r="J18" s="9">
        <f>VLOOKUP(I18,Sheet1!$B$2:$C$12,2,TRUE)</f>
        <v>9</v>
      </c>
      <c r="K18" s="1" t="str">
        <f>VLOOKUP($E18,'[2]Gui chi Quynh'!$C$11:$E$397,3,0)</f>
        <v>A2</v>
      </c>
      <c r="L18" s="9">
        <f>VLOOKUP(K18,Sheet1!$B$2:$C$12,2,TRUE)</f>
        <v>9</v>
      </c>
      <c r="M18" s="1" t="str">
        <f>VLOOKUP($E18,'[3]Gui chi Quynh'!$C$11:$E$396,3,0)</f>
        <v>A3</v>
      </c>
      <c r="N18" s="9">
        <f>VLOOKUP(M18,Sheet1!$B$2:$C$12,2,TRUE)</f>
        <v>8</v>
      </c>
      <c r="O18" s="1" t="str">
        <f>VLOOKUP($E18,'[4]Gui chi Quynh'!$C$11:$E$396,3,0)</f>
        <v>A2</v>
      </c>
      <c r="P18" s="9">
        <f>VLOOKUP(O18,Sheet1!$B$2:$C$12,2,TRUE)</f>
        <v>9</v>
      </c>
      <c r="Q18" s="1" t="str">
        <f>VLOOKUP($E18,'[5]Gui chi Quynh'!$C$11:$E$394,3,0)</f>
        <v>A2</v>
      </c>
      <c r="R18" s="9">
        <f>VLOOKUP(Q18,Sheet1!$B$2:$C$12,2,TRUE)</f>
        <v>9</v>
      </c>
      <c r="S18" s="1" t="str">
        <f>VLOOKUP($E18,'[6]Gui chi Quynh'!$C$11:$E$393,3,0)</f>
        <v>A3</v>
      </c>
      <c r="T18" s="9">
        <f>VLOOKUP(S18,Sheet1!$B$2:$C$12,2,TRUE)</f>
        <v>8</v>
      </c>
      <c r="U18" s="1" t="str">
        <f>VLOOKUP($E18,'[7]Gui chi Quynh'!$C$11:$E$392,3,0)</f>
        <v>A1</v>
      </c>
      <c r="V18" s="9">
        <f>VLOOKUP(U18,Sheet1!$B$2:$C$12,2,TRUE)</f>
        <v>10</v>
      </c>
      <c r="W18" s="1" t="str">
        <f>VLOOKUP($E18,'[8]Gui chi Quynh'!$C$11:$F$391,3,0)</f>
        <v>A2</v>
      </c>
      <c r="X18" s="9">
        <f>VLOOKUP(W18,Sheet1!$B$2:$C$12,2,TRUE)</f>
        <v>9</v>
      </c>
      <c r="Y18" s="1" t="str">
        <f>VLOOKUP($E18,'[9]Gui chi Quynh'!$C$11:$E$390,3,0)</f>
        <v>A2</v>
      </c>
      <c r="Z18" s="9">
        <f>VLOOKUP(Y18,Sheet1!$B$2:$C$12,2,TRUE)</f>
        <v>9</v>
      </c>
      <c r="AA18" s="1" t="str">
        <f>VLOOKUP($E18,'[10]Gui chi Quynh'!$C$11:$E$391,3,0)</f>
        <v>A1</v>
      </c>
      <c r="AB18" s="9">
        <f>VLOOKUP(AA18,Sheet1!$B$2:$C$12,2,TRUE)</f>
        <v>10</v>
      </c>
      <c r="AC18" s="241" t="str">
        <f>VLOOKUP(E18,Sheet2!$E$9:$AE$343,24,0)</f>
        <v>A2</v>
      </c>
      <c r="AD18" s="117">
        <f>VLOOKUP(AC18,Sheet1!$B$2:$C$12,2,TRUE)</f>
        <v>9</v>
      </c>
      <c r="AE18" s="241" t="str">
        <f>VLOOKUP(E18,Sheet2!$E$9:$AE$343,26,0)</f>
        <v>A1</v>
      </c>
      <c r="AF18" s="9">
        <f>VLOOKUP(AE18,Sheet1!$B$2:$C$12,2,TRUE)</f>
        <v>10</v>
      </c>
      <c r="AG18" s="169">
        <f t="shared" si="0"/>
        <v>9.0833333333333339</v>
      </c>
      <c r="AH18" s="241" t="str">
        <f>VLOOKUP(E18,'CAC DV GUI'!$C$5:$AF$401,27,0)</f>
        <v>Xuất sắc</v>
      </c>
      <c r="AI18" s="241" t="str">
        <f>VLOOKUP(E18,'CAC DV GUI'!$C$5:$AF$401,28,0)</f>
        <v>Xuất sắc</v>
      </c>
      <c r="AJ18" s="241">
        <f>VLOOKUP(E18,'CAC DV GUI'!$C$5:$AF$401,29,0)</f>
        <v>0</v>
      </c>
      <c r="AK18" s="117"/>
      <c r="AL18" s="117"/>
      <c r="AM18" s="117" t="str">
        <f t="shared" si="1"/>
        <v>Xuất sắc</v>
      </c>
      <c r="AN18" s="117"/>
      <c r="AO18" s="557"/>
    </row>
    <row r="19" spans="1:41" s="2" customFormat="1" ht="24.95" customHeight="1" x14ac:dyDescent="0.25">
      <c r="A19" s="41">
        <f>IF(E19="","",SUBTOTAL(3,$E$8:E19))</f>
        <v>12</v>
      </c>
      <c r="B19" s="41">
        <f>COUNTIF($F$8:F19,F19)</f>
        <v>9</v>
      </c>
      <c r="C19" s="43" t="s">
        <v>649</v>
      </c>
      <c r="D19" s="29" t="s">
        <v>650</v>
      </c>
      <c r="E19" s="41" t="s">
        <v>651</v>
      </c>
      <c r="F19" s="55" t="s">
        <v>1026</v>
      </c>
      <c r="G19" s="55" t="s">
        <v>1014</v>
      </c>
      <c r="H19" s="7" t="s">
        <v>644</v>
      </c>
      <c r="I19" s="1" t="str">
        <f>VLOOKUP($E19,'[1]Gui chi Quynh'!$C$11:$E$397,3,0)</f>
        <v>A2</v>
      </c>
      <c r="J19" s="9">
        <f>VLOOKUP(I19,Sheet1!$B$2:$C$12,2,TRUE)</f>
        <v>9</v>
      </c>
      <c r="K19" s="1" t="str">
        <f>VLOOKUP($E19,'[2]Gui chi Quynh'!$C$11:$E$397,3,0)</f>
        <v>A3</v>
      </c>
      <c r="L19" s="9">
        <f>VLOOKUP(K19,Sheet1!$B$2:$C$12,2,TRUE)</f>
        <v>8</v>
      </c>
      <c r="M19" s="1" t="str">
        <f>VLOOKUP($E19,'[3]Gui chi Quynh'!$C$11:$E$396,3,0)</f>
        <v>A2</v>
      </c>
      <c r="N19" s="9">
        <f>VLOOKUP(M19,Sheet1!$B$2:$C$12,2,TRUE)</f>
        <v>9</v>
      </c>
      <c r="O19" s="1" t="str">
        <f>VLOOKUP($E19,'[4]Gui chi Quynh'!$C$11:$E$396,3,0)</f>
        <v>A2</v>
      </c>
      <c r="P19" s="9">
        <f>VLOOKUP(O19,Sheet1!$B$2:$C$12,2,TRUE)</f>
        <v>9</v>
      </c>
      <c r="Q19" s="1" t="str">
        <f>VLOOKUP($E19,'[5]Gui chi Quynh'!$C$11:$E$394,3,0)</f>
        <v>A2</v>
      </c>
      <c r="R19" s="9">
        <f>VLOOKUP(Q19,Sheet1!$B$2:$C$12,2,TRUE)</f>
        <v>9</v>
      </c>
      <c r="S19" s="1" t="str">
        <f>VLOOKUP($E19,'[6]Gui chi Quynh'!$C$11:$E$393,3,0)</f>
        <v>A2</v>
      </c>
      <c r="T19" s="9">
        <f>VLOOKUP(S19,Sheet1!$B$2:$C$12,2,TRUE)</f>
        <v>9</v>
      </c>
      <c r="U19" s="1" t="str">
        <f>VLOOKUP($E19,'[7]Gui chi Quynh'!$C$11:$E$392,3,0)</f>
        <v>A2</v>
      </c>
      <c r="V19" s="9">
        <f>VLOOKUP(U19,Sheet1!$B$2:$C$12,2,TRUE)</f>
        <v>9</v>
      </c>
      <c r="W19" s="1" t="str">
        <f>VLOOKUP($E19,'[8]Gui chi Quynh'!$C$11:$F$391,3,0)</f>
        <v>A1</v>
      </c>
      <c r="X19" s="9">
        <f>VLOOKUP(W19,Sheet1!$B$2:$C$12,2,TRUE)</f>
        <v>10</v>
      </c>
      <c r="Y19" s="1" t="str">
        <f>VLOOKUP($E19,'[9]Gui chi Quynh'!$C$11:$E$390,3,0)</f>
        <v>A2</v>
      </c>
      <c r="Z19" s="9">
        <f>VLOOKUP(Y19,Sheet1!$B$2:$C$12,2,TRUE)</f>
        <v>9</v>
      </c>
      <c r="AA19" s="1" t="str">
        <f>VLOOKUP($E19,'[10]Gui chi Quynh'!$C$11:$E$391,3,0)</f>
        <v>A1</v>
      </c>
      <c r="AB19" s="9">
        <f>VLOOKUP(AA19,Sheet1!$B$2:$C$12,2,TRUE)</f>
        <v>10</v>
      </c>
      <c r="AC19" s="241" t="str">
        <f>VLOOKUP(E19,Sheet2!$E$9:$AE$343,24,0)</f>
        <v>A2</v>
      </c>
      <c r="AD19" s="117">
        <f>VLOOKUP(AC19,Sheet1!$B$2:$C$12,2,TRUE)</f>
        <v>9</v>
      </c>
      <c r="AE19" s="241" t="str">
        <f>VLOOKUP(E19,Sheet2!$E$9:$AE$343,26,0)</f>
        <v>A1</v>
      </c>
      <c r="AF19" s="9">
        <f>VLOOKUP(AE19,Sheet1!$B$2:$C$12,2,TRUE)</f>
        <v>10</v>
      </c>
      <c r="AG19" s="169">
        <f t="shared" si="0"/>
        <v>9.1666666666666661</v>
      </c>
      <c r="AH19" s="241" t="str">
        <f>VLOOKUP(E19,'CAC DV GUI'!$C$5:$AF$401,27,0)</f>
        <v>Tốt</v>
      </c>
      <c r="AI19" s="241" t="str">
        <f>VLOOKUP(E19,'CAC DV GUI'!$C$5:$AF$401,28,0)</f>
        <v>Tốt</v>
      </c>
      <c r="AJ19" s="241">
        <f>VLOOKUP(E19,'CAC DV GUI'!$C$5:$AF$401,29,0)</f>
        <v>0</v>
      </c>
      <c r="AK19" s="117"/>
      <c r="AL19" s="117"/>
      <c r="AM19" s="117" t="str">
        <f t="shared" si="1"/>
        <v>Tốt</v>
      </c>
      <c r="AN19" s="117"/>
      <c r="AO19" s="557"/>
    </row>
    <row r="20" spans="1:41" s="2" customFormat="1" ht="24.95" customHeight="1" x14ac:dyDescent="0.25">
      <c r="A20" s="41">
        <f>IF(E20="","",SUBTOTAL(3,$E$8:E20))</f>
        <v>13</v>
      </c>
      <c r="B20" s="41">
        <f>COUNTIF($F$8:F20,F20)</f>
        <v>1</v>
      </c>
      <c r="C20" s="43" t="s">
        <v>649</v>
      </c>
      <c r="D20" s="20" t="s">
        <v>288</v>
      </c>
      <c r="E20" s="45" t="s">
        <v>409</v>
      </c>
      <c r="F20" s="652" t="s">
        <v>1031</v>
      </c>
      <c r="G20" s="652" t="s">
        <v>1013</v>
      </c>
      <c r="H20" s="30" t="s">
        <v>643</v>
      </c>
      <c r="I20" s="1" t="str">
        <f>VLOOKUP($E20,'[1]Gui chi Quynh'!$C$11:$E$397,3,0)</f>
        <v>A1</v>
      </c>
      <c r="J20" s="9">
        <f>VLOOKUP(I20,Sheet1!$B$2:$C$12,2,TRUE)</f>
        <v>10</v>
      </c>
      <c r="K20" s="1" t="str">
        <f>VLOOKUP($E20,'[2]Gui chi Quynh'!$C$11:$E$397,3,0)</f>
        <v>A1</v>
      </c>
      <c r="L20" s="9">
        <f>VLOOKUP(K20,Sheet1!$B$2:$C$12,2,TRUE)</f>
        <v>10</v>
      </c>
      <c r="M20" s="1" t="str">
        <f>VLOOKUP($E20,'[3]Gui chi Quynh'!$C$11:$E$396,3,0)</f>
        <v>A1</v>
      </c>
      <c r="N20" s="9">
        <f>VLOOKUP(M20,Sheet1!$B$2:$C$12,2,TRUE)</f>
        <v>10</v>
      </c>
      <c r="O20" s="1" t="str">
        <f>VLOOKUP($E20,'[4]Gui chi Quynh'!$C$11:$E$396,3,0)</f>
        <v>A1</v>
      </c>
      <c r="P20" s="9">
        <f>VLOOKUP(O20,Sheet1!$B$2:$C$12,2,TRUE)</f>
        <v>10</v>
      </c>
      <c r="Q20" s="1" t="str">
        <f>VLOOKUP($E20,'[5]Gui chi Quynh'!$C$11:$E$394,3,0)</f>
        <v>A1</v>
      </c>
      <c r="R20" s="9">
        <f>VLOOKUP(Q20,Sheet1!$B$2:$C$12,2,TRUE)</f>
        <v>10</v>
      </c>
      <c r="S20" s="1" t="str">
        <f>VLOOKUP($E20,'[6]Gui chi Quynh'!$C$11:$E$393,3,0)</f>
        <v>A1</v>
      </c>
      <c r="T20" s="9">
        <f>VLOOKUP(S20,Sheet1!$B$2:$C$12,2,TRUE)</f>
        <v>10</v>
      </c>
      <c r="U20" s="1" t="str">
        <f>VLOOKUP($E20,'[7]Gui chi Quynh'!$C$11:$E$392,3,0)</f>
        <v>A1</v>
      </c>
      <c r="V20" s="9">
        <f>VLOOKUP(U20,Sheet1!$B$2:$C$12,2,TRUE)</f>
        <v>10</v>
      </c>
      <c r="W20" s="1" t="str">
        <f>VLOOKUP($E20,'[8]Gui chi Quynh'!$C$11:$F$391,3,0)</f>
        <v>A1</v>
      </c>
      <c r="X20" s="9">
        <f>VLOOKUP(W20,Sheet1!$B$2:$C$12,2,TRUE)</f>
        <v>10</v>
      </c>
      <c r="Y20" s="1" t="str">
        <f>VLOOKUP($E20,'[9]Gui chi Quynh'!$C$11:$E$390,3,0)</f>
        <v>A1</v>
      </c>
      <c r="Z20" s="9">
        <f>VLOOKUP(Y20,Sheet1!$B$2:$C$12,2,TRUE)</f>
        <v>10</v>
      </c>
      <c r="AA20" s="1" t="str">
        <f>VLOOKUP($E20,'[10]Gui chi Quynh'!$C$11:$E$391,3,0)</f>
        <v>A1</v>
      </c>
      <c r="AB20" s="9">
        <f>VLOOKUP(AA20,Sheet1!$B$2:$C$12,2,TRUE)</f>
        <v>10</v>
      </c>
      <c r="AC20" s="241" t="str">
        <f>VLOOKUP(E20,Sheet2!$E$9:$AE$343,24,0)</f>
        <v>A1</v>
      </c>
      <c r="AD20" s="117">
        <f>VLOOKUP(AC20,Sheet1!$B$2:$C$12,2,TRUE)</f>
        <v>10</v>
      </c>
      <c r="AE20" s="241" t="str">
        <f>VLOOKUP(E20,Sheet2!$E$9:$AE$343,26,0)</f>
        <v>A1</v>
      </c>
      <c r="AF20" s="9">
        <f>VLOOKUP(AE20,Sheet1!$B$2:$C$12,2,TRUE)</f>
        <v>10</v>
      </c>
      <c r="AG20" s="169">
        <f t="shared" si="0"/>
        <v>10</v>
      </c>
      <c r="AH20" s="241" t="str">
        <f>VLOOKUP(E20,'CAC DV GUI'!$C$5:$AF$401,27,0)</f>
        <v>Xuất sắc</v>
      </c>
      <c r="AI20" s="241" t="str">
        <f>VLOOKUP(E20,'CAC DV GUI'!$C$5:$AF$401,28,0)</f>
        <v>Xuất sắc</v>
      </c>
      <c r="AJ20" s="241">
        <f>VLOOKUP(E20,'CAC DV GUI'!$C$5:$AF$401,29,0)</f>
        <v>0</v>
      </c>
      <c r="AK20" s="117" t="s">
        <v>833</v>
      </c>
      <c r="AL20" s="117"/>
      <c r="AM20" s="117" t="s">
        <v>833</v>
      </c>
      <c r="AN20" s="117"/>
      <c r="AO20" s="556"/>
    </row>
    <row r="21" spans="1:41" s="2" customFormat="1" ht="24.95" customHeight="1" x14ac:dyDescent="0.25">
      <c r="A21" s="41">
        <f>IF(E21="","",SUBTOTAL(3,$E$8:E21))</f>
        <v>14</v>
      </c>
      <c r="B21" s="41">
        <f>COUNTIF($F$8:F21,F21)</f>
        <v>2</v>
      </c>
      <c r="C21" s="43" t="s">
        <v>649</v>
      </c>
      <c r="D21" s="29" t="s">
        <v>155</v>
      </c>
      <c r="E21" s="44" t="s">
        <v>525</v>
      </c>
      <c r="F21" s="55" t="s">
        <v>1031</v>
      </c>
      <c r="G21" s="652" t="s">
        <v>1013</v>
      </c>
      <c r="H21" s="105" t="s">
        <v>643</v>
      </c>
      <c r="I21" s="1" t="str">
        <f>VLOOKUP($E21,'[1]Gui chi Quynh'!$C$11:$E$397,3,0)</f>
        <v>A2</v>
      </c>
      <c r="J21" s="9">
        <f>VLOOKUP(I21,Sheet1!$B$2:$C$12,2,TRUE)</f>
        <v>9</v>
      </c>
      <c r="K21" s="1" t="str">
        <f>VLOOKUP($E21,'[2]Gui chi Quynh'!$C$11:$E$397,3,0)</f>
        <v>A1</v>
      </c>
      <c r="L21" s="9">
        <f>VLOOKUP(K21,Sheet1!$B$2:$C$12,2,TRUE)</f>
        <v>10</v>
      </c>
      <c r="M21" s="1" t="str">
        <f>VLOOKUP($E21,'[3]Gui chi Quynh'!$C$11:$E$396,3,0)</f>
        <v>A2</v>
      </c>
      <c r="N21" s="9">
        <f>VLOOKUP(M21,Sheet1!$B$2:$C$12,2,TRUE)</f>
        <v>9</v>
      </c>
      <c r="O21" s="1" t="str">
        <f>VLOOKUP($E21,'[4]Gui chi Quynh'!$C$11:$E$396,3,0)</f>
        <v>A2</v>
      </c>
      <c r="P21" s="9">
        <f>VLOOKUP(O21,Sheet1!$B$2:$C$12,2,TRUE)</f>
        <v>9</v>
      </c>
      <c r="Q21" s="1" t="str">
        <f>VLOOKUP($E21,'[5]Gui chi Quynh'!$C$11:$E$394,3,0)</f>
        <v>A1</v>
      </c>
      <c r="R21" s="9">
        <f>VLOOKUP(Q21,Sheet1!$B$2:$C$12,2,TRUE)</f>
        <v>10</v>
      </c>
      <c r="S21" s="1" t="str">
        <f>VLOOKUP($E21,'[6]Gui chi Quynh'!$C$11:$E$393,3,0)</f>
        <v>A1</v>
      </c>
      <c r="T21" s="9">
        <f>VLOOKUP(S21,Sheet1!$B$2:$C$12,2,TRUE)</f>
        <v>10</v>
      </c>
      <c r="U21" s="1" t="str">
        <f>VLOOKUP($E21,'[7]Gui chi Quynh'!$C$11:$E$392,3,0)</f>
        <v>A1</v>
      </c>
      <c r="V21" s="9">
        <f>VLOOKUP(U21,Sheet1!$B$2:$C$12,2,TRUE)</f>
        <v>10</v>
      </c>
      <c r="W21" s="1" t="str">
        <f>VLOOKUP($E21,'[8]Gui chi Quynh'!$C$11:$F$391,3,0)</f>
        <v>A1</v>
      </c>
      <c r="X21" s="9">
        <f>VLOOKUP(W21,Sheet1!$B$2:$C$12,2,TRUE)</f>
        <v>10</v>
      </c>
      <c r="Y21" s="1" t="str">
        <f>VLOOKUP($E21,'[9]Gui chi Quynh'!$C$11:$E$390,3,0)</f>
        <v>A1</v>
      </c>
      <c r="Z21" s="9">
        <f>VLOOKUP(Y21,Sheet1!$B$2:$C$12,2,TRUE)</f>
        <v>10</v>
      </c>
      <c r="AA21" s="1" t="str">
        <f>VLOOKUP($E21,'[10]Gui chi Quynh'!$C$11:$E$391,3,0)</f>
        <v>A1</v>
      </c>
      <c r="AB21" s="9">
        <f>VLOOKUP(AA21,Sheet1!$B$2:$C$12,2,TRUE)</f>
        <v>10</v>
      </c>
      <c r="AC21" s="241" t="str">
        <f>VLOOKUP(E21,Sheet2!$E$9:$AE$343,24,0)</f>
        <v>A1</v>
      </c>
      <c r="AD21" s="117">
        <f>VLOOKUP(AC21,Sheet1!$B$2:$C$12,2,TRUE)</f>
        <v>10</v>
      </c>
      <c r="AE21" s="241" t="str">
        <f>VLOOKUP(E21,Sheet2!$E$9:$AE$343,26,0)</f>
        <v>A1</v>
      </c>
      <c r="AF21" s="9">
        <f>VLOOKUP(AE21,Sheet1!$B$2:$C$12,2,TRUE)</f>
        <v>10</v>
      </c>
      <c r="AG21" s="169">
        <f t="shared" si="0"/>
        <v>9.75</v>
      </c>
      <c r="AH21" s="241" t="str">
        <f>VLOOKUP(E21,'CAC DV GUI'!$C$5:$AF$401,27,0)</f>
        <v>Xuất sắc</v>
      </c>
      <c r="AI21" s="241" t="str">
        <f>VLOOKUP(E21,'CAC DV GUI'!$C$5:$AF$401,28,0)</f>
        <v>Xuất sắc</v>
      </c>
      <c r="AJ21" s="241">
        <f>VLOOKUP(E21,'CAC DV GUI'!$C$5:$AF$401,29,0)</f>
        <v>0</v>
      </c>
      <c r="AK21" s="117" t="s">
        <v>833</v>
      </c>
      <c r="AL21" s="117"/>
      <c r="AM21" s="117" t="s">
        <v>807</v>
      </c>
      <c r="AN21" s="117"/>
      <c r="AO21" s="556"/>
    </row>
    <row r="22" spans="1:41" s="2" customFormat="1" ht="24.95" customHeight="1" x14ac:dyDescent="0.25">
      <c r="A22" s="41">
        <f>IF(E22="","",SUBTOTAL(3,$E$8:E22))</f>
        <v>15</v>
      </c>
      <c r="B22" s="41">
        <f>COUNTIF($F$8:F22,F22)</f>
        <v>3</v>
      </c>
      <c r="C22" s="43" t="s">
        <v>648</v>
      </c>
      <c r="D22" s="20" t="s">
        <v>1</v>
      </c>
      <c r="E22" s="44" t="s">
        <v>352</v>
      </c>
      <c r="F22" s="55" t="s">
        <v>1031</v>
      </c>
      <c r="G22" s="55" t="s">
        <v>1014</v>
      </c>
      <c r="H22" s="1" t="s">
        <v>643</v>
      </c>
      <c r="I22" s="1" t="str">
        <f>VLOOKUP($E22,'[1]Gui chi Quynh'!$C$11:$E$397,3,0)</f>
        <v>A1</v>
      </c>
      <c r="J22" s="9">
        <f>VLOOKUP(I22,Sheet1!$B$2:$C$12,2,TRUE)</f>
        <v>10</v>
      </c>
      <c r="K22" s="1" t="str">
        <f>VLOOKUP($E22,'[2]Gui chi Quynh'!$C$11:$E$397,3,0)</f>
        <v>A1</v>
      </c>
      <c r="L22" s="9">
        <f>VLOOKUP(K22,Sheet1!$B$2:$C$12,2,TRUE)</f>
        <v>10</v>
      </c>
      <c r="M22" s="1" t="str">
        <f>VLOOKUP($E22,'[3]Gui chi Quynh'!$C$11:$E$396,3,0)</f>
        <v>A1</v>
      </c>
      <c r="N22" s="9">
        <f>VLOOKUP(M22,Sheet1!$B$2:$C$12,2,TRUE)</f>
        <v>10</v>
      </c>
      <c r="O22" s="1" t="str">
        <f>VLOOKUP($E22,'[4]Gui chi Quynh'!$C$11:$E$396,3,0)</f>
        <v>A1</v>
      </c>
      <c r="P22" s="9">
        <f>VLOOKUP(O22,Sheet1!$B$2:$C$12,2,TRUE)</f>
        <v>10</v>
      </c>
      <c r="Q22" s="1" t="str">
        <f>VLOOKUP($E22,'[5]Gui chi Quynh'!$C$11:$E$394,3,0)</f>
        <v>A1</v>
      </c>
      <c r="R22" s="9">
        <f>VLOOKUP(Q22,Sheet1!$B$2:$C$12,2,TRUE)</f>
        <v>10</v>
      </c>
      <c r="S22" s="1" t="str">
        <f>VLOOKUP($E22,'[6]Gui chi Quynh'!$C$11:$E$393,3,0)</f>
        <v>A1</v>
      </c>
      <c r="T22" s="9">
        <f>VLOOKUP(S22,Sheet1!$B$2:$C$12,2,TRUE)</f>
        <v>10</v>
      </c>
      <c r="U22" s="1" t="str">
        <f>VLOOKUP($E22,'[7]Gui chi Quynh'!$C$11:$E$392,3,0)</f>
        <v>A1</v>
      </c>
      <c r="V22" s="9">
        <f>VLOOKUP(U22,Sheet1!$B$2:$C$12,2,TRUE)</f>
        <v>10</v>
      </c>
      <c r="W22" s="1" t="str">
        <f>VLOOKUP($E22,'[8]Gui chi Quynh'!$C$11:$F$391,3,0)</f>
        <v>A1</v>
      </c>
      <c r="X22" s="9">
        <f>VLOOKUP(W22,Sheet1!$B$2:$C$12,2,TRUE)</f>
        <v>10</v>
      </c>
      <c r="Y22" s="1" t="str">
        <f>VLOOKUP($E22,'[9]Gui chi Quynh'!$C$11:$E$390,3,0)</f>
        <v>A1</v>
      </c>
      <c r="Z22" s="9">
        <f>VLOOKUP(Y22,Sheet1!$B$2:$C$12,2,TRUE)</f>
        <v>10</v>
      </c>
      <c r="AA22" s="1" t="str">
        <f>VLOOKUP($E22,'[10]Gui chi Quynh'!$C$11:$E$391,3,0)</f>
        <v>A1</v>
      </c>
      <c r="AB22" s="9">
        <f>VLOOKUP(AA22,Sheet1!$B$2:$C$12,2,TRUE)</f>
        <v>10</v>
      </c>
      <c r="AC22" s="241" t="str">
        <f>VLOOKUP(E22,Sheet2!$E$9:$AE$343,24,0)</f>
        <v>A1</v>
      </c>
      <c r="AD22" s="117">
        <f>VLOOKUP(AC22,Sheet1!$B$2:$C$12,2,TRUE)</f>
        <v>10</v>
      </c>
      <c r="AE22" s="241" t="str">
        <f>VLOOKUP(E22,Sheet2!$E$9:$AE$343,26,0)</f>
        <v>A1</v>
      </c>
      <c r="AF22" s="9">
        <f>VLOOKUP(AE22,Sheet1!$B$2:$C$12,2,TRUE)</f>
        <v>10</v>
      </c>
      <c r="AG22" s="169">
        <f t="shared" si="0"/>
        <v>10</v>
      </c>
      <c r="AH22" s="241" t="str">
        <f>VLOOKUP(E22,'CAC DV GUI'!$C$5:$AF$401,27,0)</f>
        <v>Xuất sắc</v>
      </c>
      <c r="AI22" s="241" t="str">
        <f>VLOOKUP(E22,'CAC DV GUI'!$C$5:$AF$401,28,0)</f>
        <v>Xuất sắc</v>
      </c>
      <c r="AJ22" s="241">
        <f>VLOOKUP(E22,'CAC DV GUI'!$C$5:$AF$401,29,0)</f>
        <v>0</v>
      </c>
      <c r="AK22" s="117"/>
      <c r="AL22" s="117"/>
      <c r="AM22" s="117" t="str">
        <f t="shared" ref="AM22:AM35" si="2">AI22</f>
        <v>Xuất sắc</v>
      </c>
      <c r="AN22" s="117"/>
      <c r="AO22" s="556"/>
    </row>
    <row r="23" spans="1:41" s="2" customFormat="1" ht="54" customHeight="1" x14ac:dyDescent="0.25">
      <c r="A23" s="41">
        <f>IF(E23="","",SUBTOTAL(3,$E$8:E23))</f>
        <v>16</v>
      </c>
      <c r="B23" s="41">
        <f>COUNTIF($F$8:F23,F23)</f>
        <v>4</v>
      </c>
      <c r="C23" s="43" t="s">
        <v>648</v>
      </c>
      <c r="D23" s="20" t="s">
        <v>38</v>
      </c>
      <c r="E23" s="44" t="s">
        <v>349</v>
      </c>
      <c r="F23" s="55" t="s">
        <v>1031</v>
      </c>
      <c r="G23" s="55" t="s">
        <v>1014</v>
      </c>
      <c r="H23" s="1" t="s">
        <v>643</v>
      </c>
      <c r="I23" s="1" t="str">
        <f>VLOOKUP($E23,'[1]Gui chi Quynh'!$C$11:$E$397,3,0)</f>
        <v>A3</v>
      </c>
      <c r="J23" s="9">
        <f>VLOOKUP(I23,Sheet1!$B$2:$C$12,2,TRUE)</f>
        <v>8</v>
      </c>
      <c r="K23" s="1" t="str">
        <f>VLOOKUP($E23,'[2]Gui chi Quynh'!$C$11:$E$397,3,0)</f>
        <v>A2</v>
      </c>
      <c r="L23" s="9">
        <f>VLOOKUP(K23,Sheet1!$B$2:$C$12,2,TRUE)</f>
        <v>9</v>
      </c>
      <c r="M23" s="1" t="str">
        <f>VLOOKUP($E23,'[3]Gui chi Quynh'!$C$11:$E$396,3,0)</f>
        <v>A2</v>
      </c>
      <c r="N23" s="9">
        <f>VLOOKUP(M23,Sheet1!$B$2:$C$12,2,TRUE)</f>
        <v>9</v>
      </c>
      <c r="O23" s="1" t="str">
        <f>VLOOKUP($E23,'[4]Gui chi Quynh'!$C$11:$E$396,3,0)</f>
        <v>A1</v>
      </c>
      <c r="P23" s="9">
        <f>VLOOKUP(O23,Sheet1!$B$2:$C$12,2,TRUE)</f>
        <v>10</v>
      </c>
      <c r="Q23" s="1" t="str">
        <f>VLOOKUP($E23,'[5]Gui chi Quynh'!$C$11:$E$394,3,0)</f>
        <v>A1</v>
      </c>
      <c r="R23" s="9">
        <f>VLOOKUP(Q23,Sheet1!$B$2:$C$12,2,TRUE)</f>
        <v>10</v>
      </c>
      <c r="S23" s="1" t="str">
        <f>VLOOKUP($E23,'[6]Gui chi Quynh'!$C$11:$E$393,3,0)</f>
        <v>A2</v>
      </c>
      <c r="T23" s="9">
        <f>VLOOKUP(S23,Sheet1!$B$2:$C$12,2,TRUE)</f>
        <v>9</v>
      </c>
      <c r="U23" s="1" t="str">
        <f>VLOOKUP($E23,'[7]Gui chi Quynh'!$C$11:$E$392,3,0)</f>
        <v>A1</v>
      </c>
      <c r="V23" s="9">
        <f>VLOOKUP(U23,Sheet1!$B$2:$C$12,2,TRUE)</f>
        <v>10</v>
      </c>
      <c r="W23" s="1" t="str">
        <f>VLOOKUP($E23,'[8]Gui chi Quynh'!$C$11:$F$391,3,0)</f>
        <v>A1</v>
      </c>
      <c r="X23" s="9">
        <f>VLOOKUP(W23,Sheet1!$B$2:$C$12,2,TRUE)</f>
        <v>10</v>
      </c>
      <c r="Y23" s="1" t="str">
        <f>VLOOKUP($E23,'[9]Gui chi Quynh'!$C$11:$E$390,3,0)</f>
        <v>A1</v>
      </c>
      <c r="Z23" s="9">
        <f>VLOOKUP(Y23,Sheet1!$B$2:$C$12,2,TRUE)</f>
        <v>10</v>
      </c>
      <c r="AA23" s="1" t="str">
        <f>VLOOKUP($E23,'[10]Gui chi Quynh'!$C$11:$E$391,3,0)</f>
        <v>A1</v>
      </c>
      <c r="AB23" s="9">
        <f>VLOOKUP(AA23,Sheet1!$B$2:$C$12,2,TRUE)</f>
        <v>10</v>
      </c>
      <c r="AC23" s="241" t="str">
        <f>VLOOKUP(E23,Sheet2!$E$9:$AE$343,24,0)</f>
        <v>A1</v>
      </c>
      <c r="AD23" s="117">
        <f>VLOOKUP(AC23,Sheet1!$B$2:$C$12,2,TRUE)</f>
        <v>10</v>
      </c>
      <c r="AE23" s="241" t="str">
        <f>VLOOKUP(E23,Sheet2!$E$9:$AE$343,26,0)</f>
        <v>A1</v>
      </c>
      <c r="AF23" s="9">
        <f>VLOOKUP(AE23,Sheet1!$B$2:$C$12,2,TRUE)</f>
        <v>10</v>
      </c>
      <c r="AG23" s="169">
        <f t="shared" si="0"/>
        <v>9.5833333333333339</v>
      </c>
      <c r="AH23" s="241" t="str">
        <f>VLOOKUP(E23,'CAC DV GUI'!$C$5:$AF$401,27,0)</f>
        <v>Xuất sắc</v>
      </c>
      <c r="AI23" s="241" t="str">
        <f>VLOOKUP(E23,'CAC DV GUI'!$C$5:$AF$401,28,0)</f>
        <v>Xuất sắc</v>
      </c>
      <c r="AJ23" s="197" t="str">
        <f>VLOOKUP(E23,'CAC DV GUI'!$C$5:$AF$401,29,0)</f>
        <v>Tích cực trong các hoạt động đột xuất, quan trọng của đơn vị</v>
      </c>
      <c r="AK23" s="117"/>
      <c r="AL23" s="117"/>
      <c r="AM23" s="117" t="str">
        <f t="shared" si="2"/>
        <v>Xuất sắc</v>
      </c>
      <c r="AN23" s="117"/>
      <c r="AO23" s="556"/>
    </row>
    <row r="24" spans="1:41" s="2" customFormat="1" ht="24.95" customHeight="1" x14ac:dyDescent="0.25">
      <c r="A24" s="41">
        <f>IF(E24="","",SUBTOTAL(3,$E$8:E24))</f>
        <v>17</v>
      </c>
      <c r="B24" s="41">
        <f>COUNTIF($F$8:F24,F24)</f>
        <v>5</v>
      </c>
      <c r="C24" s="43" t="s">
        <v>648</v>
      </c>
      <c r="D24" s="20" t="s">
        <v>41</v>
      </c>
      <c r="E24" s="44" t="s">
        <v>350</v>
      </c>
      <c r="F24" s="55" t="s">
        <v>1031</v>
      </c>
      <c r="G24" s="55" t="s">
        <v>1014</v>
      </c>
      <c r="H24" s="1" t="s">
        <v>643</v>
      </c>
      <c r="I24" s="1" t="str">
        <f>VLOOKUP($E24,'[1]Gui chi Quynh'!$C$11:$E$397,3,0)</f>
        <v>A2</v>
      </c>
      <c r="J24" s="9">
        <f>VLOOKUP(I24,Sheet1!$B$2:$C$12,2,TRUE)</f>
        <v>9</v>
      </c>
      <c r="K24" s="1" t="str">
        <f>VLOOKUP($E24,'[2]Gui chi Quynh'!$C$11:$E$397,3,0)</f>
        <v>A2</v>
      </c>
      <c r="L24" s="9">
        <f>VLOOKUP(K24,Sheet1!$B$2:$C$12,2,TRUE)</f>
        <v>9</v>
      </c>
      <c r="M24" s="1" t="str">
        <f>VLOOKUP($E24,'[3]Gui chi Quynh'!$C$11:$E$396,3,0)</f>
        <v>A2</v>
      </c>
      <c r="N24" s="9">
        <f>VLOOKUP(M24,Sheet1!$B$2:$C$12,2,TRUE)</f>
        <v>9</v>
      </c>
      <c r="O24" s="1" t="str">
        <f>VLOOKUP($E24,'[4]Gui chi Quynh'!$C$11:$E$396,3,0)</f>
        <v>A3</v>
      </c>
      <c r="P24" s="9">
        <f>VLOOKUP(O24,Sheet1!$B$2:$C$12,2,TRUE)</f>
        <v>8</v>
      </c>
      <c r="Q24" s="1" t="str">
        <f>VLOOKUP($E24,'[5]Gui chi Quynh'!$C$11:$E$394,3,0)</f>
        <v>A1</v>
      </c>
      <c r="R24" s="9">
        <f>VLOOKUP(Q24,Sheet1!$B$2:$C$12,2,TRUE)</f>
        <v>10</v>
      </c>
      <c r="S24" s="1" t="str">
        <f>VLOOKUP($E24,'[6]Gui chi Quynh'!$C$11:$E$393,3,0)</f>
        <v>A3</v>
      </c>
      <c r="T24" s="9">
        <f>VLOOKUP(S24,Sheet1!$B$2:$C$12,2,TRUE)</f>
        <v>8</v>
      </c>
      <c r="U24" s="1" t="str">
        <f>VLOOKUP($E24,'[7]Gui chi Quynh'!$C$11:$E$392,3,0)</f>
        <v>A2</v>
      </c>
      <c r="V24" s="9">
        <f>VLOOKUP(U24,Sheet1!$B$2:$C$12,2,TRUE)</f>
        <v>9</v>
      </c>
      <c r="W24" s="1" t="str">
        <f>VLOOKUP($E24,'[8]Gui chi Quynh'!$C$11:$F$391,3,0)</f>
        <v>A2</v>
      </c>
      <c r="X24" s="9">
        <f>VLOOKUP(W24,Sheet1!$B$2:$C$12,2,TRUE)</f>
        <v>9</v>
      </c>
      <c r="Y24" s="1" t="str">
        <f>VLOOKUP($E24,'[9]Gui chi Quynh'!$C$11:$E$390,3,0)</f>
        <v>A1</v>
      </c>
      <c r="Z24" s="9">
        <f>VLOOKUP(Y24,Sheet1!$B$2:$C$12,2,TRUE)</f>
        <v>10</v>
      </c>
      <c r="AA24" s="1" t="str">
        <f>VLOOKUP($E24,'[10]Gui chi Quynh'!$C$11:$E$391,3,0)</f>
        <v>A1</v>
      </c>
      <c r="AB24" s="9">
        <f>VLOOKUP(AA24,Sheet1!$B$2:$C$12,2,TRUE)</f>
        <v>10</v>
      </c>
      <c r="AC24" s="241" t="str">
        <f>VLOOKUP(E24,Sheet2!$E$9:$AE$343,24,0)</f>
        <v>A2</v>
      </c>
      <c r="AD24" s="117">
        <f>VLOOKUP(AC24,Sheet1!$B$2:$C$12,2,TRUE)</f>
        <v>9</v>
      </c>
      <c r="AE24" s="241" t="str">
        <f>VLOOKUP(E24,Sheet2!$E$9:$AE$343,26,0)</f>
        <v>A2</v>
      </c>
      <c r="AF24" s="9">
        <f>VLOOKUP(AE24,Sheet1!$B$2:$C$12,2,TRUE)</f>
        <v>9</v>
      </c>
      <c r="AG24" s="169">
        <f t="shared" si="0"/>
        <v>9.0833333333333339</v>
      </c>
      <c r="AH24" s="241" t="str">
        <f>VLOOKUP(E24,'CAC DV GUI'!$C$5:$AF$401,27,0)</f>
        <v>Xuất sắc</v>
      </c>
      <c r="AI24" s="241" t="str">
        <f>VLOOKUP(E24,'CAC DV GUI'!$C$5:$AF$401,28,0)</f>
        <v>Xuất sắc</v>
      </c>
      <c r="AJ24" s="241">
        <f>VLOOKUP(E24,'CAC DV GUI'!$C$5:$AF$401,29,0)</f>
        <v>0</v>
      </c>
      <c r="AK24" s="117"/>
      <c r="AL24" s="117"/>
      <c r="AM24" s="117" t="str">
        <f t="shared" si="2"/>
        <v>Xuất sắc</v>
      </c>
      <c r="AN24" s="117"/>
      <c r="AO24" s="556"/>
    </row>
    <row r="25" spans="1:41" s="2" customFormat="1" ht="24.95" customHeight="1" x14ac:dyDescent="0.25">
      <c r="A25" s="41">
        <f>IF(E25="","",SUBTOTAL(3,$E$8:E25))</f>
        <v>18</v>
      </c>
      <c r="B25" s="41">
        <f>COUNTIF($F$8:F25,F25)</f>
        <v>6</v>
      </c>
      <c r="C25" s="43" t="s">
        <v>648</v>
      </c>
      <c r="D25" s="20" t="s">
        <v>234</v>
      </c>
      <c r="E25" s="44" t="s">
        <v>356</v>
      </c>
      <c r="F25" s="55" t="s">
        <v>1031</v>
      </c>
      <c r="G25" s="55" t="s">
        <v>1014</v>
      </c>
      <c r="H25" s="1" t="s">
        <v>643</v>
      </c>
      <c r="I25" s="1" t="str">
        <f>VLOOKUP($E25,'[1]Gui chi Quynh'!$C$11:$E$397,3,0)</f>
        <v>A2</v>
      </c>
      <c r="J25" s="9">
        <f>VLOOKUP(I25,Sheet1!$B$2:$C$12,2,TRUE)</f>
        <v>9</v>
      </c>
      <c r="K25" s="1" t="str">
        <f>VLOOKUP($E25,'[2]Gui chi Quynh'!$C$11:$E$397,3,0)</f>
        <v>A3</v>
      </c>
      <c r="L25" s="9">
        <f>VLOOKUP(K25,Sheet1!$B$2:$C$12,2,TRUE)</f>
        <v>8</v>
      </c>
      <c r="M25" s="1" t="str">
        <f>VLOOKUP($E25,'[3]Gui chi Quynh'!$C$11:$E$396,3,0)</f>
        <v>A3</v>
      </c>
      <c r="N25" s="9">
        <f>VLOOKUP(M25,Sheet1!$B$2:$C$12,2,TRUE)</f>
        <v>8</v>
      </c>
      <c r="O25" s="1" t="str">
        <f>VLOOKUP($E25,'[4]Gui chi Quynh'!$C$11:$E$396,3,0)</f>
        <v>A2</v>
      </c>
      <c r="P25" s="9">
        <f>VLOOKUP(O25,Sheet1!$B$2:$C$12,2,TRUE)</f>
        <v>9</v>
      </c>
      <c r="Q25" s="1" t="str">
        <f>VLOOKUP($E25,'[5]Gui chi Quynh'!$C$11:$E$394,3,0)</f>
        <v>A2</v>
      </c>
      <c r="R25" s="9">
        <f>VLOOKUP(Q25,Sheet1!$B$2:$C$12,2,TRUE)</f>
        <v>9</v>
      </c>
      <c r="S25" s="1" t="str">
        <f>VLOOKUP($E25,'[6]Gui chi Quynh'!$C$11:$E$393,3,0)</f>
        <v>A3</v>
      </c>
      <c r="T25" s="9">
        <f>VLOOKUP(S25,Sheet1!$B$2:$C$12,2,TRUE)</f>
        <v>8</v>
      </c>
      <c r="U25" s="1" t="str">
        <f>VLOOKUP($E25,'[7]Gui chi Quynh'!$C$11:$E$392,3,0)</f>
        <v>A3</v>
      </c>
      <c r="V25" s="9">
        <f>VLOOKUP(U25,Sheet1!$B$2:$C$12,2,TRUE)</f>
        <v>8</v>
      </c>
      <c r="W25" s="1" t="str">
        <f>VLOOKUP($E25,'[8]Gui chi Quynh'!$C$11:$F$391,3,0)</f>
        <v>A3</v>
      </c>
      <c r="X25" s="9">
        <f>VLOOKUP(W25,Sheet1!$B$2:$C$12,2,TRUE)</f>
        <v>8</v>
      </c>
      <c r="Y25" s="1" t="str">
        <f>VLOOKUP($E25,'[9]Gui chi Quynh'!$C$11:$E$390,3,0)</f>
        <v>A3</v>
      </c>
      <c r="Z25" s="9">
        <f>VLOOKUP(Y25,Sheet1!$B$2:$C$12,2,TRUE)</f>
        <v>8</v>
      </c>
      <c r="AA25" s="1" t="str">
        <f>VLOOKUP($E25,'[10]Gui chi Quynh'!$C$11:$E$391,3,0)</f>
        <v>A1</v>
      </c>
      <c r="AB25" s="9">
        <f>VLOOKUP(AA25,Sheet1!$B$2:$C$12,2,TRUE)</f>
        <v>10</v>
      </c>
      <c r="AC25" s="241" t="str">
        <f>VLOOKUP(E25,Sheet2!$E$9:$AE$343,24,0)</f>
        <v>A1</v>
      </c>
      <c r="AD25" s="117">
        <f>VLOOKUP(AC25,Sheet1!$B$2:$C$12,2,TRUE)</f>
        <v>10</v>
      </c>
      <c r="AE25" s="241" t="str">
        <f>VLOOKUP(E25,Sheet2!$E$9:$AE$343,26,0)</f>
        <v>A3</v>
      </c>
      <c r="AF25" s="9">
        <f>VLOOKUP(AE25,Sheet1!$B$2:$C$12,2,TRUE)</f>
        <v>8</v>
      </c>
      <c r="AG25" s="169">
        <f t="shared" si="0"/>
        <v>8.5833333333333339</v>
      </c>
      <c r="AH25" s="241" t="str">
        <f>VLOOKUP(E25,'CAC DV GUI'!$C$5:$AF$401,27,0)</f>
        <v>Tốt</v>
      </c>
      <c r="AI25" s="241" t="str">
        <f>VLOOKUP(E25,'CAC DV GUI'!$C$5:$AF$401,28,0)</f>
        <v>Tốt</v>
      </c>
      <c r="AJ25" s="241">
        <f>VLOOKUP(E25,'CAC DV GUI'!$C$5:$AF$401,29,0)</f>
        <v>0</v>
      </c>
      <c r="AK25" s="117"/>
      <c r="AL25" s="117"/>
      <c r="AM25" s="117" t="str">
        <f t="shared" si="2"/>
        <v>Tốt</v>
      </c>
      <c r="AN25" s="117"/>
      <c r="AO25" s="556"/>
    </row>
    <row r="26" spans="1:41" s="2" customFormat="1" ht="24.95" customHeight="1" x14ac:dyDescent="0.25">
      <c r="A26" s="41">
        <f>IF(E26="","",SUBTOTAL(3,$E$8:E26))</f>
        <v>19</v>
      </c>
      <c r="B26" s="41">
        <f>COUNTIF($F$8:F26,F26)</f>
        <v>7</v>
      </c>
      <c r="C26" s="43" t="s">
        <v>648</v>
      </c>
      <c r="D26" s="20" t="s">
        <v>39</v>
      </c>
      <c r="E26" s="43" t="s">
        <v>351</v>
      </c>
      <c r="F26" s="55" t="s">
        <v>1031</v>
      </c>
      <c r="G26" s="55" t="s">
        <v>1014</v>
      </c>
      <c r="H26" s="1" t="s">
        <v>643</v>
      </c>
      <c r="I26" s="1" t="str">
        <f>VLOOKUP($E26,'[1]Gui chi Quynh'!$C$11:$E$397,3,0)</f>
        <v>A3</v>
      </c>
      <c r="J26" s="9">
        <f>VLOOKUP(I26,Sheet1!$B$2:$C$12,2,TRUE)</f>
        <v>8</v>
      </c>
      <c r="K26" s="1" t="str">
        <f>VLOOKUP($E26,'[2]Gui chi Quynh'!$C$11:$E$397,3,0)</f>
        <v>A2</v>
      </c>
      <c r="L26" s="9">
        <f>VLOOKUP(K26,Sheet1!$B$2:$C$12,2,TRUE)</f>
        <v>9</v>
      </c>
      <c r="M26" s="1" t="str">
        <f>VLOOKUP($E26,'[3]Gui chi Quynh'!$C$11:$E$396,3,0)</f>
        <v>A3</v>
      </c>
      <c r="N26" s="9">
        <f>VLOOKUP(M26,Sheet1!$B$2:$C$12,2,TRUE)</f>
        <v>8</v>
      </c>
      <c r="O26" s="1" t="str">
        <f>VLOOKUP($E26,'[4]Gui chi Quynh'!$C$11:$E$396,3,0)</f>
        <v>A3</v>
      </c>
      <c r="P26" s="9">
        <f>VLOOKUP(O26,Sheet1!$B$2:$C$12,2,TRUE)</f>
        <v>8</v>
      </c>
      <c r="Q26" s="1" t="str">
        <f>VLOOKUP($E26,'[5]Gui chi Quynh'!$C$11:$E$394,3,0)</f>
        <v>A3</v>
      </c>
      <c r="R26" s="9">
        <f>VLOOKUP(Q26,Sheet1!$B$2:$C$12,2,TRUE)</f>
        <v>8</v>
      </c>
      <c r="S26" s="1" t="str">
        <f>VLOOKUP($E26,'[6]Gui chi Quynh'!$C$11:$E$393,3,0)</f>
        <v>A3</v>
      </c>
      <c r="T26" s="9">
        <f>VLOOKUP(S26,Sheet1!$B$2:$C$12,2,TRUE)</f>
        <v>8</v>
      </c>
      <c r="U26" s="1" t="str">
        <f>VLOOKUP($E26,'[7]Gui chi Quynh'!$C$11:$E$392,3,0)</f>
        <v>A3</v>
      </c>
      <c r="V26" s="9">
        <f>VLOOKUP(U26,Sheet1!$B$2:$C$12,2,TRUE)</f>
        <v>8</v>
      </c>
      <c r="W26" s="1" t="str">
        <f>VLOOKUP($E26,'[8]Gui chi Quynh'!$C$11:$F$391,3,0)</f>
        <v>A2</v>
      </c>
      <c r="X26" s="9">
        <f>VLOOKUP(W26,Sheet1!$B$2:$C$12,2,TRUE)</f>
        <v>9</v>
      </c>
      <c r="Y26" s="1" t="str">
        <f>VLOOKUP($E26,'[9]Gui chi Quynh'!$C$11:$E$390,3,0)</f>
        <v>A3</v>
      </c>
      <c r="Z26" s="9">
        <f>VLOOKUP(Y26,Sheet1!$B$2:$C$12,2,TRUE)</f>
        <v>8</v>
      </c>
      <c r="AA26" s="1" t="str">
        <f>VLOOKUP($E26,'[10]Gui chi Quynh'!$C$11:$E$391,3,0)</f>
        <v>A1</v>
      </c>
      <c r="AB26" s="9">
        <f>VLOOKUP(AA26,Sheet1!$B$2:$C$12,2,TRUE)</f>
        <v>10</v>
      </c>
      <c r="AC26" s="241" t="str">
        <f>VLOOKUP(E26,Sheet2!$E$9:$AE$343,24,0)</f>
        <v>A2</v>
      </c>
      <c r="AD26" s="117">
        <f>VLOOKUP(AC26,Sheet1!$B$2:$C$12,2,TRUE)</f>
        <v>9</v>
      </c>
      <c r="AE26" s="241" t="str">
        <f>VLOOKUP(E26,Sheet2!$E$9:$AE$343,26,0)</f>
        <v>A3</v>
      </c>
      <c r="AF26" s="9">
        <f>VLOOKUP(AE26,Sheet1!$B$2:$C$12,2,TRUE)</f>
        <v>8</v>
      </c>
      <c r="AG26" s="169">
        <f t="shared" si="0"/>
        <v>8.4166666666666661</v>
      </c>
      <c r="AH26" s="241" t="str">
        <f>VLOOKUP(E26,'CAC DV GUI'!$C$5:$AF$401,27,0)</f>
        <v>Tốt</v>
      </c>
      <c r="AI26" s="241" t="str">
        <f>VLOOKUP(E26,'CAC DV GUI'!$C$5:$AF$401,28,0)</f>
        <v>Tốt</v>
      </c>
      <c r="AJ26" s="241">
        <f>VLOOKUP(E26,'CAC DV GUI'!$C$5:$AF$401,29,0)</f>
        <v>0</v>
      </c>
      <c r="AK26" s="117"/>
      <c r="AL26" s="117"/>
      <c r="AM26" s="117" t="str">
        <f t="shared" si="2"/>
        <v>Tốt</v>
      </c>
      <c r="AN26" s="117"/>
      <c r="AO26" s="556"/>
    </row>
    <row r="27" spans="1:41" s="2" customFormat="1" ht="24.95" customHeight="1" x14ac:dyDescent="0.25">
      <c r="A27" s="41">
        <f>IF(E27="","",SUBTOTAL(3,$E$8:E27))</f>
        <v>20</v>
      </c>
      <c r="B27" s="41">
        <f>COUNTIF($F$8:F27,F27)</f>
        <v>8</v>
      </c>
      <c r="C27" s="43" t="s">
        <v>648</v>
      </c>
      <c r="D27" s="20" t="s">
        <v>23</v>
      </c>
      <c r="E27" s="44" t="s">
        <v>355</v>
      </c>
      <c r="F27" s="55" t="s">
        <v>1031</v>
      </c>
      <c r="G27" s="55" t="s">
        <v>1014</v>
      </c>
      <c r="H27" s="1" t="s">
        <v>643</v>
      </c>
      <c r="I27" s="1" t="str">
        <f>VLOOKUP($E27,'[1]Gui chi Quynh'!$C$11:$E$397,3,0)</f>
        <v>A2</v>
      </c>
      <c r="J27" s="9">
        <f>VLOOKUP(I27,Sheet1!$B$2:$C$12,2,TRUE)</f>
        <v>9</v>
      </c>
      <c r="K27" s="1" t="str">
        <f>VLOOKUP($E27,'[2]Gui chi Quynh'!$C$11:$E$397,3,0)</f>
        <v>A1</v>
      </c>
      <c r="L27" s="9">
        <f>VLOOKUP(K27,Sheet1!$B$2:$C$12,2,TRUE)</f>
        <v>10</v>
      </c>
      <c r="M27" s="1" t="str">
        <f>VLOOKUP($E27,'[3]Gui chi Quynh'!$C$11:$E$396,3,0)</f>
        <v>A2</v>
      </c>
      <c r="N27" s="9">
        <f>VLOOKUP(M27,Sheet1!$B$2:$C$12,2,TRUE)</f>
        <v>9</v>
      </c>
      <c r="O27" s="1" t="str">
        <f>VLOOKUP($E27,'[4]Gui chi Quynh'!$C$11:$E$396,3,0)</f>
        <v>A1</v>
      </c>
      <c r="P27" s="9">
        <f>VLOOKUP(O27,Sheet1!$B$2:$C$12,2,TRUE)</f>
        <v>10</v>
      </c>
      <c r="Q27" s="1" t="str">
        <f>VLOOKUP($E27,'[5]Gui chi Quynh'!$C$11:$E$394,3,0)</f>
        <v>A1</v>
      </c>
      <c r="R27" s="9">
        <f>VLOOKUP(Q27,Sheet1!$B$2:$C$12,2,TRUE)</f>
        <v>10</v>
      </c>
      <c r="S27" s="1" t="str">
        <f>VLOOKUP($E27,'[6]Gui chi Quynh'!$C$11:$E$393,3,0)</f>
        <v>A4</v>
      </c>
      <c r="T27" s="9">
        <f>VLOOKUP(S27,Sheet1!$B$2:$C$12,2,TRUE)</f>
        <v>7</v>
      </c>
      <c r="U27" s="1" t="str">
        <f>VLOOKUP($E27,'[7]Gui chi Quynh'!$C$11:$E$392,3,0)</f>
        <v>A1</v>
      </c>
      <c r="V27" s="9">
        <f>VLOOKUP(U27,Sheet1!$B$2:$C$12,2,TRUE)</f>
        <v>10</v>
      </c>
      <c r="W27" s="1" t="str">
        <f>VLOOKUP($E27,'[8]Gui chi Quynh'!$C$11:$F$391,3,0)</f>
        <v>A1</v>
      </c>
      <c r="X27" s="9">
        <f>VLOOKUP(W27,Sheet1!$B$2:$C$12,2,TRUE)</f>
        <v>10</v>
      </c>
      <c r="Y27" s="1" t="str">
        <f>VLOOKUP($E27,'[9]Gui chi Quynh'!$C$11:$E$390,3,0)</f>
        <v>A1</v>
      </c>
      <c r="Z27" s="9">
        <f>VLOOKUP(Y27,Sheet1!$B$2:$C$12,2,TRUE)</f>
        <v>10</v>
      </c>
      <c r="AA27" s="1" t="str">
        <f>VLOOKUP($E27,'[10]Gui chi Quynh'!$C$11:$E$391,3,0)</f>
        <v>A1</v>
      </c>
      <c r="AB27" s="9">
        <f>VLOOKUP(AA27,Sheet1!$B$2:$C$12,2,TRUE)</f>
        <v>10</v>
      </c>
      <c r="AC27" s="241" t="str">
        <f>VLOOKUP(E27,Sheet2!$E$9:$AE$343,24,0)</f>
        <v>A1</v>
      </c>
      <c r="AD27" s="117">
        <f>VLOOKUP(AC27,Sheet1!$B$2:$C$12,2,TRUE)</f>
        <v>10</v>
      </c>
      <c r="AE27" s="241" t="str">
        <f>VLOOKUP(E27,Sheet2!$E$9:$AE$343,26,0)</f>
        <v>A1</v>
      </c>
      <c r="AF27" s="9">
        <f>VLOOKUP(AE27,Sheet1!$B$2:$C$12,2,TRUE)</f>
        <v>10</v>
      </c>
      <c r="AG27" s="169">
        <f t="shared" si="0"/>
        <v>9.5833333333333339</v>
      </c>
      <c r="AH27" s="241" t="str">
        <f>VLOOKUP(E27,'CAC DV GUI'!$C$5:$AF$401,27,0)</f>
        <v>Tốt</v>
      </c>
      <c r="AI27" s="241" t="str">
        <f>VLOOKUP(E27,'CAC DV GUI'!$C$5:$AF$401,28,0)</f>
        <v>Tốt</v>
      </c>
      <c r="AJ27" s="241">
        <f>VLOOKUP(E27,'CAC DV GUI'!$C$5:$AF$401,29,0)</f>
        <v>0</v>
      </c>
      <c r="AK27" s="117"/>
      <c r="AL27" s="117"/>
      <c r="AM27" s="117" t="str">
        <f t="shared" si="2"/>
        <v>Tốt</v>
      </c>
      <c r="AN27" s="117"/>
      <c r="AO27" s="556"/>
    </row>
    <row r="28" spans="1:41" s="72" customFormat="1" ht="24.95" customHeight="1" x14ac:dyDescent="0.25">
      <c r="A28" s="41">
        <f>IF(E28="","",SUBTOTAL(3,$E$8:E28))</f>
        <v>21</v>
      </c>
      <c r="B28" s="41">
        <f>COUNTIF($F$8:F28,F28)</f>
        <v>9</v>
      </c>
      <c r="C28" s="43" t="s">
        <v>648</v>
      </c>
      <c r="D28" s="20" t="s">
        <v>210</v>
      </c>
      <c r="E28" s="44" t="s">
        <v>354</v>
      </c>
      <c r="F28" s="55" t="s">
        <v>1031</v>
      </c>
      <c r="G28" s="55" t="s">
        <v>1014</v>
      </c>
      <c r="H28" s="1" t="s">
        <v>643</v>
      </c>
      <c r="I28" s="1" t="str">
        <f>VLOOKUP($E28,'[1]Gui chi Quynh'!$C$11:$E$397,3,0)</f>
        <v>A3</v>
      </c>
      <c r="J28" s="9">
        <f>VLOOKUP(I28,Sheet1!$B$2:$C$12,2,TRUE)</f>
        <v>8</v>
      </c>
      <c r="K28" s="1" t="str">
        <f>VLOOKUP($E28,'[2]Gui chi Quynh'!$C$11:$E$397,3,0)</f>
        <v>A2</v>
      </c>
      <c r="L28" s="9">
        <f>VLOOKUP(K28,Sheet1!$B$2:$C$12,2,TRUE)</f>
        <v>9</v>
      </c>
      <c r="M28" s="1" t="str">
        <f>VLOOKUP($E28,'[3]Gui chi Quynh'!$C$11:$E$396,3,0)</f>
        <v>A2</v>
      </c>
      <c r="N28" s="9">
        <f>VLOOKUP(M28,Sheet1!$B$2:$C$12,2,TRUE)</f>
        <v>9</v>
      </c>
      <c r="O28" s="1" t="str">
        <f>VLOOKUP($E28,'[4]Gui chi Quynh'!$C$11:$E$396,3,0)</f>
        <v>A2</v>
      </c>
      <c r="P28" s="9">
        <f>VLOOKUP(O28,Sheet1!$B$2:$C$12,2,TRUE)</f>
        <v>9</v>
      </c>
      <c r="Q28" s="1" t="str">
        <f>VLOOKUP($E28,'[5]Gui chi Quynh'!$C$11:$E$394,3,0)</f>
        <v>A3</v>
      </c>
      <c r="R28" s="9">
        <f>VLOOKUP(Q28,Sheet1!$B$2:$C$12,2,TRUE)</f>
        <v>8</v>
      </c>
      <c r="S28" s="1" t="str">
        <f>VLOOKUP($E28,'[6]Gui chi Quynh'!$C$11:$E$393,3,0)</f>
        <v>A3</v>
      </c>
      <c r="T28" s="9">
        <f>VLOOKUP(S28,Sheet1!$B$2:$C$12,2,TRUE)</f>
        <v>8</v>
      </c>
      <c r="U28" s="1" t="str">
        <f>VLOOKUP($E28,'[7]Gui chi Quynh'!$C$11:$E$392,3,0)</f>
        <v>A3</v>
      </c>
      <c r="V28" s="9">
        <f>VLOOKUP(U28,Sheet1!$B$2:$C$12,2,TRUE)</f>
        <v>8</v>
      </c>
      <c r="W28" s="1" t="str">
        <f>VLOOKUP($E28,'[8]Gui chi Quynh'!$C$11:$F$391,3,0)</f>
        <v>A2</v>
      </c>
      <c r="X28" s="9">
        <f>VLOOKUP(W28,Sheet1!$B$2:$C$12,2,TRUE)</f>
        <v>9</v>
      </c>
      <c r="Y28" s="1" t="str">
        <f>VLOOKUP($E28,'[9]Gui chi Quynh'!$C$11:$E$390,3,0)</f>
        <v>A3</v>
      </c>
      <c r="Z28" s="9">
        <f>VLOOKUP(Y28,Sheet1!$B$2:$C$12,2,TRUE)</f>
        <v>8</v>
      </c>
      <c r="AA28" s="1" t="str">
        <f>VLOOKUP($E28,'[10]Gui chi Quynh'!$C$11:$E$391,3,0)</f>
        <v>A1</v>
      </c>
      <c r="AB28" s="9">
        <f>VLOOKUP(AA28,Sheet1!$B$2:$C$12,2,TRUE)</f>
        <v>10</v>
      </c>
      <c r="AC28" s="241" t="str">
        <f>VLOOKUP(E28,Sheet2!$E$9:$AE$343,24,0)</f>
        <v>A2</v>
      </c>
      <c r="AD28" s="117">
        <f>VLOOKUP(AC28,Sheet1!$B$2:$C$12,2,TRUE)</f>
        <v>9</v>
      </c>
      <c r="AE28" s="241" t="str">
        <f>VLOOKUP(E28,Sheet2!$E$9:$AE$343,26,0)</f>
        <v>A3</v>
      </c>
      <c r="AF28" s="9">
        <f>VLOOKUP(AE28,Sheet1!$B$2:$C$12,2,TRUE)</f>
        <v>8</v>
      </c>
      <c r="AG28" s="169">
        <f t="shared" si="0"/>
        <v>8.5833333333333339</v>
      </c>
      <c r="AH28" s="241" t="str">
        <f>VLOOKUP(E28,'CAC DV GUI'!$C$5:$AF$401,27,0)</f>
        <v>Tốt</v>
      </c>
      <c r="AI28" s="241" t="str">
        <f>VLOOKUP(E28,'CAC DV GUI'!$C$5:$AF$401,28,0)</f>
        <v>Tốt</v>
      </c>
      <c r="AJ28" s="241">
        <f>VLOOKUP(E28,'CAC DV GUI'!$C$5:$AF$401,29,0)</f>
        <v>0</v>
      </c>
      <c r="AK28" s="117"/>
      <c r="AL28" s="117"/>
      <c r="AM28" s="117" t="str">
        <f t="shared" si="2"/>
        <v>Tốt</v>
      </c>
      <c r="AN28" s="117"/>
      <c r="AO28" s="556"/>
    </row>
    <row r="29" spans="1:41" s="2" customFormat="1" ht="24.95" customHeight="1" x14ac:dyDescent="0.25">
      <c r="A29" s="41">
        <f>IF(E29="","",SUBTOTAL(3,$E$8:E29))</f>
        <v>22</v>
      </c>
      <c r="B29" s="41">
        <f>COUNTIF($F$8:F29,F29)</f>
        <v>10</v>
      </c>
      <c r="C29" s="43" t="s">
        <v>648</v>
      </c>
      <c r="D29" s="42" t="s">
        <v>2</v>
      </c>
      <c r="E29" s="41" t="s">
        <v>367</v>
      </c>
      <c r="F29" s="55" t="s">
        <v>1031</v>
      </c>
      <c r="G29" s="55" t="s">
        <v>1014</v>
      </c>
      <c r="H29" s="13" t="s">
        <v>643</v>
      </c>
      <c r="I29" s="1" t="str">
        <f>VLOOKUP($E29,'[1]Gui chi Quynh'!$C$11:$E$397,3,0)</f>
        <v>A3</v>
      </c>
      <c r="J29" s="9">
        <f>VLOOKUP(I29,Sheet1!$B$2:$C$12,2,TRUE)</f>
        <v>8</v>
      </c>
      <c r="K29" s="1" t="str">
        <f>VLOOKUP($E29,'[2]Gui chi Quynh'!$C$11:$E$397,3,0)</f>
        <v>A3</v>
      </c>
      <c r="L29" s="9">
        <f>VLOOKUP(K29,Sheet1!$B$2:$C$12,2,TRUE)</f>
        <v>8</v>
      </c>
      <c r="M29" s="1" t="str">
        <f>VLOOKUP($E29,'[3]Gui chi Quynh'!$C$11:$E$396,3,0)</f>
        <v>A3</v>
      </c>
      <c r="N29" s="9">
        <f>VLOOKUP(M29,Sheet1!$B$2:$C$12,2,TRUE)</f>
        <v>8</v>
      </c>
      <c r="O29" s="1" t="str">
        <f>VLOOKUP($E29,'[4]Gui chi Quynh'!$C$11:$E$396,3,0)</f>
        <v>A3</v>
      </c>
      <c r="P29" s="9">
        <f>VLOOKUP(O29,Sheet1!$B$2:$C$12,2,TRUE)</f>
        <v>8</v>
      </c>
      <c r="Q29" s="1" t="str">
        <f>VLOOKUP($E29,'[5]Gui chi Quynh'!$C$11:$E$394,3,0)</f>
        <v>A3</v>
      </c>
      <c r="R29" s="9">
        <f>VLOOKUP(Q29,Sheet1!$B$2:$C$12,2,TRUE)</f>
        <v>8</v>
      </c>
      <c r="S29" s="1" t="str">
        <f>VLOOKUP($E29,'[6]Gui chi Quynh'!$C$11:$E$393,3,0)</f>
        <v>A3</v>
      </c>
      <c r="T29" s="9">
        <f>VLOOKUP(S29,Sheet1!$B$2:$C$12,2,TRUE)</f>
        <v>8</v>
      </c>
      <c r="U29" s="1" t="str">
        <f>VLOOKUP($E29,'[7]Gui chi Quynh'!$C$11:$E$392,3,0)</f>
        <v>A3</v>
      </c>
      <c r="V29" s="9">
        <f>VLOOKUP(U29,Sheet1!$B$2:$C$12,2,TRUE)</f>
        <v>8</v>
      </c>
      <c r="W29" s="1" t="str">
        <f>VLOOKUP($E29,'[8]Gui chi Quynh'!$C$11:$F$391,3,0)</f>
        <v>A3</v>
      </c>
      <c r="X29" s="9">
        <f>VLOOKUP(W29,Sheet1!$B$2:$C$12,2,TRUE)</f>
        <v>8</v>
      </c>
      <c r="Y29" s="1" t="str">
        <f>VLOOKUP($E29,'[9]Gui chi Quynh'!$C$11:$E$390,3,0)</f>
        <v>A3</v>
      </c>
      <c r="Z29" s="9">
        <f>VLOOKUP(Y29,Sheet1!$B$2:$C$12,2,TRUE)</f>
        <v>8</v>
      </c>
      <c r="AA29" s="1" t="str">
        <f>VLOOKUP($E29,'[10]Gui chi Quynh'!$C$11:$E$391,3,0)</f>
        <v>A1</v>
      </c>
      <c r="AB29" s="9">
        <f>VLOOKUP(AA29,Sheet1!$B$2:$C$12,2,TRUE)</f>
        <v>10</v>
      </c>
      <c r="AC29" s="241" t="str">
        <f>VLOOKUP(E29,Sheet2!$E$9:$AE$343,24,0)</f>
        <v>A1</v>
      </c>
      <c r="AD29" s="117">
        <f>VLOOKUP(AC29,Sheet1!$B$2:$C$12,2,TRUE)</f>
        <v>10</v>
      </c>
      <c r="AE29" s="241" t="str">
        <f>VLOOKUP(E29,Sheet2!$E$9:$AE$343,26,0)</f>
        <v>A1</v>
      </c>
      <c r="AF29" s="9">
        <f>VLOOKUP(AE29,Sheet1!$B$2:$C$12,2,TRUE)</f>
        <v>10</v>
      </c>
      <c r="AG29" s="169">
        <f t="shared" si="0"/>
        <v>8.5</v>
      </c>
      <c r="AH29" s="241" t="str">
        <f>VLOOKUP(E29,'CAC DV GUI'!$C$5:$AF$401,27,0)</f>
        <v>Tốt</v>
      </c>
      <c r="AI29" s="241" t="str">
        <f>VLOOKUP(E29,'CAC DV GUI'!$C$5:$AF$401,28,0)</f>
        <v>Tốt</v>
      </c>
      <c r="AJ29" s="241">
        <f>VLOOKUP(E29,'CAC DV GUI'!$C$5:$AF$401,29,0)</f>
        <v>0</v>
      </c>
      <c r="AK29" s="117"/>
      <c r="AL29" s="117"/>
      <c r="AM29" s="117" t="str">
        <f t="shared" si="2"/>
        <v>Tốt</v>
      </c>
      <c r="AN29" s="117"/>
      <c r="AO29" s="556"/>
    </row>
    <row r="30" spans="1:41" s="72" customFormat="1" ht="24.95" customHeight="1" x14ac:dyDescent="0.25">
      <c r="A30" s="41">
        <f>IF(E30="","",SUBTOTAL(3,$E$8:E30))</f>
        <v>23</v>
      </c>
      <c r="B30" s="41">
        <f>COUNTIF($F$8:F30,F30)</f>
        <v>11</v>
      </c>
      <c r="C30" s="43" t="s">
        <v>648</v>
      </c>
      <c r="D30" s="73" t="s">
        <v>97</v>
      </c>
      <c r="E30" s="74" t="s">
        <v>359</v>
      </c>
      <c r="F30" s="55" t="s">
        <v>1031</v>
      </c>
      <c r="G30" s="55" t="s">
        <v>1014</v>
      </c>
      <c r="H30" s="7" t="s">
        <v>644</v>
      </c>
      <c r="I30" s="1" t="str">
        <f>VLOOKUP($E30,'[1]Gui chi Quynh'!$C$11:$E$397,3,0)</f>
        <v>A2</v>
      </c>
      <c r="J30" s="9">
        <f>VLOOKUP(I30,Sheet1!$B$2:$C$12,2,TRUE)</f>
        <v>9</v>
      </c>
      <c r="K30" s="1" t="str">
        <f>VLOOKUP($E30,'[2]Gui chi Quynh'!$C$11:$E$397,3,0)</f>
        <v>A2</v>
      </c>
      <c r="L30" s="9">
        <f>VLOOKUP(K30,Sheet1!$B$2:$C$12,2,TRUE)</f>
        <v>9</v>
      </c>
      <c r="M30" s="1" t="str">
        <f>VLOOKUP($E30,'[3]Gui chi Quynh'!$C$11:$E$396,3,0)</f>
        <v>A3</v>
      </c>
      <c r="N30" s="9">
        <f>VLOOKUP(M30,Sheet1!$B$2:$C$12,2,TRUE)</f>
        <v>8</v>
      </c>
      <c r="O30" s="1" t="str">
        <f>VLOOKUP($E30,'[4]Gui chi Quynh'!$C$11:$E$396,3,0)</f>
        <v>A1</v>
      </c>
      <c r="P30" s="9">
        <f>VLOOKUP(O30,Sheet1!$B$2:$C$12,2,TRUE)</f>
        <v>10</v>
      </c>
      <c r="Q30" s="1" t="str">
        <f>VLOOKUP($E30,'[5]Gui chi Quynh'!$C$11:$E$394,3,0)</f>
        <v>A2</v>
      </c>
      <c r="R30" s="9">
        <f>VLOOKUP(Q30,Sheet1!$B$2:$C$12,2,TRUE)</f>
        <v>9</v>
      </c>
      <c r="S30" s="1" t="str">
        <f>VLOOKUP($E30,'[6]Gui chi Quynh'!$C$11:$E$393,3,0)</f>
        <v>A3</v>
      </c>
      <c r="T30" s="9">
        <f>VLOOKUP(S30,Sheet1!$B$2:$C$12,2,TRUE)</f>
        <v>8</v>
      </c>
      <c r="U30" s="1" t="str">
        <f>VLOOKUP($E30,'[7]Gui chi Quynh'!$C$11:$E$392,3,0)</f>
        <v>A2</v>
      </c>
      <c r="V30" s="9">
        <f>VLOOKUP(U30,Sheet1!$B$2:$C$12,2,TRUE)</f>
        <v>9</v>
      </c>
      <c r="W30" s="1" t="str">
        <f>VLOOKUP($E30,'[8]Gui chi Quynh'!$C$11:$F$391,3,0)</f>
        <v>A1</v>
      </c>
      <c r="X30" s="9">
        <f>VLOOKUP(W30,Sheet1!$B$2:$C$12,2,TRUE)</f>
        <v>10</v>
      </c>
      <c r="Y30" s="1" t="str">
        <f>VLOOKUP($E30,'[9]Gui chi Quynh'!$C$11:$E$390,3,0)</f>
        <v>A1</v>
      </c>
      <c r="Z30" s="9">
        <f>VLOOKUP(Y30,Sheet1!$B$2:$C$12,2,TRUE)</f>
        <v>10</v>
      </c>
      <c r="AA30" s="1" t="str">
        <f>VLOOKUP($E30,'[10]Gui chi Quynh'!$C$11:$E$391,3,0)</f>
        <v>A1</v>
      </c>
      <c r="AB30" s="9">
        <f>VLOOKUP(AA30,Sheet1!$B$2:$C$12,2,TRUE)</f>
        <v>10</v>
      </c>
      <c r="AC30" s="241" t="str">
        <f>VLOOKUP(E30,Sheet2!$E$9:$AE$343,24,0)</f>
        <v>A1</v>
      </c>
      <c r="AD30" s="117">
        <f>VLOOKUP(AC30,Sheet1!$B$2:$C$12,2,TRUE)</f>
        <v>10</v>
      </c>
      <c r="AE30" s="241" t="str">
        <f>VLOOKUP(E30,Sheet2!$E$9:$AE$343,26,0)</f>
        <v>A2</v>
      </c>
      <c r="AF30" s="9">
        <f>VLOOKUP(AE30,Sheet1!$B$2:$C$12,2,TRUE)</f>
        <v>9</v>
      </c>
      <c r="AG30" s="169">
        <f t="shared" si="0"/>
        <v>9.25</v>
      </c>
      <c r="AH30" s="241" t="str">
        <f>VLOOKUP(E30,'CAC DV GUI'!$C$5:$AF$401,27,0)</f>
        <v>Tốt</v>
      </c>
      <c r="AI30" s="241" t="str">
        <f>VLOOKUP(E30,'CAC DV GUI'!$C$5:$AF$401,28,0)</f>
        <v>Tốt</v>
      </c>
      <c r="AJ30" s="241">
        <f>VLOOKUP(E30,'CAC DV GUI'!$C$5:$AF$401,29,0)</f>
        <v>0</v>
      </c>
      <c r="AK30" s="117"/>
      <c r="AL30" s="117"/>
      <c r="AM30" s="117" t="str">
        <f t="shared" si="2"/>
        <v>Tốt</v>
      </c>
      <c r="AN30" s="117"/>
      <c r="AO30" s="557"/>
    </row>
    <row r="31" spans="1:41" s="72" customFormat="1" ht="24.95" customHeight="1" x14ac:dyDescent="0.25">
      <c r="A31" s="41">
        <f>IF(E31="","",SUBTOTAL(3,$E$8:E31))</f>
        <v>24</v>
      </c>
      <c r="B31" s="41">
        <f>COUNTIF($F$8:F31,F31)</f>
        <v>12</v>
      </c>
      <c r="C31" s="43" t="s">
        <v>648</v>
      </c>
      <c r="D31" s="73" t="s">
        <v>4</v>
      </c>
      <c r="E31" s="74" t="s">
        <v>360</v>
      </c>
      <c r="F31" s="55" t="s">
        <v>1031</v>
      </c>
      <c r="G31" s="55" t="s">
        <v>1014</v>
      </c>
      <c r="H31" s="7" t="s">
        <v>644</v>
      </c>
      <c r="I31" s="1" t="str">
        <f>VLOOKUP($E31,'[1]Gui chi Quynh'!$C$11:$E$397,3,0)</f>
        <v>A3</v>
      </c>
      <c r="J31" s="9">
        <f>VLOOKUP(I31,Sheet1!$B$2:$C$12,2,TRUE)</f>
        <v>8</v>
      </c>
      <c r="K31" s="1" t="str">
        <f>VLOOKUP($E31,'[2]Gui chi Quynh'!$C$11:$E$397,3,0)</f>
        <v>A2</v>
      </c>
      <c r="L31" s="9">
        <f>VLOOKUP(K31,Sheet1!$B$2:$C$12,2,TRUE)</f>
        <v>9</v>
      </c>
      <c r="M31" s="1" t="str">
        <f>VLOOKUP($E31,'[3]Gui chi Quynh'!$C$11:$E$396,3,0)</f>
        <v>A2</v>
      </c>
      <c r="N31" s="9">
        <f>VLOOKUP(M31,Sheet1!$B$2:$C$12,2,TRUE)</f>
        <v>9</v>
      </c>
      <c r="O31" s="1" t="str">
        <f>VLOOKUP($E31,'[4]Gui chi Quynh'!$C$11:$E$396,3,0)</f>
        <v>A1</v>
      </c>
      <c r="P31" s="9">
        <f>VLOOKUP(O31,Sheet1!$B$2:$C$12,2,TRUE)</f>
        <v>10</v>
      </c>
      <c r="Q31" s="1" t="str">
        <f>VLOOKUP($E31,'[5]Gui chi Quynh'!$C$11:$E$394,3,0)</f>
        <v>A2</v>
      </c>
      <c r="R31" s="9">
        <f>VLOOKUP(Q31,Sheet1!$B$2:$C$12,2,TRUE)</f>
        <v>9</v>
      </c>
      <c r="S31" s="1" t="str">
        <f>VLOOKUP($E31,'[6]Gui chi Quynh'!$C$11:$E$393,3,0)</f>
        <v>A3</v>
      </c>
      <c r="T31" s="9">
        <f>VLOOKUP(S31,Sheet1!$B$2:$C$12,2,TRUE)</f>
        <v>8</v>
      </c>
      <c r="U31" s="1" t="str">
        <f>VLOOKUP($E31,'[7]Gui chi Quynh'!$C$11:$E$392,3,0)</f>
        <v>A1</v>
      </c>
      <c r="V31" s="9">
        <f>VLOOKUP(U31,Sheet1!$B$2:$C$12,2,TRUE)</f>
        <v>10</v>
      </c>
      <c r="W31" s="1" t="str">
        <f>VLOOKUP($E31,'[8]Gui chi Quynh'!$C$11:$F$391,3,0)</f>
        <v>A2</v>
      </c>
      <c r="X31" s="9">
        <f>VLOOKUP(W31,Sheet1!$B$2:$C$12,2,TRUE)</f>
        <v>9</v>
      </c>
      <c r="Y31" s="1" t="str">
        <f>VLOOKUP($E31,'[9]Gui chi Quynh'!$C$11:$E$390,3,0)</f>
        <v>A1</v>
      </c>
      <c r="Z31" s="9">
        <f>VLOOKUP(Y31,Sheet1!$B$2:$C$12,2,TRUE)</f>
        <v>10</v>
      </c>
      <c r="AA31" s="1" t="str">
        <f>VLOOKUP($E31,'[10]Gui chi Quynh'!$C$11:$E$391,3,0)</f>
        <v>A1</v>
      </c>
      <c r="AB31" s="9">
        <f>VLOOKUP(AA31,Sheet1!$B$2:$C$12,2,TRUE)</f>
        <v>10</v>
      </c>
      <c r="AC31" s="241" t="str">
        <f>VLOOKUP(E31,Sheet2!$E$9:$AE$343,24,0)</f>
        <v>A1</v>
      </c>
      <c r="AD31" s="117">
        <f>VLOOKUP(AC31,Sheet1!$B$2:$C$12,2,TRUE)</f>
        <v>10</v>
      </c>
      <c r="AE31" s="241" t="str">
        <f>VLOOKUP(E31,Sheet2!$E$9:$AE$343,26,0)</f>
        <v>A1</v>
      </c>
      <c r="AF31" s="9">
        <f>VLOOKUP(AE31,Sheet1!$B$2:$C$12,2,TRUE)</f>
        <v>10</v>
      </c>
      <c r="AG31" s="169">
        <f t="shared" si="0"/>
        <v>9.3333333333333339</v>
      </c>
      <c r="AH31" s="241" t="str">
        <f>VLOOKUP(E31,'CAC DV GUI'!$C$5:$AF$401,27,0)</f>
        <v>Xuất sắc</v>
      </c>
      <c r="AI31" s="241" t="str">
        <f>VLOOKUP(E31,'CAC DV GUI'!$C$5:$AF$401,28,0)</f>
        <v>Tốt</v>
      </c>
      <c r="AJ31" s="241">
        <f>VLOOKUP(E31,'CAC DV GUI'!$C$5:$AF$401,29,0)</f>
        <v>0</v>
      </c>
      <c r="AK31" s="117"/>
      <c r="AL31" s="117"/>
      <c r="AM31" s="117" t="str">
        <f t="shared" si="2"/>
        <v>Tốt</v>
      </c>
      <c r="AN31" s="117"/>
      <c r="AO31" s="557"/>
    </row>
    <row r="32" spans="1:41" s="72" customFormat="1" ht="24.95" customHeight="1" x14ac:dyDescent="0.25">
      <c r="A32" s="41">
        <f>IF(E32="","",SUBTOTAL(3,$E$8:E32))</f>
        <v>25</v>
      </c>
      <c r="B32" s="41">
        <f>COUNTIF($F$8:F32,F32)</f>
        <v>13</v>
      </c>
      <c r="C32" s="43" t="s">
        <v>648</v>
      </c>
      <c r="D32" s="73" t="s">
        <v>177</v>
      </c>
      <c r="E32" s="74" t="s">
        <v>357</v>
      </c>
      <c r="F32" s="55" t="s">
        <v>1031</v>
      </c>
      <c r="G32" s="55" t="s">
        <v>1014</v>
      </c>
      <c r="H32" s="7" t="s">
        <v>644</v>
      </c>
      <c r="I32" s="1" t="str">
        <f>VLOOKUP($E32,'[1]Gui chi Quynh'!$C$11:$E$397,3,0)</f>
        <v>A2</v>
      </c>
      <c r="J32" s="9">
        <f>VLOOKUP(I32,Sheet1!$B$2:$C$12,2,TRUE)</f>
        <v>9</v>
      </c>
      <c r="K32" s="1" t="str">
        <f>VLOOKUP($E32,'[2]Gui chi Quynh'!$C$11:$E$397,3,0)</f>
        <v>A1</v>
      </c>
      <c r="L32" s="9">
        <f>VLOOKUP(K32,Sheet1!$B$2:$C$12,2,TRUE)</f>
        <v>10</v>
      </c>
      <c r="M32" s="1" t="str">
        <f>VLOOKUP($E32,'[3]Gui chi Quynh'!$C$11:$E$396,3,0)</f>
        <v>A2</v>
      </c>
      <c r="N32" s="9">
        <f>VLOOKUP(M32,Sheet1!$B$2:$C$12,2,TRUE)</f>
        <v>9</v>
      </c>
      <c r="O32" s="1" t="str">
        <f>VLOOKUP($E32,'[4]Gui chi Quynh'!$C$11:$E$396,3,0)</f>
        <v>A3</v>
      </c>
      <c r="P32" s="9">
        <f>VLOOKUP(O32,Sheet1!$B$2:$C$12,2,TRUE)</f>
        <v>8</v>
      </c>
      <c r="Q32" s="1" t="str">
        <f>VLOOKUP($E32,'[5]Gui chi Quynh'!$C$11:$E$394,3,0)</f>
        <v>A3</v>
      </c>
      <c r="R32" s="9">
        <f>VLOOKUP(Q32,Sheet1!$B$2:$C$12,2,TRUE)</f>
        <v>8</v>
      </c>
      <c r="S32" s="1" t="str">
        <f>VLOOKUP($E32,'[6]Gui chi Quynh'!$C$11:$E$393,3,0)</f>
        <v>A4</v>
      </c>
      <c r="T32" s="9">
        <f>VLOOKUP(S32,Sheet1!$B$2:$C$12,2,TRUE)</f>
        <v>7</v>
      </c>
      <c r="U32" s="1" t="str">
        <f>VLOOKUP($E32,'[7]Gui chi Quynh'!$C$11:$E$392,3,0)</f>
        <v>A1</v>
      </c>
      <c r="V32" s="9">
        <f>VLOOKUP(U32,Sheet1!$B$2:$C$12,2,TRUE)</f>
        <v>10</v>
      </c>
      <c r="W32" s="1" t="str">
        <f>VLOOKUP($E32,'[8]Gui chi Quynh'!$C$11:$F$391,3,0)</f>
        <v>A3</v>
      </c>
      <c r="X32" s="9">
        <f>VLOOKUP(W32,Sheet1!$B$2:$C$12,2,TRUE)</f>
        <v>8</v>
      </c>
      <c r="Y32" s="1" t="str">
        <f>VLOOKUP($E32,'[9]Gui chi Quynh'!$C$11:$E$390,3,0)</f>
        <v>A3</v>
      </c>
      <c r="Z32" s="9">
        <f>VLOOKUP(Y32,Sheet1!$B$2:$C$12,2,TRUE)</f>
        <v>8</v>
      </c>
      <c r="AA32" s="1" t="str">
        <f>VLOOKUP($E32,'[10]Gui chi Quynh'!$C$11:$E$391,3,0)</f>
        <v>A1</v>
      </c>
      <c r="AB32" s="9">
        <f>VLOOKUP(AA32,Sheet1!$B$2:$C$12,2,TRUE)</f>
        <v>10</v>
      </c>
      <c r="AC32" s="241" t="str">
        <f>VLOOKUP(E32,Sheet2!$E$9:$AE$343,24,0)</f>
        <v>A1</v>
      </c>
      <c r="AD32" s="117">
        <f>VLOOKUP(AC32,Sheet1!$B$2:$C$12,2,TRUE)</f>
        <v>10</v>
      </c>
      <c r="AE32" s="241" t="str">
        <f>VLOOKUP(E32,Sheet2!$E$9:$AE$343,26,0)</f>
        <v>A1</v>
      </c>
      <c r="AF32" s="9">
        <f>VLOOKUP(AE32,Sheet1!$B$2:$C$12,2,TRUE)</f>
        <v>10</v>
      </c>
      <c r="AG32" s="169">
        <f t="shared" si="0"/>
        <v>8.9166666666666661</v>
      </c>
      <c r="AH32" s="241" t="str">
        <f>VLOOKUP(E32,'CAC DV GUI'!$C$5:$AF$401,27,0)</f>
        <v>Tốt</v>
      </c>
      <c r="AI32" s="241" t="str">
        <f>VLOOKUP(E32,'CAC DV GUI'!$C$5:$AF$401,28,0)</f>
        <v>Tốt</v>
      </c>
      <c r="AJ32" s="241">
        <f>VLOOKUP(E32,'CAC DV GUI'!$C$5:$AF$401,29,0)</f>
        <v>0</v>
      </c>
      <c r="AK32" s="117"/>
      <c r="AL32" s="117"/>
      <c r="AM32" s="117" t="str">
        <f t="shared" si="2"/>
        <v>Tốt</v>
      </c>
      <c r="AN32" s="117"/>
      <c r="AO32" s="557"/>
    </row>
    <row r="33" spans="1:41" s="2" customFormat="1" ht="24.95" customHeight="1" x14ac:dyDescent="0.25">
      <c r="A33" s="41">
        <f>IF(E33="","",SUBTOTAL(3,$E$8:E33))</f>
        <v>26</v>
      </c>
      <c r="B33" s="41">
        <f>COUNTIF($F$8:F33,F33)</f>
        <v>14</v>
      </c>
      <c r="C33" s="43" t="s">
        <v>649</v>
      </c>
      <c r="D33" s="73" t="s">
        <v>228</v>
      </c>
      <c r="E33" s="74" t="s">
        <v>358</v>
      </c>
      <c r="F33" s="55" t="s">
        <v>1031</v>
      </c>
      <c r="G33" s="55" t="s">
        <v>1014</v>
      </c>
      <c r="H33" s="7" t="s">
        <v>644</v>
      </c>
      <c r="I33" s="1" t="str">
        <f>VLOOKUP($E33,'[1]Gui chi Quynh'!$C$11:$E$397,3,0)</f>
        <v>A1</v>
      </c>
      <c r="J33" s="9">
        <f>VLOOKUP(I33,Sheet1!$B$2:$C$12,2,TRUE)</f>
        <v>10</v>
      </c>
      <c r="K33" s="1" t="str">
        <f>VLOOKUP($E33,'[2]Gui chi Quynh'!$C$11:$E$397,3,0)</f>
        <v>A3</v>
      </c>
      <c r="L33" s="9">
        <f>VLOOKUP(K33,Sheet1!$B$2:$C$12,2,TRUE)</f>
        <v>8</v>
      </c>
      <c r="M33" s="1" t="str">
        <f>VLOOKUP($E33,'[3]Gui chi Quynh'!$C$11:$E$396,3,0)</f>
        <v>A3</v>
      </c>
      <c r="N33" s="9">
        <f>VLOOKUP(M33,Sheet1!$B$2:$C$12,2,TRUE)</f>
        <v>8</v>
      </c>
      <c r="O33" s="1" t="str">
        <f>VLOOKUP($E33,'[4]Gui chi Quynh'!$C$11:$E$396,3,0)</f>
        <v>A2</v>
      </c>
      <c r="P33" s="9">
        <f>VLOOKUP(O33,Sheet1!$B$2:$C$12,2,TRUE)</f>
        <v>9</v>
      </c>
      <c r="Q33" s="1" t="str">
        <f>VLOOKUP($E33,'[5]Gui chi Quynh'!$C$11:$E$394,3,0)</f>
        <v>A2</v>
      </c>
      <c r="R33" s="9">
        <f>VLOOKUP(Q33,Sheet1!$B$2:$C$12,2,TRUE)</f>
        <v>9</v>
      </c>
      <c r="S33" s="1" t="str">
        <f>VLOOKUP($E33,'[6]Gui chi Quynh'!$C$11:$E$393,3,0)</f>
        <v>A3</v>
      </c>
      <c r="T33" s="9">
        <f>VLOOKUP(S33,Sheet1!$B$2:$C$12,2,TRUE)</f>
        <v>8</v>
      </c>
      <c r="U33" s="1" t="str">
        <f>VLOOKUP($E33,'[7]Gui chi Quynh'!$C$11:$E$392,3,0)</f>
        <v>A3</v>
      </c>
      <c r="V33" s="9">
        <f>VLOOKUP(U33,Sheet1!$B$2:$C$12,2,TRUE)</f>
        <v>8</v>
      </c>
      <c r="W33" s="1" t="str">
        <f>VLOOKUP($E33,'[8]Gui chi Quynh'!$C$11:$F$391,3,0)</f>
        <v>A3</v>
      </c>
      <c r="X33" s="9">
        <f>VLOOKUP(W33,Sheet1!$B$2:$C$12,2,TRUE)</f>
        <v>8</v>
      </c>
      <c r="Y33" s="1" t="str">
        <f>VLOOKUP($E33,'[9]Gui chi Quynh'!$C$11:$E$390,3,0)</f>
        <v>A1</v>
      </c>
      <c r="Z33" s="9">
        <f>VLOOKUP(Y33,Sheet1!$B$2:$C$12,2,TRUE)</f>
        <v>10</v>
      </c>
      <c r="AA33" s="1" t="str">
        <f>VLOOKUP($E33,'[10]Gui chi Quynh'!$C$11:$E$391,3,0)</f>
        <v>A1</v>
      </c>
      <c r="AB33" s="9">
        <f>VLOOKUP(AA33,Sheet1!$B$2:$C$12,2,TRUE)</f>
        <v>10</v>
      </c>
      <c r="AC33" s="241" t="str">
        <f>VLOOKUP(E33,Sheet2!$E$9:$AE$343,24,0)</f>
        <v>A1</v>
      </c>
      <c r="AD33" s="117">
        <f>VLOOKUP(AC33,Sheet1!$B$2:$C$12,2,TRUE)</f>
        <v>10</v>
      </c>
      <c r="AE33" s="241" t="str">
        <f>VLOOKUP(E33,Sheet2!$E$9:$AE$343,26,0)</f>
        <v>A3</v>
      </c>
      <c r="AF33" s="9">
        <f>VLOOKUP(AE33,Sheet1!$B$2:$C$12,2,TRUE)</f>
        <v>8</v>
      </c>
      <c r="AG33" s="169">
        <f t="shared" si="0"/>
        <v>8.8333333333333339</v>
      </c>
      <c r="AH33" s="241" t="str">
        <f>VLOOKUP(E33,'CAC DV GUI'!$C$5:$AF$401,27,0)</f>
        <v>Tốt</v>
      </c>
      <c r="AI33" s="241" t="str">
        <f>VLOOKUP(E33,'CAC DV GUI'!$C$5:$AF$401,28,0)</f>
        <v>Tốt</v>
      </c>
      <c r="AJ33" s="241">
        <f>VLOOKUP(E33,'CAC DV GUI'!$C$5:$AF$401,29,0)</f>
        <v>0</v>
      </c>
      <c r="AK33" s="117"/>
      <c r="AL33" s="117"/>
      <c r="AM33" s="117" t="str">
        <f t="shared" si="2"/>
        <v>Tốt</v>
      </c>
      <c r="AN33" s="117"/>
      <c r="AO33" s="557"/>
    </row>
    <row r="34" spans="1:41" s="72" customFormat="1" ht="24.95" customHeight="1" x14ac:dyDescent="0.25">
      <c r="A34" s="41">
        <f>IF(E34="","",SUBTOTAL(3,$E$8:E34))</f>
        <v>27</v>
      </c>
      <c r="B34" s="41">
        <f>COUNTIF($F$8:F34,F34)</f>
        <v>15</v>
      </c>
      <c r="C34" s="43" t="s">
        <v>649</v>
      </c>
      <c r="D34" s="73" t="s">
        <v>694</v>
      </c>
      <c r="E34" s="101" t="s">
        <v>695</v>
      </c>
      <c r="F34" s="55" t="s">
        <v>1031</v>
      </c>
      <c r="G34" s="55" t="s">
        <v>1014</v>
      </c>
      <c r="H34" s="7" t="s">
        <v>644</v>
      </c>
      <c r="I34" s="1" t="str">
        <f>VLOOKUP($E34,'[1]Gui chi Quynh'!$C$11:$E$397,3,0)</f>
        <v>A1</v>
      </c>
      <c r="J34" s="9">
        <f>VLOOKUP(I34,Sheet1!$B$2:$C$12,2,TRUE)</f>
        <v>10</v>
      </c>
      <c r="K34" s="1" t="str">
        <f>VLOOKUP($E34,'[2]Gui chi Quynh'!$C$11:$E$397,3,0)</f>
        <v>A3</v>
      </c>
      <c r="L34" s="9">
        <f>VLOOKUP(K34,Sheet1!$B$2:$C$12,2,TRUE)</f>
        <v>8</v>
      </c>
      <c r="M34" s="1" t="str">
        <f>VLOOKUP($E34,'[3]Gui chi Quynh'!$C$11:$E$396,3,0)</f>
        <v>A3</v>
      </c>
      <c r="N34" s="9">
        <f>VLOOKUP(M34,Sheet1!$B$2:$C$12,2,TRUE)</f>
        <v>8</v>
      </c>
      <c r="O34" s="1" t="str">
        <f>VLOOKUP($E34,'[4]Gui chi Quynh'!$C$11:$E$396,3,0)</f>
        <v>A2</v>
      </c>
      <c r="P34" s="9">
        <f>VLOOKUP(O34,Sheet1!$B$2:$C$12,2,TRUE)</f>
        <v>9</v>
      </c>
      <c r="Q34" s="1" t="str">
        <f>VLOOKUP($E34,'[5]Gui chi Quynh'!$C$11:$E$394,3,0)</f>
        <v>A2</v>
      </c>
      <c r="R34" s="9">
        <f>VLOOKUP(Q34,Sheet1!$B$2:$C$12,2,TRUE)</f>
        <v>9</v>
      </c>
      <c r="S34" s="1" t="str">
        <f>VLOOKUP($E34,'[6]Gui chi Quynh'!$C$11:$E$393,3,0)</f>
        <v>A3</v>
      </c>
      <c r="T34" s="9">
        <f>VLOOKUP(S34,Sheet1!$B$2:$C$12,2,TRUE)</f>
        <v>8</v>
      </c>
      <c r="U34" s="1" t="str">
        <f>VLOOKUP($E34,'[7]Gui chi Quynh'!$C$11:$E$392,3,0)</f>
        <v>A1</v>
      </c>
      <c r="V34" s="9">
        <f>VLOOKUP(U34,Sheet1!$B$2:$C$12,2,TRUE)</f>
        <v>10</v>
      </c>
      <c r="W34" s="1" t="str">
        <f>VLOOKUP($E34,'[8]Gui chi Quynh'!$C$11:$F$391,3,0)</f>
        <v>A1</v>
      </c>
      <c r="X34" s="9">
        <f>VLOOKUP(W34,Sheet1!$B$2:$C$12,2,TRUE)</f>
        <v>10</v>
      </c>
      <c r="Y34" s="1" t="str">
        <f>VLOOKUP($E34,'[9]Gui chi Quynh'!$C$11:$E$390,3,0)</f>
        <v>A2</v>
      </c>
      <c r="Z34" s="9">
        <f>VLOOKUP(Y34,Sheet1!$B$2:$C$12,2,TRUE)</f>
        <v>9</v>
      </c>
      <c r="AA34" s="1" t="str">
        <f>VLOOKUP($E34,'[10]Gui chi Quynh'!$C$11:$E$391,3,0)</f>
        <v>A1</v>
      </c>
      <c r="AB34" s="9">
        <f>VLOOKUP(AA34,Sheet1!$B$2:$C$12,2,TRUE)</f>
        <v>10</v>
      </c>
      <c r="AC34" s="241" t="str">
        <f>VLOOKUP(E34,Sheet2!$E$9:$AE$343,24,0)</f>
        <v>A1</v>
      </c>
      <c r="AD34" s="117">
        <f>VLOOKUP(AC34,Sheet1!$B$2:$C$12,2,TRUE)</f>
        <v>10</v>
      </c>
      <c r="AE34" s="241" t="str">
        <f>VLOOKUP(E34,Sheet2!$E$9:$AE$343,26,0)</f>
        <v>A1</v>
      </c>
      <c r="AF34" s="9">
        <f>VLOOKUP(AE34,Sheet1!$B$2:$C$12,2,TRUE)</f>
        <v>10</v>
      </c>
      <c r="AG34" s="169">
        <f t="shared" si="0"/>
        <v>9.25</v>
      </c>
      <c r="AH34" s="241" t="str">
        <f>VLOOKUP(E34,'CAC DV GUI'!$C$5:$AF$401,27,0)</f>
        <v>Tốt</v>
      </c>
      <c r="AI34" s="241" t="str">
        <f>VLOOKUP(E34,'CAC DV GUI'!$C$5:$AF$401,28,0)</f>
        <v>Xuất sắc</v>
      </c>
      <c r="AJ34" s="241">
        <f>VLOOKUP(E34,'CAC DV GUI'!$C$5:$AF$401,29,0)</f>
        <v>0</v>
      </c>
      <c r="AK34" s="117"/>
      <c r="AL34" s="117"/>
      <c r="AM34" s="117" t="str">
        <f t="shared" si="2"/>
        <v>Xuất sắc</v>
      </c>
      <c r="AN34" s="117"/>
      <c r="AO34" s="558"/>
    </row>
    <row r="35" spans="1:41" s="72" customFormat="1" ht="24.95" customHeight="1" x14ac:dyDescent="0.25">
      <c r="A35" s="41">
        <f>IF(E35="","",SUBTOTAL(3,$E$8:E35))</f>
        <v>28</v>
      </c>
      <c r="B35" s="41">
        <f>COUNTIF($F$8:F35,F35)</f>
        <v>16</v>
      </c>
      <c r="C35" s="43" t="s">
        <v>648</v>
      </c>
      <c r="D35" s="73" t="s">
        <v>710</v>
      </c>
      <c r="E35" s="101" t="s">
        <v>711</v>
      </c>
      <c r="F35" s="55" t="s">
        <v>1031</v>
      </c>
      <c r="G35" s="55" t="s">
        <v>1014</v>
      </c>
      <c r="H35" s="7" t="s">
        <v>644</v>
      </c>
      <c r="I35" s="1" t="str">
        <f>VLOOKUP($E35,'[1]Gui chi Quynh'!$C$11:$E$397,3,0)</f>
        <v>A4</v>
      </c>
      <c r="J35" s="9">
        <f>VLOOKUP(I35,Sheet1!$B$2:$C$12,2,TRUE)</f>
        <v>7</v>
      </c>
      <c r="K35" s="1" t="str">
        <f>VLOOKUP($E35,'[2]Gui chi Quynh'!$C$11:$E$397,3,0)</f>
        <v>A3</v>
      </c>
      <c r="L35" s="9">
        <f>VLOOKUP(K35,Sheet1!$B$2:$C$12,2,TRUE)</f>
        <v>8</v>
      </c>
      <c r="M35" s="1" t="str">
        <f>VLOOKUP($E35,'[3]Gui chi Quynh'!$C$11:$E$396,3,0)</f>
        <v>A3</v>
      </c>
      <c r="N35" s="9">
        <f>VLOOKUP(M35,Sheet1!$B$2:$C$12,2,TRUE)</f>
        <v>8</v>
      </c>
      <c r="O35" s="1" t="str">
        <f>VLOOKUP($E35,'[4]Gui chi Quynh'!$C$11:$E$396,3,0)</f>
        <v>A3</v>
      </c>
      <c r="P35" s="9">
        <f>VLOOKUP(O35,Sheet1!$B$2:$C$12,2,TRUE)</f>
        <v>8</v>
      </c>
      <c r="Q35" s="1" t="str">
        <f>VLOOKUP($E35,'[5]Gui chi Quynh'!$C$11:$E$394,3,0)</f>
        <v>A3</v>
      </c>
      <c r="R35" s="9">
        <f>VLOOKUP(Q35,Sheet1!$B$2:$C$12,2,TRUE)</f>
        <v>8</v>
      </c>
      <c r="S35" s="1" t="str">
        <f>VLOOKUP($E35,'[6]Gui chi Quynh'!$C$11:$E$393,3,0)</f>
        <v>A3</v>
      </c>
      <c r="T35" s="9">
        <f>VLOOKUP(S35,Sheet1!$B$2:$C$12,2,TRUE)</f>
        <v>8</v>
      </c>
      <c r="U35" s="1" t="str">
        <f>VLOOKUP($E35,'[7]Gui chi Quynh'!$C$11:$E$392,3,0)</f>
        <v>A3</v>
      </c>
      <c r="V35" s="9">
        <f>VLOOKUP(U35,Sheet1!$B$2:$C$12,2,TRUE)</f>
        <v>8</v>
      </c>
      <c r="W35" s="1" t="str">
        <f>VLOOKUP($E35,'[8]Gui chi Quynh'!$C$11:$F$391,3,0)</f>
        <v>A3</v>
      </c>
      <c r="X35" s="9">
        <f>VLOOKUP(W35,Sheet1!$B$2:$C$12,2,TRUE)</f>
        <v>8</v>
      </c>
      <c r="Y35" s="1" t="str">
        <f>VLOOKUP($E35,'[9]Gui chi Quynh'!$C$11:$E$390,3,0)</f>
        <v>A2</v>
      </c>
      <c r="Z35" s="9">
        <f>VLOOKUP(Y35,Sheet1!$B$2:$C$12,2,TRUE)</f>
        <v>9</v>
      </c>
      <c r="AA35" s="1" t="str">
        <f>VLOOKUP($E35,'[10]Gui chi Quynh'!$C$11:$E$391,3,0)</f>
        <v>A1</v>
      </c>
      <c r="AB35" s="9">
        <f>VLOOKUP(AA35,Sheet1!$B$2:$C$12,2,TRUE)</f>
        <v>10</v>
      </c>
      <c r="AC35" s="241" t="str">
        <f>VLOOKUP(E35,Sheet2!$E$9:$AE$343,24,0)</f>
        <v>A1</v>
      </c>
      <c r="AD35" s="117">
        <f>VLOOKUP(AC35,Sheet1!$B$2:$C$12,2,TRUE)</f>
        <v>10</v>
      </c>
      <c r="AE35" s="241" t="str">
        <f>VLOOKUP(E35,Sheet2!$E$9:$AE$343,26,0)</f>
        <v>A2</v>
      </c>
      <c r="AF35" s="9">
        <f>VLOOKUP(AE35,Sheet1!$B$2:$C$12,2,TRUE)</f>
        <v>9</v>
      </c>
      <c r="AG35" s="169">
        <f t="shared" si="0"/>
        <v>8.4166666666666661</v>
      </c>
      <c r="AH35" s="241" t="str">
        <f>VLOOKUP(E35,'CAC DV GUI'!$C$5:$AF$401,27,0)</f>
        <v>Tốt</v>
      </c>
      <c r="AI35" s="241" t="str">
        <f>VLOOKUP(E35,'CAC DV GUI'!$C$5:$AF$401,28,0)</f>
        <v>Tốt</v>
      </c>
      <c r="AJ35" s="241">
        <f>VLOOKUP(E35,'CAC DV GUI'!$C$5:$AF$401,29,0)</f>
        <v>0</v>
      </c>
      <c r="AK35" s="117"/>
      <c r="AL35" s="117"/>
      <c r="AM35" s="117" t="str">
        <f t="shared" si="2"/>
        <v>Tốt</v>
      </c>
      <c r="AN35" s="117"/>
      <c r="AO35" s="558"/>
    </row>
    <row r="36" spans="1:41" s="16" customFormat="1" ht="24.95" customHeight="1" x14ac:dyDescent="0.25">
      <c r="A36" s="41">
        <f>IF(E36="","",SUBTOTAL(3,$E$8:E36))</f>
        <v>29</v>
      </c>
      <c r="B36" s="41">
        <f>COUNTIF($F$8:F36,F36)</f>
        <v>1</v>
      </c>
      <c r="C36" s="43" t="s">
        <v>648</v>
      </c>
      <c r="D36" s="42" t="s">
        <v>24</v>
      </c>
      <c r="E36" s="34" t="s">
        <v>325</v>
      </c>
      <c r="F36" s="55" t="s">
        <v>1029</v>
      </c>
      <c r="G36" s="652" t="s">
        <v>1013</v>
      </c>
      <c r="H36" s="106" t="s">
        <v>643</v>
      </c>
      <c r="I36" s="1" t="str">
        <f>VLOOKUP($E36,'[1]Gui chi Quynh'!$C$11:$E$397,3,0)</f>
        <v>A1</v>
      </c>
      <c r="J36" s="9">
        <f>VLOOKUP(I36,Sheet1!$B$2:$C$12,2,TRUE)</f>
        <v>10</v>
      </c>
      <c r="K36" s="1" t="str">
        <f>VLOOKUP($E36,'[2]Gui chi Quynh'!$C$11:$E$397,3,0)</f>
        <v>A1</v>
      </c>
      <c r="L36" s="9">
        <f>VLOOKUP(K36,Sheet1!$B$2:$C$12,2,TRUE)</f>
        <v>10</v>
      </c>
      <c r="M36" s="1" t="str">
        <f>VLOOKUP($E36,'[3]Gui chi Quynh'!$C$11:$E$396,3,0)</f>
        <v>A1</v>
      </c>
      <c r="N36" s="9">
        <f>VLOOKUP(M36,Sheet1!$B$2:$C$12,2,TRUE)</f>
        <v>10</v>
      </c>
      <c r="O36" s="1" t="str">
        <f>VLOOKUP($E36,'[4]Gui chi Quynh'!$C$11:$E$396,3,0)</f>
        <v>A1</v>
      </c>
      <c r="P36" s="9">
        <f>VLOOKUP(O36,Sheet1!$B$2:$C$12,2,TRUE)</f>
        <v>10</v>
      </c>
      <c r="Q36" s="1" t="str">
        <f>VLOOKUP($E36,'[5]Gui chi Quynh'!$C$11:$E$394,3,0)</f>
        <v>A1</v>
      </c>
      <c r="R36" s="9">
        <f>VLOOKUP(Q36,Sheet1!$B$2:$C$12,2,TRUE)</f>
        <v>10</v>
      </c>
      <c r="S36" s="1" t="str">
        <f>VLOOKUP($E36,'[6]Gui chi Quynh'!$C$11:$E$393,3,0)</f>
        <v>A1</v>
      </c>
      <c r="T36" s="9">
        <f>VLOOKUP(S36,Sheet1!$B$2:$C$12,2,TRUE)</f>
        <v>10</v>
      </c>
      <c r="U36" s="1" t="str">
        <f>VLOOKUP($E36,'[7]Gui chi Quynh'!$C$11:$E$392,3,0)</f>
        <v>A1</v>
      </c>
      <c r="V36" s="9">
        <f>VLOOKUP(U36,Sheet1!$B$2:$C$12,2,TRUE)</f>
        <v>10</v>
      </c>
      <c r="W36" s="1" t="str">
        <f>VLOOKUP($E36,'[8]Gui chi Quynh'!$C$11:$F$391,3,0)</f>
        <v>A1</v>
      </c>
      <c r="X36" s="9">
        <f>VLOOKUP(W36,Sheet1!$B$2:$C$12,2,TRUE)</f>
        <v>10</v>
      </c>
      <c r="Y36" s="1" t="str">
        <f>VLOOKUP($E36,'[9]Gui chi Quynh'!$C$11:$E$390,3,0)</f>
        <v>A1</v>
      </c>
      <c r="Z36" s="9">
        <f>VLOOKUP(Y36,Sheet1!$B$2:$C$12,2,TRUE)</f>
        <v>10</v>
      </c>
      <c r="AA36" s="1" t="str">
        <f>VLOOKUP($E36,'[10]Gui chi Quynh'!$C$11:$E$391,3,0)</f>
        <v>A1</v>
      </c>
      <c r="AB36" s="9">
        <f>VLOOKUP(AA36,Sheet1!$B$2:$C$12,2,TRUE)</f>
        <v>10</v>
      </c>
      <c r="AC36" s="241" t="str">
        <f>VLOOKUP(E36,Sheet2!$E$9:$AE$343,24,0)</f>
        <v>A1</v>
      </c>
      <c r="AD36" s="117">
        <f>VLOOKUP(AC36,Sheet1!$B$2:$C$12,2,TRUE)</f>
        <v>10</v>
      </c>
      <c r="AE36" s="241" t="str">
        <f>VLOOKUP(E36,Sheet2!$E$9:$AE$343,26,0)</f>
        <v>A1</v>
      </c>
      <c r="AF36" s="9">
        <f>VLOOKUP(AE36,Sheet1!$B$2:$C$12,2,TRUE)</f>
        <v>10</v>
      </c>
      <c r="AG36" s="169">
        <f t="shared" si="0"/>
        <v>10</v>
      </c>
      <c r="AH36" s="241" t="s">
        <v>807</v>
      </c>
      <c r="AI36" s="241" t="s">
        <v>833</v>
      </c>
      <c r="AJ36" s="241"/>
      <c r="AK36" s="117" t="s">
        <v>833</v>
      </c>
      <c r="AL36" s="117"/>
      <c r="AM36" s="117" t="s">
        <v>833</v>
      </c>
      <c r="AN36" s="117"/>
      <c r="AO36" s="556"/>
    </row>
    <row r="37" spans="1:41" s="16" customFormat="1" ht="24.95" customHeight="1" x14ac:dyDescent="0.25">
      <c r="A37" s="41">
        <f>IF(E37="","",SUBTOTAL(3,$E$8:E37))</f>
        <v>30</v>
      </c>
      <c r="B37" s="41">
        <f>COUNTIF($F$8:F37,F37)</f>
        <v>2</v>
      </c>
      <c r="C37" s="43" t="s">
        <v>648</v>
      </c>
      <c r="D37" s="42" t="s">
        <v>37</v>
      </c>
      <c r="E37" s="41" t="s">
        <v>499</v>
      </c>
      <c r="F37" s="55" t="s">
        <v>1029</v>
      </c>
      <c r="G37" s="652" t="s">
        <v>1013</v>
      </c>
      <c r="H37" s="106" t="s">
        <v>643</v>
      </c>
      <c r="I37" s="1" t="str">
        <f>VLOOKUP($E37,'[1]Gui chi Quynh'!$C$11:$E$397,3,0)</f>
        <v>A1</v>
      </c>
      <c r="J37" s="9">
        <f>VLOOKUP(I37,Sheet1!$B$2:$C$12,2,TRUE)</f>
        <v>10</v>
      </c>
      <c r="K37" s="1" t="str">
        <f>VLOOKUP($E37,'[2]Gui chi Quynh'!$C$11:$E$397,3,0)</f>
        <v>A1</v>
      </c>
      <c r="L37" s="9">
        <f>VLOOKUP(K37,Sheet1!$B$2:$C$12,2,TRUE)</f>
        <v>10</v>
      </c>
      <c r="M37" s="1" t="str">
        <f>VLOOKUP($E37,'[3]Gui chi Quynh'!$C$11:$E$396,3,0)</f>
        <v>A1</v>
      </c>
      <c r="N37" s="9">
        <f>VLOOKUP(M37,Sheet1!$B$2:$C$12,2,TRUE)</f>
        <v>10</v>
      </c>
      <c r="O37" s="1" t="str">
        <f>VLOOKUP($E37,'[4]Gui chi Quynh'!$C$11:$E$396,3,0)</f>
        <v>A1</v>
      </c>
      <c r="P37" s="9">
        <f>VLOOKUP(O37,Sheet1!$B$2:$C$12,2,TRUE)</f>
        <v>10</v>
      </c>
      <c r="Q37" s="1" t="str">
        <f>VLOOKUP($E37,'[5]Gui chi Quynh'!$C$11:$E$394,3,0)</f>
        <v>A1</v>
      </c>
      <c r="R37" s="9">
        <f>VLOOKUP(Q37,Sheet1!$B$2:$C$12,2,TRUE)</f>
        <v>10</v>
      </c>
      <c r="S37" s="1" t="str">
        <f>VLOOKUP($E37,'[6]Gui chi Quynh'!$C$11:$E$393,3,0)</f>
        <v>A1</v>
      </c>
      <c r="T37" s="9">
        <f>VLOOKUP(S37,Sheet1!$B$2:$C$12,2,TRUE)</f>
        <v>10</v>
      </c>
      <c r="U37" s="1" t="str">
        <f>VLOOKUP($E37,'[7]Gui chi Quynh'!$C$11:$E$392,3,0)</f>
        <v>A1</v>
      </c>
      <c r="V37" s="9">
        <f>VLOOKUP(U37,Sheet1!$B$2:$C$12,2,TRUE)</f>
        <v>10</v>
      </c>
      <c r="W37" s="1" t="str">
        <f>VLOOKUP($E37,'[8]Gui chi Quynh'!$C$11:$F$391,3,0)</f>
        <v>A1</v>
      </c>
      <c r="X37" s="9">
        <f>VLOOKUP(W37,Sheet1!$B$2:$C$12,2,TRUE)</f>
        <v>10</v>
      </c>
      <c r="Y37" s="1" t="str">
        <f>VLOOKUP($E37,'[9]Gui chi Quynh'!$C$11:$E$390,3,0)</f>
        <v>A1</v>
      </c>
      <c r="Z37" s="9">
        <f>VLOOKUP(Y37,Sheet1!$B$2:$C$12,2,TRUE)</f>
        <v>10</v>
      </c>
      <c r="AA37" s="1" t="str">
        <f>VLOOKUP($E37,'[10]Gui chi Quynh'!$C$11:$E$391,3,0)</f>
        <v>A1</v>
      </c>
      <c r="AB37" s="9">
        <f>VLOOKUP(AA37,Sheet1!$B$2:$C$12,2,TRUE)</f>
        <v>10</v>
      </c>
      <c r="AC37" s="241" t="str">
        <f>VLOOKUP(E37,Sheet2!$E$9:$AE$343,24,0)</f>
        <v>A1</v>
      </c>
      <c r="AD37" s="117">
        <f>VLOOKUP(AC37,Sheet1!$B$2:$C$12,2,TRUE)</f>
        <v>10</v>
      </c>
      <c r="AE37" s="241" t="str">
        <f>VLOOKUP(E37,Sheet2!$E$9:$AE$343,26,0)</f>
        <v>A1</v>
      </c>
      <c r="AF37" s="9">
        <f>VLOOKUP(AE37,Sheet1!$B$2:$C$12,2,TRUE)</f>
        <v>10</v>
      </c>
      <c r="AG37" s="169">
        <f t="shared" si="0"/>
        <v>10</v>
      </c>
      <c r="AH37" s="241" t="s">
        <v>807</v>
      </c>
      <c r="AI37" s="241" t="s">
        <v>833</v>
      </c>
      <c r="AJ37" s="241"/>
      <c r="AK37" s="117" t="s">
        <v>833</v>
      </c>
      <c r="AL37" s="117"/>
      <c r="AM37" s="117" t="s">
        <v>807</v>
      </c>
      <c r="AN37" s="117"/>
      <c r="AO37" s="556"/>
    </row>
    <row r="38" spans="1:41" s="2" customFormat="1" ht="24.95" customHeight="1" x14ac:dyDescent="0.25">
      <c r="A38" s="41">
        <f>IF(E38="","",SUBTOTAL(3,$E$8:E38))</f>
        <v>31</v>
      </c>
      <c r="B38" s="41">
        <f>COUNTIF($F$8:F38,F38)</f>
        <v>3</v>
      </c>
      <c r="C38" s="43" t="s">
        <v>648</v>
      </c>
      <c r="D38" s="42" t="s">
        <v>18</v>
      </c>
      <c r="E38" s="41" t="s">
        <v>319</v>
      </c>
      <c r="F38" s="55" t="s">
        <v>1029</v>
      </c>
      <c r="G38" s="55" t="s">
        <v>1014</v>
      </c>
      <c r="H38" s="15" t="s">
        <v>643</v>
      </c>
      <c r="I38" s="1" t="str">
        <f>VLOOKUP($E38,'[1]Gui chi Quynh'!$C$11:$E$397,3,0)</f>
        <v>A2</v>
      </c>
      <c r="J38" s="9">
        <f>VLOOKUP(I38,Sheet1!$B$2:$C$12,2,TRUE)</f>
        <v>9</v>
      </c>
      <c r="K38" s="1" t="str">
        <f>VLOOKUP($E38,'[2]Gui chi Quynh'!$C$11:$E$397,3,0)</f>
        <v>A2</v>
      </c>
      <c r="L38" s="9">
        <f>VLOOKUP(K38,Sheet1!$B$2:$C$12,2,TRUE)</f>
        <v>9</v>
      </c>
      <c r="M38" s="1" t="str">
        <f>VLOOKUP($E38,'[3]Gui chi Quynh'!$C$11:$E$396,3,0)</f>
        <v>A2</v>
      </c>
      <c r="N38" s="9">
        <f>VLOOKUP(M38,Sheet1!$B$2:$C$12,2,TRUE)</f>
        <v>9</v>
      </c>
      <c r="O38" s="1" t="str">
        <f>VLOOKUP($E38,'[4]Gui chi Quynh'!$C$11:$E$396,3,0)</f>
        <v>A3</v>
      </c>
      <c r="P38" s="9">
        <f>VLOOKUP(O38,Sheet1!$B$2:$C$12,2,TRUE)</f>
        <v>8</v>
      </c>
      <c r="Q38" s="1" t="str">
        <f>VLOOKUP($E38,'[5]Gui chi Quynh'!$C$11:$E$394,3,0)</f>
        <v>A1</v>
      </c>
      <c r="R38" s="9">
        <f>VLOOKUP(Q38,Sheet1!$B$2:$C$12,2,TRUE)</f>
        <v>10</v>
      </c>
      <c r="S38" s="1" t="str">
        <f>VLOOKUP($E38,'[6]Gui chi Quynh'!$C$11:$E$393,3,0)</f>
        <v>A1</v>
      </c>
      <c r="T38" s="9">
        <f>VLOOKUP(S38,Sheet1!$B$2:$C$12,2,TRUE)</f>
        <v>10</v>
      </c>
      <c r="U38" s="1" t="str">
        <f>VLOOKUP($E38,'[7]Gui chi Quynh'!$C$11:$E$392,3,0)</f>
        <v>A1</v>
      </c>
      <c r="V38" s="9">
        <f>VLOOKUP(U38,Sheet1!$B$2:$C$12,2,TRUE)</f>
        <v>10</v>
      </c>
      <c r="W38" s="1" t="str">
        <f>VLOOKUP($E38,'[8]Gui chi Quynh'!$C$11:$F$391,3,0)</f>
        <v>A2</v>
      </c>
      <c r="X38" s="9">
        <f>VLOOKUP(W38,Sheet1!$B$2:$C$12,2,TRUE)</f>
        <v>9</v>
      </c>
      <c r="Y38" s="1" t="str">
        <f>VLOOKUP($E38,'[9]Gui chi Quynh'!$C$11:$E$390,3,0)</f>
        <v>A2</v>
      </c>
      <c r="Z38" s="9">
        <f>VLOOKUP(Y38,Sheet1!$B$2:$C$12,2,TRUE)</f>
        <v>9</v>
      </c>
      <c r="AA38" s="1" t="str">
        <f>VLOOKUP($E38,'[10]Gui chi Quynh'!$C$11:$E$391,3,0)</f>
        <v>A3</v>
      </c>
      <c r="AB38" s="9">
        <f>VLOOKUP(AA38,Sheet1!$B$2:$C$12,2,TRUE)</f>
        <v>8</v>
      </c>
      <c r="AC38" s="241" t="str">
        <f>VLOOKUP(E38,Sheet2!$E$9:$AE$343,24,0)</f>
        <v>A3</v>
      </c>
      <c r="AD38" s="117">
        <f>VLOOKUP(AC38,Sheet1!$B$2:$C$12,2,TRUE)</f>
        <v>8</v>
      </c>
      <c r="AE38" s="241" t="str">
        <f>VLOOKUP(E38,Sheet2!$E$9:$AE$343,26,0)</f>
        <v>A2</v>
      </c>
      <c r="AF38" s="9">
        <f>VLOOKUP(AE38,Sheet1!$B$2:$C$12,2,TRUE)</f>
        <v>9</v>
      </c>
      <c r="AG38" s="169">
        <f t="shared" si="0"/>
        <v>9</v>
      </c>
      <c r="AH38" s="241" t="s">
        <v>833</v>
      </c>
      <c r="AI38" s="241" t="s">
        <v>807</v>
      </c>
      <c r="AJ38" s="241"/>
      <c r="AK38" s="117"/>
      <c r="AL38" s="117"/>
      <c r="AM38" s="117" t="str">
        <f t="shared" ref="AM38:AM57" si="3">AI38</f>
        <v>Tốt</v>
      </c>
      <c r="AN38" s="117"/>
      <c r="AO38" s="556"/>
    </row>
    <row r="39" spans="1:41" s="16" customFormat="1" ht="24.95" customHeight="1" x14ac:dyDescent="0.25">
      <c r="A39" s="41">
        <f>IF(E39="","",SUBTOTAL(3,$E$8:E39))</f>
        <v>32</v>
      </c>
      <c r="B39" s="41">
        <f>COUNTIF($F$8:F39,F39)</f>
        <v>4</v>
      </c>
      <c r="C39" s="43" t="s">
        <v>648</v>
      </c>
      <c r="D39" s="42" t="s">
        <v>281</v>
      </c>
      <c r="E39" s="41" t="s">
        <v>320</v>
      </c>
      <c r="F39" s="55" t="s">
        <v>1029</v>
      </c>
      <c r="G39" s="55" t="s">
        <v>1014</v>
      </c>
      <c r="H39" s="15" t="s">
        <v>643</v>
      </c>
      <c r="I39" s="1" t="str">
        <f>VLOOKUP($E39,'[1]Gui chi Quynh'!$C$11:$E$397,3,0)</f>
        <v>A1</v>
      </c>
      <c r="J39" s="9">
        <f>VLOOKUP(I39,Sheet1!$B$2:$C$12,2,TRUE)</f>
        <v>10</v>
      </c>
      <c r="K39" s="1" t="str">
        <f>VLOOKUP($E39,'[2]Gui chi Quynh'!$C$11:$E$397,3,0)</f>
        <v>A1</v>
      </c>
      <c r="L39" s="9">
        <f>VLOOKUP(K39,Sheet1!$B$2:$C$12,2,TRUE)</f>
        <v>10</v>
      </c>
      <c r="M39" s="1" t="str">
        <f>VLOOKUP($E39,'[3]Gui chi Quynh'!$C$11:$E$396,3,0)</f>
        <v>A1</v>
      </c>
      <c r="N39" s="9">
        <f>VLOOKUP(M39,Sheet1!$B$2:$C$12,2,TRUE)</f>
        <v>10</v>
      </c>
      <c r="O39" s="1" t="str">
        <f>VLOOKUP($E39,'[4]Gui chi Quynh'!$C$11:$E$396,3,0)</f>
        <v>A2</v>
      </c>
      <c r="P39" s="9">
        <f>VLOOKUP(O39,Sheet1!$B$2:$C$12,2,TRUE)</f>
        <v>9</v>
      </c>
      <c r="Q39" s="1" t="str">
        <f>VLOOKUP($E39,'[5]Gui chi Quynh'!$C$11:$E$394,3,0)</f>
        <v>A1</v>
      </c>
      <c r="R39" s="9">
        <f>VLOOKUP(Q39,Sheet1!$B$2:$C$12,2,TRUE)</f>
        <v>10</v>
      </c>
      <c r="S39" s="1" t="str">
        <f>VLOOKUP($E39,'[6]Gui chi Quynh'!$C$11:$E$393,3,0)</f>
        <v>A1</v>
      </c>
      <c r="T39" s="9">
        <f>VLOOKUP(S39,Sheet1!$B$2:$C$12,2,TRUE)</f>
        <v>10</v>
      </c>
      <c r="U39" s="1" t="str">
        <f>VLOOKUP($E39,'[7]Gui chi Quynh'!$C$11:$E$392,3,0)</f>
        <v>A1</v>
      </c>
      <c r="V39" s="9">
        <f>VLOOKUP(U39,Sheet1!$B$2:$C$12,2,TRUE)</f>
        <v>10</v>
      </c>
      <c r="W39" s="1" t="str">
        <f>VLOOKUP($E39,'[8]Gui chi Quynh'!$C$11:$F$391,3,0)</f>
        <v>A2</v>
      </c>
      <c r="X39" s="9">
        <f>VLOOKUP(W39,Sheet1!$B$2:$C$12,2,TRUE)</f>
        <v>9</v>
      </c>
      <c r="Y39" s="1" t="str">
        <f>VLOOKUP($E39,'[9]Gui chi Quynh'!$C$11:$E$390,3,0)</f>
        <v>A2</v>
      </c>
      <c r="Z39" s="9">
        <f>VLOOKUP(Y39,Sheet1!$B$2:$C$12,2,TRUE)</f>
        <v>9</v>
      </c>
      <c r="AA39" s="1" t="str">
        <f>VLOOKUP($E39,'[10]Gui chi Quynh'!$C$11:$E$391,3,0)</f>
        <v>A3</v>
      </c>
      <c r="AB39" s="9">
        <f>VLOOKUP(AA39,Sheet1!$B$2:$C$12,2,TRUE)</f>
        <v>8</v>
      </c>
      <c r="AC39" s="241" t="str">
        <f>VLOOKUP(E39,Sheet2!$E$9:$AE$343,24,0)</f>
        <v>A2</v>
      </c>
      <c r="AD39" s="117">
        <f>VLOOKUP(AC39,Sheet1!$B$2:$C$12,2,TRUE)</f>
        <v>9</v>
      </c>
      <c r="AE39" s="241" t="str">
        <f>VLOOKUP(E39,Sheet2!$E$9:$AE$343,26,0)</f>
        <v>A2</v>
      </c>
      <c r="AF39" s="9">
        <f>VLOOKUP(AE39,Sheet1!$B$2:$C$12,2,TRUE)</f>
        <v>9</v>
      </c>
      <c r="AG39" s="169">
        <f t="shared" si="0"/>
        <v>9.4166666666666661</v>
      </c>
      <c r="AH39" s="241" t="s">
        <v>833</v>
      </c>
      <c r="AI39" s="241" t="s">
        <v>807</v>
      </c>
      <c r="AJ39" s="241"/>
      <c r="AK39" s="117"/>
      <c r="AL39" s="117"/>
      <c r="AM39" s="117" t="str">
        <f t="shared" si="3"/>
        <v>Tốt</v>
      </c>
      <c r="AN39" s="117"/>
      <c r="AO39" s="556"/>
    </row>
    <row r="40" spans="1:41" s="16" customFormat="1" ht="24.95" customHeight="1" x14ac:dyDescent="0.25">
      <c r="A40" s="41">
        <f>IF(E40="","",SUBTOTAL(3,$E$8:E40))</f>
        <v>33</v>
      </c>
      <c r="B40" s="41">
        <f>COUNTIF($F$8:F40,F40)</f>
        <v>5</v>
      </c>
      <c r="C40" s="43" t="s">
        <v>648</v>
      </c>
      <c r="D40" s="42" t="s">
        <v>19</v>
      </c>
      <c r="E40" s="41" t="s">
        <v>321</v>
      </c>
      <c r="F40" s="55" t="s">
        <v>1029</v>
      </c>
      <c r="G40" s="55" t="s">
        <v>1014</v>
      </c>
      <c r="H40" s="15" t="s">
        <v>643</v>
      </c>
      <c r="I40" s="1" t="str">
        <f>VLOOKUP($E40,'[1]Gui chi Quynh'!$C$11:$E$397,3,0)</f>
        <v>A2</v>
      </c>
      <c r="J40" s="9">
        <f>VLOOKUP(I40,Sheet1!$B$2:$C$12,2,TRUE)</f>
        <v>9</v>
      </c>
      <c r="K40" s="1" t="str">
        <f>VLOOKUP($E40,'[2]Gui chi Quynh'!$C$11:$E$397,3,0)</f>
        <v>A2</v>
      </c>
      <c r="L40" s="9">
        <f>VLOOKUP(K40,Sheet1!$B$2:$C$12,2,TRUE)</f>
        <v>9</v>
      </c>
      <c r="M40" s="1" t="str">
        <f>VLOOKUP($E40,'[3]Gui chi Quynh'!$C$11:$E$396,3,0)</f>
        <v>A2</v>
      </c>
      <c r="N40" s="9">
        <f>VLOOKUP(M40,Sheet1!$B$2:$C$12,2,TRUE)</f>
        <v>9</v>
      </c>
      <c r="O40" s="1" t="str">
        <f>VLOOKUP($E40,'[4]Gui chi Quynh'!$C$11:$E$396,3,0)</f>
        <v>A3</v>
      </c>
      <c r="P40" s="9">
        <f>VLOOKUP(O40,Sheet1!$B$2:$C$12,2,TRUE)</f>
        <v>8</v>
      </c>
      <c r="Q40" s="1" t="str">
        <f>VLOOKUP($E40,'[5]Gui chi Quynh'!$C$11:$E$394,3,0)</f>
        <v>A1</v>
      </c>
      <c r="R40" s="9">
        <f>VLOOKUP(Q40,Sheet1!$B$2:$C$12,2,TRUE)</f>
        <v>10</v>
      </c>
      <c r="S40" s="1" t="str">
        <f>VLOOKUP($E40,'[6]Gui chi Quynh'!$C$11:$E$393,3,0)</f>
        <v>A1</v>
      </c>
      <c r="T40" s="9">
        <f>VLOOKUP(S40,Sheet1!$B$2:$C$12,2,TRUE)</f>
        <v>10</v>
      </c>
      <c r="U40" s="1" t="str">
        <f>VLOOKUP($E40,'[7]Gui chi Quynh'!$C$11:$E$392,3,0)</f>
        <v>A2</v>
      </c>
      <c r="V40" s="9">
        <f>VLOOKUP(U40,Sheet1!$B$2:$C$12,2,TRUE)</f>
        <v>9</v>
      </c>
      <c r="W40" s="1" t="str">
        <f>VLOOKUP($E40,'[8]Gui chi Quynh'!$C$11:$F$391,3,0)</f>
        <v>A2</v>
      </c>
      <c r="X40" s="9">
        <f>VLOOKUP(W40,Sheet1!$B$2:$C$12,2,TRUE)</f>
        <v>9</v>
      </c>
      <c r="Y40" s="1" t="str">
        <f>VLOOKUP($E40,'[9]Gui chi Quynh'!$C$11:$E$390,3,0)</f>
        <v>A2</v>
      </c>
      <c r="Z40" s="9">
        <f>VLOOKUP(Y40,Sheet1!$B$2:$C$12,2,TRUE)</f>
        <v>9</v>
      </c>
      <c r="AA40" s="1" t="str">
        <f>VLOOKUP($E40,'[10]Gui chi Quynh'!$C$11:$E$391,3,0)</f>
        <v>A2</v>
      </c>
      <c r="AB40" s="9">
        <f>VLOOKUP(AA40,Sheet1!$B$2:$C$12,2,TRUE)</f>
        <v>9</v>
      </c>
      <c r="AC40" s="241" t="str">
        <f>VLOOKUP(E40,Sheet2!$E$9:$AE$343,24,0)</f>
        <v>A3</v>
      </c>
      <c r="AD40" s="117">
        <f>VLOOKUP(AC40,Sheet1!$B$2:$C$12,2,TRUE)</f>
        <v>8</v>
      </c>
      <c r="AE40" s="241" t="str">
        <f>VLOOKUP(E40,Sheet2!$E$9:$AE$343,26,0)</f>
        <v>A2</v>
      </c>
      <c r="AF40" s="9">
        <f>VLOOKUP(AE40,Sheet1!$B$2:$C$12,2,TRUE)</f>
        <v>9</v>
      </c>
      <c r="AG40" s="169">
        <f t="shared" si="0"/>
        <v>9</v>
      </c>
      <c r="AH40" s="241" t="s">
        <v>807</v>
      </c>
      <c r="AI40" s="241" t="s">
        <v>807</v>
      </c>
      <c r="AJ40" s="241"/>
      <c r="AK40" s="117"/>
      <c r="AL40" s="117"/>
      <c r="AM40" s="117" t="str">
        <f t="shared" si="3"/>
        <v>Tốt</v>
      </c>
      <c r="AN40" s="117"/>
      <c r="AO40" s="241" t="s">
        <v>833</v>
      </c>
    </row>
    <row r="41" spans="1:41" s="16" customFormat="1" ht="24.95" customHeight="1" x14ac:dyDescent="0.25">
      <c r="A41" s="41">
        <f>IF(E41="","",SUBTOTAL(3,$E$8:E41))</f>
        <v>34</v>
      </c>
      <c r="B41" s="41">
        <f>COUNTIF($F$8:F41,F41)</f>
        <v>6</v>
      </c>
      <c r="C41" s="43" t="s">
        <v>649</v>
      </c>
      <c r="D41" s="42" t="s">
        <v>20</v>
      </c>
      <c r="E41" s="41" t="s">
        <v>322</v>
      </c>
      <c r="F41" s="55" t="s">
        <v>1029</v>
      </c>
      <c r="G41" s="55" t="s">
        <v>1014</v>
      </c>
      <c r="H41" s="15" t="s">
        <v>643</v>
      </c>
      <c r="I41" s="1" t="str">
        <f>VLOOKUP($E41,'[1]Gui chi Quynh'!$C$11:$E$397,3,0)</f>
        <v>A3</v>
      </c>
      <c r="J41" s="9">
        <f>VLOOKUP(I41,Sheet1!$B$2:$C$12,2,TRUE)</f>
        <v>8</v>
      </c>
      <c r="K41" s="1" t="str">
        <f>VLOOKUP($E41,'[2]Gui chi Quynh'!$C$11:$E$397,3,0)</f>
        <v>A2</v>
      </c>
      <c r="L41" s="9">
        <f>VLOOKUP(K41,Sheet1!$B$2:$C$12,2,TRUE)</f>
        <v>9</v>
      </c>
      <c r="M41" s="1" t="str">
        <f>VLOOKUP($E41,'[3]Gui chi Quynh'!$C$11:$E$396,3,0)</f>
        <v>A3</v>
      </c>
      <c r="N41" s="9">
        <f>VLOOKUP(M41,Sheet1!$B$2:$C$12,2,TRUE)</f>
        <v>8</v>
      </c>
      <c r="O41" s="1" t="str">
        <f>VLOOKUP($E41,'[4]Gui chi Quynh'!$C$11:$E$396,3,0)</f>
        <v>A2</v>
      </c>
      <c r="P41" s="9">
        <f>VLOOKUP(O41,Sheet1!$B$2:$C$12,2,TRUE)</f>
        <v>9</v>
      </c>
      <c r="Q41" s="1" t="str">
        <f>VLOOKUP($E41,'[5]Gui chi Quynh'!$C$11:$E$394,3,0)</f>
        <v>A2</v>
      </c>
      <c r="R41" s="9">
        <f>VLOOKUP(Q41,Sheet1!$B$2:$C$12,2,TRUE)</f>
        <v>9</v>
      </c>
      <c r="S41" s="1" t="str">
        <f>VLOOKUP($E41,'[6]Gui chi Quynh'!$C$11:$E$393,3,0)</f>
        <v>A3</v>
      </c>
      <c r="T41" s="9">
        <f>VLOOKUP(S41,Sheet1!$B$2:$C$12,2,TRUE)</f>
        <v>8</v>
      </c>
      <c r="U41" s="1" t="str">
        <f>VLOOKUP($E41,'[7]Gui chi Quynh'!$C$11:$E$392,3,0)</f>
        <v>A3</v>
      </c>
      <c r="V41" s="9">
        <f>VLOOKUP(U41,Sheet1!$B$2:$C$12,2,TRUE)</f>
        <v>8</v>
      </c>
      <c r="W41" s="1" t="str">
        <f>VLOOKUP($E41,'[8]Gui chi Quynh'!$C$11:$F$391,3,0)</f>
        <v>A3</v>
      </c>
      <c r="X41" s="9">
        <f>VLOOKUP(W41,Sheet1!$B$2:$C$12,2,TRUE)</f>
        <v>8</v>
      </c>
      <c r="Y41" s="1" t="str">
        <f>VLOOKUP($E41,'[9]Gui chi Quynh'!$C$11:$E$390,3,0)</f>
        <v>A2</v>
      </c>
      <c r="Z41" s="9">
        <f>VLOOKUP(Y41,Sheet1!$B$2:$C$12,2,TRUE)</f>
        <v>9</v>
      </c>
      <c r="AA41" s="1" t="str">
        <f>VLOOKUP($E41,'[10]Gui chi Quynh'!$C$11:$E$391,3,0)</f>
        <v>A3</v>
      </c>
      <c r="AB41" s="9">
        <f>VLOOKUP(AA41,Sheet1!$B$2:$C$12,2,TRUE)</f>
        <v>8</v>
      </c>
      <c r="AC41" s="241" t="str">
        <f>VLOOKUP(E41,Sheet2!$E$9:$AE$343,24,0)</f>
        <v>A3</v>
      </c>
      <c r="AD41" s="117">
        <f>VLOOKUP(AC41,Sheet1!$B$2:$C$12,2,TRUE)</f>
        <v>8</v>
      </c>
      <c r="AE41" s="241" t="str">
        <f>VLOOKUP(E41,Sheet2!$E$9:$AE$343,26,0)</f>
        <v>A3</v>
      </c>
      <c r="AF41" s="9">
        <f>VLOOKUP(AE41,Sheet1!$B$2:$C$12,2,TRUE)</f>
        <v>8</v>
      </c>
      <c r="AG41" s="169">
        <f t="shared" si="0"/>
        <v>8.3333333333333339</v>
      </c>
      <c r="AH41" s="241" t="s">
        <v>807</v>
      </c>
      <c r="AI41" s="241" t="s">
        <v>807</v>
      </c>
      <c r="AJ41" s="241"/>
      <c r="AK41" s="117"/>
      <c r="AL41" s="117"/>
      <c r="AM41" s="117" t="str">
        <f t="shared" si="3"/>
        <v>Tốt</v>
      </c>
      <c r="AN41" s="117"/>
      <c r="AO41" s="556"/>
    </row>
    <row r="42" spans="1:41" s="16" customFormat="1" ht="24.95" customHeight="1" x14ac:dyDescent="0.25">
      <c r="A42" s="41">
        <f>IF(E42="","",SUBTOTAL(3,$E$8:E42))</f>
        <v>35</v>
      </c>
      <c r="B42" s="41">
        <f>COUNTIF($F$8:F42,F42)</f>
        <v>7</v>
      </c>
      <c r="C42" s="43" t="s">
        <v>648</v>
      </c>
      <c r="D42" s="42" t="s">
        <v>21</v>
      </c>
      <c r="E42" s="34" t="s">
        <v>323</v>
      </c>
      <c r="F42" s="55" t="s">
        <v>1029</v>
      </c>
      <c r="G42" s="55" t="s">
        <v>1014</v>
      </c>
      <c r="H42" s="15" t="s">
        <v>643</v>
      </c>
      <c r="I42" s="1" t="str">
        <f>VLOOKUP($E42,'[1]Gui chi Quynh'!$C$11:$E$397,3,0)</f>
        <v>A2</v>
      </c>
      <c r="J42" s="9">
        <f>VLOOKUP(I42,Sheet1!$B$2:$C$12,2,TRUE)</f>
        <v>9</v>
      </c>
      <c r="K42" s="1" t="str">
        <f>VLOOKUP($E42,'[2]Gui chi Quynh'!$C$11:$E$397,3,0)</f>
        <v>A1</v>
      </c>
      <c r="L42" s="9">
        <f>VLOOKUP(K42,Sheet1!$B$2:$C$12,2,TRUE)</f>
        <v>10</v>
      </c>
      <c r="M42" s="1" t="str">
        <f>VLOOKUP($E42,'[3]Gui chi Quynh'!$C$11:$E$396,3,0)</f>
        <v>A1</v>
      </c>
      <c r="N42" s="9">
        <f>VLOOKUP(M42,Sheet1!$B$2:$C$12,2,TRUE)</f>
        <v>10</v>
      </c>
      <c r="O42" s="1" t="str">
        <f>VLOOKUP($E42,'[4]Gui chi Quynh'!$C$11:$E$396,3,0)</f>
        <v>A2</v>
      </c>
      <c r="P42" s="9">
        <f>VLOOKUP(O42,Sheet1!$B$2:$C$12,2,TRUE)</f>
        <v>9</v>
      </c>
      <c r="Q42" s="1" t="str">
        <f>VLOOKUP($E42,'[5]Gui chi Quynh'!$C$11:$E$394,3,0)</f>
        <v>A1</v>
      </c>
      <c r="R42" s="9">
        <f>VLOOKUP(Q42,Sheet1!$B$2:$C$12,2,TRUE)</f>
        <v>10</v>
      </c>
      <c r="S42" s="1" t="str">
        <f>VLOOKUP($E42,'[6]Gui chi Quynh'!$C$11:$E$393,3,0)</f>
        <v>A1</v>
      </c>
      <c r="T42" s="9">
        <f>VLOOKUP(S42,Sheet1!$B$2:$C$12,2,TRUE)</f>
        <v>10</v>
      </c>
      <c r="U42" s="1" t="str">
        <f>VLOOKUP($E42,'[7]Gui chi Quynh'!$C$11:$E$392,3,0)</f>
        <v>A1</v>
      </c>
      <c r="V42" s="9">
        <f>VLOOKUP(U42,Sheet1!$B$2:$C$12,2,TRUE)</f>
        <v>10</v>
      </c>
      <c r="W42" s="1" t="str">
        <f>VLOOKUP($E42,'[8]Gui chi Quynh'!$C$11:$F$391,3,0)</f>
        <v>A2</v>
      </c>
      <c r="X42" s="9">
        <f>VLOOKUP(W42,Sheet1!$B$2:$C$12,2,TRUE)</f>
        <v>9</v>
      </c>
      <c r="Y42" s="1" t="str">
        <f>VLOOKUP($E42,'[9]Gui chi Quynh'!$C$11:$E$390,3,0)</f>
        <v>A2</v>
      </c>
      <c r="Z42" s="9">
        <f>VLOOKUP(Y42,Sheet1!$B$2:$C$12,2,TRUE)</f>
        <v>9</v>
      </c>
      <c r="AA42" s="1" t="str">
        <f>VLOOKUP($E42,'[10]Gui chi Quynh'!$C$11:$E$391,3,0)</f>
        <v>A3</v>
      </c>
      <c r="AB42" s="9">
        <f>VLOOKUP(AA42,Sheet1!$B$2:$C$12,2,TRUE)</f>
        <v>8</v>
      </c>
      <c r="AC42" s="241" t="str">
        <f>VLOOKUP(E42,Sheet2!$E$9:$AE$343,24,0)</f>
        <v>A2</v>
      </c>
      <c r="AD42" s="117">
        <f>VLOOKUP(AC42,Sheet1!$B$2:$C$12,2,TRUE)</f>
        <v>9</v>
      </c>
      <c r="AE42" s="241" t="str">
        <f>VLOOKUP(E42,Sheet2!$E$9:$AE$343,26,0)</f>
        <v>A2</v>
      </c>
      <c r="AF42" s="9">
        <f>VLOOKUP(AE42,Sheet1!$B$2:$C$12,2,TRUE)</f>
        <v>9</v>
      </c>
      <c r="AG42" s="169">
        <f t="shared" si="0"/>
        <v>9.3333333333333339</v>
      </c>
      <c r="AH42" s="241" t="s">
        <v>833</v>
      </c>
      <c r="AI42" s="241" t="s">
        <v>807</v>
      </c>
      <c r="AJ42" s="241"/>
      <c r="AK42" s="117"/>
      <c r="AL42" s="117"/>
      <c r="AM42" s="117" t="str">
        <f t="shared" si="3"/>
        <v>Tốt</v>
      </c>
      <c r="AN42" s="117"/>
      <c r="AO42" s="556"/>
    </row>
    <row r="43" spans="1:41" s="16" customFormat="1" ht="24.95" customHeight="1" x14ac:dyDescent="0.25">
      <c r="A43" s="41">
        <f>IF(E43="","",SUBTOTAL(3,$E$8:E43))</f>
        <v>36</v>
      </c>
      <c r="B43" s="41">
        <f>COUNTIF($F$8:F43,F43)</f>
        <v>8</v>
      </c>
      <c r="C43" s="43" t="s">
        <v>648</v>
      </c>
      <c r="D43" s="42" t="s">
        <v>237</v>
      </c>
      <c r="E43" s="41" t="s">
        <v>326</v>
      </c>
      <c r="F43" s="55" t="s">
        <v>1029</v>
      </c>
      <c r="G43" s="55" t="s">
        <v>1014</v>
      </c>
      <c r="H43" s="15" t="s">
        <v>643</v>
      </c>
      <c r="I43" s="1" t="str">
        <f>VLOOKUP($E43,'[1]Gui chi Quynh'!$C$11:$E$397,3,0)</f>
        <v>A2</v>
      </c>
      <c r="J43" s="9">
        <f>VLOOKUP(I43,Sheet1!$B$2:$C$12,2,TRUE)</f>
        <v>9</v>
      </c>
      <c r="K43" s="1" t="str">
        <f>VLOOKUP($E43,'[2]Gui chi Quynh'!$C$11:$E$397,3,0)</f>
        <v>A2</v>
      </c>
      <c r="L43" s="9">
        <f>VLOOKUP(K43,Sheet1!$B$2:$C$12,2,TRUE)</f>
        <v>9</v>
      </c>
      <c r="M43" s="1" t="str">
        <f>VLOOKUP($E43,'[3]Gui chi Quynh'!$C$11:$E$396,3,0)</f>
        <v>A2</v>
      </c>
      <c r="N43" s="9">
        <f>VLOOKUP(M43,Sheet1!$B$2:$C$12,2,TRUE)</f>
        <v>9</v>
      </c>
      <c r="O43" s="1" t="str">
        <f>VLOOKUP($E43,'[4]Gui chi Quynh'!$C$11:$E$396,3,0)</f>
        <v>A2</v>
      </c>
      <c r="P43" s="9">
        <f>VLOOKUP(O43,Sheet1!$B$2:$C$12,2,TRUE)</f>
        <v>9</v>
      </c>
      <c r="Q43" s="1" t="str">
        <f>VLOOKUP($E43,'[5]Gui chi Quynh'!$C$11:$E$394,3,0)</f>
        <v>A1</v>
      </c>
      <c r="R43" s="9">
        <f>VLOOKUP(Q43,Sheet1!$B$2:$C$12,2,TRUE)</f>
        <v>10</v>
      </c>
      <c r="S43" s="1" t="str">
        <f>VLOOKUP($E43,'[6]Gui chi Quynh'!$C$11:$E$393,3,0)</f>
        <v>A1</v>
      </c>
      <c r="T43" s="9">
        <f>VLOOKUP(S43,Sheet1!$B$2:$C$12,2,TRUE)</f>
        <v>10</v>
      </c>
      <c r="U43" s="1" t="str">
        <f>VLOOKUP($E43,'[7]Gui chi Quynh'!$C$11:$E$392,3,0)</f>
        <v>A3</v>
      </c>
      <c r="V43" s="9">
        <f>VLOOKUP(U43,Sheet1!$B$2:$C$12,2,TRUE)</f>
        <v>8</v>
      </c>
      <c r="W43" s="1" t="str">
        <f>VLOOKUP($E43,'[8]Gui chi Quynh'!$C$11:$F$391,3,0)</f>
        <v>A2</v>
      </c>
      <c r="X43" s="9">
        <f>VLOOKUP(W43,Sheet1!$B$2:$C$12,2,TRUE)</f>
        <v>9</v>
      </c>
      <c r="Y43" s="1" t="str">
        <f>VLOOKUP($E43,'[9]Gui chi Quynh'!$C$11:$E$390,3,0)</f>
        <v>A2</v>
      </c>
      <c r="Z43" s="9">
        <f>VLOOKUP(Y43,Sheet1!$B$2:$C$12,2,TRUE)</f>
        <v>9</v>
      </c>
      <c r="AA43" s="1" t="str">
        <f>VLOOKUP($E43,'[10]Gui chi Quynh'!$C$11:$E$391,3,0)</f>
        <v>A2</v>
      </c>
      <c r="AB43" s="9">
        <f>VLOOKUP(AA43,Sheet1!$B$2:$C$12,2,TRUE)</f>
        <v>9</v>
      </c>
      <c r="AC43" s="241" t="str">
        <f>VLOOKUP(E43,Sheet2!$E$9:$AE$343,24,0)</f>
        <v>A1</v>
      </c>
      <c r="AD43" s="117">
        <f>VLOOKUP(AC43,Sheet1!$B$2:$C$12,2,TRUE)</f>
        <v>10</v>
      </c>
      <c r="AE43" s="241" t="str">
        <f>VLOOKUP(E43,Sheet2!$E$9:$AE$343,26,0)</f>
        <v>A3</v>
      </c>
      <c r="AF43" s="9">
        <f>VLOOKUP(AE43,Sheet1!$B$2:$C$12,2,TRUE)</f>
        <v>8</v>
      </c>
      <c r="AG43" s="169">
        <f t="shared" si="0"/>
        <v>9.0833333333333339</v>
      </c>
      <c r="AH43" s="241" t="s">
        <v>807</v>
      </c>
      <c r="AI43" s="241" t="s">
        <v>833</v>
      </c>
      <c r="AJ43" s="241"/>
      <c r="AK43" s="117"/>
      <c r="AL43" s="117"/>
      <c r="AM43" s="117" t="str">
        <f t="shared" si="3"/>
        <v>Xuất sắc</v>
      </c>
      <c r="AN43" s="117"/>
      <c r="AO43" s="556"/>
    </row>
    <row r="44" spans="1:41" s="16" customFormat="1" ht="24.95" customHeight="1" x14ac:dyDescent="0.25">
      <c r="A44" s="41">
        <f>IF(E44="","",SUBTOTAL(3,$E$8:E44))</f>
        <v>37</v>
      </c>
      <c r="B44" s="41">
        <f>COUNTIF($F$8:F44,F44)</f>
        <v>9</v>
      </c>
      <c r="C44" s="43" t="s">
        <v>648</v>
      </c>
      <c r="D44" s="42" t="s">
        <v>46</v>
      </c>
      <c r="E44" s="41" t="s">
        <v>328</v>
      </c>
      <c r="F44" s="55" t="s">
        <v>1029</v>
      </c>
      <c r="G44" s="55" t="s">
        <v>1014</v>
      </c>
      <c r="H44" s="15" t="s">
        <v>643</v>
      </c>
      <c r="I44" s="1" t="str">
        <f>VLOOKUP($E44,'[1]Gui chi Quynh'!$C$11:$E$397,3,0)</f>
        <v>A3</v>
      </c>
      <c r="J44" s="9">
        <f>VLOOKUP(I44,Sheet1!$B$2:$C$12,2,TRUE)</f>
        <v>8</v>
      </c>
      <c r="K44" s="1" t="str">
        <f>VLOOKUP($E44,'[2]Gui chi Quynh'!$C$11:$E$397,3,0)</f>
        <v>A2</v>
      </c>
      <c r="L44" s="9">
        <f>VLOOKUP(K44,Sheet1!$B$2:$C$12,2,TRUE)</f>
        <v>9</v>
      </c>
      <c r="M44" s="1" t="str">
        <f>VLOOKUP($E44,'[3]Gui chi Quynh'!$C$11:$E$396,3,0)</f>
        <v>A3</v>
      </c>
      <c r="N44" s="9">
        <f>VLOOKUP(M44,Sheet1!$B$2:$C$12,2,TRUE)</f>
        <v>8</v>
      </c>
      <c r="O44" s="1" t="str">
        <f>VLOOKUP($E44,'[4]Gui chi Quynh'!$C$11:$E$396,3,0)</f>
        <v>A3</v>
      </c>
      <c r="P44" s="9">
        <f>VLOOKUP(O44,Sheet1!$B$2:$C$12,2,TRUE)</f>
        <v>8</v>
      </c>
      <c r="Q44" s="1" t="str">
        <f>VLOOKUP($E44,'[5]Gui chi Quynh'!$C$11:$E$394,3,0)</f>
        <v>A2</v>
      </c>
      <c r="R44" s="9">
        <f>VLOOKUP(Q44,Sheet1!$B$2:$C$12,2,TRUE)</f>
        <v>9</v>
      </c>
      <c r="S44" s="1" t="str">
        <f>VLOOKUP($E44,'[6]Gui chi Quynh'!$C$11:$E$393,3,0)</f>
        <v>A2</v>
      </c>
      <c r="T44" s="9">
        <f>VLOOKUP(S44,Sheet1!$B$2:$C$12,2,TRUE)</f>
        <v>9</v>
      </c>
      <c r="U44" s="1" t="str">
        <f>VLOOKUP($E44,'[7]Gui chi Quynh'!$C$11:$E$392,3,0)</f>
        <v>A3</v>
      </c>
      <c r="V44" s="9">
        <f>VLOOKUP(U44,Sheet1!$B$2:$C$12,2,TRUE)</f>
        <v>8</v>
      </c>
      <c r="W44" s="1" t="str">
        <f>VLOOKUP($E44,'[8]Gui chi Quynh'!$C$11:$F$391,3,0)</f>
        <v>A3</v>
      </c>
      <c r="X44" s="9">
        <f>VLOOKUP(W44,Sheet1!$B$2:$C$12,2,TRUE)</f>
        <v>8</v>
      </c>
      <c r="Y44" s="1" t="str">
        <f>VLOOKUP($E44,'[9]Gui chi Quynh'!$C$11:$E$390,3,0)</f>
        <v>A3</v>
      </c>
      <c r="Z44" s="9">
        <f>VLOOKUP(Y44,Sheet1!$B$2:$C$12,2,TRUE)</f>
        <v>8</v>
      </c>
      <c r="AA44" s="1" t="str">
        <f>VLOOKUP($E44,'[10]Gui chi Quynh'!$C$11:$E$391,3,0)</f>
        <v>A3</v>
      </c>
      <c r="AB44" s="9">
        <f>VLOOKUP(AA44,Sheet1!$B$2:$C$12,2,TRUE)</f>
        <v>8</v>
      </c>
      <c r="AC44" s="241" t="str">
        <f>VLOOKUP(E44,Sheet2!$E$9:$AE$343,24,0)</f>
        <v>A3</v>
      </c>
      <c r="AD44" s="117">
        <f>VLOOKUP(AC44,Sheet1!$B$2:$C$12,2,TRUE)</f>
        <v>8</v>
      </c>
      <c r="AE44" s="241" t="str">
        <f>VLOOKUP(E44,Sheet2!$E$9:$AE$343,26,0)</f>
        <v>A2</v>
      </c>
      <c r="AF44" s="9">
        <f>VLOOKUP(AE44,Sheet1!$B$2:$C$12,2,TRUE)</f>
        <v>9</v>
      </c>
      <c r="AG44" s="169">
        <f t="shared" si="0"/>
        <v>8.3333333333333339</v>
      </c>
      <c r="AH44" s="241" t="s">
        <v>807</v>
      </c>
      <c r="AI44" s="241" t="s">
        <v>807</v>
      </c>
      <c r="AJ44" s="241"/>
      <c r="AK44" s="117"/>
      <c r="AL44" s="117"/>
      <c r="AM44" s="117" t="str">
        <f t="shared" si="3"/>
        <v>Tốt</v>
      </c>
      <c r="AN44" s="117"/>
      <c r="AO44" s="556"/>
    </row>
    <row r="45" spans="1:41" s="72" customFormat="1" ht="24.95" customHeight="1" x14ac:dyDescent="0.25">
      <c r="A45" s="41">
        <f>IF(E45="","",SUBTOTAL(3,$E$8:E45))</f>
        <v>38</v>
      </c>
      <c r="B45" s="41">
        <f>COUNTIF($F$8:F45,F45)</f>
        <v>10</v>
      </c>
      <c r="C45" s="84" t="s">
        <v>648</v>
      </c>
      <c r="D45" s="76" t="s">
        <v>45</v>
      </c>
      <c r="E45" s="69" t="s">
        <v>327</v>
      </c>
      <c r="F45" s="55" t="s">
        <v>1029</v>
      </c>
      <c r="G45" s="55" t="s">
        <v>1014</v>
      </c>
      <c r="H45" s="7" t="s">
        <v>644</v>
      </c>
      <c r="I45" s="1" t="str">
        <f>VLOOKUP($E45,'[1]Gui chi Quynh'!$C$11:$E$397,3,0)</f>
        <v>A3</v>
      </c>
      <c r="J45" s="9">
        <f>VLOOKUP(I45,Sheet1!$B$2:$C$12,2,TRUE)</f>
        <v>8</v>
      </c>
      <c r="K45" s="1" t="str">
        <f>VLOOKUP($E45,'[2]Gui chi Quynh'!$C$11:$E$397,3,0)</f>
        <v>A2</v>
      </c>
      <c r="L45" s="9">
        <f>VLOOKUP(K45,Sheet1!$B$2:$C$12,2,TRUE)</f>
        <v>9</v>
      </c>
      <c r="M45" s="1" t="str">
        <f>VLOOKUP($E45,'[3]Gui chi Quynh'!$C$11:$E$396,3,0)</f>
        <v>A2</v>
      </c>
      <c r="N45" s="9">
        <f>VLOOKUP(M45,Sheet1!$B$2:$C$12,2,TRUE)</f>
        <v>9</v>
      </c>
      <c r="O45" s="1" t="str">
        <f>VLOOKUP($E45,'[4]Gui chi Quynh'!$C$11:$E$396,3,0)</f>
        <v>A2</v>
      </c>
      <c r="P45" s="9">
        <f>VLOOKUP(O45,Sheet1!$B$2:$C$12,2,TRUE)</f>
        <v>9</v>
      </c>
      <c r="Q45" s="1" t="str">
        <f>VLOOKUP($E45,'[5]Gui chi Quynh'!$C$11:$E$394,3,0)</f>
        <v>A3</v>
      </c>
      <c r="R45" s="9">
        <f>VLOOKUP(Q45,Sheet1!$B$2:$C$12,2,TRUE)</f>
        <v>8</v>
      </c>
      <c r="S45" s="1" t="str">
        <f>VLOOKUP($E45,'[6]Gui chi Quynh'!$C$11:$E$393,3,0)</f>
        <v>A2</v>
      </c>
      <c r="T45" s="9">
        <f>VLOOKUP(S45,Sheet1!$B$2:$C$12,2,TRUE)</f>
        <v>9</v>
      </c>
      <c r="U45" s="1" t="str">
        <f>VLOOKUP($E45,'[7]Gui chi Quynh'!$C$11:$E$392,3,0)</f>
        <v>A3</v>
      </c>
      <c r="V45" s="9">
        <f>VLOOKUP(U45,Sheet1!$B$2:$C$12,2,TRUE)</f>
        <v>8</v>
      </c>
      <c r="W45" s="1" t="str">
        <f>VLOOKUP($E45,'[8]Gui chi Quynh'!$C$11:$F$391,3,0)</f>
        <v>A4</v>
      </c>
      <c r="X45" s="9">
        <f>VLOOKUP(W45,Sheet1!$B$2:$C$12,2,TRUE)</f>
        <v>7</v>
      </c>
      <c r="Y45" s="1" t="str">
        <f>VLOOKUP($E45,'[9]Gui chi Quynh'!$C$11:$E$390,3,0)</f>
        <v>A3</v>
      </c>
      <c r="Z45" s="9">
        <f>VLOOKUP(Y45,Sheet1!$B$2:$C$12,2,TRUE)</f>
        <v>8</v>
      </c>
      <c r="AA45" s="1" t="str">
        <f>VLOOKUP($E45,'[10]Gui chi Quynh'!$C$11:$E$391,3,0)</f>
        <v>A3</v>
      </c>
      <c r="AB45" s="9">
        <f>VLOOKUP(AA45,Sheet1!$B$2:$C$12,2,TRUE)</f>
        <v>8</v>
      </c>
      <c r="AC45" s="241" t="str">
        <f>VLOOKUP(E45,Sheet2!$E$9:$AE$343,24,0)</f>
        <v>A3</v>
      </c>
      <c r="AD45" s="117">
        <f>VLOOKUP(AC45,Sheet1!$B$2:$C$12,2,TRUE)</f>
        <v>8</v>
      </c>
      <c r="AE45" s="241" t="str">
        <f>VLOOKUP(E45,Sheet2!$E$9:$AE$343,26,0)</f>
        <v>A4</v>
      </c>
      <c r="AF45" s="9">
        <f>VLOOKUP(AE45,Sheet1!$B$2:$C$12,2,TRUE)</f>
        <v>7</v>
      </c>
      <c r="AG45" s="169">
        <f t="shared" si="0"/>
        <v>8.1666666666666661</v>
      </c>
      <c r="AH45" s="241" t="s">
        <v>807</v>
      </c>
      <c r="AI45" s="241" t="s">
        <v>807</v>
      </c>
      <c r="AJ45" s="241"/>
      <c r="AK45" s="117"/>
      <c r="AL45" s="117"/>
      <c r="AM45" s="117" t="str">
        <f t="shared" si="3"/>
        <v>Tốt</v>
      </c>
      <c r="AN45" s="117"/>
      <c r="AO45" s="557"/>
    </row>
    <row r="46" spans="1:41" s="526" customFormat="1" ht="24.95" customHeight="1" x14ac:dyDescent="0.25">
      <c r="A46" s="193">
        <f>IF(E46="","",SUBTOTAL(3,$E$8:E46))</f>
        <v>39</v>
      </c>
      <c r="B46" s="193">
        <f>COUNTIF($F$8:F46,F46)</f>
        <v>11</v>
      </c>
      <c r="C46" s="524" t="s">
        <v>649</v>
      </c>
      <c r="D46" s="525" t="s">
        <v>22</v>
      </c>
      <c r="E46" s="161" t="s">
        <v>324</v>
      </c>
      <c r="F46" s="55" t="s">
        <v>1029</v>
      </c>
      <c r="G46" s="55" t="s">
        <v>1014</v>
      </c>
      <c r="H46" s="211" t="s">
        <v>644</v>
      </c>
      <c r="I46" s="241" t="str">
        <f>VLOOKUP($E46,'[1]Gui chi Quynh'!$C$11:$E$397,3,0)</f>
        <v>A4</v>
      </c>
      <c r="J46" s="117">
        <f>VLOOKUP(I46,Sheet1!$B$2:$C$12,2,TRUE)</f>
        <v>7</v>
      </c>
      <c r="K46" s="241" t="str">
        <f>VLOOKUP($E46,'[2]Gui chi Quynh'!$C$11:$E$397,3,0)</f>
        <v>A3</v>
      </c>
      <c r="L46" s="117">
        <f>VLOOKUP(K46,Sheet1!$B$2:$C$12,2,TRUE)</f>
        <v>8</v>
      </c>
      <c r="M46" s="241" t="str">
        <f>VLOOKUP($E46,'[3]Gui chi Quynh'!$C$11:$E$396,3,0)</f>
        <v>A3</v>
      </c>
      <c r="N46" s="117">
        <f>VLOOKUP(M46,Sheet1!$B$2:$C$12,2,TRUE)</f>
        <v>8</v>
      </c>
      <c r="O46" s="241" t="str">
        <f>VLOOKUP($E46,'[4]Gui chi Quynh'!$C$11:$E$396,3,0)</f>
        <v>A3</v>
      </c>
      <c r="P46" s="117">
        <f>VLOOKUP(O46,Sheet1!$B$2:$C$12,2,TRUE)</f>
        <v>8</v>
      </c>
      <c r="Q46" s="241" t="str">
        <f>VLOOKUP($E46,'[5]Gui chi Quynh'!$C$11:$E$394,3,0)</f>
        <v>A3</v>
      </c>
      <c r="R46" s="117">
        <f>VLOOKUP(Q46,Sheet1!$B$2:$C$12,2,TRUE)</f>
        <v>8</v>
      </c>
      <c r="S46" s="241" t="str">
        <f>VLOOKUP($E46,'[6]Gui chi Quynh'!$C$11:$E$393,3,0)</f>
        <v>A4</v>
      </c>
      <c r="T46" s="117">
        <f>VLOOKUP(S46,Sheet1!$B$2:$C$12,2,TRUE)</f>
        <v>7</v>
      </c>
      <c r="U46" s="241" t="str">
        <f>VLOOKUP($E46,'[7]Gui chi Quynh'!$C$11:$E$392,3,0)</f>
        <v>A3</v>
      </c>
      <c r="V46" s="117">
        <f>VLOOKUP(U46,Sheet1!$B$2:$C$12,2,TRUE)</f>
        <v>8</v>
      </c>
      <c r="W46" s="241" t="str">
        <f>VLOOKUP($E46,'[8]Gui chi Quynh'!$C$11:$F$391,3,0)</f>
        <v>A3</v>
      </c>
      <c r="X46" s="117">
        <f>VLOOKUP(W46,Sheet1!$B$2:$C$12,2,TRUE)</f>
        <v>8</v>
      </c>
      <c r="Y46" s="241" t="str">
        <f>VLOOKUP($E46,'[9]Gui chi Quynh'!$C$11:$E$390,3,0)</f>
        <v>A4</v>
      </c>
      <c r="Z46" s="117">
        <f>VLOOKUP(Y46,Sheet1!$B$2:$C$12,2,TRUE)</f>
        <v>7</v>
      </c>
      <c r="AA46" s="241" t="str">
        <f>VLOOKUP($E46,'[10]Gui chi Quynh'!$C$11:$E$391,3,0)</f>
        <v>A4</v>
      </c>
      <c r="AB46" s="117">
        <f>VLOOKUP(AA46,Sheet1!$B$2:$C$12,2,TRUE)</f>
        <v>7</v>
      </c>
      <c r="AC46" s="241" t="str">
        <f>VLOOKUP(E46,Sheet2!$E$9:$AE$343,24,0)</f>
        <v>A3</v>
      </c>
      <c r="AD46" s="117">
        <f>VLOOKUP(AC46,Sheet1!$B$2:$C$12,2,TRUE)</f>
        <v>8</v>
      </c>
      <c r="AE46" s="241" t="str">
        <f>VLOOKUP(E46,Sheet2!$E$9:$AE$343,26,0)</f>
        <v>A4</v>
      </c>
      <c r="AF46" s="117">
        <f>VLOOKUP(AE46,Sheet1!$B$2:$C$12,2,TRUE)</f>
        <v>7</v>
      </c>
      <c r="AG46" s="169">
        <f t="shared" si="0"/>
        <v>7.583333333333333</v>
      </c>
      <c r="AH46" s="241" t="s">
        <v>807</v>
      </c>
      <c r="AI46" s="241" t="s">
        <v>807</v>
      </c>
      <c r="AJ46" s="241"/>
      <c r="AK46" s="117"/>
      <c r="AL46" s="117"/>
      <c r="AM46" s="117" t="str">
        <f t="shared" si="3"/>
        <v>Tốt</v>
      </c>
      <c r="AN46" s="117"/>
      <c r="AO46" s="559"/>
    </row>
    <row r="47" spans="1:41" s="526" customFormat="1" ht="24.95" customHeight="1" x14ac:dyDescent="0.25">
      <c r="A47" s="193">
        <f>IF(E47="","",SUBTOTAL(3,$E$8:E47))</f>
        <v>40</v>
      </c>
      <c r="B47" s="193">
        <f>COUNTIF($F$8:F47,F47)</f>
        <v>12</v>
      </c>
      <c r="C47" s="524" t="s">
        <v>649</v>
      </c>
      <c r="D47" s="527" t="s">
        <v>27</v>
      </c>
      <c r="E47" s="528" t="s">
        <v>331</v>
      </c>
      <c r="F47" s="55" t="s">
        <v>1029</v>
      </c>
      <c r="G47" s="55" t="s">
        <v>1014</v>
      </c>
      <c r="H47" s="211" t="s">
        <v>644</v>
      </c>
      <c r="I47" s="241" t="str">
        <f>VLOOKUP($E47,'[1]Gui chi Quynh'!$C$11:$E$397,3,0)</f>
        <v>A3</v>
      </c>
      <c r="J47" s="117">
        <f>VLOOKUP(I47,Sheet1!$B$2:$C$12,2,TRUE)</f>
        <v>8</v>
      </c>
      <c r="K47" s="241" t="str">
        <f>VLOOKUP($E47,'[2]Gui chi Quynh'!$C$11:$E$397,3,0)</f>
        <v>A3</v>
      </c>
      <c r="L47" s="117">
        <f>VLOOKUP(K47,Sheet1!$B$2:$C$12,2,TRUE)</f>
        <v>8</v>
      </c>
      <c r="M47" s="241" t="str">
        <f>VLOOKUP($E47,'[3]Gui chi Quynh'!$C$11:$E$396,3,0)</f>
        <v>A2</v>
      </c>
      <c r="N47" s="117">
        <f>VLOOKUP(M47,Sheet1!$B$2:$C$12,2,TRUE)</f>
        <v>9</v>
      </c>
      <c r="O47" s="241" t="str">
        <f>VLOOKUP($E47,'[4]Gui chi Quynh'!$C$11:$E$396,3,0)</f>
        <v>A3</v>
      </c>
      <c r="P47" s="117">
        <f>VLOOKUP(O47,Sheet1!$B$2:$C$12,2,TRUE)</f>
        <v>8</v>
      </c>
      <c r="Q47" s="241" t="str">
        <f>VLOOKUP($E47,'[5]Gui chi Quynh'!$C$11:$E$394,3,0)</f>
        <v>A2</v>
      </c>
      <c r="R47" s="117">
        <f>VLOOKUP(Q47,Sheet1!$B$2:$C$12,2,TRUE)</f>
        <v>9</v>
      </c>
      <c r="S47" s="241" t="str">
        <f>VLOOKUP($E47,'[6]Gui chi Quynh'!$C$11:$E$393,3,0)</f>
        <v>A3</v>
      </c>
      <c r="T47" s="117">
        <f>VLOOKUP(S47,Sheet1!$B$2:$C$12,2,TRUE)</f>
        <v>8</v>
      </c>
      <c r="U47" s="241" t="str">
        <f>VLOOKUP($E47,'[7]Gui chi Quynh'!$C$11:$E$392,3,0)</f>
        <v>A3</v>
      </c>
      <c r="V47" s="117">
        <f>VLOOKUP(U47,Sheet1!$B$2:$C$12,2,TRUE)</f>
        <v>8</v>
      </c>
      <c r="W47" s="241" t="str">
        <f>VLOOKUP($E47,'[8]Gui chi Quynh'!$C$11:$F$391,3,0)</f>
        <v>A3</v>
      </c>
      <c r="X47" s="117">
        <f>VLOOKUP(W47,Sheet1!$B$2:$C$12,2,TRUE)</f>
        <v>8</v>
      </c>
      <c r="Y47" s="241" t="str">
        <f>VLOOKUP($E47,'[9]Gui chi Quynh'!$C$11:$E$390,3,0)</f>
        <v>A2</v>
      </c>
      <c r="Z47" s="117">
        <f>VLOOKUP(Y47,Sheet1!$B$2:$C$12,2,TRUE)</f>
        <v>9</v>
      </c>
      <c r="AA47" s="241" t="str">
        <f>VLOOKUP($E47,'[10]Gui chi Quynh'!$C$11:$E$391,3,0)</f>
        <v>A4</v>
      </c>
      <c r="AB47" s="117">
        <f>VLOOKUP(AA47,Sheet1!$B$2:$C$12,2,TRUE)</f>
        <v>7</v>
      </c>
      <c r="AC47" s="241" t="str">
        <f>VLOOKUP(E47,Sheet2!$E$9:$AE$343,24,0)</f>
        <v>A3</v>
      </c>
      <c r="AD47" s="117">
        <f>VLOOKUP(AC47,Sheet1!$B$2:$C$12,2,TRUE)</f>
        <v>8</v>
      </c>
      <c r="AE47" s="241" t="str">
        <f>VLOOKUP(E47,Sheet2!$E$9:$AE$343,26,0)</f>
        <v>A3</v>
      </c>
      <c r="AF47" s="117">
        <f>VLOOKUP(AE47,Sheet1!$B$2:$C$12,2,TRUE)</f>
        <v>8</v>
      </c>
      <c r="AG47" s="169">
        <f t="shared" si="0"/>
        <v>8.1666666666666661</v>
      </c>
      <c r="AH47" s="241" t="s">
        <v>807</v>
      </c>
      <c r="AI47" s="241" t="s">
        <v>807</v>
      </c>
      <c r="AJ47" s="241"/>
      <c r="AK47" s="117"/>
      <c r="AL47" s="117"/>
      <c r="AM47" s="117" t="str">
        <f t="shared" si="3"/>
        <v>Tốt</v>
      </c>
      <c r="AN47" s="117"/>
      <c r="AO47" s="559"/>
    </row>
    <row r="48" spans="1:41" s="526" customFormat="1" ht="24.95" customHeight="1" x14ac:dyDescent="0.25">
      <c r="A48" s="193">
        <f>IF(E48="","",SUBTOTAL(3,$E$8:E48))</f>
        <v>41</v>
      </c>
      <c r="B48" s="193">
        <f>COUNTIF($F$8:F48,F48)</f>
        <v>13</v>
      </c>
      <c r="C48" s="524" t="s">
        <v>649</v>
      </c>
      <c r="D48" s="525" t="s">
        <v>29</v>
      </c>
      <c r="E48" s="258" t="s">
        <v>332</v>
      </c>
      <c r="F48" s="55" t="s">
        <v>1029</v>
      </c>
      <c r="G48" s="55" t="s">
        <v>1014</v>
      </c>
      <c r="H48" s="211" t="s">
        <v>644</v>
      </c>
      <c r="I48" s="241" t="str">
        <f>VLOOKUP($E48,'[1]Gui chi Quynh'!$C$11:$E$397,3,0)</f>
        <v>A4</v>
      </c>
      <c r="J48" s="117">
        <f>VLOOKUP(I48,Sheet1!$B$2:$C$12,2,TRUE)</f>
        <v>7</v>
      </c>
      <c r="K48" s="241" t="str">
        <f>VLOOKUP($E48,'[2]Gui chi Quynh'!$C$11:$E$397,3,0)</f>
        <v>A4</v>
      </c>
      <c r="L48" s="117">
        <f>VLOOKUP(K48,Sheet1!$B$2:$C$12,2,TRUE)</f>
        <v>7</v>
      </c>
      <c r="M48" s="241" t="str">
        <f>VLOOKUP($E48,'[3]Gui chi Quynh'!$C$11:$E$396,3,0)</f>
        <v>A3</v>
      </c>
      <c r="N48" s="117">
        <f>VLOOKUP(M48,Sheet1!$B$2:$C$12,2,TRUE)</f>
        <v>8</v>
      </c>
      <c r="O48" s="241" t="str">
        <f>VLOOKUP($E48,'[4]Gui chi Quynh'!$C$11:$E$396,3,0)</f>
        <v>A4</v>
      </c>
      <c r="P48" s="117">
        <f>VLOOKUP(O48,Sheet1!$B$2:$C$12,2,TRUE)</f>
        <v>7</v>
      </c>
      <c r="Q48" s="241" t="str">
        <f>VLOOKUP($E48,'[5]Gui chi Quynh'!$C$11:$E$394,3,0)</f>
        <v>A3</v>
      </c>
      <c r="R48" s="117">
        <f>VLOOKUP(Q48,Sheet1!$B$2:$C$12,2,TRUE)</f>
        <v>8</v>
      </c>
      <c r="S48" s="241" t="str">
        <f>VLOOKUP($E48,'[6]Gui chi Quynh'!$C$11:$E$393,3,0)</f>
        <v>A4</v>
      </c>
      <c r="T48" s="117">
        <f>VLOOKUP(S48,Sheet1!$B$2:$C$12,2,TRUE)</f>
        <v>7</v>
      </c>
      <c r="U48" s="241" t="str">
        <f>VLOOKUP($E48,'[7]Gui chi Quynh'!$C$11:$E$392,3,0)</f>
        <v>A3</v>
      </c>
      <c r="V48" s="117">
        <f>VLOOKUP(U48,Sheet1!$B$2:$C$12,2,TRUE)</f>
        <v>8</v>
      </c>
      <c r="W48" s="241" t="str">
        <f>VLOOKUP($E48,'[8]Gui chi Quynh'!$C$11:$F$391,3,0)</f>
        <v>A3</v>
      </c>
      <c r="X48" s="117">
        <f>VLOOKUP(W48,Sheet1!$B$2:$C$12,2,TRUE)</f>
        <v>8</v>
      </c>
      <c r="Y48" s="241" t="str">
        <f>VLOOKUP($E48,'[9]Gui chi Quynh'!$C$11:$E$390,3,0)</f>
        <v>A4</v>
      </c>
      <c r="Z48" s="117">
        <f>VLOOKUP(Y48,Sheet1!$B$2:$C$12,2,TRUE)</f>
        <v>7</v>
      </c>
      <c r="AA48" s="241" t="str">
        <f>VLOOKUP($E48,'[10]Gui chi Quynh'!$C$11:$E$391,3,0)</f>
        <v>A4</v>
      </c>
      <c r="AB48" s="117">
        <f>VLOOKUP(AA48,Sheet1!$B$2:$C$12,2,TRUE)</f>
        <v>7</v>
      </c>
      <c r="AC48" s="241" t="str">
        <f>VLOOKUP(E48,Sheet2!$E$9:$AE$343,24,0)</f>
        <v>A3</v>
      </c>
      <c r="AD48" s="117">
        <f>VLOOKUP(AC48,Sheet1!$B$2:$C$12,2,TRUE)</f>
        <v>8</v>
      </c>
      <c r="AE48" s="241" t="str">
        <f>VLOOKUP(E48,Sheet2!$E$9:$AE$343,26,0)</f>
        <v>A4</v>
      </c>
      <c r="AF48" s="117">
        <f>VLOOKUP(AE48,Sheet1!$B$2:$C$12,2,TRUE)</f>
        <v>7</v>
      </c>
      <c r="AG48" s="169">
        <f t="shared" si="0"/>
        <v>7.416666666666667</v>
      </c>
      <c r="AH48" s="241" t="s">
        <v>807</v>
      </c>
      <c r="AI48" s="241" t="s">
        <v>807</v>
      </c>
      <c r="AJ48" s="241"/>
      <c r="AK48" s="117"/>
      <c r="AL48" s="117"/>
      <c r="AM48" s="117" t="str">
        <f t="shared" si="3"/>
        <v>Tốt</v>
      </c>
      <c r="AN48" s="117"/>
      <c r="AO48" s="559"/>
    </row>
    <row r="49" spans="1:41" s="526" customFormat="1" ht="24.95" customHeight="1" x14ac:dyDescent="0.25">
      <c r="A49" s="193">
        <f>IF(E49="","",SUBTOTAL(3,$E$8:E49))</f>
        <v>42</v>
      </c>
      <c r="B49" s="193">
        <f>COUNTIF($F$8:F49,F49)</f>
        <v>14</v>
      </c>
      <c r="C49" s="524" t="s">
        <v>649</v>
      </c>
      <c r="D49" s="525" t="s">
        <v>225</v>
      </c>
      <c r="E49" s="258" t="s">
        <v>333</v>
      </c>
      <c r="F49" s="55" t="s">
        <v>1029</v>
      </c>
      <c r="G49" s="55" t="s">
        <v>1014</v>
      </c>
      <c r="H49" s="211" t="s">
        <v>644</v>
      </c>
      <c r="I49" s="241" t="str">
        <f>VLOOKUP($E49,'[1]Gui chi Quynh'!$C$11:$E$397,3,0)</f>
        <v>A3</v>
      </c>
      <c r="J49" s="117">
        <f>VLOOKUP(I49,Sheet1!$B$2:$C$12,2,TRUE)</f>
        <v>8</v>
      </c>
      <c r="K49" s="241" t="str">
        <f>VLOOKUP($E49,'[2]Gui chi Quynh'!$C$11:$E$397,3,0)</f>
        <v>A4</v>
      </c>
      <c r="L49" s="117">
        <f>VLOOKUP(K49,Sheet1!$B$2:$C$12,2,TRUE)</f>
        <v>7</v>
      </c>
      <c r="M49" s="241" t="str">
        <f>VLOOKUP($E49,'[3]Gui chi Quynh'!$C$11:$E$396,3,0)</f>
        <v>A3</v>
      </c>
      <c r="N49" s="117">
        <f>VLOOKUP(M49,Sheet1!$B$2:$C$12,2,TRUE)</f>
        <v>8</v>
      </c>
      <c r="O49" s="241" t="str">
        <f>VLOOKUP($E49,'[4]Gui chi Quynh'!$C$11:$E$396,3,0)</f>
        <v>A3</v>
      </c>
      <c r="P49" s="117">
        <f>VLOOKUP(O49,Sheet1!$B$2:$C$12,2,TRUE)</f>
        <v>8</v>
      </c>
      <c r="Q49" s="241" t="str">
        <f>VLOOKUP($E49,'[5]Gui chi Quynh'!$C$11:$E$394,3,0)</f>
        <v>A3</v>
      </c>
      <c r="R49" s="117">
        <f>VLOOKUP(Q49,Sheet1!$B$2:$C$12,2,TRUE)</f>
        <v>8</v>
      </c>
      <c r="S49" s="241" t="str">
        <f>VLOOKUP($E49,'[6]Gui chi Quynh'!$C$11:$E$393,3,0)</f>
        <v>A3</v>
      </c>
      <c r="T49" s="117">
        <f>VLOOKUP(S49,Sheet1!$B$2:$C$12,2,TRUE)</f>
        <v>8</v>
      </c>
      <c r="U49" s="241" t="str">
        <f>VLOOKUP($E49,'[7]Gui chi Quynh'!$C$11:$E$392,3,0)</f>
        <v>A3</v>
      </c>
      <c r="V49" s="117">
        <f>VLOOKUP(U49,Sheet1!$B$2:$C$12,2,TRUE)</f>
        <v>8</v>
      </c>
      <c r="W49" s="241" t="str">
        <f>VLOOKUP($E49,'[8]Gui chi Quynh'!$C$11:$F$391,3,0)</f>
        <v>A3</v>
      </c>
      <c r="X49" s="117">
        <f>VLOOKUP(W49,Sheet1!$B$2:$C$12,2,TRUE)</f>
        <v>8</v>
      </c>
      <c r="Y49" s="241" t="str">
        <f>VLOOKUP($E49,'[9]Gui chi Quynh'!$C$11:$E$390,3,0)</f>
        <v>A3</v>
      </c>
      <c r="Z49" s="117">
        <f>VLOOKUP(Y49,Sheet1!$B$2:$C$12,2,TRUE)</f>
        <v>8</v>
      </c>
      <c r="AA49" s="241" t="str">
        <f>VLOOKUP($E49,'[10]Gui chi Quynh'!$C$11:$E$391,3,0)</f>
        <v>A3</v>
      </c>
      <c r="AB49" s="117">
        <f>VLOOKUP(AA49,Sheet1!$B$2:$C$12,2,TRUE)</f>
        <v>8</v>
      </c>
      <c r="AC49" s="241" t="str">
        <f>VLOOKUP(E49,Sheet2!$E$9:$AE$343,24,0)</f>
        <v>A3</v>
      </c>
      <c r="AD49" s="117">
        <f>VLOOKUP(AC49,Sheet1!$B$2:$C$12,2,TRUE)</f>
        <v>8</v>
      </c>
      <c r="AE49" s="241" t="str">
        <f>VLOOKUP(E49,Sheet2!$E$9:$AE$343,26,0)</f>
        <v>A4</v>
      </c>
      <c r="AF49" s="117">
        <f>VLOOKUP(AE49,Sheet1!$B$2:$C$12,2,TRUE)</f>
        <v>7</v>
      </c>
      <c r="AG49" s="169">
        <f t="shared" si="0"/>
        <v>7.833333333333333</v>
      </c>
      <c r="AH49" s="241" t="s">
        <v>833</v>
      </c>
      <c r="AI49" s="241" t="s">
        <v>833</v>
      </c>
      <c r="AJ49" s="241"/>
      <c r="AK49" s="117"/>
      <c r="AL49" s="117"/>
      <c r="AM49" s="117" t="str">
        <f t="shared" si="3"/>
        <v>Xuất sắc</v>
      </c>
      <c r="AN49" s="117"/>
      <c r="AO49" s="241"/>
    </row>
    <row r="50" spans="1:41" s="526" customFormat="1" ht="24.95" customHeight="1" x14ac:dyDescent="0.25">
      <c r="A50" s="193">
        <f>IF(E50="","",SUBTOTAL(3,$E$8:E50))</f>
        <v>43</v>
      </c>
      <c r="B50" s="193">
        <f>COUNTIF($F$8:F50,F50)</f>
        <v>15</v>
      </c>
      <c r="C50" s="524" t="s">
        <v>649</v>
      </c>
      <c r="D50" s="527" t="s">
        <v>226</v>
      </c>
      <c r="E50" s="528" t="s">
        <v>334</v>
      </c>
      <c r="F50" s="55" t="s">
        <v>1029</v>
      </c>
      <c r="G50" s="55" t="s">
        <v>1014</v>
      </c>
      <c r="H50" s="211" t="s">
        <v>644</v>
      </c>
      <c r="I50" s="241" t="str">
        <f>VLOOKUP($E50,'[1]Gui chi Quynh'!$C$11:$E$397,3,0)</f>
        <v>A3</v>
      </c>
      <c r="J50" s="117">
        <f>VLOOKUP(I50,Sheet1!$B$2:$C$12,2,TRUE)</f>
        <v>8</v>
      </c>
      <c r="K50" s="241" t="str">
        <f>VLOOKUP($E50,'[2]Gui chi Quynh'!$C$11:$E$397,3,0)</f>
        <v>A3</v>
      </c>
      <c r="L50" s="117">
        <f>VLOOKUP(K50,Sheet1!$B$2:$C$12,2,TRUE)</f>
        <v>8</v>
      </c>
      <c r="M50" s="241" t="str">
        <f>VLOOKUP($E50,'[3]Gui chi Quynh'!$C$11:$E$396,3,0)</f>
        <v>A3</v>
      </c>
      <c r="N50" s="117">
        <f>VLOOKUP(M50,Sheet1!$B$2:$C$12,2,TRUE)</f>
        <v>8</v>
      </c>
      <c r="O50" s="241" t="str">
        <f>VLOOKUP($E50,'[4]Gui chi Quynh'!$C$11:$E$396,3,0)</f>
        <v>A3</v>
      </c>
      <c r="P50" s="117">
        <f>VLOOKUP(O50,Sheet1!$B$2:$C$12,2,TRUE)</f>
        <v>8</v>
      </c>
      <c r="Q50" s="241" t="str">
        <f>VLOOKUP($E50,'[5]Gui chi Quynh'!$C$11:$E$394,3,0)</f>
        <v>A3</v>
      </c>
      <c r="R50" s="117">
        <f>VLOOKUP(Q50,Sheet1!$B$2:$C$12,2,TRUE)</f>
        <v>8</v>
      </c>
      <c r="S50" s="241" t="str">
        <f>VLOOKUP($E50,'[6]Gui chi Quynh'!$C$11:$E$393,3,0)</f>
        <v>A2</v>
      </c>
      <c r="T50" s="117">
        <f>VLOOKUP(S50,Sheet1!$B$2:$C$12,2,TRUE)</f>
        <v>9</v>
      </c>
      <c r="U50" s="241" t="str">
        <f>VLOOKUP($E50,'[7]Gui chi Quynh'!$C$11:$E$392,3,0)</f>
        <v>A2</v>
      </c>
      <c r="V50" s="117">
        <f>VLOOKUP(U50,Sheet1!$B$2:$C$12,2,TRUE)</f>
        <v>9</v>
      </c>
      <c r="W50" s="241" t="str">
        <f>VLOOKUP($E50,'[8]Gui chi Quynh'!$C$11:$F$391,3,0)</f>
        <v>A2</v>
      </c>
      <c r="X50" s="117">
        <f>VLOOKUP(W50,Sheet1!$B$2:$C$12,2,TRUE)</f>
        <v>9</v>
      </c>
      <c r="Y50" s="241" t="str">
        <f>VLOOKUP($E50,'[9]Gui chi Quynh'!$C$11:$E$390,3,0)</f>
        <v>A3</v>
      </c>
      <c r="Z50" s="117">
        <f>VLOOKUP(Y50,Sheet1!$B$2:$C$12,2,TRUE)</f>
        <v>8</v>
      </c>
      <c r="AA50" s="241" t="str">
        <f>VLOOKUP($E50,'[10]Gui chi Quynh'!$C$11:$E$391,3,0)</f>
        <v>A3</v>
      </c>
      <c r="AB50" s="117">
        <f>VLOOKUP(AA50,Sheet1!$B$2:$C$12,2,TRUE)</f>
        <v>8</v>
      </c>
      <c r="AC50" s="241" t="str">
        <f>VLOOKUP(E50,Sheet2!$E$9:$AE$343,24,0)</f>
        <v>A4</v>
      </c>
      <c r="AD50" s="117">
        <f>VLOOKUP(AC50,Sheet1!$B$2:$C$12,2,TRUE)</f>
        <v>7</v>
      </c>
      <c r="AE50" s="241" t="str">
        <f>VLOOKUP(E50,Sheet2!$E$9:$AE$343,26,0)</f>
        <v>A4</v>
      </c>
      <c r="AF50" s="117">
        <f>VLOOKUP(AE50,Sheet1!$B$2:$C$12,2,TRUE)</f>
        <v>7</v>
      </c>
      <c r="AG50" s="169">
        <f t="shared" si="0"/>
        <v>8.0833333333333339</v>
      </c>
      <c r="AH50" s="241" t="s">
        <v>807</v>
      </c>
      <c r="AI50" s="241" t="s">
        <v>807</v>
      </c>
      <c r="AJ50" s="241"/>
      <c r="AK50" s="117"/>
      <c r="AL50" s="117"/>
      <c r="AM50" s="117" t="str">
        <f t="shared" si="3"/>
        <v>Tốt</v>
      </c>
      <c r="AN50" s="117"/>
      <c r="AO50" s="559"/>
    </row>
    <row r="51" spans="1:41" s="526" customFormat="1" ht="24.95" customHeight="1" x14ac:dyDescent="0.25">
      <c r="A51" s="193">
        <f>IF(E51="","",SUBTOTAL(3,$E$8:E51))</f>
        <v>44</v>
      </c>
      <c r="B51" s="193">
        <f>COUNTIF($F$8:F51,F51)</f>
        <v>16</v>
      </c>
      <c r="C51" s="524" t="s">
        <v>649</v>
      </c>
      <c r="D51" s="525" t="s">
        <v>30</v>
      </c>
      <c r="E51" s="258" t="s">
        <v>335</v>
      </c>
      <c r="F51" s="55" t="s">
        <v>1029</v>
      </c>
      <c r="G51" s="55" t="s">
        <v>1014</v>
      </c>
      <c r="H51" s="211" t="s">
        <v>644</v>
      </c>
      <c r="I51" s="241" t="str">
        <f>VLOOKUP($E51,'[1]Gui chi Quynh'!$C$11:$E$397,3,0)</f>
        <v>A4</v>
      </c>
      <c r="J51" s="117">
        <f>VLOOKUP(I51,Sheet1!$B$2:$C$12,2,TRUE)</f>
        <v>7</v>
      </c>
      <c r="K51" s="241" t="str">
        <f>VLOOKUP($E51,'[2]Gui chi Quynh'!$C$11:$E$397,3,0)</f>
        <v>A4</v>
      </c>
      <c r="L51" s="117">
        <f>VLOOKUP(K51,Sheet1!$B$2:$C$12,2,TRUE)</f>
        <v>7</v>
      </c>
      <c r="M51" s="241" t="str">
        <f>VLOOKUP($E51,'[3]Gui chi Quynh'!$C$11:$E$396,3,0)</f>
        <v>A3</v>
      </c>
      <c r="N51" s="117">
        <f>VLOOKUP(M51,Sheet1!$B$2:$C$12,2,TRUE)</f>
        <v>8</v>
      </c>
      <c r="O51" s="241" t="str">
        <f>VLOOKUP($E51,'[4]Gui chi Quynh'!$C$11:$E$396,3,0)</f>
        <v>A4</v>
      </c>
      <c r="P51" s="117">
        <f>VLOOKUP(O51,Sheet1!$B$2:$C$12,2,TRUE)</f>
        <v>7</v>
      </c>
      <c r="Q51" s="241" t="str">
        <f>VLOOKUP($E51,'[5]Gui chi Quynh'!$C$11:$E$394,3,0)</f>
        <v>A3</v>
      </c>
      <c r="R51" s="117">
        <f>VLOOKUP(Q51,Sheet1!$B$2:$C$12,2,TRUE)</f>
        <v>8</v>
      </c>
      <c r="S51" s="241" t="str">
        <f>VLOOKUP($E51,'[6]Gui chi Quynh'!$C$11:$E$393,3,0)</f>
        <v>A4</v>
      </c>
      <c r="T51" s="117">
        <f>VLOOKUP(S51,Sheet1!$B$2:$C$12,2,TRUE)</f>
        <v>7</v>
      </c>
      <c r="U51" s="241" t="str">
        <f>VLOOKUP($E51,'[7]Gui chi Quynh'!$C$11:$E$392,3,0)</f>
        <v>A3</v>
      </c>
      <c r="V51" s="117">
        <f>VLOOKUP(U51,Sheet1!$B$2:$C$12,2,TRUE)</f>
        <v>8</v>
      </c>
      <c r="W51" s="241" t="str">
        <f>VLOOKUP($E51,'[8]Gui chi Quynh'!$C$11:$F$391,3,0)</f>
        <v>A3</v>
      </c>
      <c r="X51" s="117">
        <f>VLOOKUP(W51,Sheet1!$B$2:$C$12,2,TRUE)</f>
        <v>8</v>
      </c>
      <c r="Y51" s="241" t="str">
        <f>VLOOKUP($E51,'[9]Gui chi Quynh'!$C$11:$E$390,3,0)</f>
        <v>A4</v>
      </c>
      <c r="Z51" s="117">
        <f>VLOOKUP(Y51,Sheet1!$B$2:$C$12,2,TRUE)</f>
        <v>7</v>
      </c>
      <c r="AA51" s="241" t="str">
        <f>VLOOKUP($E51,'[10]Gui chi Quynh'!$C$11:$E$391,3,0)</f>
        <v>A4</v>
      </c>
      <c r="AB51" s="117">
        <f>VLOOKUP(AA51,Sheet1!$B$2:$C$12,2,TRUE)</f>
        <v>7</v>
      </c>
      <c r="AC51" s="241" t="str">
        <f>VLOOKUP(E51,Sheet2!$E$9:$AE$343,24,0)</f>
        <v>A4</v>
      </c>
      <c r="AD51" s="117">
        <f>VLOOKUP(AC51,Sheet1!$B$2:$C$12,2,TRUE)</f>
        <v>7</v>
      </c>
      <c r="AE51" s="241" t="str">
        <f>VLOOKUP(E51,Sheet2!$E$9:$AE$343,26,0)</f>
        <v>A4</v>
      </c>
      <c r="AF51" s="117">
        <f>VLOOKUP(AE51,Sheet1!$B$2:$C$12,2,TRUE)</f>
        <v>7</v>
      </c>
      <c r="AG51" s="169">
        <f t="shared" si="0"/>
        <v>7.333333333333333</v>
      </c>
      <c r="AH51" s="241" t="s">
        <v>807</v>
      </c>
      <c r="AI51" s="241" t="s">
        <v>807</v>
      </c>
      <c r="AJ51" s="241"/>
      <c r="AK51" s="117"/>
      <c r="AL51" s="117"/>
      <c r="AM51" s="117" t="str">
        <f t="shared" si="3"/>
        <v>Tốt</v>
      </c>
      <c r="AN51" s="117"/>
      <c r="AO51" s="559"/>
    </row>
    <row r="52" spans="1:41" s="526" customFormat="1" ht="24.95" customHeight="1" x14ac:dyDescent="0.25">
      <c r="A52" s="193">
        <f>IF(E52="","",SUBTOTAL(3,$E$8:E52))</f>
        <v>45</v>
      </c>
      <c r="B52" s="193">
        <f>COUNTIF($F$8:F52,F52)</f>
        <v>17</v>
      </c>
      <c r="C52" s="524" t="s">
        <v>649</v>
      </c>
      <c r="D52" s="525" t="s">
        <v>246</v>
      </c>
      <c r="E52" s="258" t="s">
        <v>336</v>
      </c>
      <c r="F52" s="55" t="s">
        <v>1029</v>
      </c>
      <c r="G52" s="55" t="s">
        <v>1014</v>
      </c>
      <c r="H52" s="211" t="s">
        <v>644</v>
      </c>
      <c r="I52" s="241" t="str">
        <f>VLOOKUP($E52,'[1]Gui chi Quynh'!$C$11:$E$397,3,0)</f>
        <v>A3</v>
      </c>
      <c r="J52" s="117">
        <f>VLOOKUP(I52,Sheet1!$B$2:$C$12,2,TRUE)</f>
        <v>8</v>
      </c>
      <c r="K52" s="241" t="str">
        <f>VLOOKUP($E52,'[2]Gui chi Quynh'!$C$11:$E$397,3,0)</f>
        <v>A3</v>
      </c>
      <c r="L52" s="117">
        <f>VLOOKUP(K52,Sheet1!$B$2:$C$12,2,TRUE)</f>
        <v>8</v>
      </c>
      <c r="M52" s="241" t="str">
        <f>VLOOKUP($E52,'[3]Gui chi Quynh'!$C$11:$E$396,3,0)</f>
        <v>A3</v>
      </c>
      <c r="N52" s="117">
        <f>VLOOKUP(M52,Sheet1!$B$2:$C$12,2,TRUE)</f>
        <v>8</v>
      </c>
      <c r="O52" s="241" t="str">
        <f>VLOOKUP($E52,'[4]Gui chi Quynh'!$C$11:$E$396,3,0)</f>
        <v>A3</v>
      </c>
      <c r="P52" s="117">
        <f>VLOOKUP(O52,Sheet1!$B$2:$C$12,2,TRUE)</f>
        <v>8</v>
      </c>
      <c r="Q52" s="241" t="str">
        <f>VLOOKUP($E52,'[5]Gui chi Quynh'!$C$11:$E$394,3,0)</f>
        <v>A3</v>
      </c>
      <c r="R52" s="117">
        <f>VLOOKUP(Q52,Sheet1!$B$2:$C$12,2,TRUE)</f>
        <v>8</v>
      </c>
      <c r="S52" s="241" t="str">
        <f>VLOOKUP($E52,'[6]Gui chi Quynh'!$C$11:$E$393,3,0)</f>
        <v>A3</v>
      </c>
      <c r="T52" s="117">
        <f>VLOOKUP(S52,Sheet1!$B$2:$C$12,2,TRUE)</f>
        <v>8</v>
      </c>
      <c r="U52" s="241" t="str">
        <f>VLOOKUP($E52,'[7]Gui chi Quynh'!$C$11:$E$392,3,0)</f>
        <v>A2</v>
      </c>
      <c r="V52" s="117">
        <f>VLOOKUP(U52,Sheet1!$B$2:$C$12,2,TRUE)</f>
        <v>9</v>
      </c>
      <c r="W52" s="241" t="str">
        <f>VLOOKUP($E52,'[8]Gui chi Quynh'!$C$11:$F$391,3,0)</f>
        <v>A3</v>
      </c>
      <c r="X52" s="117">
        <f>VLOOKUP(W52,Sheet1!$B$2:$C$12,2,TRUE)</f>
        <v>8</v>
      </c>
      <c r="Y52" s="241" t="str">
        <f>VLOOKUP($E52,'[9]Gui chi Quynh'!$C$11:$E$390,3,0)</f>
        <v>A3</v>
      </c>
      <c r="Z52" s="117">
        <f>VLOOKUP(Y52,Sheet1!$B$2:$C$12,2,TRUE)</f>
        <v>8</v>
      </c>
      <c r="AA52" s="241" t="str">
        <f>VLOOKUP($E52,'[10]Gui chi Quynh'!$C$11:$E$391,3,0)</f>
        <v>A3</v>
      </c>
      <c r="AB52" s="117">
        <f>VLOOKUP(AA52,Sheet1!$B$2:$C$12,2,TRUE)</f>
        <v>8</v>
      </c>
      <c r="AC52" s="241" t="str">
        <f>VLOOKUP(E52,Sheet2!$E$9:$AE$343,24,0)</f>
        <v>A4</v>
      </c>
      <c r="AD52" s="117">
        <f>VLOOKUP(AC52,Sheet1!$B$2:$C$12,2,TRUE)</f>
        <v>7</v>
      </c>
      <c r="AE52" s="241" t="str">
        <f>VLOOKUP(E52,Sheet2!$E$9:$AE$343,26,0)</f>
        <v>A4</v>
      </c>
      <c r="AF52" s="117">
        <f>VLOOKUP(AE52,Sheet1!$B$2:$C$12,2,TRUE)</f>
        <v>7</v>
      </c>
      <c r="AG52" s="169">
        <f t="shared" si="0"/>
        <v>7.916666666666667</v>
      </c>
      <c r="AH52" s="241" t="s">
        <v>807</v>
      </c>
      <c r="AI52" s="241" t="s">
        <v>807</v>
      </c>
      <c r="AJ52" s="241"/>
      <c r="AK52" s="117"/>
      <c r="AL52" s="117"/>
      <c r="AM52" s="117" t="str">
        <f t="shared" si="3"/>
        <v>Tốt</v>
      </c>
      <c r="AN52" s="117"/>
      <c r="AO52" s="559"/>
    </row>
    <row r="53" spans="1:41" s="526" customFormat="1" ht="24.95" customHeight="1" x14ac:dyDescent="0.25">
      <c r="A53" s="193">
        <f>IF(E53="","",SUBTOTAL(3,$E$8:E53))</f>
        <v>46</v>
      </c>
      <c r="B53" s="193">
        <f>COUNTIF($F$8:F53,F53)</f>
        <v>18</v>
      </c>
      <c r="C53" s="524" t="s">
        <v>649</v>
      </c>
      <c r="D53" s="529" t="s">
        <v>297</v>
      </c>
      <c r="E53" s="258" t="s">
        <v>603</v>
      </c>
      <c r="F53" s="55" t="s">
        <v>1029</v>
      </c>
      <c r="G53" s="55" t="s">
        <v>1014</v>
      </c>
      <c r="H53" s="211" t="s">
        <v>644</v>
      </c>
      <c r="I53" s="241" t="str">
        <f>VLOOKUP($E53,'[1]Gui chi Quynh'!$C$11:$E$397,3,0)</f>
        <v>A3</v>
      </c>
      <c r="J53" s="117">
        <f>VLOOKUP(I53,Sheet1!$B$2:$C$12,2,TRUE)</f>
        <v>8</v>
      </c>
      <c r="K53" s="241" t="str">
        <f>VLOOKUP($E53,'[2]Gui chi Quynh'!$C$11:$E$397,3,0)</f>
        <v>A4</v>
      </c>
      <c r="L53" s="117">
        <f>VLOOKUP(K53,Sheet1!$B$2:$C$12,2,TRUE)</f>
        <v>7</v>
      </c>
      <c r="M53" s="241" t="str">
        <f>VLOOKUP($E53,'[3]Gui chi Quynh'!$C$11:$E$396,3,0)</f>
        <v>A3</v>
      </c>
      <c r="N53" s="117">
        <f>VLOOKUP(M53,Sheet1!$B$2:$C$12,2,TRUE)</f>
        <v>8</v>
      </c>
      <c r="O53" s="241" t="str">
        <f>VLOOKUP($E53,'[4]Gui chi Quynh'!$C$11:$E$396,3,0)</f>
        <v>A4</v>
      </c>
      <c r="P53" s="117">
        <f>VLOOKUP(O53,Sheet1!$B$2:$C$12,2,TRUE)</f>
        <v>7</v>
      </c>
      <c r="Q53" s="241" t="str">
        <f>VLOOKUP($E53,'[5]Gui chi Quynh'!$C$11:$E$394,3,0)</f>
        <v>A3</v>
      </c>
      <c r="R53" s="117">
        <f>VLOOKUP(Q53,Sheet1!$B$2:$C$12,2,TRUE)</f>
        <v>8</v>
      </c>
      <c r="S53" s="241" t="str">
        <f>VLOOKUP($E53,'[6]Gui chi Quynh'!$C$11:$E$393,3,0)</f>
        <v>A4</v>
      </c>
      <c r="T53" s="117">
        <f>VLOOKUP(S53,Sheet1!$B$2:$C$12,2,TRUE)</f>
        <v>7</v>
      </c>
      <c r="U53" s="241" t="str">
        <f>VLOOKUP($E53,'[7]Gui chi Quynh'!$C$11:$E$392,3,0)</f>
        <v>A3</v>
      </c>
      <c r="V53" s="117">
        <f>VLOOKUP(U53,Sheet1!$B$2:$C$12,2,TRUE)</f>
        <v>8</v>
      </c>
      <c r="W53" s="241" t="str">
        <f>VLOOKUP($E53,'[8]Gui chi Quynh'!$C$11:$F$391,3,0)</f>
        <v>A3</v>
      </c>
      <c r="X53" s="117">
        <f>VLOOKUP(W53,Sheet1!$B$2:$C$12,2,TRUE)</f>
        <v>8</v>
      </c>
      <c r="Y53" s="241" t="str">
        <f>VLOOKUP($E53,'[9]Gui chi Quynh'!$C$11:$E$390,3,0)</f>
        <v>A4</v>
      </c>
      <c r="Z53" s="117">
        <f>VLOOKUP(Y53,Sheet1!$B$2:$C$12,2,TRUE)</f>
        <v>7</v>
      </c>
      <c r="AA53" s="241" t="str">
        <f>VLOOKUP($E53,'[10]Gui chi Quynh'!$C$11:$E$391,3,0)</f>
        <v>A4</v>
      </c>
      <c r="AB53" s="117">
        <f>VLOOKUP(AA53,Sheet1!$B$2:$C$12,2,TRUE)</f>
        <v>7</v>
      </c>
      <c r="AC53" s="241" t="str">
        <f>VLOOKUP(E53,Sheet2!$E$9:$AE$343,24,0)</f>
        <v>A4</v>
      </c>
      <c r="AD53" s="117">
        <f>VLOOKUP(AC53,Sheet1!$B$2:$C$12,2,TRUE)</f>
        <v>7</v>
      </c>
      <c r="AE53" s="241" t="str">
        <f>VLOOKUP(E53,Sheet2!$E$9:$AE$343,26,0)</f>
        <v>A4</v>
      </c>
      <c r="AF53" s="117">
        <f>VLOOKUP(AE53,Sheet1!$B$2:$C$12,2,TRUE)</f>
        <v>7</v>
      </c>
      <c r="AG53" s="169">
        <f t="shared" si="0"/>
        <v>7.416666666666667</v>
      </c>
      <c r="AH53" s="241" t="s">
        <v>807</v>
      </c>
      <c r="AI53" s="241" t="s">
        <v>807</v>
      </c>
      <c r="AJ53" s="241"/>
      <c r="AK53" s="117"/>
      <c r="AL53" s="117"/>
      <c r="AM53" s="117" t="str">
        <f t="shared" si="3"/>
        <v>Tốt</v>
      </c>
      <c r="AN53" s="117"/>
      <c r="AO53" s="559"/>
    </row>
    <row r="54" spans="1:41" s="72" customFormat="1" ht="24.95" customHeight="1" x14ac:dyDescent="0.25">
      <c r="A54" s="41">
        <f>IF(E54="","",SUBTOTAL(3,$E$8:E54))</f>
        <v>47</v>
      </c>
      <c r="B54" s="41">
        <f>COUNTIF($F$8:F54,F54)</f>
        <v>19</v>
      </c>
      <c r="C54" s="84" t="s">
        <v>649</v>
      </c>
      <c r="D54" s="78" t="s">
        <v>687</v>
      </c>
      <c r="E54" s="69" t="s">
        <v>686</v>
      </c>
      <c r="F54" s="55" t="s">
        <v>1029</v>
      </c>
      <c r="G54" s="55" t="s">
        <v>1014</v>
      </c>
      <c r="H54" s="7" t="s">
        <v>644</v>
      </c>
      <c r="I54" s="1" t="str">
        <f>VLOOKUP($E54,'[1]Gui chi Quynh'!$C$11:$E$397,3,0)</f>
        <v>A3</v>
      </c>
      <c r="J54" s="9">
        <f>VLOOKUP(I54,Sheet1!$B$2:$C$12,2,TRUE)</f>
        <v>8</v>
      </c>
      <c r="K54" s="1" t="str">
        <f>VLOOKUP($E54,'[2]Gui chi Quynh'!$C$11:$E$397,3,0)</f>
        <v>A3</v>
      </c>
      <c r="L54" s="9">
        <f>VLOOKUP(K54,Sheet1!$B$2:$C$12,2,TRUE)</f>
        <v>8</v>
      </c>
      <c r="M54" s="1" t="str">
        <f>VLOOKUP($E54,'[3]Gui chi Quynh'!$C$11:$E$396,3,0)</f>
        <v>A3</v>
      </c>
      <c r="N54" s="9">
        <f>VLOOKUP(M54,Sheet1!$B$2:$C$12,2,TRUE)</f>
        <v>8</v>
      </c>
      <c r="O54" s="1" t="str">
        <f>VLOOKUP($E54,'[4]Gui chi Quynh'!$C$11:$E$396,3,0)</f>
        <v>A3</v>
      </c>
      <c r="P54" s="9">
        <f>VLOOKUP(O54,Sheet1!$B$2:$C$12,2,TRUE)</f>
        <v>8</v>
      </c>
      <c r="Q54" s="1" t="str">
        <f>VLOOKUP($E54,'[5]Gui chi Quynh'!$C$11:$E$394,3,0)</f>
        <v>A3</v>
      </c>
      <c r="R54" s="9">
        <f>VLOOKUP(Q54,Sheet1!$B$2:$C$12,2,TRUE)</f>
        <v>8</v>
      </c>
      <c r="S54" s="1" t="str">
        <f>VLOOKUP($E54,'[6]Gui chi Quynh'!$C$11:$E$393,3,0)</f>
        <v>A3</v>
      </c>
      <c r="T54" s="9">
        <f>VLOOKUP(S54,Sheet1!$B$2:$C$12,2,TRUE)</f>
        <v>8</v>
      </c>
      <c r="U54" s="1" t="str">
        <f>VLOOKUP($E54,'[7]Gui chi Quynh'!$C$11:$E$392,3,0)</f>
        <v>A3</v>
      </c>
      <c r="V54" s="9">
        <f>VLOOKUP(U54,Sheet1!$B$2:$C$12,2,TRUE)</f>
        <v>8</v>
      </c>
      <c r="W54" s="1" t="str">
        <f>VLOOKUP($E54,'[8]Gui chi Quynh'!$C$11:$F$391,3,0)</f>
        <v>A3</v>
      </c>
      <c r="X54" s="9">
        <f>VLOOKUP(W54,Sheet1!$B$2:$C$12,2,TRUE)</f>
        <v>8</v>
      </c>
      <c r="Y54" s="1" t="str">
        <f>VLOOKUP($E54,'[9]Gui chi Quynh'!$C$11:$E$390,3,0)</f>
        <v>A3</v>
      </c>
      <c r="Z54" s="9">
        <f>VLOOKUP(Y54,Sheet1!$B$2:$C$12,2,TRUE)</f>
        <v>8</v>
      </c>
      <c r="AA54" s="1" t="str">
        <f>VLOOKUP($E54,'[10]Gui chi Quynh'!$C$11:$E$391,3,0)</f>
        <v>A3</v>
      </c>
      <c r="AB54" s="9">
        <f>VLOOKUP(AA54,Sheet1!$B$2:$C$12,2,TRUE)</f>
        <v>8</v>
      </c>
      <c r="AC54" s="241" t="str">
        <f>VLOOKUP(E54,Sheet2!$E$9:$AE$343,24,0)</f>
        <v>A3</v>
      </c>
      <c r="AD54" s="117">
        <f>VLOOKUP(AC54,Sheet1!$B$2:$C$12,2,TRUE)</f>
        <v>8</v>
      </c>
      <c r="AE54" s="241" t="str">
        <f>VLOOKUP(E54,Sheet2!$E$9:$AE$343,26,0)</f>
        <v>A4</v>
      </c>
      <c r="AF54" s="9">
        <f>VLOOKUP(AE54,Sheet1!$B$2:$C$12,2,TRUE)</f>
        <v>7</v>
      </c>
      <c r="AG54" s="169">
        <f t="shared" si="0"/>
        <v>7.916666666666667</v>
      </c>
      <c r="AH54" s="241" t="s">
        <v>807</v>
      </c>
      <c r="AI54" s="241" t="s">
        <v>807</v>
      </c>
      <c r="AJ54" s="241"/>
      <c r="AK54" s="117"/>
      <c r="AL54" s="117"/>
      <c r="AM54" s="117" t="str">
        <f t="shared" si="3"/>
        <v>Tốt</v>
      </c>
      <c r="AN54" s="117"/>
      <c r="AO54" s="558"/>
    </row>
    <row r="55" spans="1:41" s="72" customFormat="1" ht="24.95" customHeight="1" x14ac:dyDescent="0.25">
      <c r="A55" s="41">
        <f>IF(E55="","",SUBTOTAL(3,$E$8:E55))</f>
        <v>48</v>
      </c>
      <c r="B55" s="41">
        <f>COUNTIF($F$8:F55,F55)</f>
        <v>20</v>
      </c>
      <c r="C55" s="84" t="s">
        <v>649</v>
      </c>
      <c r="D55" s="78" t="s">
        <v>688</v>
      </c>
      <c r="E55" s="69" t="s">
        <v>689</v>
      </c>
      <c r="F55" s="55" t="s">
        <v>1029</v>
      </c>
      <c r="G55" s="55" t="s">
        <v>1014</v>
      </c>
      <c r="H55" s="7" t="s">
        <v>644</v>
      </c>
      <c r="I55" s="1" t="str">
        <f>VLOOKUP($E55,'[1]Gui chi Quynh'!$C$11:$E$397,3,0)</f>
        <v>A3</v>
      </c>
      <c r="J55" s="9">
        <f>VLOOKUP(I55,Sheet1!$B$2:$C$12,2,TRUE)</f>
        <v>8</v>
      </c>
      <c r="K55" s="1" t="str">
        <f>VLOOKUP($E55,'[2]Gui chi Quynh'!$C$11:$E$397,3,0)</f>
        <v>A3</v>
      </c>
      <c r="L55" s="9">
        <f>VLOOKUP(K55,Sheet1!$B$2:$C$12,2,TRUE)</f>
        <v>8</v>
      </c>
      <c r="M55" s="1" t="str">
        <f>VLOOKUP($E55,'[3]Gui chi Quynh'!$C$11:$E$396,3,0)</f>
        <v>A2</v>
      </c>
      <c r="N55" s="9">
        <f>VLOOKUP(M55,Sheet1!$B$2:$C$12,2,TRUE)</f>
        <v>9</v>
      </c>
      <c r="O55" s="1" t="str">
        <f>VLOOKUP($E55,'[4]Gui chi Quynh'!$C$11:$E$396,3,0)</f>
        <v>A3</v>
      </c>
      <c r="P55" s="9">
        <f>VLOOKUP(O55,Sheet1!$B$2:$C$12,2,TRUE)</f>
        <v>8</v>
      </c>
      <c r="Q55" s="1" t="str">
        <f>VLOOKUP($E55,'[5]Gui chi Quynh'!$C$11:$E$394,3,0)</f>
        <v>A3</v>
      </c>
      <c r="R55" s="9">
        <f>VLOOKUP(Q55,Sheet1!$B$2:$C$12,2,TRUE)</f>
        <v>8</v>
      </c>
      <c r="S55" s="1" t="str">
        <f>VLOOKUP($E55,'[6]Gui chi Quynh'!$C$11:$E$393,3,0)</f>
        <v>A3</v>
      </c>
      <c r="T55" s="9">
        <f>VLOOKUP(S55,Sheet1!$B$2:$C$12,2,TRUE)</f>
        <v>8</v>
      </c>
      <c r="U55" s="1" t="str">
        <f>VLOOKUP($E55,'[7]Gui chi Quynh'!$C$11:$E$392,3,0)</f>
        <v>A3</v>
      </c>
      <c r="V55" s="9">
        <f>VLOOKUP(U55,Sheet1!$B$2:$C$12,2,TRUE)</f>
        <v>8</v>
      </c>
      <c r="W55" s="1" t="str">
        <f>VLOOKUP($E55,'[8]Gui chi Quynh'!$C$11:$F$391,3,0)</f>
        <v>A3</v>
      </c>
      <c r="X55" s="9">
        <f>VLOOKUP(W55,Sheet1!$B$2:$C$12,2,TRUE)</f>
        <v>8</v>
      </c>
      <c r="Y55" s="1" t="str">
        <f>VLOOKUP($E55,'[9]Gui chi Quynh'!$C$11:$E$390,3,0)</f>
        <v>A3</v>
      </c>
      <c r="Z55" s="9">
        <f>VLOOKUP(Y55,Sheet1!$B$2:$C$12,2,TRUE)</f>
        <v>8</v>
      </c>
      <c r="AA55" s="1" t="str">
        <f>VLOOKUP($E55,'[10]Gui chi Quynh'!$C$11:$E$391,3,0)</f>
        <v>A2</v>
      </c>
      <c r="AB55" s="9">
        <f>VLOOKUP(AA55,Sheet1!$B$2:$C$12,2,TRUE)</f>
        <v>9</v>
      </c>
      <c r="AC55" s="241" t="str">
        <f>VLOOKUP(E55,Sheet2!$E$9:$AE$343,24,0)</f>
        <v>A3</v>
      </c>
      <c r="AD55" s="117">
        <f>VLOOKUP(AC55,Sheet1!$B$2:$C$12,2,TRUE)</f>
        <v>8</v>
      </c>
      <c r="AE55" s="241" t="str">
        <f>VLOOKUP(E55,Sheet2!$E$9:$AE$343,26,0)</f>
        <v>A3</v>
      </c>
      <c r="AF55" s="9">
        <f>VLOOKUP(AE55,Sheet1!$B$2:$C$12,2,TRUE)</f>
        <v>8</v>
      </c>
      <c r="AG55" s="169">
        <f t="shared" si="0"/>
        <v>8.1666666666666661</v>
      </c>
      <c r="AH55" s="241" t="s">
        <v>807</v>
      </c>
      <c r="AI55" s="241" t="s">
        <v>833</v>
      </c>
      <c r="AJ55" s="241"/>
      <c r="AK55" s="117"/>
      <c r="AL55" s="117"/>
      <c r="AM55" s="117" t="str">
        <f t="shared" si="3"/>
        <v>Xuất sắc</v>
      </c>
      <c r="AN55" s="117"/>
      <c r="AO55" s="558"/>
    </row>
    <row r="56" spans="1:41" s="72" customFormat="1" ht="24.95" customHeight="1" x14ac:dyDescent="0.25">
      <c r="A56" s="41">
        <f>IF(E56="","",SUBTOTAL(3,$E$8:E56))</f>
        <v>49</v>
      </c>
      <c r="B56" s="41">
        <f>COUNTIF($F$8:F56,F56)</f>
        <v>21</v>
      </c>
      <c r="C56" s="84" t="s">
        <v>649</v>
      </c>
      <c r="D56" s="73" t="s">
        <v>276</v>
      </c>
      <c r="E56" s="74" t="s">
        <v>338</v>
      </c>
      <c r="F56" s="55" t="s">
        <v>1029</v>
      </c>
      <c r="G56" s="55" t="s">
        <v>1014</v>
      </c>
      <c r="H56" s="7" t="s">
        <v>644</v>
      </c>
      <c r="I56" s="1" t="str">
        <f>VLOOKUP($E56,'[1]Gui chi Quynh'!$C$11:$E$397,3,0)</f>
        <v>A2</v>
      </c>
      <c r="J56" s="9">
        <f>VLOOKUP(I56,Sheet1!$B$2:$C$12,2,TRUE)</f>
        <v>9</v>
      </c>
      <c r="K56" s="1" t="str">
        <f>VLOOKUP($E56,'[2]Gui chi Quynh'!$C$11:$E$397,3,0)</f>
        <v>A2</v>
      </c>
      <c r="L56" s="9">
        <f>VLOOKUP(K56,Sheet1!$B$2:$C$12,2,TRUE)</f>
        <v>9</v>
      </c>
      <c r="M56" s="1" t="str">
        <f>VLOOKUP($E56,'[3]Gui chi Quynh'!$C$11:$E$396,3,0)</f>
        <v>A2</v>
      </c>
      <c r="N56" s="9">
        <f>VLOOKUP(M56,Sheet1!$B$2:$C$12,2,TRUE)</f>
        <v>9</v>
      </c>
      <c r="O56" s="1" t="str">
        <f>VLOOKUP($E56,'[4]Gui chi Quynh'!$C$11:$E$396,3,0)</f>
        <v>A2</v>
      </c>
      <c r="P56" s="9">
        <f>VLOOKUP(O56,Sheet1!$B$2:$C$12,2,TRUE)</f>
        <v>9</v>
      </c>
      <c r="Q56" s="1" t="str">
        <f>VLOOKUP($E56,'[5]Gui chi Quynh'!$C$11:$E$394,3,0)</f>
        <v>A2</v>
      </c>
      <c r="R56" s="9">
        <f>VLOOKUP(Q56,Sheet1!$B$2:$C$12,2,TRUE)</f>
        <v>9</v>
      </c>
      <c r="S56" s="1" t="str">
        <f>VLOOKUP($E56,'[6]Gui chi Quynh'!$C$11:$E$393,3,0)</f>
        <v>A2</v>
      </c>
      <c r="T56" s="9">
        <f>VLOOKUP(S56,Sheet1!$B$2:$C$12,2,TRUE)</f>
        <v>9</v>
      </c>
      <c r="U56" s="1" t="str">
        <f>VLOOKUP($E56,'[7]Gui chi Quynh'!$C$11:$E$392,3,0)</f>
        <v>A2</v>
      </c>
      <c r="V56" s="9">
        <f>VLOOKUP(U56,Sheet1!$B$2:$C$12,2,TRUE)</f>
        <v>9</v>
      </c>
      <c r="W56" s="1" t="str">
        <f>VLOOKUP($E56,'[8]Gui chi Quynh'!$C$11:$F$391,3,0)</f>
        <v>A2</v>
      </c>
      <c r="X56" s="9">
        <f>VLOOKUP(W56,Sheet1!$B$2:$C$12,2,TRUE)</f>
        <v>9</v>
      </c>
      <c r="Y56" s="1" t="str">
        <f>VLOOKUP($E56,'[9]Gui chi Quynh'!$C$11:$E$390,3,0)</f>
        <v>A2</v>
      </c>
      <c r="Z56" s="9">
        <f>VLOOKUP(Y56,Sheet1!$B$2:$C$12,2,TRUE)</f>
        <v>9</v>
      </c>
      <c r="AA56" s="1" t="str">
        <f>VLOOKUP($E56,'[10]Gui chi Quynh'!$C$11:$E$391,3,0)</f>
        <v>A3</v>
      </c>
      <c r="AB56" s="9">
        <f>VLOOKUP(AA56,Sheet1!$B$2:$C$12,2,TRUE)</f>
        <v>8</v>
      </c>
      <c r="AC56" s="241" t="str">
        <f>VLOOKUP(E56,Sheet2!$E$9:$AE$343,24,0)</f>
        <v>A3</v>
      </c>
      <c r="AD56" s="117">
        <f>VLOOKUP(AC56,Sheet1!$B$2:$C$12,2,TRUE)</f>
        <v>8</v>
      </c>
      <c r="AE56" s="241" t="str">
        <f>VLOOKUP(E56,Sheet2!$E$9:$AE$343,26,0)</f>
        <v>A3</v>
      </c>
      <c r="AF56" s="9">
        <f>VLOOKUP(AE56,Sheet1!$B$2:$C$12,2,TRUE)</f>
        <v>8</v>
      </c>
      <c r="AG56" s="169">
        <f t="shared" si="0"/>
        <v>8.75</v>
      </c>
      <c r="AH56" s="241" t="s">
        <v>807</v>
      </c>
      <c r="AI56" s="241" t="s">
        <v>807</v>
      </c>
      <c r="AJ56" s="241"/>
      <c r="AK56" s="117"/>
      <c r="AL56" s="117"/>
      <c r="AM56" s="117" t="str">
        <f t="shared" si="3"/>
        <v>Tốt</v>
      </c>
      <c r="AN56" s="117"/>
      <c r="AO56" s="557"/>
    </row>
    <row r="57" spans="1:41" s="2" customFormat="1" ht="24.95" customHeight="1" x14ac:dyDescent="0.25">
      <c r="A57" s="41">
        <f>IF(E57="","",SUBTOTAL(3,$E$8:E57))</f>
        <v>50</v>
      </c>
      <c r="B57" s="41">
        <f>COUNTIF($F$8:F57,F57)</f>
        <v>22</v>
      </c>
      <c r="C57" s="84" t="s">
        <v>648</v>
      </c>
      <c r="D57" s="73" t="s">
        <v>278</v>
      </c>
      <c r="E57" s="74" t="s">
        <v>339</v>
      </c>
      <c r="F57" s="55" t="s">
        <v>1029</v>
      </c>
      <c r="G57" s="55" t="s">
        <v>1014</v>
      </c>
      <c r="H57" s="7" t="s">
        <v>644</v>
      </c>
      <c r="I57" s="1" t="str">
        <f>VLOOKUP($E57,'[1]Gui chi Quynh'!$C$11:$E$397,3,0)</f>
        <v>A2</v>
      </c>
      <c r="J57" s="9">
        <f>VLOOKUP(I57,Sheet1!$B$2:$C$12,2,TRUE)</f>
        <v>9</v>
      </c>
      <c r="K57" s="1" t="str">
        <f>VLOOKUP($E57,'[2]Gui chi Quynh'!$C$11:$E$397,3,0)</f>
        <v>A2</v>
      </c>
      <c r="L57" s="9">
        <f>VLOOKUP(K57,Sheet1!$B$2:$C$12,2,TRUE)</f>
        <v>9</v>
      </c>
      <c r="M57" s="1" t="str">
        <f>VLOOKUP($E57,'[3]Gui chi Quynh'!$C$11:$E$396,3,0)</f>
        <v>A2</v>
      </c>
      <c r="N57" s="9">
        <f>VLOOKUP(M57,Sheet1!$B$2:$C$12,2,TRUE)</f>
        <v>9</v>
      </c>
      <c r="O57" s="1" t="str">
        <f>VLOOKUP($E57,'[4]Gui chi Quynh'!$C$11:$E$396,3,0)</f>
        <v>A2</v>
      </c>
      <c r="P57" s="9">
        <f>VLOOKUP(O57,Sheet1!$B$2:$C$12,2,TRUE)</f>
        <v>9</v>
      </c>
      <c r="Q57" s="1" t="str">
        <f>VLOOKUP($E57,'[5]Gui chi Quynh'!$C$11:$E$394,3,0)</f>
        <v>A2</v>
      </c>
      <c r="R57" s="9">
        <f>VLOOKUP(Q57,Sheet1!$B$2:$C$12,2,TRUE)</f>
        <v>9</v>
      </c>
      <c r="S57" s="1" t="str">
        <f>VLOOKUP($E57,'[6]Gui chi Quynh'!$C$11:$E$393,3,0)</f>
        <v>A3</v>
      </c>
      <c r="T57" s="9">
        <f>VLOOKUP(S57,Sheet1!$B$2:$C$12,2,TRUE)</f>
        <v>8</v>
      </c>
      <c r="U57" s="1" t="str">
        <f>VLOOKUP($E57,'[7]Gui chi Quynh'!$C$11:$E$392,3,0)</f>
        <v>A2</v>
      </c>
      <c r="V57" s="9">
        <f>VLOOKUP(U57,Sheet1!$B$2:$C$12,2,TRUE)</f>
        <v>9</v>
      </c>
      <c r="W57" s="1" t="str">
        <f>VLOOKUP($E57,'[8]Gui chi Quynh'!$C$11:$F$391,3,0)</f>
        <v>A3</v>
      </c>
      <c r="X57" s="9">
        <f>VLOOKUP(W57,Sheet1!$B$2:$C$12,2,TRUE)</f>
        <v>8</v>
      </c>
      <c r="Y57" s="1" t="str">
        <f>VLOOKUP($E57,'[9]Gui chi Quynh'!$C$11:$E$390,3,0)</f>
        <v>A2</v>
      </c>
      <c r="Z57" s="9">
        <f>VLOOKUP(Y57,Sheet1!$B$2:$C$12,2,TRUE)</f>
        <v>9</v>
      </c>
      <c r="AA57" s="1" t="str">
        <f>VLOOKUP($E57,'[10]Gui chi Quynh'!$C$11:$E$391,3,0)</f>
        <v>A3</v>
      </c>
      <c r="AB57" s="9">
        <f>VLOOKUP(AA57,Sheet1!$B$2:$C$12,2,TRUE)</f>
        <v>8</v>
      </c>
      <c r="AC57" s="241" t="str">
        <f>VLOOKUP(E57,Sheet2!$E$9:$AE$343,24,0)</f>
        <v>A3</v>
      </c>
      <c r="AD57" s="117">
        <f>VLOOKUP(AC57,Sheet1!$B$2:$C$12,2,TRUE)</f>
        <v>8</v>
      </c>
      <c r="AE57" s="241" t="str">
        <f>VLOOKUP(E57,Sheet2!$E$9:$AE$343,26,0)</f>
        <v>A2</v>
      </c>
      <c r="AF57" s="9">
        <f>VLOOKUP(AE57,Sheet1!$B$2:$C$12,2,TRUE)</f>
        <v>9</v>
      </c>
      <c r="AG57" s="169">
        <f t="shared" si="0"/>
        <v>8.6666666666666661</v>
      </c>
      <c r="AH57" s="241" t="s">
        <v>807</v>
      </c>
      <c r="AI57" s="241" t="s">
        <v>807</v>
      </c>
      <c r="AJ57" s="241"/>
      <c r="AK57" s="117"/>
      <c r="AL57" s="117"/>
      <c r="AM57" s="117" t="str">
        <f t="shared" si="3"/>
        <v>Tốt</v>
      </c>
      <c r="AN57" s="117"/>
      <c r="AO57" s="557"/>
    </row>
    <row r="58" spans="1:41" s="256" customFormat="1" ht="24.95" customHeight="1" x14ac:dyDescent="0.25">
      <c r="A58" s="193">
        <f>IF(E58="","",SUBTOTAL(3,$E$8:E58))</f>
        <v>51</v>
      </c>
      <c r="B58" s="193">
        <f>COUNTIF($F$8:F58,F58)</f>
        <v>1</v>
      </c>
      <c r="C58" s="567" t="s">
        <v>649</v>
      </c>
      <c r="D58" s="591" t="s">
        <v>293</v>
      </c>
      <c r="E58" s="592" t="s">
        <v>591</v>
      </c>
      <c r="F58" s="652" t="s">
        <v>1030</v>
      </c>
      <c r="G58" s="652" t="s">
        <v>1013</v>
      </c>
      <c r="H58" s="241" t="s">
        <v>643</v>
      </c>
      <c r="I58" s="241" t="str">
        <f>VLOOKUP($E58,'[1]Gui chi Quynh'!$C$11:$E$397,3,0)</f>
        <v>A2</v>
      </c>
      <c r="J58" s="117">
        <f>VLOOKUP(I58,Sheet1!$B$2:$C$12,2,TRUE)</f>
        <v>9</v>
      </c>
      <c r="K58" s="241" t="str">
        <f>VLOOKUP($E58,'[2]Gui chi Quynh'!$C$11:$E$397,3,0)</f>
        <v>A2</v>
      </c>
      <c r="L58" s="117">
        <f>VLOOKUP(K58,Sheet1!$B$2:$C$12,2,TRUE)</f>
        <v>9</v>
      </c>
      <c r="M58" s="241" t="str">
        <f>VLOOKUP($E58,'[3]Gui chi Quynh'!$C$11:$E$396,3,0)</f>
        <v>A2</v>
      </c>
      <c r="N58" s="117">
        <f>VLOOKUP(M58,Sheet1!$B$2:$C$12,2,TRUE)</f>
        <v>9</v>
      </c>
      <c r="O58" s="241" t="str">
        <f>VLOOKUP($E58,'[4]Gui chi Quynh'!$C$11:$E$396,3,0)</f>
        <v>A1</v>
      </c>
      <c r="P58" s="117">
        <f>VLOOKUP(O58,Sheet1!$B$2:$C$12,2,TRUE)</f>
        <v>10</v>
      </c>
      <c r="Q58" s="241" t="str">
        <f>VLOOKUP($E58,'[5]Gui chi Quynh'!$C$11:$E$394,3,0)</f>
        <v>A1</v>
      </c>
      <c r="R58" s="117">
        <f>VLOOKUP(Q58,Sheet1!$B$2:$C$12,2,TRUE)</f>
        <v>10</v>
      </c>
      <c r="S58" s="241" t="str">
        <f>VLOOKUP($E58,'[6]Gui chi Quynh'!$C$11:$E$393,3,0)</f>
        <v>A1</v>
      </c>
      <c r="T58" s="117">
        <f>VLOOKUP(S58,Sheet1!$B$2:$C$12,2,TRUE)</f>
        <v>10</v>
      </c>
      <c r="U58" s="241" t="str">
        <f>VLOOKUP($E58,'[7]Gui chi Quynh'!$C$11:$E$392,3,0)</f>
        <v>A2</v>
      </c>
      <c r="V58" s="117">
        <f>VLOOKUP(U58,Sheet1!$B$2:$C$12,2,TRUE)</f>
        <v>9</v>
      </c>
      <c r="W58" s="241" t="str">
        <f>VLOOKUP($E58,'[8]Gui chi Quynh'!$C$11:$F$391,3,0)</f>
        <v>A2</v>
      </c>
      <c r="X58" s="117">
        <f>VLOOKUP(W58,Sheet1!$B$2:$C$12,2,TRUE)</f>
        <v>9</v>
      </c>
      <c r="Y58" s="241" t="str">
        <f>VLOOKUP($E58,'[9]Gui chi Quynh'!$C$11:$E$390,3,0)</f>
        <v>A1</v>
      </c>
      <c r="Z58" s="117">
        <f>VLOOKUP(Y58,Sheet1!$B$2:$C$12,2,TRUE)</f>
        <v>10</v>
      </c>
      <c r="AA58" s="241" t="str">
        <f>VLOOKUP($E58,'[10]Gui chi Quynh'!$C$11:$E$391,3,0)</f>
        <v>A1</v>
      </c>
      <c r="AB58" s="117">
        <f>VLOOKUP(AA58,Sheet1!$B$2:$C$12,2,TRUE)</f>
        <v>10</v>
      </c>
      <c r="AC58" s="241" t="str">
        <f>VLOOKUP(E58,Sheet2!$E$9:$AE$343,24,0)</f>
        <v>A1</v>
      </c>
      <c r="AD58" s="117">
        <f>VLOOKUP(AC58,Sheet1!$B$2:$C$12,2,TRUE)</f>
        <v>10</v>
      </c>
      <c r="AE58" s="241" t="str">
        <f>VLOOKUP(E58,Sheet2!$E$9:$AE$343,26,0)</f>
        <v>A2</v>
      </c>
      <c r="AF58" s="117">
        <f>VLOOKUP(AE58,Sheet1!$B$2:$C$12,2,TRUE)</f>
        <v>9</v>
      </c>
      <c r="AG58" s="565">
        <f>(J58+L58+N58+P58+R58+T58+V58+X58+Z58+AB58+AD58+AF58)/12</f>
        <v>9.5</v>
      </c>
      <c r="AH58" s="241" t="str">
        <f>VLOOKUP(E58,'CAC DV GUI'!$C$5:$AF$401,27,0)</f>
        <v>Xuất sắc</v>
      </c>
      <c r="AI58" s="241" t="str">
        <f>VLOOKUP(E58,'CAC DV GUI'!$C$5:$AF$401,28,0)</f>
        <v>Xuất sắc</v>
      </c>
      <c r="AJ58" s="241">
        <f>VLOOKUP(E58,'CAC DV GUI'!$C$5:$AF$401,29,0)</f>
        <v>0</v>
      </c>
      <c r="AK58" s="117" t="s">
        <v>833</v>
      </c>
      <c r="AL58" s="117"/>
      <c r="AM58" s="117" t="s">
        <v>807</v>
      </c>
      <c r="AN58" s="117"/>
      <c r="AO58" s="593"/>
    </row>
    <row r="59" spans="1:41" s="2" customFormat="1" ht="24.95" customHeight="1" x14ac:dyDescent="0.25">
      <c r="A59" s="41">
        <f>IF(E59="","",SUBTOTAL(3,$E$8:E59))</f>
        <v>52</v>
      </c>
      <c r="B59" s="41">
        <f>COUNTIF($F$8:F59,F59)</f>
        <v>2</v>
      </c>
      <c r="C59" s="43" t="s">
        <v>648</v>
      </c>
      <c r="D59" s="42" t="s">
        <v>51</v>
      </c>
      <c r="E59" s="41" t="s">
        <v>363</v>
      </c>
      <c r="F59" s="653" t="s">
        <v>1030</v>
      </c>
      <c r="G59" s="55" t="s">
        <v>1014</v>
      </c>
      <c r="H59" s="13" t="s">
        <v>643</v>
      </c>
      <c r="I59" s="1" t="str">
        <f>VLOOKUP($E59,'[1]Gui chi Quynh'!$C$11:$E$397,3,0)</f>
        <v>A3</v>
      </c>
      <c r="J59" s="9">
        <f>VLOOKUP(I59,Sheet1!$B$2:$C$12,2,TRUE)</f>
        <v>8</v>
      </c>
      <c r="K59" s="1" t="str">
        <f>VLOOKUP($E59,'[2]Gui chi Quynh'!$C$11:$E$397,3,0)</f>
        <v>A3</v>
      </c>
      <c r="L59" s="9">
        <f>VLOOKUP(K59,Sheet1!$B$2:$C$12,2,TRUE)</f>
        <v>8</v>
      </c>
      <c r="M59" s="1" t="str">
        <f>VLOOKUP($E59,'[3]Gui chi Quynh'!$C$11:$E$396,3,0)</f>
        <v>A3</v>
      </c>
      <c r="N59" s="9">
        <f>VLOOKUP(M59,Sheet1!$B$2:$C$12,2,TRUE)</f>
        <v>8</v>
      </c>
      <c r="O59" s="1" t="str">
        <f>VLOOKUP($E59,'[4]Gui chi Quynh'!$C$11:$E$396,3,0)</f>
        <v>A3</v>
      </c>
      <c r="P59" s="9">
        <f>VLOOKUP(O59,Sheet1!$B$2:$C$12,2,TRUE)</f>
        <v>8</v>
      </c>
      <c r="Q59" s="1" t="str">
        <f>VLOOKUP($E59,'[5]Gui chi Quynh'!$C$11:$E$394,3,0)</f>
        <v>A2</v>
      </c>
      <c r="R59" s="9">
        <f>VLOOKUP(Q59,Sheet1!$B$2:$C$12,2,TRUE)</f>
        <v>9</v>
      </c>
      <c r="S59" s="1" t="str">
        <f>VLOOKUP($E59,'[6]Gui chi Quynh'!$C$11:$E$393,3,0)</f>
        <v>A3</v>
      </c>
      <c r="T59" s="9">
        <f>VLOOKUP(S59,Sheet1!$B$2:$C$12,2,TRUE)</f>
        <v>8</v>
      </c>
      <c r="U59" s="1" t="str">
        <f>VLOOKUP($E59,'[7]Gui chi Quynh'!$C$11:$E$392,3,0)</f>
        <v>A3</v>
      </c>
      <c r="V59" s="9">
        <f>VLOOKUP(U59,Sheet1!$B$2:$C$12,2,TRUE)</f>
        <v>8</v>
      </c>
      <c r="W59" s="1" t="str">
        <f>VLOOKUP($E59,'[8]Gui chi Quynh'!$C$11:$F$391,3,0)</f>
        <v>A2</v>
      </c>
      <c r="X59" s="9">
        <f>VLOOKUP(W59,Sheet1!$B$2:$C$12,2,TRUE)</f>
        <v>9</v>
      </c>
      <c r="Y59" s="1" t="str">
        <f>VLOOKUP($E59,'[9]Gui chi Quynh'!$C$11:$E$390,3,0)</f>
        <v>A3</v>
      </c>
      <c r="Z59" s="9">
        <f>VLOOKUP(Y59,Sheet1!$B$2:$C$12,2,TRUE)</f>
        <v>8</v>
      </c>
      <c r="AA59" s="1" t="str">
        <f>VLOOKUP($E59,'[10]Gui chi Quynh'!$C$11:$E$391,3,0)</f>
        <v>A2</v>
      </c>
      <c r="AB59" s="9">
        <f>VLOOKUP(AA59,Sheet1!$B$2:$C$12,2,TRUE)</f>
        <v>9</v>
      </c>
      <c r="AC59" s="241" t="str">
        <f>VLOOKUP(E59,Sheet2!$E$9:$AE$343,24,0)</f>
        <v>A3</v>
      </c>
      <c r="AD59" s="117">
        <f>VLOOKUP(AC59,Sheet1!$B$2:$C$12,2,TRUE)</f>
        <v>8</v>
      </c>
      <c r="AE59" s="241" t="str">
        <f>VLOOKUP(E59,Sheet2!$E$9:$AE$343,26,0)</f>
        <v>A2</v>
      </c>
      <c r="AF59" s="9">
        <f>VLOOKUP(AE59,Sheet1!$B$2:$C$12,2,TRUE)</f>
        <v>9</v>
      </c>
      <c r="AG59" s="169">
        <f t="shared" ref="AG59:AG122" si="4">(J59+L59+N59+P59+R59+T59+V59+X59+Z59+AB59+AD59+AF59)/12</f>
        <v>8.3333333333333339</v>
      </c>
      <c r="AH59" s="241" t="str">
        <f>VLOOKUP(E59,'CAC DV GUI'!$C$5:$AF$401,27,0)</f>
        <v>Xuất sắc</v>
      </c>
      <c r="AI59" s="241" t="str">
        <f>VLOOKUP(E59,'CAC DV GUI'!$C$5:$AF$401,28,0)</f>
        <v>Tốt</v>
      </c>
      <c r="AJ59" s="241">
        <f>VLOOKUP(E59,'CAC DV GUI'!$C$5:$AF$401,29,0)</f>
        <v>0</v>
      </c>
      <c r="AK59" s="117"/>
      <c r="AL59" s="117"/>
      <c r="AM59" s="117" t="str">
        <f t="shared" ref="AM59:AM72" si="5">AI59</f>
        <v>Tốt</v>
      </c>
      <c r="AN59" s="117"/>
      <c r="AO59" s="556"/>
    </row>
    <row r="60" spans="1:41" s="2" customFormat="1" ht="24.95" customHeight="1" x14ac:dyDescent="0.25">
      <c r="A60" s="41">
        <f>IF(E60="","",SUBTOTAL(3,$E$8:E60))</f>
        <v>53</v>
      </c>
      <c r="B60" s="41">
        <f>COUNTIF($F$8:F60,F60)</f>
        <v>3</v>
      </c>
      <c r="C60" s="43" t="s">
        <v>648</v>
      </c>
      <c r="D60" s="42" t="s">
        <v>53</v>
      </c>
      <c r="E60" s="41" t="s">
        <v>365</v>
      </c>
      <c r="F60" s="653" t="s">
        <v>1030</v>
      </c>
      <c r="G60" s="55" t="s">
        <v>1014</v>
      </c>
      <c r="H60" s="13" t="s">
        <v>643</v>
      </c>
      <c r="I60" s="1" t="str">
        <f>VLOOKUP($E60,'[1]Gui chi Quynh'!$C$11:$E$397,3,0)</f>
        <v>A4</v>
      </c>
      <c r="J60" s="9">
        <f>VLOOKUP(I60,Sheet1!$B$2:$C$12,2,TRUE)</f>
        <v>7</v>
      </c>
      <c r="K60" s="1" t="str">
        <f>VLOOKUP($E60,'[2]Gui chi Quynh'!$C$11:$E$397,3,0)</f>
        <v>A4</v>
      </c>
      <c r="L60" s="9">
        <f>VLOOKUP(K60,Sheet1!$B$2:$C$12,2,TRUE)</f>
        <v>7</v>
      </c>
      <c r="M60" s="1" t="str">
        <f>VLOOKUP($E60,'[3]Gui chi Quynh'!$C$11:$E$396,3,0)</f>
        <v>A3</v>
      </c>
      <c r="N60" s="9">
        <f>VLOOKUP(M60,Sheet1!$B$2:$C$12,2,TRUE)</f>
        <v>8</v>
      </c>
      <c r="O60" s="1" t="str">
        <f>VLOOKUP($E60,'[4]Gui chi Quynh'!$C$11:$E$396,3,0)</f>
        <v>A4</v>
      </c>
      <c r="P60" s="9">
        <f>VLOOKUP(O60,Sheet1!$B$2:$C$12,2,TRUE)</f>
        <v>7</v>
      </c>
      <c r="Q60" s="1" t="str">
        <f>VLOOKUP($E60,'[5]Gui chi Quynh'!$C$11:$E$394,3,0)</f>
        <v>A2</v>
      </c>
      <c r="R60" s="9">
        <f>VLOOKUP(Q60,Sheet1!$B$2:$C$12,2,TRUE)</f>
        <v>9</v>
      </c>
      <c r="S60" s="1" t="str">
        <f>VLOOKUP($E60,'[6]Gui chi Quynh'!$C$11:$E$393,3,0)</f>
        <v>A4</v>
      </c>
      <c r="T60" s="9">
        <f>VLOOKUP(S60,Sheet1!$B$2:$C$12,2,TRUE)</f>
        <v>7</v>
      </c>
      <c r="U60" s="1" t="str">
        <f>VLOOKUP($E60,'[7]Gui chi Quynh'!$C$11:$E$392,3,0)</f>
        <v>A4</v>
      </c>
      <c r="V60" s="9">
        <f>VLOOKUP(U60,Sheet1!$B$2:$C$12,2,TRUE)</f>
        <v>7</v>
      </c>
      <c r="W60" s="1" t="str">
        <f>VLOOKUP($E60,'[8]Gui chi Quynh'!$C$11:$F$391,3,0)</f>
        <v>A3</v>
      </c>
      <c r="X60" s="9">
        <f>VLOOKUP(W60,Sheet1!$B$2:$C$12,2,TRUE)</f>
        <v>8</v>
      </c>
      <c r="Y60" s="1" t="str">
        <f>VLOOKUP($E60,'[9]Gui chi Quynh'!$C$11:$E$390,3,0)</f>
        <v>A3</v>
      </c>
      <c r="Z60" s="9">
        <f>VLOOKUP(Y60,Sheet1!$B$2:$C$12,2,TRUE)</f>
        <v>8</v>
      </c>
      <c r="AA60" s="1" t="str">
        <f>VLOOKUP($E60,'[10]Gui chi Quynh'!$C$11:$E$391,3,0)</f>
        <v>A2</v>
      </c>
      <c r="AB60" s="9">
        <f>VLOOKUP(AA60,Sheet1!$B$2:$C$12,2,TRUE)</f>
        <v>9</v>
      </c>
      <c r="AC60" s="241" t="str">
        <f>VLOOKUP(E60,Sheet2!$E$9:$AE$343,24,0)</f>
        <v>A2</v>
      </c>
      <c r="AD60" s="117">
        <f>VLOOKUP(AC60,Sheet1!$B$2:$C$12,2,TRUE)</f>
        <v>9</v>
      </c>
      <c r="AE60" s="241" t="str">
        <f>VLOOKUP(E60,Sheet2!$E$9:$AE$343,26,0)</f>
        <v>A3</v>
      </c>
      <c r="AF60" s="9">
        <f>VLOOKUP(AE60,Sheet1!$B$2:$C$12,2,TRUE)</f>
        <v>8</v>
      </c>
      <c r="AG60" s="169">
        <f t="shared" si="4"/>
        <v>7.833333333333333</v>
      </c>
      <c r="AH60" s="241" t="str">
        <f>VLOOKUP(E60,'CAC DV GUI'!$C$5:$AF$401,27,0)</f>
        <v>Tốt</v>
      </c>
      <c r="AI60" s="241" t="str">
        <f>VLOOKUP(E60,'CAC DV GUI'!$C$5:$AF$401,28,0)</f>
        <v>Tốt</v>
      </c>
      <c r="AJ60" s="241">
        <f>VLOOKUP(E60,'CAC DV GUI'!$C$5:$AF$401,29,0)</f>
        <v>0</v>
      </c>
      <c r="AK60" s="117"/>
      <c r="AL60" s="117"/>
      <c r="AM60" s="117" t="str">
        <f t="shared" si="5"/>
        <v>Tốt</v>
      </c>
      <c r="AN60" s="117"/>
      <c r="AO60" s="556"/>
    </row>
    <row r="61" spans="1:41" s="2" customFormat="1" ht="24.95" customHeight="1" x14ac:dyDescent="0.25">
      <c r="A61" s="41">
        <f>IF(E61="","",SUBTOTAL(3,$E$8:E61))</f>
        <v>54</v>
      </c>
      <c r="B61" s="41">
        <f>COUNTIF($F$8:F61,F61)</f>
        <v>4</v>
      </c>
      <c r="C61" s="43" t="s">
        <v>648</v>
      </c>
      <c r="D61" s="42" t="s">
        <v>17</v>
      </c>
      <c r="E61" s="41" t="s">
        <v>366</v>
      </c>
      <c r="F61" s="653" t="s">
        <v>1030</v>
      </c>
      <c r="G61" s="55" t="s">
        <v>1014</v>
      </c>
      <c r="H61" s="13" t="s">
        <v>643</v>
      </c>
      <c r="I61" s="1" t="str">
        <f>VLOOKUP($E61,'[1]Gui chi Quynh'!$C$11:$E$397,3,0)</f>
        <v>A3</v>
      </c>
      <c r="J61" s="9">
        <f>VLOOKUP(I61,Sheet1!$B$2:$C$12,2,TRUE)</f>
        <v>8</v>
      </c>
      <c r="K61" s="1" t="str">
        <f>VLOOKUP($E61,'[2]Gui chi Quynh'!$C$11:$E$397,3,0)</f>
        <v>A3</v>
      </c>
      <c r="L61" s="9">
        <f>VLOOKUP(K61,Sheet1!$B$2:$C$12,2,TRUE)</f>
        <v>8</v>
      </c>
      <c r="M61" s="1" t="str">
        <f>VLOOKUP($E61,'[3]Gui chi Quynh'!$C$11:$E$396,3,0)</f>
        <v>A2</v>
      </c>
      <c r="N61" s="9">
        <f>VLOOKUP(M61,Sheet1!$B$2:$C$12,2,TRUE)</f>
        <v>9</v>
      </c>
      <c r="O61" s="1" t="str">
        <f>VLOOKUP($E61,'[4]Gui chi Quynh'!$C$11:$E$396,3,0)</f>
        <v>A2</v>
      </c>
      <c r="P61" s="9">
        <f>VLOOKUP(O61,Sheet1!$B$2:$C$12,2,TRUE)</f>
        <v>9</v>
      </c>
      <c r="Q61" s="1" t="str">
        <f>VLOOKUP($E61,'[5]Gui chi Quynh'!$C$11:$E$394,3,0)</f>
        <v>A1</v>
      </c>
      <c r="R61" s="9">
        <f>VLOOKUP(Q61,Sheet1!$B$2:$C$12,2,TRUE)</f>
        <v>10</v>
      </c>
      <c r="S61" s="1" t="str">
        <f>VLOOKUP($E61,'[6]Gui chi Quynh'!$C$11:$E$393,3,0)</f>
        <v>A1</v>
      </c>
      <c r="T61" s="9">
        <f>VLOOKUP(S61,Sheet1!$B$2:$C$12,2,TRUE)</f>
        <v>10</v>
      </c>
      <c r="U61" s="1" t="str">
        <f>VLOOKUP($E61,'[7]Gui chi Quynh'!$C$11:$E$392,3,0)</f>
        <v>A3</v>
      </c>
      <c r="V61" s="9">
        <f>VLOOKUP(U61,Sheet1!$B$2:$C$12,2,TRUE)</f>
        <v>8</v>
      </c>
      <c r="W61" s="1" t="str">
        <f>VLOOKUP($E61,'[8]Gui chi Quynh'!$C$11:$F$391,3,0)</f>
        <v>A3</v>
      </c>
      <c r="X61" s="9">
        <f>VLOOKUP(W61,Sheet1!$B$2:$C$12,2,TRUE)</f>
        <v>8</v>
      </c>
      <c r="Y61" s="1" t="str">
        <f>VLOOKUP($E61,'[9]Gui chi Quynh'!$C$11:$E$390,3,0)</f>
        <v>A1</v>
      </c>
      <c r="Z61" s="9">
        <f>VLOOKUP(Y61,Sheet1!$B$2:$C$12,2,TRUE)</f>
        <v>10</v>
      </c>
      <c r="AA61" s="1" t="str">
        <f>VLOOKUP($E61,'[10]Gui chi Quynh'!$C$11:$E$391,3,0)</f>
        <v>A1</v>
      </c>
      <c r="AB61" s="9">
        <f>VLOOKUP(AA61,Sheet1!$B$2:$C$12,2,TRUE)</f>
        <v>10</v>
      </c>
      <c r="AC61" s="241" t="str">
        <f>VLOOKUP(E61,Sheet2!$E$9:$AE$343,24,0)</f>
        <v>A1</v>
      </c>
      <c r="AD61" s="117">
        <f>VLOOKUP(AC61,Sheet1!$B$2:$C$12,2,TRUE)</f>
        <v>10</v>
      </c>
      <c r="AE61" s="241" t="str">
        <f>VLOOKUP(E61,Sheet2!$E$9:$AE$343,26,0)</f>
        <v>A1</v>
      </c>
      <c r="AF61" s="9">
        <f>VLOOKUP(AE61,Sheet1!$B$2:$C$12,2,TRUE)</f>
        <v>10</v>
      </c>
      <c r="AG61" s="169">
        <f t="shared" si="4"/>
        <v>9.1666666666666661</v>
      </c>
      <c r="AH61" s="241" t="str">
        <f>VLOOKUP(E61,'CAC DV GUI'!$C$5:$AF$401,27,0)</f>
        <v>Xuất sắc</v>
      </c>
      <c r="AI61" s="241" t="str">
        <f>VLOOKUP(E61,'CAC DV GUI'!$C$5:$AF$401,28,0)</f>
        <v>Xuất sắc</v>
      </c>
      <c r="AJ61" s="241">
        <f>VLOOKUP(E61,'CAC DV GUI'!$C$5:$AF$401,29,0)</f>
        <v>0</v>
      </c>
      <c r="AK61" s="117"/>
      <c r="AL61" s="117"/>
      <c r="AM61" s="117" t="str">
        <f t="shared" si="5"/>
        <v>Xuất sắc</v>
      </c>
      <c r="AN61" s="117"/>
      <c r="AO61" s="556"/>
    </row>
    <row r="62" spans="1:41" s="2" customFormat="1" ht="24.95" customHeight="1" x14ac:dyDescent="0.25">
      <c r="A62" s="41">
        <f>IF(E62="","",SUBTOTAL(3,$E$8:E62))</f>
        <v>55</v>
      </c>
      <c r="B62" s="41">
        <f>COUNTIF($F$8:F62,F62)</f>
        <v>5</v>
      </c>
      <c r="C62" s="43" t="s">
        <v>649</v>
      </c>
      <c r="D62" s="42" t="s">
        <v>54</v>
      </c>
      <c r="E62" s="41" t="s">
        <v>364</v>
      </c>
      <c r="F62" s="653" t="s">
        <v>1030</v>
      </c>
      <c r="G62" s="55" t="s">
        <v>1014</v>
      </c>
      <c r="H62" s="13" t="s">
        <v>643</v>
      </c>
      <c r="I62" s="1" t="str">
        <f>VLOOKUP($E62,'[1]Gui chi Quynh'!$C$11:$E$397,3,0)</f>
        <v>A4</v>
      </c>
      <c r="J62" s="9">
        <f>VLOOKUP(I62,Sheet1!$B$2:$C$12,2,TRUE)</f>
        <v>7</v>
      </c>
      <c r="K62" s="1" t="str">
        <f>VLOOKUP($E62,'[2]Gui chi Quynh'!$C$11:$E$397,3,0)</f>
        <v>A3</v>
      </c>
      <c r="L62" s="9">
        <f>VLOOKUP(K62,Sheet1!$B$2:$C$12,2,TRUE)</f>
        <v>8</v>
      </c>
      <c r="M62" s="1" t="str">
        <f>VLOOKUP($E62,'[3]Gui chi Quynh'!$C$11:$E$396,3,0)</f>
        <v>A4</v>
      </c>
      <c r="N62" s="9">
        <f>VLOOKUP(M62,Sheet1!$B$2:$C$12,2,TRUE)</f>
        <v>7</v>
      </c>
      <c r="O62" s="1" t="str">
        <f>VLOOKUP($E62,'[4]Gui chi Quynh'!$C$11:$E$396,3,0)</f>
        <v>A3</v>
      </c>
      <c r="P62" s="9">
        <f>VLOOKUP(O62,Sheet1!$B$2:$C$12,2,TRUE)</f>
        <v>8</v>
      </c>
      <c r="Q62" s="1" t="str">
        <f>VLOOKUP($E62,'[5]Gui chi Quynh'!$C$11:$E$394,3,0)</f>
        <v>A3</v>
      </c>
      <c r="R62" s="9">
        <f>VLOOKUP(Q62,Sheet1!$B$2:$C$12,2,TRUE)</f>
        <v>8</v>
      </c>
      <c r="S62" s="1" t="str">
        <f>VLOOKUP($E62,'[6]Gui chi Quynh'!$C$11:$E$393,3,0)</f>
        <v>A4</v>
      </c>
      <c r="T62" s="9">
        <f>VLOOKUP(S62,Sheet1!$B$2:$C$12,2,TRUE)</f>
        <v>7</v>
      </c>
      <c r="U62" s="1" t="str">
        <f>VLOOKUP($E62,'[7]Gui chi Quynh'!$C$11:$E$392,3,0)</f>
        <v>A3</v>
      </c>
      <c r="V62" s="9">
        <f>VLOOKUP(U62,Sheet1!$B$2:$C$12,2,TRUE)</f>
        <v>8</v>
      </c>
      <c r="W62" s="1" t="str">
        <f>VLOOKUP($E62,'[8]Gui chi Quynh'!$C$11:$F$391,3,0)</f>
        <v>A3</v>
      </c>
      <c r="X62" s="9">
        <f>VLOOKUP(W62,Sheet1!$B$2:$C$12,2,TRUE)</f>
        <v>8</v>
      </c>
      <c r="Y62" s="1" t="str">
        <f>VLOOKUP($E62,'[9]Gui chi Quynh'!$C$11:$E$390,3,0)</f>
        <v>A3</v>
      </c>
      <c r="Z62" s="9">
        <f>VLOOKUP(Y62,Sheet1!$B$2:$C$12,2,TRUE)</f>
        <v>8</v>
      </c>
      <c r="AA62" s="1" t="str">
        <f>VLOOKUP($E62,'[10]Gui chi Quynh'!$C$11:$E$391,3,0)</f>
        <v>A2</v>
      </c>
      <c r="AB62" s="9">
        <f>VLOOKUP(AA62,Sheet1!$B$2:$C$12,2,TRUE)</f>
        <v>9</v>
      </c>
      <c r="AC62" s="241" t="str">
        <f>VLOOKUP(E62,Sheet2!$E$9:$AE$343,24,0)</f>
        <v>A3</v>
      </c>
      <c r="AD62" s="117">
        <f>VLOOKUP(AC62,Sheet1!$B$2:$C$12,2,TRUE)</f>
        <v>8</v>
      </c>
      <c r="AE62" s="241" t="str">
        <f>VLOOKUP(E62,Sheet2!$E$9:$AE$343,26,0)</f>
        <v>A3</v>
      </c>
      <c r="AF62" s="9">
        <f>VLOOKUP(AE62,Sheet1!$B$2:$C$12,2,TRUE)</f>
        <v>8</v>
      </c>
      <c r="AG62" s="169">
        <f t="shared" si="4"/>
        <v>7.833333333333333</v>
      </c>
      <c r="AH62" s="241" t="str">
        <f>VLOOKUP(E62,'CAC DV GUI'!$C$5:$AF$401,27,0)</f>
        <v>Tốt</v>
      </c>
      <c r="AI62" s="241" t="str">
        <f>VLOOKUP(E62,'CAC DV GUI'!$C$5:$AF$401,28,0)</f>
        <v>Tốt</v>
      </c>
      <c r="AJ62" s="241">
        <f>VLOOKUP(E62,'CAC DV GUI'!$C$5:$AF$401,29,0)</f>
        <v>0</v>
      </c>
      <c r="AK62" s="117"/>
      <c r="AL62" s="117"/>
      <c r="AM62" s="117" t="str">
        <f t="shared" si="5"/>
        <v>Tốt</v>
      </c>
      <c r="AN62" s="117"/>
      <c r="AO62" s="556"/>
    </row>
    <row r="63" spans="1:41" s="72" customFormat="1" ht="24.95" customHeight="1" x14ac:dyDescent="0.25">
      <c r="A63" s="41">
        <f>IF(E63="","",SUBTOTAL(3,$E$8:E63))</f>
        <v>56</v>
      </c>
      <c r="B63" s="41">
        <f>COUNTIF($F$8:F63,F63)</f>
        <v>6</v>
      </c>
      <c r="C63" s="43" t="s">
        <v>648</v>
      </c>
      <c r="D63" s="42" t="s">
        <v>48</v>
      </c>
      <c r="E63" s="41" t="s">
        <v>368</v>
      </c>
      <c r="F63" s="653" t="s">
        <v>1030</v>
      </c>
      <c r="G63" s="55" t="s">
        <v>1014</v>
      </c>
      <c r="H63" s="13" t="s">
        <v>643</v>
      </c>
      <c r="I63" s="1" t="str">
        <f>VLOOKUP($E63,'[1]Gui chi Quynh'!$C$11:$E$397,3,0)</f>
        <v>A4</v>
      </c>
      <c r="J63" s="9">
        <f>VLOOKUP(I63,Sheet1!$B$2:$C$12,2,TRUE)</f>
        <v>7</v>
      </c>
      <c r="K63" s="1" t="str">
        <f>VLOOKUP($E63,'[2]Gui chi Quynh'!$C$11:$E$397,3,0)</f>
        <v>A4</v>
      </c>
      <c r="L63" s="9">
        <f>VLOOKUP(K63,Sheet1!$B$2:$C$12,2,TRUE)</f>
        <v>7</v>
      </c>
      <c r="M63" s="1" t="str">
        <f>VLOOKUP($E63,'[3]Gui chi Quynh'!$C$11:$E$396,3,0)</f>
        <v>A3</v>
      </c>
      <c r="N63" s="9">
        <f>VLOOKUP(M63,Sheet1!$B$2:$C$12,2,TRUE)</f>
        <v>8</v>
      </c>
      <c r="O63" s="1" t="str">
        <f>VLOOKUP($E63,'[4]Gui chi Quynh'!$C$11:$E$396,3,0)</f>
        <v>A3</v>
      </c>
      <c r="P63" s="9">
        <f>VLOOKUP(O63,Sheet1!$B$2:$C$12,2,TRUE)</f>
        <v>8</v>
      </c>
      <c r="Q63" s="1" t="str">
        <f>VLOOKUP($E63,'[5]Gui chi Quynh'!$C$11:$E$394,3,0)</f>
        <v>A2</v>
      </c>
      <c r="R63" s="9">
        <f>VLOOKUP(Q63,Sheet1!$B$2:$C$12,2,TRUE)</f>
        <v>9</v>
      </c>
      <c r="S63" s="1" t="str">
        <f>VLOOKUP($E63,'[6]Gui chi Quynh'!$C$11:$E$393,3,0)</f>
        <v>A4</v>
      </c>
      <c r="T63" s="9">
        <f>VLOOKUP(S63,Sheet1!$B$2:$C$12,2,TRUE)</f>
        <v>7</v>
      </c>
      <c r="U63" s="1" t="str">
        <f>VLOOKUP($E63,'[7]Gui chi Quynh'!$C$11:$E$392,3,0)</f>
        <v>A4</v>
      </c>
      <c r="V63" s="9">
        <f>VLOOKUP(U63,Sheet1!$B$2:$C$12,2,TRUE)</f>
        <v>7</v>
      </c>
      <c r="W63" s="1" t="str">
        <f>VLOOKUP($E63,'[8]Gui chi Quynh'!$C$11:$F$391,3,0)</f>
        <v>A4</v>
      </c>
      <c r="X63" s="9">
        <f>VLOOKUP(W63,Sheet1!$B$2:$C$12,2,TRUE)</f>
        <v>7</v>
      </c>
      <c r="Y63" s="1" t="str">
        <f>VLOOKUP($E63,'[9]Gui chi Quynh'!$C$11:$E$390,3,0)</f>
        <v>A3</v>
      </c>
      <c r="Z63" s="9">
        <f>VLOOKUP(Y63,Sheet1!$B$2:$C$12,2,TRUE)</f>
        <v>8</v>
      </c>
      <c r="AA63" s="1" t="str">
        <f>VLOOKUP($E63,'[10]Gui chi Quynh'!$C$11:$E$391,3,0)</f>
        <v>A3</v>
      </c>
      <c r="AB63" s="9">
        <f>VLOOKUP(AA63,Sheet1!$B$2:$C$12,2,TRUE)</f>
        <v>8</v>
      </c>
      <c r="AC63" s="241" t="str">
        <f>VLOOKUP(E63,Sheet2!$E$9:$AE$343,24,0)</f>
        <v>A4</v>
      </c>
      <c r="AD63" s="117">
        <f>VLOOKUP(AC63,Sheet1!$B$2:$C$12,2,TRUE)</f>
        <v>7</v>
      </c>
      <c r="AE63" s="241" t="str">
        <f>VLOOKUP(E63,Sheet2!$E$9:$AE$343,26,0)</f>
        <v>A3</v>
      </c>
      <c r="AF63" s="9">
        <f>VLOOKUP(AE63,Sheet1!$B$2:$C$12,2,TRUE)</f>
        <v>8</v>
      </c>
      <c r="AG63" s="169">
        <f t="shared" si="4"/>
        <v>7.583333333333333</v>
      </c>
      <c r="AH63" s="241" t="str">
        <f>VLOOKUP(E63,'CAC DV GUI'!$C$5:$AF$401,27,0)</f>
        <v>Tốt</v>
      </c>
      <c r="AI63" s="241" t="str">
        <f>VLOOKUP(E63,'CAC DV GUI'!$C$5:$AF$401,28,0)</f>
        <v>Tốt</v>
      </c>
      <c r="AJ63" s="241">
        <f>VLOOKUP(E63,'CAC DV GUI'!$C$5:$AF$401,29,0)</f>
        <v>0</v>
      </c>
      <c r="AK63" s="117"/>
      <c r="AL63" s="117"/>
      <c r="AM63" s="117" t="str">
        <f t="shared" si="5"/>
        <v>Tốt</v>
      </c>
      <c r="AN63" s="117"/>
      <c r="AO63" s="556"/>
    </row>
    <row r="64" spans="1:41" s="2" customFormat="1" ht="24.95" customHeight="1" x14ac:dyDescent="0.25">
      <c r="A64" s="41">
        <f>IF(E64="","",SUBTOTAL(3,$E$8:E64))</f>
        <v>57</v>
      </c>
      <c r="B64" s="41">
        <f>COUNTIF($F$8:F64,F64)</f>
        <v>7</v>
      </c>
      <c r="C64" s="43" t="s">
        <v>648</v>
      </c>
      <c r="D64" s="29" t="s">
        <v>141</v>
      </c>
      <c r="E64" s="53" t="s">
        <v>614</v>
      </c>
      <c r="F64" s="653" t="s">
        <v>1030</v>
      </c>
      <c r="G64" s="55" t="s">
        <v>1014</v>
      </c>
      <c r="H64" s="13" t="s">
        <v>643</v>
      </c>
      <c r="I64" s="1" t="str">
        <f>VLOOKUP($E64,'[1]Gui chi Quynh'!$C$11:$E$397,3,0)</f>
        <v>A3</v>
      </c>
      <c r="J64" s="9">
        <f>VLOOKUP(I64,Sheet1!$B$2:$C$12,2,TRUE)</f>
        <v>8</v>
      </c>
      <c r="K64" s="1" t="str">
        <f>VLOOKUP($E64,'[2]Gui chi Quynh'!$C$11:$E$397,3,0)</f>
        <v>A4</v>
      </c>
      <c r="L64" s="9">
        <f>VLOOKUP(K64,Sheet1!$B$2:$C$12,2,TRUE)</f>
        <v>7</v>
      </c>
      <c r="M64" s="1" t="str">
        <f>VLOOKUP($E64,'[3]Gui chi Quynh'!$C$11:$E$396,3,0)</f>
        <v>A3</v>
      </c>
      <c r="N64" s="9">
        <f>VLOOKUP(M64,Sheet1!$B$2:$C$12,2,TRUE)</f>
        <v>8</v>
      </c>
      <c r="O64" s="1" t="str">
        <f>VLOOKUP($E64,'[4]Gui chi Quynh'!$C$11:$E$396,3,0)</f>
        <v>A4</v>
      </c>
      <c r="P64" s="9">
        <f>VLOOKUP(O64,Sheet1!$B$2:$C$12,2,TRUE)</f>
        <v>7</v>
      </c>
      <c r="Q64" s="1" t="str">
        <f>VLOOKUP($E64,'[5]Gui chi Quynh'!$C$11:$E$394,3,0)</f>
        <v>A3</v>
      </c>
      <c r="R64" s="9">
        <f>VLOOKUP(Q64,Sheet1!$B$2:$C$12,2,TRUE)</f>
        <v>8</v>
      </c>
      <c r="S64" s="1" t="str">
        <f>VLOOKUP($E64,'[6]Gui chi Quynh'!$C$11:$E$393,3,0)</f>
        <v>A4</v>
      </c>
      <c r="T64" s="9">
        <f>VLOOKUP(S64,Sheet1!$B$2:$C$12,2,TRUE)</f>
        <v>7</v>
      </c>
      <c r="U64" s="1" t="str">
        <f>VLOOKUP($E64,'[7]Gui chi Quynh'!$C$11:$E$392,3,0)</f>
        <v>A3</v>
      </c>
      <c r="V64" s="9">
        <f>VLOOKUP(U64,Sheet1!$B$2:$C$12,2,TRUE)</f>
        <v>8</v>
      </c>
      <c r="W64" s="1" t="str">
        <f>VLOOKUP($E64,'[8]Gui chi Quynh'!$C$11:$F$391,3,0)</f>
        <v>A3</v>
      </c>
      <c r="X64" s="9">
        <f>VLOOKUP(W64,Sheet1!$B$2:$C$12,2,TRUE)</f>
        <v>8</v>
      </c>
      <c r="Y64" s="1" t="str">
        <f>VLOOKUP($E64,'[9]Gui chi Quynh'!$C$11:$E$390,3,0)</f>
        <v>A3</v>
      </c>
      <c r="Z64" s="9">
        <f>VLOOKUP(Y64,Sheet1!$B$2:$C$12,2,TRUE)</f>
        <v>8</v>
      </c>
      <c r="AA64" s="1" t="str">
        <f>VLOOKUP($E64,'[10]Gui chi Quynh'!$C$11:$E$391,3,0)</f>
        <v>A3</v>
      </c>
      <c r="AB64" s="9">
        <f>VLOOKUP(AA64,Sheet1!$B$2:$C$12,2,TRUE)</f>
        <v>8</v>
      </c>
      <c r="AC64" s="241" t="str">
        <f>VLOOKUP(E64,Sheet2!$E$9:$AE$343,24,0)</f>
        <v>A3</v>
      </c>
      <c r="AD64" s="117">
        <f>VLOOKUP(AC64,Sheet1!$B$2:$C$12,2,TRUE)</f>
        <v>8</v>
      </c>
      <c r="AE64" s="241" t="str">
        <f>VLOOKUP(E64,Sheet2!$E$9:$AE$343,26,0)</f>
        <v>A3</v>
      </c>
      <c r="AF64" s="9">
        <f>VLOOKUP(AE64,Sheet1!$B$2:$C$12,2,TRUE)</f>
        <v>8</v>
      </c>
      <c r="AG64" s="169">
        <f t="shared" si="4"/>
        <v>7.75</v>
      </c>
      <c r="AH64" s="241" t="str">
        <f>VLOOKUP(E64,'CAC DV GUI'!$C$5:$AF$401,27,0)</f>
        <v>Tốt</v>
      </c>
      <c r="AI64" s="241" t="str">
        <f>VLOOKUP(E64,'CAC DV GUI'!$C$5:$AF$401,28,0)</f>
        <v>Tốt</v>
      </c>
      <c r="AJ64" s="241">
        <f>VLOOKUP(E64,'CAC DV GUI'!$C$5:$AF$401,29,0)</f>
        <v>0</v>
      </c>
      <c r="AK64" s="117"/>
      <c r="AL64" s="117"/>
      <c r="AM64" s="117" t="str">
        <f t="shared" si="5"/>
        <v>Tốt</v>
      </c>
      <c r="AN64" s="117"/>
      <c r="AO64" s="556"/>
    </row>
    <row r="65" spans="1:41" s="72" customFormat="1" ht="24.95" customHeight="1" x14ac:dyDescent="0.25">
      <c r="A65" s="41">
        <f>IF(E65="","",SUBTOTAL(3,$E$8:E65))</f>
        <v>58</v>
      </c>
      <c r="B65" s="41">
        <f>COUNTIF($F$8:F65,F65)</f>
        <v>8</v>
      </c>
      <c r="C65" s="84" t="s">
        <v>649</v>
      </c>
      <c r="D65" s="76" t="s">
        <v>28</v>
      </c>
      <c r="E65" s="69" t="s">
        <v>370</v>
      </c>
      <c r="F65" s="653" t="s">
        <v>1030</v>
      </c>
      <c r="G65" s="55" t="s">
        <v>1014</v>
      </c>
      <c r="H65" s="7" t="s">
        <v>644</v>
      </c>
      <c r="I65" s="1" t="str">
        <f>VLOOKUP($E65,'[1]Gui chi Quynh'!$C$11:$E$397,3,0)</f>
        <v>A3</v>
      </c>
      <c r="J65" s="9">
        <f>VLOOKUP(I65,Sheet1!$B$2:$C$12,2,TRUE)</f>
        <v>8</v>
      </c>
      <c r="K65" s="1" t="str">
        <f>VLOOKUP($E65,'[2]Gui chi Quynh'!$C$11:$E$397,3,0)</f>
        <v>A3</v>
      </c>
      <c r="L65" s="9">
        <f>VLOOKUP(K65,Sheet1!$B$2:$C$12,2,TRUE)</f>
        <v>8</v>
      </c>
      <c r="M65" s="1" t="str">
        <f>VLOOKUP($E65,'[3]Gui chi Quynh'!$C$11:$E$396,3,0)</f>
        <v>A3</v>
      </c>
      <c r="N65" s="9">
        <f>VLOOKUP(M65,Sheet1!$B$2:$C$12,2,TRUE)</f>
        <v>8</v>
      </c>
      <c r="O65" s="1" t="str">
        <f>VLOOKUP($E65,'[4]Gui chi Quynh'!$C$11:$E$396,3,0)</f>
        <v>A2</v>
      </c>
      <c r="P65" s="9">
        <f>VLOOKUP(O65,Sheet1!$B$2:$C$12,2,TRUE)</f>
        <v>9</v>
      </c>
      <c r="Q65" s="1" t="str">
        <f>VLOOKUP($E65,'[5]Gui chi Quynh'!$C$11:$E$394,3,0)</f>
        <v>A2</v>
      </c>
      <c r="R65" s="9">
        <f>VLOOKUP(Q65,Sheet1!$B$2:$C$12,2,TRUE)</f>
        <v>9</v>
      </c>
      <c r="S65" s="1" t="str">
        <f>VLOOKUP($E65,'[6]Gui chi Quynh'!$C$11:$E$393,3,0)</f>
        <v>A4</v>
      </c>
      <c r="T65" s="9">
        <f>VLOOKUP(S65,Sheet1!$B$2:$C$12,2,TRUE)</f>
        <v>7</v>
      </c>
      <c r="U65" s="1" t="str">
        <f>VLOOKUP($E65,'[7]Gui chi Quynh'!$C$11:$E$392,3,0)</f>
        <v>A4</v>
      </c>
      <c r="V65" s="9">
        <f>VLOOKUP(U65,Sheet1!$B$2:$C$12,2,TRUE)</f>
        <v>7</v>
      </c>
      <c r="W65" s="1" t="str">
        <f>VLOOKUP($E65,'[8]Gui chi Quynh'!$C$11:$F$391,3,0)</f>
        <v>A2</v>
      </c>
      <c r="X65" s="9">
        <f>VLOOKUP(W65,Sheet1!$B$2:$C$12,2,TRUE)</f>
        <v>9</v>
      </c>
      <c r="Y65" s="1" t="str">
        <f>VLOOKUP($E65,'[9]Gui chi Quynh'!$C$11:$E$390,3,0)</f>
        <v>A3</v>
      </c>
      <c r="Z65" s="9">
        <f>VLOOKUP(Y65,Sheet1!$B$2:$C$12,2,TRUE)</f>
        <v>8</v>
      </c>
      <c r="AA65" s="1" t="str">
        <f>VLOOKUP($E65,'[10]Gui chi Quynh'!$C$11:$E$391,3,0)</f>
        <v>A3</v>
      </c>
      <c r="AB65" s="9">
        <f>VLOOKUP(AA65,Sheet1!$B$2:$C$12,2,TRUE)</f>
        <v>8</v>
      </c>
      <c r="AC65" s="241" t="str">
        <f>VLOOKUP(E65,Sheet2!$E$9:$AE$343,24,0)</f>
        <v>A3</v>
      </c>
      <c r="AD65" s="117">
        <f>VLOOKUP(AC65,Sheet1!$B$2:$C$12,2,TRUE)</f>
        <v>8</v>
      </c>
      <c r="AE65" s="241" t="str">
        <f>VLOOKUP(E65,Sheet2!$E$9:$AE$343,26,0)</f>
        <v>A3</v>
      </c>
      <c r="AF65" s="9">
        <f>VLOOKUP(AE65,Sheet1!$B$2:$C$12,2,TRUE)</f>
        <v>8</v>
      </c>
      <c r="AG65" s="169">
        <f t="shared" si="4"/>
        <v>8.0833333333333339</v>
      </c>
      <c r="AH65" s="241" t="str">
        <f>VLOOKUP(E65,'CAC DV GUI'!$C$5:$AF$401,27,0)</f>
        <v>Tốt</v>
      </c>
      <c r="AI65" s="241" t="str">
        <f>VLOOKUP(E65,'CAC DV GUI'!$C$5:$AF$401,28,0)</f>
        <v>Tốt</v>
      </c>
      <c r="AJ65" s="241">
        <f>VLOOKUP(E65,'CAC DV GUI'!$C$5:$AF$401,29,0)</f>
        <v>0</v>
      </c>
      <c r="AK65" s="117"/>
      <c r="AL65" s="117"/>
      <c r="AM65" s="117" t="str">
        <f t="shared" si="5"/>
        <v>Tốt</v>
      </c>
      <c r="AN65" s="117"/>
      <c r="AO65" s="557"/>
    </row>
    <row r="66" spans="1:41" s="72" customFormat="1" ht="24.95" customHeight="1" x14ac:dyDescent="0.25">
      <c r="A66" s="41">
        <f>IF(E66="","",SUBTOTAL(3,$E$8:E66))</f>
        <v>59</v>
      </c>
      <c r="B66" s="41">
        <f>COUNTIF($F$8:F66,F66)</f>
        <v>9</v>
      </c>
      <c r="C66" s="84" t="s">
        <v>649</v>
      </c>
      <c r="D66" s="76" t="s">
        <v>58</v>
      </c>
      <c r="E66" s="69" t="s">
        <v>371</v>
      </c>
      <c r="F66" s="653" t="s">
        <v>1030</v>
      </c>
      <c r="G66" s="55" t="s">
        <v>1014</v>
      </c>
      <c r="H66" s="7" t="s">
        <v>644</v>
      </c>
      <c r="I66" s="1" t="str">
        <f>VLOOKUP($E66,'[1]Gui chi Quynh'!$C$11:$E$397,3,0)</f>
        <v>A3</v>
      </c>
      <c r="J66" s="9">
        <f>VLOOKUP(I66,Sheet1!$B$2:$C$12,2,TRUE)</f>
        <v>8</v>
      </c>
      <c r="K66" s="1" t="str">
        <f>VLOOKUP($E66,'[2]Gui chi Quynh'!$C$11:$E$397,3,0)</f>
        <v>A3</v>
      </c>
      <c r="L66" s="9">
        <f>VLOOKUP(K66,Sheet1!$B$2:$C$12,2,TRUE)</f>
        <v>8</v>
      </c>
      <c r="M66" s="1" t="str">
        <f>VLOOKUP($E66,'[3]Gui chi Quynh'!$C$11:$E$396,3,0)</f>
        <v>A3</v>
      </c>
      <c r="N66" s="9">
        <f>VLOOKUP(M66,Sheet1!$B$2:$C$12,2,TRUE)</f>
        <v>8</v>
      </c>
      <c r="O66" s="1" t="str">
        <f>VLOOKUP($E66,'[4]Gui chi Quynh'!$C$11:$E$396,3,0)</f>
        <v>A3</v>
      </c>
      <c r="P66" s="9">
        <f>VLOOKUP(O66,Sheet1!$B$2:$C$12,2,TRUE)</f>
        <v>8</v>
      </c>
      <c r="Q66" s="1" t="str">
        <f>VLOOKUP($E66,'[5]Gui chi Quynh'!$C$11:$E$394,3,0)</f>
        <v>A2</v>
      </c>
      <c r="R66" s="9">
        <f>VLOOKUP(Q66,Sheet1!$B$2:$C$12,2,TRUE)</f>
        <v>9</v>
      </c>
      <c r="S66" s="1" t="str">
        <f>VLOOKUP($E66,'[6]Gui chi Quynh'!$C$11:$E$393,3,0)</f>
        <v>A4</v>
      </c>
      <c r="T66" s="9">
        <f>VLOOKUP(S66,Sheet1!$B$2:$C$12,2,TRUE)</f>
        <v>7</v>
      </c>
      <c r="U66" s="1" t="str">
        <f>VLOOKUP($E66,'[7]Gui chi Quynh'!$C$11:$E$392,3,0)</f>
        <v>A3</v>
      </c>
      <c r="V66" s="9">
        <f>VLOOKUP(U66,Sheet1!$B$2:$C$12,2,TRUE)</f>
        <v>8</v>
      </c>
      <c r="W66" s="1" t="str">
        <f>VLOOKUP($E66,'[8]Gui chi Quynh'!$C$11:$F$391,3,0)</f>
        <v>A3</v>
      </c>
      <c r="X66" s="9">
        <f>VLOOKUP(W66,Sheet1!$B$2:$C$12,2,TRUE)</f>
        <v>8</v>
      </c>
      <c r="Y66" s="1" t="str">
        <f>VLOOKUP($E66,'[9]Gui chi Quynh'!$C$11:$E$390,3,0)</f>
        <v>A1</v>
      </c>
      <c r="Z66" s="9">
        <f>VLOOKUP(Y66,Sheet1!$B$2:$C$12,2,TRUE)</f>
        <v>10</v>
      </c>
      <c r="AA66" s="1" t="str">
        <f>VLOOKUP($E66,'[10]Gui chi Quynh'!$C$11:$E$391,3,0)</f>
        <v>A2</v>
      </c>
      <c r="AB66" s="9">
        <f>VLOOKUP(AA66,Sheet1!$B$2:$C$12,2,TRUE)</f>
        <v>9</v>
      </c>
      <c r="AC66" s="241" t="str">
        <f>VLOOKUP(E66,Sheet2!$E$9:$AE$343,24,0)</f>
        <v>A2</v>
      </c>
      <c r="AD66" s="117">
        <f>VLOOKUP(AC66,Sheet1!$B$2:$C$12,2,TRUE)</f>
        <v>9</v>
      </c>
      <c r="AE66" s="241" t="str">
        <f>VLOOKUP(E66,Sheet2!$E$9:$AE$343,26,0)</f>
        <v>A3</v>
      </c>
      <c r="AF66" s="9">
        <f>VLOOKUP(AE66,Sheet1!$B$2:$C$12,2,TRUE)</f>
        <v>8</v>
      </c>
      <c r="AG66" s="169">
        <f t="shared" si="4"/>
        <v>8.3333333333333339</v>
      </c>
      <c r="AH66" s="241" t="str">
        <f>VLOOKUP(E66,'CAC DV GUI'!$C$5:$AF$401,27,0)</f>
        <v>Xuất sắc</v>
      </c>
      <c r="AI66" s="241" t="str">
        <f>VLOOKUP(E66,'CAC DV GUI'!$C$5:$AF$401,28,0)</f>
        <v>Xuất sắc</v>
      </c>
      <c r="AJ66" s="241">
        <f>VLOOKUP(E66,'CAC DV GUI'!$C$5:$AF$401,29,0)</f>
        <v>0</v>
      </c>
      <c r="AK66" s="117"/>
      <c r="AL66" s="117"/>
      <c r="AM66" s="117" t="str">
        <f t="shared" si="5"/>
        <v>Xuất sắc</v>
      </c>
      <c r="AN66" s="117"/>
      <c r="AO66" s="557"/>
    </row>
    <row r="67" spans="1:41" s="72" customFormat="1" ht="24.95" customHeight="1" x14ac:dyDescent="0.25">
      <c r="A67" s="41">
        <f>IF(E67="","",SUBTOTAL(3,$E$8:E67))</f>
        <v>60</v>
      </c>
      <c r="B67" s="41">
        <f>COUNTIF($F$8:F67,F67)</f>
        <v>10</v>
      </c>
      <c r="C67" s="84" t="s">
        <v>649</v>
      </c>
      <c r="D67" s="76" t="s">
        <v>56</v>
      </c>
      <c r="E67" s="69" t="s">
        <v>369</v>
      </c>
      <c r="F67" s="653" t="s">
        <v>1030</v>
      </c>
      <c r="G67" s="55" t="s">
        <v>1014</v>
      </c>
      <c r="H67" s="7" t="s">
        <v>644</v>
      </c>
      <c r="I67" s="1" t="str">
        <f>VLOOKUP($E67,'[1]Gui chi Quynh'!$C$11:$E$397,3,0)</f>
        <v>B1</v>
      </c>
      <c r="J67" s="9">
        <f>VLOOKUP(I67,Sheet1!$B$2:$C$12,2,TRUE)</f>
        <v>6</v>
      </c>
      <c r="K67" s="1" t="str">
        <f>VLOOKUP($E67,'[2]Gui chi Quynh'!$C$11:$E$397,3,0)</f>
        <v>A3</v>
      </c>
      <c r="L67" s="9">
        <f>VLOOKUP(K67,Sheet1!$B$2:$C$12,2,TRUE)</f>
        <v>8</v>
      </c>
      <c r="M67" s="1" t="str">
        <f>VLOOKUP($E67,'[3]Gui chi Quynh'!$C$11:$E$396,3,0)</f>
        <v>A3</v>
      </c>
      <c r="N67" s="9">
        <f>VLOOKUP(M67,Sheet1!$B$2:$C$12,2,TRUE)</f>
        <v>8</v>
      </c>
      <c r="O67" s="1" t="str">
        <f>VLOOKUP($E67,'[4]Gui chi Quynh'!$C$11:$E$396,3,0)</f>
        <v>A2</v>
      </c>
      <c r="P67" s="9">
        <f>VLOOKUP(O67,Sheet1!$B$2:$C$12,2,TRUE)</f>
        <v>9</v>
      </c>
      <c r="Q67" s="1" t="str">
        <f>VLOOKUP($E67,'[5]Gui chi Quynh'!$C$11:$E$394,3,0)</f>
        <v>A3</v>
      </c>
      <c r="R67" s="9">
        <f>VLOOKUP(Q67,Sheet1!$B$2:$C$12,2,TRUE)</f>
        <v>8</v>
      </c>
      <c r="S67" s="1" t="str">
        <f>VLOOKUP($E67,'[6]Gui chi Quynh'!$C$11:$E$393,3,0)</f>
        <v>A4</v>
      </c>
      <c r="T67" s="9">
        <f>VLOOKUP(S67,Sheet1!$B$2:$C$12,2,TRUE)</f>
        <v>7</v>
      </c>
      <c r="U67" s="1" t="str">
        <f>VLOOKUP($E67,'[7]Gui chi Quynh'!$C$11:$E$392,3,0)</f>
        <v>A4</v>
      </c>
      <c r="V67" s="9">
        <f>VLOOKUP(U67,Sheet1!$B$2:$C$12,2,TRUE)</f>
        <v>7</v>
      </c>
      <c r="W67" s="1" t="str">
        <f>VLOOKUP($E67,'[8]Gui chi Quynh'!$C$11:$F$391,3,0)</f>
        <v>A3</v>
      </c>
      <c r="X67" s="9">
        <f>VLOOKUP(W67,Sheet1!$B$2:$C$12,2,TRUE)</f>
        <v>8</v>
      </c>
      <c r="Y67" s="1" t="str">
        <f>VLOOKUP($E67,'[9]Gui chi Quynh'!$C$11:$E$390,3,0)</f>
        <v>A3</v>
      </c>
      <c r="Z67" s="9">
        <f>VLOOKUP(Y67,Sheet1!$B$2:$C$12,2,TRUE)</f>
        <v>8</v>
      </c>
      <c r="AA67" s="1" t="str">
        <f>VLOOKUP($E67,'[10]Gui chi Quynh'!$C$11:$E$391,3,0)</f>
        <v>A3</v>
      </c>
      <c r="AB67" s="9">
        <f>VLOOKUP(AA67,Sheet1!$B$2:$C$12,2,TRUE)</f>
        <v>8</v>
      </c>
      <c r="AC67" s="241" t="str">
        <f>VLOOKUP(E67,Sheet2!$E$9:$AE$343,24,0)</f>
        <v>A4</v>
      </c>
      <c r="AD67" s="117">
        <f>VLOOKUP(AC67,Sheet1!$B$2:$C$12,2,TRUE)</f>
        <v>7</v>
      </c>
      <c r="AE67" s="241" t="str">
        <f>VLOOKUP(E67,Sheet2!$E$9:$AE$343,26,0)</f>
        <v>A3</v>
      </c>
      <c r="AF67" s="9">
        <f>VLOOKUP(AE67,Sheet1!$B$2:$C$12,2,TRUE)</f>
        <v>8</v>
      </c>
      <c r="AG67" s="169">
        <f t="shared" si="4"/>
        <v>7.666666666666667</v>
      </c>
      <c r="AH67" s="241" t="str">
        <f>VLOOKUP(E67,'CAC DV GUI'!$C$5:$AF$401,27,0)</f>
        <v>Tốt</v>
      </c>
      <c r="AI67" s="241" t="str">
        <f>VLOOKUP(E67,'CAC DV GUI'!$C$5:$AF$401,28,0)</f>
        <v>Tốt</v>
      </c>
      <c r="AJ67" s="241">
        <f>VLOOKUP(E67,'CAC DV GUI'!$C$5:$AF$401,29,0)</f>
        <v>0</v>
      </c>
      <c r="AK67" s="117"/>
      <c r="AL67" s="117"/>
      <c r="AM67" s="117" t="str">
        <f t="shared" si="5"/>
        <v>Tốt</v>
      </c>
      <c r="AN67" s="117"/>
      <c r="AO67" s="557"/>
    </row>
    <row r="68" spans="1:41" s="72" customFormat="1" ht="24.95" customHeight="1" x14ac:dyDescent="0.25">
      <c r="A68" s="41">
        <f>IF(E68="","",SUBTOTAL(3,$E$8:E68))</f>
        <v>61</v>
      </c>
      <c r="B68" s="41">
        <f>COUNTIF($F$8:F68,F68)</f>
        <v>11</v>
      </c>
      <c r="C68" s="84" t="s">
        <v>649</v>
      </c>
      <c r="D68" s="76" t="s">
        <v>274</v>
      </c>
      <c r="E68" s="69" t="s">
        <v>372</v>
      </c>
      <c r="F68" s="653" t="s">
        <v>1030</v>
      </c>
      <c r="G68" s="55" t="s">
        <v>1014</v>
      </c>
      <c r="H68" s="7" t="s">
        <v>644</v>
      </c>
      <c r="I68" s="1" t="str">
        <f>VLOOKUP($E68,'[1]Gui chi Quynh'!$C$11:$E$397,3,0)</f>
        <v>A4</v>
      </c>
      <c r="J68" s="9">
        <f>VLOOKUP(I68,Sheet1!$B$2:$C$12,2,TRUE)</f>
        <v>7</v>
      </c>
      <c r="K68" s="1" t="str">
        <f>VLOOKUP($E68,'[2]Gui chi Quynh'!$C$11:$E$397,3,0)</f>
        <v>A4</v>
      </c>
      <c r="L68" s="9">
        <f>VLOOKUP(K68,Sheet1!$B$2:$C$12,2,TRUE)</f>
        <v>7</v>
      </c>
      <c r="M68" s="1" t="str">
        <f>VLOOKUP($E68,'[3]Gui chi Quynh'!$C$11:$E$396,3,0)</f>
        <v>A4</v>
      </c>
      <c r="N68" s="9">
        <f>VLOOKUP(M68,Sheet1!$B$2:$C$12,2,TRUE)</f>
        <v>7</v>
      </c>
      <c r="O68" s="1" t="str">
        <f>VLOOKUP($E68,'[4]Gui chi Quynh'!$C$11:$E$396,3,0)</f>
        <v>A4</v>
      </c>
      <c r="P68" s="9">
        <f>VLOOKUP(O68,Sheet1!$B$2:$C$12,2,TRUE)</f>
        <v>7</v>
      </c>
      <c r="Q68" s="1" t="str">
        <f>VLOOKUP($E68,'[5]Gui chi Quynh'!$C$11:$E$394,3,0)</f>
        <v>A2</v>
      </c>
      <c r="R68" s="9">
        <f>VLOOKUP(Q68,Sheet1!$B$2:$C$12,2,TRUE)</f>
        <v>9</v>
      </c>
      <c r="S68" s="1" t="str">
        <f>VLOOKUP($E68,'[6]Gui chi Quynh'!$C$11:$E$393,3,0)</f>
        <v>A4</v>
      </c>
      <c r="T68" s="9">
        <f>VLOOKUP(S68,Sheet1!$B$2:$C$12,2,TRUE)</f>
        <v>7</v>
      </c>
      <c r="U68" s="1" t="str">
        <f>VLOOKUP($E68,'[7]Gui chi Quynh'!$C$11:$E$392,3,0)</f>
        <v>A4</v>
      </c>
      <c r="V68" s="9">
        <f>VLOOKUP(U68,Sheet1!$B$2:$C$12,2,TRUE)</f>
        <v>7</v>
      </c>
      <c r="W68" s="1" t="str">
        <f>VLOOKUP($E68,'[8]Gui chi Quynh'!$C$11:$F$391,3,0)</f>
        <v>A3</v>
      </c>
      <c r="X68" s="9">
        <f>VLOOKUP(W68,Sheet1!$B$2:$C$12,2,TRUE)</f>
        <v>8</v>
      </c>
      <c r="Y68" s="1" t="str">
        <f>VLOOKUP($E68,'[9]Gui chi Quynh'!$C$11:$E$390,3,0)</f>
        <v>A3</v>
      </c>
      <c r="Z68" s="9">
        <f>VLOOKUP(Y68,Sheet1!$B$2:$C$12,2,TRUE)</f>
        <v>8</v>
      </c>
      <c r="AA68" s="1" t="str">
        <f>VLOOKUP($E68,'[10]Gui chi Quynh'!$C$11:$E$391,3,0)</f>
        <v>A3</v>
      </c>
      <c r="AB68" s="9">
        <f>VLOOKUP(AA68,Sheet1!$B$2:$C$12,2,TRUE)</f>
        <v>8</v>
      </c>
      <c r="AC68" s="241" t="str">
        <f>VLOOKUP(E68,Sheet2!$E$9:$AE$343,24,0)</f>
        <v>A3</v>
      </c>
      <c r="AD68" s="117">
        <f>VLOOKUP(AC68,Sheet1!$B$2:$C$12,2,TRUE)</f>
        <v>8</v>
      </c>
      <c r="AE68" s="241" t="str">
        <f>VLOOKUP(E68,Sheet2!$E$9:$AE$343,26,0)</f>
        <v>A3</v>
      </c>
      <c r="AF68" s="9">
        <f>VLOOKUP(AE68,Sheet1!$B$2:$C$12,2,TRUE)</f>
        <v>8</v>
      </c>
      <c r="AG68" s="169">
        <f t="shared" si="4"/>
        <v>7.583333333333333</v>
      </c>
      <c r="AH68" s="241" t="str">
        <f>VLOOKUP(E68,'CAC DV GUI'!$C$5:$AF$401,27,0)</f>
        <v>Tốt</v>
      </c>
      <c r="AI68" s="241" t="str">
        <f>VLOOKUP(E68,'CAC DV GUI'!$C$5:$AF$401,28,0)</f>
        <v>Tốt</v>
      </c>
      <c r="AJ68" s="241">
        <f>VLOOKUP(E68,'CAC DV GUI'!$C$5:$AF$401,29,0)</f>
        <v>0</v>
      </c>
      <c r="AK68" s="117"/>
      <c r="AL68" s="117"/>
      <c r="AM68" s="117" t="str">
        <f t="shared" si="5"/>
        <v>Tốt</v>
      </c>
      <c r="AN68" s="117"/>
      <c r="AO68" s="557"/>
    </row>
    <row r="69" spans="1:41" s="72" customFormat="1" ht="24.95" customHeight="1" x14ac:dyDescent="0.25">
      <c r="A69" s="41">
        <f>IF(E69="","",SUBTOTAL(3,$E$8:E69))</f>
        <v>62</v>
      </c>
      <c r="B69" s="41">
        <f>COUNTIF($F$8:F69,F69)</f>
        <v>12</v>
      </c>
      <c r="C69" s="84" t="s">
        <v>649</v>
      </c>
      <c r="D69" s="73" t="s">
        <v>231</v>
      </c>
      <c r="E69" s="74" t="s">
        <v>373</v>
      </c>
      <c r="F69" s="653" t="s">
        <v>1030</v>
      </c>
      <c r="G69" s="55" t="s">
        <v>1014</v>
      </c>
      <c r="H69" s="7" t="s">
        <v>644</v>
      </c>
      <c r="I69" s="1" t="str">
        <f>VLOOKUP($E69,'[1]Gui chi Quynh'!$C$11:$E$397,3,0)</f>
        <v>A3</v>
      </c>
      <c r="J69" s="9">
        <f>VLOOKUP(I69,Sheet1!$B$2:$C$12,2,TRUE)</f>
        <v>8</v>
      </c>
      <c r="K69" s="1" t="str">
        <f>VLOOKUP($E69,'[2]Gui chi Quynh'!$C$11:$E$397,3,0)</f>
        <v>A3</v>
      </c>
      <c r="L69" s="9">
        <f>VLOOKUP(K69,Sheet1!$B$2:$C$12,2,TRUE)</f>
        <v>8</v>
      </c>
      <c r="M69" s="1" t="str">
        <f>VLOOKUP($E69,'[3]Gui chi Quynh'!$C$11:$E$396,3,0)</f>
        <v>A4</v>
      </c>
      <c r="N69" s="9">
        <f>VLOOKUP(M69,Sheet1!$B$2:$C$12,2,TRUE)</f>
        <v>7</v>
      </c>
      <c r="O69" s="1" t="str">
        <f>VLOOKUP($E69,'[4]Gui chi Quynh'!$C$11:$E$396,3,0)</f>
        <v>A3</v>
      </c>
      <c r="P69" s="9">
        <f>VLOOKUP(O69,Sheet1!$B$2:$C$12,2,TRUE)</f>
        <v>8</v>
      </c>
      <c r="Q69" s="1" t="str">
        <f>VLOOKUP($E69,'[5]Gui chi Quynh'!$C$11:$E$394,3,0)</f>
        <v>A1</v>
      </c>
      <c r="R69" s="9">
        <f>VLOOKUP(Q69,Sheet1!$B$2:$C$12,2,TRUE)</f>
        <v>10</v>
      </c>
      <c r="S69" s="1" t="str">
        <f>VLOOKUP($E69,'[6]Gui chi Quynh'!$C$11:$E$393,3,0)</f>
        <v>A4</v>
      </c>
      <c r="T69" s="9">
        <f>VLOOKUP(S69,Sheet1!$B$2:$C$12,2,TRUE)</f>
        <v>7</v>
      </c>
      <c r="U69" s="1" t="str">
        <f>VLOOKUP($E69,'[7]Gui chi Quynh'!$C$11:$E$392,3,0)</f>
        <v>A3</v>
      </c>
      <c r="V69" s="9">
        <f>VLOOKUP(U69,Sheet1!$B$2:$C$12,2,TRUE)</f>
        <v>8</v>
      </c>
      <c r="W69" s="1" t="str">
        <f>VLOOKUP($E69,'[8]Gui chi Quynh'!$C$11:$F$391,3,0)</f>
        <v>A3</v>
      </c>
      <c r="X69" s="9">
        <f>VLOOKUP(W69,Sheet1!$B$2:$C$12,2,TRUE)</f>
        <v>8</v>
      </c>
      <c r="Y69" s="1" t="str">
        <f>VLOOKUP($E69,'[9]Gui chi Quynh'!$C$11:$E$390,3,0)</f>
        <v>A1</v>
      </c>
      <c r="Z69" s="9">
        <f>VLOOKUP(Y69,Sheet1!$B$2:$C$12,2,TRUE)</f>
        <v>10</v>
      </c>
      <c r="AA69" s="1" t="str">
        <f>VLOOKUP($E69,'[10]Gui chi Quynh'!$C$11:$E$391,3,0)</f>
        <v>A1</v>
      </c>
      <c r="AB69" s="9">
        <f>VLOOKUP(AA69,Sheet1!$B$2:$C$12,2,TRUE)</f>
        <v>10</v>
      </c>
      <c r="AC69" s="241" t="str">
        <f>VLOOKUP(E69,Sheet2!$E$9:$AE$343,24,0)</f>
        <v>A4</v>
      </c>
      <c r="AD69" s="117">
        <f>VLOOKUP(AC69,Sheet1!$B$2:$C$12,2,TRUE)</f>
        <v>7</v>
      </c>
      <c r="AE69" s="241" t="str">
        <f>VLOOKUP(E69,Sheet2!$E$9:$AE$343,26,0)</f>
        <v>A3</v>
      </c>
      <c r="AF69" s="9">
        <f>VLOOKUP(AE69,Sheet1!$B$2:$C$12,2,TRUE)</f>
        <v>8</v>
      </c>
      <c r="AG69" s="169">
        <f t="shared" si="4"/>
        <v>8.25</v>
      </c>
      <c r="AH69" s="241" t="str">
        <f>VLOOKUP(E69,'CAC DV GUI'!$C$5:$AF$401,27,0)</f>
        <v>Xuất sắc</v>
      </c>
      <c r="AI69" s="241" t="str">
        <f>VLOOKUP(E69,'CAC DV GUI'!$C$5:$AF$401,28,0)</f>
        <v>Xuất sắc</v>
      </c>
      <c r="AJ69" s="241">
        <f>VLOOKUP(E69,'CAC DV GUI'!$C$5:$AF$401,29,0)</f>
        <v>0</v>
      </c>
      <c r="AK69" s="117"/>
      <c r="AL69" s="117"/>
      <c r="AM69" s="117" t="str">
        <f t="shared" si="5"/>
        <v>Xuất sắc</v>
      </c>
      <c r="AN69" s="117"/>
      <c r="AO69" s="557"/>
    </row>
    <row r="70" spans="1:41" s="72" customFormat="1" ht="24.95" customHeight="1" x14ac:dyDescent="0.25">
      <c r="A70" s="41">
        <f>IF(E70="","",SUBTOTAL(3,$E$8:E70))</f>
        <v>63</v>
      </c>
      <c r="B70" s="41">
        <f>COUNTIF($F$8:F70,F70)</f>
        <v>13</v>
      </c>
      <c r="C70" s="84" t="s">
        <v>648</v>
      </c>
      <c r="D70" s="70" t="s">
        <v>236</v>
      </c>
      <c r="E70" s="79" t="s">
        <v>400</v>
      </c>
      <c r="F70" s="653" t="s">
        <v>1030</v>
      </c>
      <c r="G70" s="55" t="s">
        <v>1014</v>
      </c>
      <c r="H70" s="7" t="s">
        <v>644</v>
      </c>
      <c r="I70" s="1" t="str">
        <f>VLOOKUP($E70,'[1]Gui chi Quynh'!$C$11:$E$397,3,0)</f>
        <v>A4</v>
      </c>
      <c r="J70" s="9">
        <f>VLOOKUP(I70,Sheet1!$B$2:$C$12,2,TRUE)</f>
        <v>7</v>
      </c>
      <c r="K70" s="1" t="str">
        <f>VLOOKUP($E70,'[2]Gui chi Quynh'!$C$11:$E$397,3,0)</f>
        <v>A3</v>
      </c>
      <c r="L70" s="9">
        <f>VLOOKUP(K70,Sheet1!$B$2:$C$12,2,TRUE)</f>
        <v>8</v>
      </c>
      <c r="M70" s="1" t="str">
        <f>VLOOKUP($E70,'[3]Gui chi Quynh'!$C$11:$E$396,3,0)</f>
        <v>A4</v>
      </c>
      <c r="N70" s="9">
        <f>VLOOKUP(M70,Sheet1!$B$2:$C$12,2,TRUE)</f>
        <v>7</v>
      </c>
      <c r="O70" s="1" t="str">
        <f>VLOOKUP($E70,'[4]Gui chi Quynh'!$C$11:$E$396,3,0)</f>
        <v>A3</v>
      </c>
      <c r="P70" s="9">
        <f>VLOOKUP(O70,Sheet1!$B$2:$C$12,2,TRUE)</f>
        <v>8</v>
      </c>
      <c r="Q70" s="1" t="str">
        <f>VLOOKUP($E70,'[5]Gui chi Quynh'!$C$11:$E$394,3,0)</f>
        <v>A3</v>
      </c>
      <c r="R70" s="9">
        <f>VLOOKUP(Q70,Sheet1!$B$2:$C$12,2,TRUE)</f>
        <v>8</v>
      </c>
      <c r="S70" s="1" t="str">
        <f>VLOOKUP($E70,'[6]Gui chi Quynh'!$C$11:$E$393,3,0)</f>
        <v>A4</v>
      </c>
      <c r="T70" s="9">
        <f>VLOOKUP(S70,Sheet1!$B$2:$C$12,2,TRUE)</f>
        <v>7</v>
      </c>
      <c r="U70" s="1" t="str">
        <f>VLOOKUP($E70,'[7]Gui chi Quynh'!$C$11:$E$392,3,0)</f>
        <v>A4</v>
      </c>
      <c r="V70" s="9">
        <f>VLOOKUP(U70,Sheet1!$B$2:$C$12,2,TRUE)</f>
        <v>7</v>
      </c>
      <c r="W70" s="1" t="str">
        <f>VLOOKUP($E70,'[8]Gui chi Quynh'!$C$11:$F$391,3,0)</f>
        <v>A4</v>
      </c>
      <c r="X70" s="9">
        <f>VLOOKUP(W70,Sheet1!$B$2:$C$12,2,TRUE)</f>
        <v>7</v>
      </c>
      <c r="Y70" s="1" t="str">
        <f>VLOOKUP($E70,'[9]Gui chi Quynh'!$C$11:$E$390,3,0)</f>
        <v>A3</v>
      </c>
      <c r="Z70" s="9">
        <f>VLOOKUP(Y70,Sheet1!$B$2:$C$12,2,TRUE)</f>
        <v>8</v>
      </c>
      <c r="AA70" s="1" t="str">
        <f>VLOOKUP($E70,'[10]Gui chi Quynh'!$C$11:$E$391,3,0)</f>
        <v>A3</v>
      </c>
      <c r="AB70" s="9">
        <f>VLOOKUP(AA70,Sheet1!$B$2:$C$12,2,TRUE)</f>
        <v>8</v>
      </c>
      <c r="AC70" s="241" t="str">
        <f>VLOOKUP(E70,Sheet2!$E$9:$AE$343,24,0)</f>
        <v>A4</v>
      </c>
      <c r="AD70" s="117">
        <f>VLOOKUP(AC70,Sheet1!$B$2:$C$12,2,TRUE)</f>
        <v>7</v>
      </c>
      <c r="AE70" s="241" t="str">
        <f>VLOOKUP(E70,Sheet2!$E$9:$AE$343,26,0)</f>
        <v>A3</v>
      </c>
      <c r="AF70" s="9">
        <f>VLOOKUP(AE70,Sheet1!$B$2:$C$12,2,TRUE)</f>
        <v>8</v>
      </c>
      <c r="AG70" s="169">
        <f t="shared" si="4"/>
        <v>7.5</v>
      </c>
      <c r="AH70" s="241" t="str">
        <f>VLOOKUP(E70,'CAC DV GUI'!$C$5:$AF$401,27,0)</f>
        <v>Tốt</v>
      </c>
      <c r="AI70" s="241" t="str">
        <f>VLOOKUP(E70,'CAC DV GUI'!$C$5:$AF$401,28,0)</f>
        <v>Tốt</v>
      </c>
      <c r="AJ70" s="241">
        <f>VLOOKUP(E70,'CAC DV GUI'!$C$5:$AF$401,29,0)</f>
        <v>0</v>
      </c>
      <c r="AK70" s="117"/>
      <c r="AL70" s="117"/>
      <c r="AM70" s="117" t="str">
        <f t="shared" si="5"/>
        <v>Tốt</v>
      </c>
      <c r="AN70" s="117"/>
      <c r="AO70" s="557"/>
    </row>
    <row r="71" spans="1:41" s="72" customFormat="1" ht="36" customHeight="1" x14ac:dyDescent="0.25">
      <c r="A71" s="41">
        <f>IF(E71="","",SUBTOTAL(3,$E$8:E71))</f>
        <v>64</v>
      </c>
      <c r="B71" s="41">
        <f>COUNTIF($F$8:F71,F71)</f>
        <v>14</v>
      </c>
      <c r="C71" s="84" t="s">
        <v>648</v>
      </c>
      <c r="D71" s="70" t="s">
        <v>654</v>
      </c>
      <c r="E71" s="84" t="s">
        <v>655</v>
      </c>
      <c r="F71" s="653" t="s">
        <v>1030</v>
      </c>
      <c r="G71" s="55" t="s">
        <v>1014</v>
      </c>
      <c r="H71" s="7" t="s">
        <v>644</v>
      </c>
      <c r="I71" s="1" t="str">
        <f>VLOOKUP($E71,'[1]Gui chi Quynh'!$C$11:$E$397,3,0)</f>
        <v>A3</v>
      </c>
      <c r="J71" s="9">
        <f>VLOOKUP(I71,Sheet1!$B$2:$C$12,2,TRUE)</f>
        <v>8</v>
      </c>
      <c r="K71" s="1" t="str">
        <f>VLOOKUP($E71,'[2]Gui chi Quynh'!$C$11:$E$397,3,0)</f>
        <v>A3</v>
      </c>
      <c r="L71" s="9">
        <f>VLOOKUP(K71,Sheet1!$B$2:$C$12,2,TRUE)</f>
        <v>8</v>
      </c>
      <c r="M71" s="1" t="str">
        <f>VLOOKUP($E71,'[3]Gui chi Quynh'!$C$11:$E$396,3,0)</f>
        <v>A3</v>
      </c>
      <c r="N71" s="9">
        <f>VLOOKUP(M71,Sheet1!$B$2:$C$12,2,TRUE)</f>
        <v>8</v>
      </c>
      <c r="O71" s="1" t="str">
        <f>VLOOKUP($E71,'[4]Gui chi Quynh'!$C$11:$E$396,3,0)</f>
        <v>A3</v>
      </c>
      <c r="P71" s="9">
        <f>VLOOKUP(O71,Sheet1!$B$2:$C$12,2,TRUE)</f>
        <v>8</v>
      </c>
      <c r="Q71" s="1" t="str">
        <f>VLOOKUP($E71,'[5]Gui chi Quynh'!$C$11:$E$394,3,0)</f>
        <v>A3</v>
      </c>
      <c r="R71" s="9">
        <f>VLOOKUP(Q71,Sheet1!$B$2:$C$12,2,TRUE)</f>
        <v>8</v>
      </c>
      <c r="S71" s="1" t="str">
        <f>VLOOKUP($E71,'[6]Gui chi Quynh'!$C$11:$E$393,3,0)</f>
        <v>A3</v>
      </c>
      <c r="T71" s="9">
        <f>VLOOKUP(S71,Sheet1!$B$2:$C$12,2,TRUE)</f>
        <v>8</v>
      </c>
      <c r="U71" s="1" t="str">
        <f>VLOOKUP($E71,'[7]Gui chi Quynh'!$C$11:$E$392,3,0)</f>
        <v>A4</v>
      </c>
      <c r="V71" s="9">
        <f>VLOOKUP(U71,Sheet1!$B$2:$C$12,2,TRUE)</f>
        <v>7</v>
      </c>
      <c r="W71" s="1" t="str">
        <f>VLOOKUP($E71,'[8]Gui chi Quynh'!$C$11:$F$391,3,0)</f>
        <v>A4</v>
      </c>
      <c r="X71" s="9">
        <f>VLOOKUP(W71,Sheet1!$B$2:$C$12,2,TRUE)</f>
        <v>7</v>
      </c>
      <c r="Y71" s="1" t="str">
        <f>VLOOKUP($E71,'[9]Gui chi Quynh'!$C$11:$E$390,3,0)</f>
        <v>A3</v>
      </c>
      <c r="Z71" s="9">
        <f>VLOOKUP(Y71,Sheet1!$B$2:$C$12,2,TRUE)</f>
        <v>8</v>
      </c>
      <c r="AA71" s="1" t="str">
        <f>VLOOKUP($E71,'[10]Gui chi Quynh'!$C$11:$E$391,3,0)</f>
        <v>A3</v>
      </c>
      <c r="AB71" s="9">
        <f>VLOOKUP(AA71,Sheet1!$B$2:$C$12,2,TRUE)</f>
        <v>8</v>
      </c>
      <c r="AC71" s="241" t="str">
        <f>VLOOKUP(E71,Sheet2!$E$9:$AE$343,24,0)</f>
        <v>A DN</v>
      </c>
      <c r="AD71" s="117"/>
      <c r="AE71" s="241" t="str">
        <f>VLOOKUP(E71,Sheet2!$E$9:$AE$343,26,0)</f>
        <v>A DN</v>
      </c>
      <c r="AF71" s="9"/>
      <c r="AG71" s="169">
        <f>(J71+L71+N71+P71+R71+T71+V71+X71+Z71+AB71)/10</f>
        <v>7.8</v>
      </c>
      <c r="AH71" s="241" t="str">
        <f>VLOOKUP(E71,'CAC DV GUI'!$C$5:$AF$401,27,0)</f>
        <v>Tốt</v>
      </c>
      <c r="AI71" s="241" t="str">
        <f>VLOOKUP(E71,'CAC DV GUI'!$C$5:$AF$401,28,0)</f>
        <v>Tốt</v>
      </c>
      <c r="AJ71" s="241">
        <f>VLOOKUP(E71,'CAC DV GUI'!$C$5:$AF$401,29,0)</f>
        <v>0</v>
      </c>
      <c r="AK71" s="117"/>
      <c r="AL71" s="117"/>
      <c r="AM71" s="117" t="str">
        <f t="shared" si="5"/>
        <v>Tốt</v>
      </c>
      <c r="AN71" s="117"/>
      <c r="AO71" s="557" t="s">
        <v>935</v>
      </c>
    </row>
    <row r="72" spans="1:41" s="17" customFormat="1" ht="24.95" customHeight="1" x14ac:dyDescent="0.25">
      <c r="A72" s="41">
        <f>IF(E72="","",SUBTOTAL(3,$E$8:E72))</f>
        <v>65</v>
      </c>
      <c r="B72" s="41">
        <f>COUNTIF($F$8:F72,F72)</f>
        <v>15</v>
      </c>
      <c r="C72" s="84" t="s">
        <v>649</v>
      </c>
      <c r="D72" s="73" t="s">
        <v>608</v>
      </c>
      <c r="E72" s="74" t="s">
        <v>609</v>
      </c>
      <c r="F72" s="653" t="s">
        <v>1030</v>
      </c>
      <c r="G72" s="55" t="s">
        <v>1014</v>
      </c>
      <c r="H72" s="7" t="s">
        <v>644</v>
      </c>
      <c r="I72" s="1" t="str">
        <f>VLOOKUP($E72,'[1]Gui chi Quynh'!$C$11:$E$397,3,0)</f>
        <v>B1</v>
      </c>
      <c r="J72" s="9">
        <f>VLOOKUP(I72,Sheet1!$B$2:$C$12,2,TRUE)</f>
        <v>6</v>
      </c>
      <c r="K72" s="1" t="str">
        <f>VLOOKUP($E72,'[2]Gui chi Quynh'!$C$11:$E$397,3,0)</f>
        <v>A3</v>
      </c>
      <c r="L72" s="9">
        <f>VLOOKUP(K72,Sheet1!$B$2:$C$12,2,TRUE)</f>
        <v>8</v>
      </c>
      <c r="M72" s="1" t="str">
        <f>VLOOKUP($E72,'[3]Gui chi Quynh'!$C$11:$E$396,3,0)</f>
        <v>A4</v>
      </c>
      <c r="N72" s="9">
        <f>VLOOKUP(M72,Sheet1!$B$2:$C$12,2,TRUE)</f>
        <v>7</v>
      </c>
      <c r="O72" s="1" t="str">
        <f>VLOOKUP($E72,'[4]Gui chi Quynh'!$C$11:$E$396,3,0)</f>
        <v>B2</v>
      </c>
      <c r="P72" s="9">
        <f>VLOOKUP(O72,Sheet1!$B$2:$C$12,2,TRUE)</f>
        <v>5</v>
      </c>
      <c r="Q72" s="1" t="str">
        <f>VLOOKUP($E72,'[5]Gui chi Quynh'!$C$11:$E$394,3,0)</f>
        <v>A3</v>
      </c>
      <c r="R72" s="9">
        <f>VLOOKUP(Q72,Sheet1!$B$2:$C$12,2,TRUE)</f>
        <v>8</v>
      </c>
      <c r="S72" s="1" t="str">
        <f>VLOOKUP($E72,'[6]Gui chi Quynh'!$C$11:$E$393,3,0)</f>
        <v>A4</v>
      </c>
      <c r="T72" s="9">
        <f>VLOOKUP(S72,Sheet1!$B$2:$C$12,2,TRUE)</f>
        <v>7</v>
      </c>
      <c r="U72" s="1" t="str">
        <f>VLOOKUP($E72,'[7]Gui chi Quynh'!$C$11:$E$392,3,0)</f>
        <v>A4</v>
      </c>
      <c r="V72" s="9">
        <f>VLOOKUP(U72,Sheet1!$B$2:$C$12,2,TRUE)</f>
        <v>7</v>
      </c>
      <c r="W72" s="1" t="str">
        <f>VLOOKUP($E72,'[8]Gui chi Quynh'!$C$11:$F$391,3,0)</f>
        <v>A4</v>
      </c>
      <c r="X72" s="9">
        <f>VLOOKUP(W72,Sheet1!$B$2:$C$12,2,TRUE)</f>
        <v>7</v>
      </c>
      <c r="Y72" s="1" t="str">
        <f>VLOOKUP($E72,'[9]Gui chi Quynh'!$C$11:$E$390,3,0)</f>
        <v>A3</v>
      </c>
      <c r="Z72" s="9">
        <f>VLOOKUP(Y72,Sheet1!$B$2:$C$12,2,TRUE)</f>
        <v>8</v>
      </c>
      <c r="AA72" s="1" t="str">
        <f>VLOOKUP($E72,'[10]Gui chi Quynh'!$C$11:$E$391,3,0)</f>
        <v>A3</v>
      </c>
      <c r="AB72" s="9">
        <f>VLOOKUP(AA72,Sheet1!$B$2:$C$12,2,TRUE)</f>
        <v>8</v>
      </c>
      <c r="AC72" s="241" t="str">
        <f>VLOOKUP(E72,Sheet2!$E$9:$AE$343,24,0)</f>
        <v>A3</v>
      </c>
      <c r="AD72" s="117">
        <f>VLOOKUP(AC72,Sheet1!$B$2:$C$12,2,TRUE)</f>
        <v>8</v>
      </c>
      <c r="AE72" s="241" t="str">
        <f>VLOOKUP(E72,Sheet2!$E$9:$AE$343,26,0)</f>
        <v>A3</v>
      </c>
      <c r="AF72" s="9">
        <f>VLOOKUP(AE72,Sheet1!$B$2:$C$12,2,TRUE)</f>
        <v>8</v>
      </c>
      <c r="AG72" s="169">
        <f t="shared" si="4"/>
        <v>7.25</v>
      </c>
      <c r="AH72" s="241" t="str">
        <f>VLOOKUP(E72,'CAC DV GUI'!$C$5:$AF$401,27,0)</f>
        <v>Tốt</v>
      </c>
      <c r="AI72" s="241" t="str">
        <f>VLOOKUP(E72,'CAC DV GUI'!$C$5:$AF$401,28,0)</f>
        <v>Tốt</v>
      </c>
      <c r="AJ72" s="241">
        <f>VLOOKUP(E72,'CAC DV GUI'!$C$5:$AF$401,29,0)</f>
        <v>0</v>
      </c>
      <c r="AK72" s="117"/>
      <c r="AL72" s="117"/>
      <c r="AM72" s="117" t="str">
        <f t="shared" si="5"/>
        <v>Tốt</v>
      </c>
      <c r="AN72" s="117"/>
      <c r="AO72" s="557"/>
    </row>
    <row r="73" spans="1:41" s="2" customFormat="1" ht="24.95" customHeight="1" x14ac:dyDescent="0.25">
      <c r="A73" s="41">
        <f>IF(E73="","",SUBTOTAL(3,$E$8:E73))</f>
        <v>66</v>
      </c>
      <c r="B73" s="41">
        <f>COUNTIF($F$8:F73,F73)</f>
        <v>1</v>
      </c>
      <c r="C73" s="43" t="s">
        <v>649</v>
      </c>
      <c r="D73" s="20" t="s">
        <v>59</v>
      </c>
      <c r="E73" s="44" t="s">
        <v>374</v>
      </c>
      <c r="F73" s="652" t="s">
        <v>1025</v>
      </c>
      <c r="G73" s="652" t="s">
        <v>1013</v>
      </c>
      <c r="H73" s="30" t="s">
        <v>643</v>
      </c>
      <c r="I73" s="1" t="str">
        <f>VLOOKUP($E73,'[1]Gui chi Quynh'!$C$11:$E$397,3,0)</f>
        <v>A2</v>
      </c>
      <c r="J73" s="9">
        <f>VLOOKUP(I73,Sheet1!$B$2:$C$12,2,TRUE)</f>
        <v>9</v>
      </c>
      <c r="K73" s="1" t="str">
        <f>VLOOKUP($E73,'[2]Gui chi Quynh'!$C$11:$E$397,3,0)</f>
        <v>A4</v>
      </c>
      <c r="L73" s="9">
        <f>VLOOKUP(K73,Sheet1!$B$2:$C$12,2,TRUE)</f>
        <v>7</v>
      </c>
      <c r="M73" s="1" t="str">
        <f>VLOOKUP($E73,'[3]Gui chi Quynh'!$C$11:$E$396,3,0)</f>
        <v>A2</v>
      </c>
      <c r="N73" s="9">
        <f>VLOOKUP(M73,Sheet1!$B$2:$C$12,2,TRUE)</f>
        <v>9</v>
      </c>
      <c r="O73" s="1" t="str">
        <f>VLOOKUP($E73,'[4]Gui chi Quynh'!$C$11:$E$396,3,0)</f>
        <v>A2</v>
      </c>
      <c r="P73" s="9">
        <f>VLOOKUP(O73,Sheet1!$B$2:$C$12,2,TRUE)</f>
        <v>9</v>
      </c>
      <c r="Q73" s="1" t="str">
        <f>VLOOKUP($E73,'[5]Gui chi Quynh'!$C$11:$E$394,3,0)</f>
        <v>A2</v>
      </c>
      <c r="R73" s="9">
        <f>VLOOKUP(Q73,Sheet1!$B$2:$C$12,2,TRUE)</f>
        <v>9</v>
      </c>
      <c r="S73" s="1" t="str">
        <f>VLOOKUP($E73,'[6]Gui chi Quynh'!$C$11:$E$393,3,0)</f>
        <v>A2</v>
      </c>
      <c r="T73" s="9">
        <f>VLOOKUP(S73,Sheet1!$B$2:$C$12,2,TRUE)</f>
        <v>9</v>
      </c>
      <c r="U73" s="1" t="str">
        <f>VLOOKUP($E73,'[7]Gui chi Quynh'!$C$11:$E$392,3,0)</f>
        <v>A2</v>
      </c>
      <c r="V73" s="9">
        <f>VLOOKUP(U73,Sheet1!$B$2:$C$12,2,TRUE)</f>
        <v>9</v>
      </c>
      <c r="W73" s="1" t="str">
        <f>VLOOKUP($E73,'[8]Gui chi Quynh'!$C$11:$F$391,3,0)</f>
        <v>A2</v>
      </c>
      <c r="X73" s="9">
        <f>VLOOKUP(W73,Sheet1!$B$2:$C$12,2,TRUE)</f>
        <v>9</v>
      </c>
      <c r="Y73" s="1" t="str">
        <f>VLOOKUP($E73,'[9]Gui chi Quynh'!$C$11:$E$390,3,0)</f>
        <v>A2</v>
      </c>
      <c r="Z73" s="9">
        <f>VLOOKUP(Y73,Sheet1!$B$2:$C$12,2,TRUE)</f>
        <v>9</v>
      </c>
      <c r="AA73" s="1" t="str">
        <f>VLOOKUP($E73,'[10]Gui chi Quynh'!$C$11:$E$391,3,0)</f>
        <v>A1</v>
      </c>
      <c r="AB73" s="9">
        <f>VLOOKUP(AA73,Sheet1!$B$2:$C$12,2,TRUE)</f>
        <v>10</v>
      </c>
      <c r="AC73" s="241" t="str">
        <f>VLOOKUP(E73,Sheet2!$E$9:$AE$343,24,0)</f>
        <v>A1</v>
      </c>
      <c r="AD73" s="117">
        <f>VLOOKUP(AC73,Sheet1!$B$2:$C$12,2,TRUE)</f>
        <v>10</v>
      </c>
      <c r="AE73" s="241" t="str">
        <f>VLOOKUP(E73,Sheet2!$E$9:$AE$343,26,0)</f>
        <v>A1</v>
      </c>
      <c r="AF73" s="9">
        <f>VLOOKUP(AE73,Sheet1!$B$2:$C$12,2,TRUE)</f>
        <v>10</v>
      </c>
      <c r="AG73" s="169">
        <f t="shared" si="4"/>
        <v>9.0833333333333339</v>
      </c>
      <c r="AH73" s="241" t="str">
        <f>VLOOKUP(E73,'CAC DV GUI'!$C$5:$AF$401,27,0)</f>
        <v>Tốt</v>
      </c>
      <c r="AI73" s="241" t="str">
        <f>VLOOKUP(E73,'CAC DV GUI'!$C$5:$AF$401,28,0)</f>
        <v>Tốt</v>
      </c>
      <c r="AJ73" s="241">
        <f>VLOOKUP(E73,'CAC DV GUI'!$C$5:$AF$401,29,0)</f>
        <v>0</v>
      </c>
      <c r="AK73" s="117" t="s">
        <v>833</v>
      </c>
      <c r="AL73" s="117"/>
      <c r="AM73" s="117" t="s">
        <v>807</v>
      </c>
      <c r="AN73" s="117"/>
      <c r="AO73" s="556"/>
    </row>
    <row r="74" spans="1:41" s="2" customFormat="1" ht="24.95" customHeight="1" x14ac:dyDescent="0.25">
      <c r="A74" s="41">
        <f>IF(E74="","",SUBTOTAL(3,$E$8:E74))</f>
        <v>67</v>
      </c>
      <c r="B74" s="41">
        <f>COUNTIF($F$8:F74,F74)</f>
        <v>2</v>
      </c>
      <c r="C74" s="43" t="s">
        <v>648</v>
      </c>
      <c r="D74" s="29" t="s">
        <v>32</v>
      </c>
      <c r="E74" s="32" t="s">
        <v>341</v>
      </c>
      <c r="F74" s="55" t="s">
        <v>1025</v>
      </c>
      <c r="G74" s="652" t="s">
        <v>1013</v>
      </c>
      <c r="H74" s="105" t="s">
        <v>643</v>
      </c>
      <c r="I74" s="1" t="str">
        <f>VLOOKUP($E74,'[1]Gui chi Quynh'!$C$11:$E$397,3,0)</f>
        <v>A3</v>
      </c>
      <c r="J74" s="9">
        <f>VLOOKUP(I74,Sheet1!$B$2:$C$12,2,TRUE)</f>
        <v>8</v>
      </c>
      <c r="K74" s="1" t="str">
        <f>VLOOKUP($E74,'[2]Gui chi Quynh'!$C$11:$E$397,3,0)</f>
        <v>A2</v>
      </c>
      <c r="L74" s="9">
        <f>VLOOKUP(K74,Sheet1!$B$2:$C$12,2,TRUE)</f>
        <v>9</v>
      </c>
      <c r="M74" s="1" t="str">
        <f>VLOOKUP($E74,'[3]Gui chi Quynh'!$C$11:$E$396,3,0)</f>
        <v>A3</v>
      </c>
      <c r="N74" s="9">
        <f>VLOOKUP(M74,Sheet1!$B$2:$C$12,2,TRUE)</f>
        <v>8</v>
      </c>
      <c r="O74" s="1" t="str">
        <f>VLOOKUP($E74,'[4]Gui chi Quynh'!$C$11:$E$396,3,0)</f>
        <v>A1</v>
      </c>
      <c r="P74" s="9">
        <f>VLOOKUP(O74,Sheet1!$B$2:$C$12,2,TRUE)</f>
        <v>10</v>
      </c>
      <c r="Q74" s="1" t="str">
        <f>VLOOKUP($E74,'[5]Gui chi Quynh'!$C$11:$E$394,3,0)</f>
        <v>A2</v>
      </c>
      <c r="R74" s="9">
        <f>VLOOKUP(Q74,Sheet1!$B$2:$C$12,2,TRUE)</f>
        <v>9</v>
      </c>
      <c r="S74" s="1" t="str">
        <f>VLOOKUP($E74,'[6]Gui chi Quynh'!$C$11:$E$393,3,0)</f>
        <v>A2</v>
      </c>
      <c r="T74" s="9">
        <f>VLOOKUP(S74,Sheet1!$B$2:$C$12,2,TRUE)</f>
        <v>9</v>
      </c>
      <c r="U74" s="1" t="str">
        <f>VLOOKUP($E74,'[7]Gui chi Quynh'!$C$11:$E$392,3,0)</f>
        <v>A2</v>
      </c>
      <c r="V74" s="9">
        <f>VLOOKUP(U74,Sheet1!$B$2:$C$12,2,TRUE)</f>
        <v>9</v>
      </c>
      <c r="W74" s="1" t="str">
        <f>VLOOKUP($E74,'[8]Gui chi Quynh'!$C$11:$F$391,3,0)</f>
        <v>A3</v>
      </c>
      <c r="X74" s="9">
        <f>VLOOKUP(W74,Sheet1!$B$2:$C$12,2,TRUE)</f>
        <v>8</v>
      </c>
      <c r="Y74" s="1" t="str">
        <f>VLOOKUP($E74,'[9]Gui chi Quynh'!$C$11:$E$390,3,0)</f>
        <v>A3</v>
      </c>
      <c r="Z74" s="9">
        <f>VLOOKUP(Y74,Sheet1!$B$2:$C$12,2,TRUE)</f>
        <v>8</v>
      </c>
      <c r="AA74" s="1" t="str">
        <f>VLOOKUP($E74,'[10]Gui chi Quynh'!$C$11:$E$391,3,0)</f>
        <v>A2</v>
      </c>
      <c r="AB74" s="9">
        <f>VLOOKUP(AA74,Sheet1!$B$2:$C$12,2,TRUE)</f>
        <v>9</v>
      </c>
      <c r="AC74" s="241" t="str">
        <f>VLOOKUP(E74,Sheet2!$E$9:$AE$343,24,0)</f>
        <v>A2</v>
      </c>
      <c r="AD74" s="117">
        <f>VLOOKUP(AC74,Sheet1!$B$2:$C$12,2,TRUE)</f>
        <v>9</v>
      </c>
      <c r="AE74" s="241" t="str">
        <f>VLOOKUP(E74,Sheet2!$E$9:$AE$343,26,0)</f>
        <v>A2</v>
      </c>
      <c r="AF74" s="9">
        <f>VLOOKUP(AE74,Sheet1!$B$2:$C$12,2,TRUE)</f>
        <v>9</v>
      </c>
      <c r="AG74" s="169">
        <f t="shared" si="4"/>
        <v>8.75</v>
      </c>
      <c r="AH74" s="241" t="str">
        <f>VLOOKUP(E74,'CAC DV GUI'!$C$5:$AF$401,27,0)</f>
        <v>Tốt</v>
      </c>
      <c r="AI74" s="241" t="str">
        <f>VLOOKUP(E74,'CAC DV GUI'!$C$5:$AF$401,28,0)</f>
        <v>Tốt</v>
      </c>
      <c r="AJ74" s="241">
        <f>VLOOKUP(E74,'CAC DV GUI'!$C$5:$AF$401,29,0)</f>
        <v>0</v>
      </c>
      <c r="AK74" s="117" t="s">
        <v>833</v>
      </c>
      <c r="AL74" s="117"/>
      <c r="AM74" s="117" t="s">
        <v>807</v>
      </c>
      <c r="AN74" s="117"/>
      <c r="AO74" s="556"/>
    </row>
    <row r="75" spans="1:41" s="17" customFormat="1" ht="24.95" customHeight="1" x14ac:dyDescent="0.25">
      <c r="A75" s="41">
        <f>IF(E75="","",SUBTOTAL(3,$E$8:E75))</f>
        <v>68</v>
      </c>
      <c r="B75" s="41">
        <f>COUNTIF($F$8:F75,F75)</f>
        <v>3</v>
      </c>
      <c r="C75" s="43" t="s">
        <v>648</v>
      </c>
      <c r="D75" s="29" t="s">
        <v>62</v>
      </c>
      <c r="E75" s="41" t="s">
        <v>376</v>
      </c>
      <c r="F75" s="55" t="s">
        <v>1025</v>
      </c>
      <c r="G75" s="55" t="s">
        <v>1014</v>
      </c>
      <c r="H75" s="15" t="s">
        <v>643</v>
      </c>
      <c r="I75" s="1" t="str">
        <f>VLOOKUP($E75,'[1]Gui chi Quynh'!$C$11:$E$397,3,0)</f>
        <v>A3</v>
      </c>
      <c r="J75" s="9">
        <f>VLOOKUP(I75,Sheet1!$B$2:$C$12,2,TRUE)</f>
        <v>8</v>
      </c>
      <c r="K75" s="1" t="str">
        <f>VLOOKUP($E75,'[2]Gui chi Quynh'!$C$11:$E$397,3,0)</f>
        <v>A1</v>
      </c>
      <c r="L75" s="9">
        <f>VLOOKUP(K75,Sheet1!$B$2:$C$12,2,TRUE)</f>
        <v>10</v>
      </c>
      <c r="M75" s="1" t="str">
        <f>VLOOKUP($E75,'[3]Gui chi Quynh'!$C$11:$E$396,3,0)</f>
        <v>A3</v>
      </c>
      <c r="N75" s="9">
        <f>VLOOKUP(M75,Sheet1!$B$2:$C$12,2,TRUE)</f>
        <v>8</v>
      </c>
      <c r="O75" s="1" t="str">
        <f>VLOOKUP($E75,'[4]Gui chi Quynh'!$C$11:$E$396,3,0)</f>
        <v>A3</v>
      </c>
      <c r="P75" s="9">
        <f>VLOOKUP(O75,Sheet1!$B$2:$C$12,2,TRUE)</f>
        <v>8</v>
      </c>
      <c r="Q75" s="1" t="str">
        <f>VLOOKUP($E75,'[5]Gui chi Quynh'!$C$11:$E$394,3,0)</f>
        <v>A3</v>
      </c>
      <c r="R75" s="9">
        <f>VLOOKUP(Q75,Sheet1!$B$2:$C$12,2,TRUE)</f>
        <v>8</v>
      </c>
      <c r="S75" s="1" t="str">
        <f>VLOOKUP($E75,'[6]Gui chi Quynh'!$C$11:$E$393,3,0)</f>
        <v>A3</v>
      </c>
      <c r="T75" s="9">
        <f>VLOOKUP(S75,Sheet1!$B$2:$C$12,2,TRUE)</f>
        <v>8</v>
      </c>
      <c r="U75" s="1" t="str">
        <f>VLOOKUP($E75,'[7]Gui chi Quynh'!$C$11:$E$392,3,0)</f>
        <v>A2</v>
      </c>
      <c r="V75" s="9">
        <f>VLOOKUP(U75,Sheet1!$B$2:$C$12,2,TRUE)</f>
        <v>9</v>
      </c>
      <c r="W75" s="1" t="str">
        <f>VLOOKUP($E75,'[8]Gui chi Quynh'!$C$11:$F$391,3,0)</f>
        <v>A3</v>
      </c>
      <c r="X75" s="9">
        <f>VLOOKUP(W75,Sheet1!$B$2:$C$12,2,TRUE)</f>
        <v>8</v>
      </c>
      <c r="Y75" s="1" t="str">
        <f>VLOOKUP($E75,'[9]Gui chi Quynh'!$C$11:$E$390,3,0)</f>
        <v>A3</v>
      </c>
      <c r="Z75" s="9">
        <f>VLOOKUP(Y75,Sheet1!$B$2:$C$12,2,TRUE)</f>
        <v>8</v>
      </c>
      <c r="AA75" s="1" t="str">
        <f>VLOOKUP($E75,'[10]Gui chi Quynh'!$C$11:$E$391,3,0)</f>
        <v>A3</v>
      </c>
      <c r="AB75" s="9">
        <f>VLOOKUP(AA75,Sheet1!$B$2:$C$12,2,TRUE)</f>
        <v>8</v>
      </c>
      <c r="AC75" s="241" t="str">
        <f>VLOOKUP(E75,Sheet2!$E$9:$AE$343,24,0)</f>
        <v>A3</v>
      </c>
      <c r="AD75" s="117">
        <f>VLOOKUP(AC75,Sheet1!$B$2:$C$12,2,TRUE)</f>
        <v>8</v>
      </c>
      <c r="AE75" s="241" t="str">
        <f>VLOOKUP(E75,Sheet2!$E$9:$AE$343,26,0)</f>
        <v>A3</v>
      </c>
      <c r="AF75" s="9">
        <f>VLOOKUP(AE75,Sheet1!$B$2:$C$12,2,TRUE)</f>
        <v>8</v>
      </c>
      <c r="AG75" s="169">
        <f t="shared" si="4"/>
        <v>8.25</v>
      </c>
      <c r="AH75" s="241" t="str">
        <f>VLOOKUP(E75,'CAC DV GUI'!$C$5:$AF$401,27,0)</f>
        <v>Tốt</v>
      </c>
      <c r="AI75" s="241" t="str">
        <f>VLOOKUP(E75,'CAC DV GUI'!$C$5:$AF$401,28,0)</f>
        <v>Tốt</v>
      </c>
      <c r="AJ75" s="241">
        <f>VLOOKUP(E75,'CAC DV GUI'!$C$5:$AF$401,29,0)</f>
        <v>0</v>
      </c>
      <c r="AK75" s="117"/>
      <c r="AL75" s="117"/>
      <c r="AM75" s="117" t="str">
        <f t="shared" ref="AM75:AM80" si="6">AI75</f>
        <v>Tốt</v>
      </c>
      <c r="AN75" s="117"/>
      <c r="AO75" s="556"/>
    </row>
    <row r="76" spans="1:41" s="2" customFormat="1" ht="24.95" customHeight="1" x14ac:dyDescent="0.25">
      <c r="A76" s="41">
        <f>IF(E76="","",SUBTOTAL(3,$E$8:E76))</f>
        <v>69</v>
      </c>
      <c r="B76" s="41">
        <f>COUNTIF($F$8:F76,F76)</f>
        <v>4</v>
      </c>
      <c r="C76" s="43" t="s">
        <v>648</v>
      </c>
      <c r="D76" s="29" t="s">
        <v>3</v>
      </c>
      <c r="E76" s="41" t="s">
        <v>377</v>
      </c>
      <c r="F76" s="55" t="s">
        <v>1025</v>
      </c>
      <c r="G76" s="55" t="s">
        <v>1014</v>
      </c>
      <c r="H76" s="15" t="s">
        <v>643</v>
      </c>
      <c r="I76" s="1" t="str">
        <f>VLOOKUP($E76,'[1]Gui chi Quynh'!$C$11:$E$397,3,0)</f>
        <v>A3</v>
      </c>
      <c r="J76" s="9">
        <f>VLOOKUP(I76,Sheet1!$B$2:$C$12,2,TRUE)</f>
        <v>8</v>
      </c>
      <c r="K76" s="1" t="str">
        <f>VLOOKUP($E76,'[2]Gui chi Quynh'!$C$11:$E$397,3,0)</f>
        <v>A3</v>
      </c>
      <c r="L76" s="9">
        <f>VLOOKUP(K76,Sheet1!$B$2:$C$12,2,TRUE)</f>
        <v>8</v>
      </c>
      <c r="M76" s="1" t="str">
        <f>VLOOKUP($E76,'[3]Gui chi Quynh'!$C$11:$E$396,3,0)</f>
        <v>A2</v>
      </c>
      <c r="N76" s="9">
        <f>VLOOKUP(M76,Sheet1!$B$2:$C$12,2,TRUE)</f>
        <v>9</v>
      </c>
      <c r="O76" s="1" t="str">
        <f>VLOOKUP($E76,'[4]Gui chi Quynh'!$C$11:$E$396,3,0)</f>
        <v>A2</v>
      </c>
      <c r="P76" s="9">
        <f>VLOOKUP(O76,Sheet1!$B$2:$C$12,2,TRUE)</f>
        <v>9</v>
      </c>
      <c r="Q76" s="1" t="str">
        <f>VLOOKUP($E76,'[5]Gui chi Quynh'!$C$11:$E$394,3,0)</f>
        <v>A2</v>
      </c>
      <c r="R76" s="9">
        <f>VLOOKUP(Q76,Sheet1!$B$2:$C$12,2,TRUE)</f>
        <v>9</v>
      </c>
      <c r="S76" s="1" t="str">
        <f>VLOOKUP($E76,'[6]Gui chi Quynh'!$C$11:$E$393,3,0)</f>
        <v>A2</v>
      </c>
      <c r="T76" s="9">
        <f>VLOOKUP(S76,Sheet1!$B$2:$C$12,2,TRUE)</f>
        <v>9</v>
      </c>
      <c r="U76" s="1" t="str">
        <f>VLOOKUP($E76,'[7]Gui chi Quynh'!$C$11:$E$392,3,0)</f>
        <v>A2</v>
      </c>
      <c r="V76" s="9">
        <f>VLOOKUP(U76,Sheet1!$B$2:$C$12,2,TRUE)</f>
        <v>9</v>
      </c>
      <c r="W76" s="1" t="str">
        <f>VLOOKUP($E76,'[8]Gui chi Quynh'!$C$11:$F$391,3,0)</f>
        <v>A3</v>
      </c>
      <c r="X76" s="9">
        <f>VLOOKUP(W76,Sheet1!$B$2:$C$12,2,TRUE)</f>
        <v>8</v>
      </c>
      <c r="Y76" s="1" t="str">
        <f>VLOOKUP($E76,'[9]Gui chi Quynh'!$C$11:$E$390,3,0)</f>
        <v>A3</v>
      </c>
      <c r="Z76" s="9">
        <f>VLOOKUP(Y76,Sheet1!$B$2:$C$12,2,TRUE)</f>
        <v>8</v>
      </c>
      <c r="AA76" s="1" t="str">
        <f>VLOOKUP($E76,'[10]Gui chi Quynh'!$C$11:$E$391,3,0)</f>
        <v>A2</v>
      </c>
      <c r="AB76" s="9">
        <f>VLOOKUP(AA76,Sheet1!$B$2:$C$12,2,TRUE)</f>
        <v>9</v>
      </c>
      <c r="AC76" s="241" t="str">
        <f>VLOOKUP(E76,Sheet2!$E$9:$AE$343,24,0)</f>
        <v>A2</v>
      </c>
      <c r="AD76" s="117">
        <f>VLOOKUP(AC76,Sheet1!$B$2:$C$12,2,TRUE)</f>
        <v>9</v>
      </c>
      <c r="AE76" s="241" t="str">
        <f>VLOOKUP(E76,Sheet2!$E$9:$AE$343,26,0)</f>
        <v>A2</v>
      </c>
      <c r="AF76" s="9">
        <f>VLOOKUP(AE76,Sheet1!$B$2:$C$12,2,TRUE)</f>
        <v>9</v>
      </c>
      <c r="AG76" s="169">
        <f t="shared" si="4"/>
        <v>8.6666666666666661</v>
      </c>
      <c r="AH76" s="241" t="str">
        <f>VLOOKUP(E76,'CAC DV GUI'!$C$5:$AF$401,27,0)</f>
        <v>Tốt</v>
      </c>
      <c r="AI76" s="241" t="str">
        <f>VLOOKUP(E76,'CAC DV GUI'!$C$5:$AF$401,28,0)</f>
        <v>Tốt</v>
      </c>
      <c r="AJ76" s="241">
        <f>VLOOKUP(E76,'CAC DV GUI'!$C$5:$AF$401,29,0)</f>
        <v>0</v>
      </c>
      <c r="AK76" s="117"/>
      <c r="AL76" s="117"/>
      <c r="AM76" s="117" t="str">
        <f t="shared" si="6"/>
        <v>Tốt</v>
      </c>
      <c r="AN76" s="117"/>
      <c r="AO76" s="556"/>
    </row>
    <row r="77" spans="1:41" s="72" customFormat="1" ht="24.95" customHeight="1" x14ac:dyDescent="0.25">
      <c r="A77" s="41">
        <f>IF(E77="","",SUBTOTAL(3,$E$8:E77))</f>
        <v>70</v>
      </c>
      <c r="B77" s="41">
        <f>COUNTIF($F$8:F77,F77)</f>
        <v>5</v>
      </c>
      <c r="C77" s="43" t="s">
        <v>649</v>
      </c>
      <c r="D77" s="29" t="s">
        <v>211</v>
      </c>
      <c r="E77" s="41" t="s">
        <v>378</v>
      </c>
      <c r="F77" s="55" t="s">
        <v>1025</v>
      </c>
      <c r="G77" s="55" t="s">
        <v>1014</v>
      </c>
      <c r="H77" s="15" t="s">
        <v>643</v>
      </c>
      <c r="I77" s="1" t="str">
        <f>VLOOKUP($E77,'[1]Gui chi Quynh'!$C$11:$E$397,3,0)</f>
        <v>A3</v>
      </c>
      <c r="J77" s="9">
        <f>VLOOKUP(I77,Sheet1!$B$2:$C$12,2,TRUE)</f>
        <v>8</v>
      </c>
      <c r="K77" s="1" t="str">
        <f>VLOOKUP($E77,'[2]Gui chi Quynh'!$C$11:$E$397,3,0)</f>
        <v>A3</v>
      </c>
      <c r="L77" s="9">
        <f>VLOOKUP(K77,Sheet1!$B$2:$C$12,2,TRUE)</f>
        <v>8</v>
      </c>
      <c r="M77" s="1" t="str">
        <f>VLOOKUP($E77,'[3]Gui chi Quynh'!$C$11:$E$396,3,0)</f>
        <v>A2</v>
      </c>
      <c r="N77" s="9">
        <f>VLOOKUP(M77,Sheet1!$B$2:$C$12,2,TRUE)</f>
        <v>9</v>
      </c>
      <c r="O77" s="1" t="str">
        <f>VLOOKUP($E77,'[4]Gui chi Quynh'!$C$11:$E$396,3,0)</f>
        <v>A2</v>
      </c>
      <c r="P77" s="9">
        <f>VLOOKUP(O77,Sheet1!$B$2:$C$12,2,TRUE)</f>
        <v>9</v>
      </c>
      <c r="Q77" s="1" t="str">
        <f>VLOOKUP($E77,'[5]Gui chi Quynh'!$C$11:$E$394,3,0)</f>
        <v>A1</v>
      </c>
      <c r="R77" s="9">
        <f>VLOOKUP(Q77,Sheet1!$B$2:$C$12,2,TRUE)</f>
        <v>10</v>
      </c>
      <c r="S77" s="1" t="str">
        <f>VLOOKUP($E77,'[6]Gui chi Quynh'!$C$11:$E$393,3,0)</f>
        <v>A2</v>
      </c>
      <c r="T77" s="9">
        <f>VLOOKUP(S77,Sheet1!$B$2:$C$12,2,TRUE)</f>
        <v>9</v>
      </c>
      <c r="U77" s="1" t="str">
        <f>VLOOKUP($E77,'[7]Gui chi Quynh'!$C$11:$E$392,3,0)</f>
        <v>A1</v>
      </c>
      <c r="V77" s="9">
        <f>VLOOKUP(U77,Sheet1!$B$2:$C$12,2,TRUE)</f>
        <v>10</v>
      </c>
      <c r="W77" s="1" t="str">
        <f>VLOOKUP($E77,'[8]Gui chi Quynh'!$C$11:$F$391,3,0)</f>
        <v>A3</v>
      </c>
      <c r="X77" s="9">
        <f>VLOOKUP(W77,Sheet1!$B$2:$C$12,2,TRUE)</f>
        <v>8</v>
      </c>
      <c r="Y77" s="1" t="str">
        <f>VLOOKUP($E77,'[9]Gui chi Quynh'!$C$11:$E$390,3,0)</f>
        <v>A3</v>
      </c>
      <c r="Z77" s="9">
        <f>VLOOKUP(Y77,Sheet1!$B$2:$C$12,2,TRUE)</f>
        <v>8</v>
      </c>
      <c r="AA77" s="1" t="str">
        <f>VLOOKUP($E77,'[10]Gui chi Quynh'!$C$11:$E$391,3,0)</f>
        <v>A1</v>
      </c>
      <c r="AB77" s="9">
        <f>VLOOKUP(AA77,Sheet1!$B$2:$C$12,2,TRUE)</f>
        <v>10</v>
      </c>
      <c r="AC77" s="241" t="str">
        <f>VLOOKUP(E77,Sheet2!$E$9:$AE$343,24,0)</f>
        <v>A1</v>
      </c>
      <c r="AD77" s="117">
        <f>VLOOKUP(AC77,Sheet1!$B$2:$C$12,2,TRUE)</f>
        <v>10</v>
      </c>
      <c r="AE77" s="241" t="str">
        <f>VLOOKUP(E77,Sheet2!$E$9:$AE$343,26,0)</f>
        <v>A2</v>
      </c>
      <c r="AF77" s="9">
        <f>VLOOKUP(AE77,Sheet1!$B$2:$C$12,2,TRUE)</f>
        <v>9</v>
      </c>
      <c r="AG77" s="169">
        <f t="shared" si="4"/>
        <v>9</v>
      </c>
      <c r="AH77" s="241" t="str">
        <f>VLOOKUP(E77,'CAC DV GUI'!$C$5:$AF$401,27,0)</f>
        <v>Tốt</v>
      </c>
      <c r="AI77" s="241" t="str">
        <f>VLOOKUP(E77,'CAC DV GUI'!$C$5:$AF$401,28,0)</f>
        <v>Xuất sắc</v>
      </c>
      <c r="AJ77" s="241">
        <f>VLOOKUP(E77,'CAC DV GUI'!$C$5:$AF$401,29,0)</f>
        <v>0</v>
      </c>
      <c r="AK77" s="117"/>
      <c r="AL77" s="117"/>
      <c r="AM77" s="117" t="str">
        <f t="shared" si="6"/>
        <v>Xuất sắc</v>
      </c>
      <c r="AN77" s="117"/>
      <c r="AO77" s="556"/>
    </row>
    <row r="78" spans="1:41" s="2" customFormat="1" ht="24.95" customHeight="1" x14ac:dyDescent="0.25">
      <c r="A78" s="41">
        <f>IF(E78="","",SUBTOTAL(3,$E$8:E78))</f>
        <v>71</v>
      </c>
      <c r="B78" s="41">
        <f>COUNTIF($F$8:F78,F78)</f>
        <v>6</v>
      </c>
      <c r="C78" s="43" t="s">
        <v>648</v>
      </c>
      <c r="D78" s="20" t="s">
        <v>269</v>
      </c>
      <c r="E78" s="44" t="s">
        <v>353</v>
      </c>
      <c r="F78" s="55" t="s">
        <v>1025</v>
      </c>
      <c r="G78" s="55" t="s">
        <v>1014</v>
      </c>
      <c r="H78" s="1" t="s">
        <v>643</v>
      </c>
      <c r="I78" s="1" t="str">
        <f>VLOOKUP($E78,'[1]Gui chi Quynh'!$C$11:$E$397,3,0)</f>
        <v>A3</v>
      </c>
      <c r="J78" s="9">
        <f>VLOOKUP(I78,Sheet1!$B$2:$C$12,2,TRUE)</f>
        <v>8</v>
      </c>
      <c r="K78" s="1" t="str">
        <f>VLOOKUP($E78,'[2]Gui chi Quynh'!$C$11:$E$397,3,0)</f>
        <v>A1</v>
      </c>
      <c r="L78" s="9">
        <f>VLOOKUP(K78,Sheet1!$B$2:$C$12,2,TRUE)</f>
        <v>10</v>
      </c>
      <c r="M78" s="1" t="str">
        <f>VLOOKUP($E78,'[3]Gui chi Quynh'!$C$11:$E$396,3,0)</f>
        <v>A2</v>
      </c>
      <c r="N78" s="9">
        <f>VLOOKUP(M78,Sheet1!$B$2:$C$12,2,TRUE)</f>
        <v>9</v>
      </c>
      <c r="O78" s="1" t="str">
        <f>VLOOKUP($E78,'[4]Gui chi Quynh'!$C$11:$E$396,3,0)</f>
        <v>A2</v>
      </c>
      <c r="P78" s="9">
        <f>VLOOKUP(O78,Sheet1!$B$2:$C$12,2,TRUE)</f>
        <v>9</v>
      </c>
      <c r="Q78" s="1" t="str">
        <f>VLOOKUP($E78,'[5]Gui chi Quynh'!$C$11:$E$394,3,0)</f>
        <v>A3</v>
      </c>
      <c r="R78" s="9">
        <f>VLOOKUP(Q78,Sheet1!$B$2:$C$12,2,TRUE)</f>
        <v>8</v>
      </c>
      <c r="S78" s="1" t="str">
        <f>VLOOKUP($E78,'[6]Gui chi Quynh'!$C$11:$E$393,3,0)</f>
        <v>A3</v>
      </c>
      <c r="T78" s="9">
        <f>VLOOKUP(S78,Sheet1!$B$2:$C$12,2,TRUE)</f>
        <v>8</v>
      </c>
      <c r="U78" s="1" t="str">
        <f>VLOOKUP($E78,'[7]Gui chi Quynh'!$C$11:$E$392,3,0)</f>
        <v>A3</v>
      </c>
      <c r="V78" s="9">
        <f>VLOOKUP(U78,Sheet1!$B$2:$C$12,2,TRUE)</f>
        <v>8</v>
      </c>
      <c r="W78" s="1" t="str">
        <f>VLOOKUP($E78,'[8]Gui chi Quynh'!$C$11:$F$391,3,0)</f>
        <v>A3</v>
      </c>
      <c r="X78" s="9">
        <f>VLOOKUP(W78,Sheet1!$B$2:$C$12,2,TRUE)</f>
        <v>8</v>
      </c>
      <c r="Y78" s="1" t="str">
        <f>VLOOKUP($E78,'[9]Gui chi Quynh'!$C$11:$E$390,3,0)</f>
        <v>A2</v>
      </c>
      <c r="Z78" s="9">
        <f>VLOOKUP(Y78,Sheet1!$B$2:$C$12,2,TRUE)</f>
        <v>9</v>
      </c>
      <c r="AA78" s="1" t="str">
        <f>VLOOKUP($E78,'[10]Gui chi Quynh'!$C$11:$E$391,3,0)</f>
        <v>A2</v>
      </c>
      <c r="AB78" s="9">
        <f>VLOOKUP(AA78,Sheet1!$B$2:$C$12,2,TRUE)</f>
        <v>9</v>
      </c>
      <c r="AC78" s="241" t="str">
        <f>VLOOKUP(E78,Sheet2!$E$9:$AE$343,24,0)</f>
        <v>A3</v>
      </c>
      <c r="AD78" s="117">
        <f>VLOOKUP(AC78,Sheet1!$B$2:$C$12,2,TRUE)</f>
        <v>8</v>
      </c>
      <c r="AE78" s="241" t="str">
        <f>VLOOKUP(E78,Sheet2!$E$9:$AE$343,26,0)</f>
        <v>A3</v>
      </c>
      <c r="AF78" s="9">
        <f>VLOOKUP(AE78,Sheet1!$B$2:$C$12,2,TRUE)</f>
        <v>8</v>
      </c>
      <c r="AG78" s="169">
        <f t="shared" si="4"/>
        <v>8.5</v>
      </c>
      <c r="AH78" s="241" t="str">
        <f>VLOOKUP(E78,'CAC DV GUI'!$C$5:$AF$401,27,0)</f>
        <v>Xuất sắc</v>
      </c>
      <c r="AI78" s="241" t="str">
        <f>VLOOKUP(E78,'CAC DV GUI'!$C$5:$AF$401,28,0)</f>
        <v>Tốt</v>
      </c>
      <c r="AJ78" s="241">
        <f>VLOOKUP(E78,'CAC DV GUI'!$C$5:$AF$401,29,0)</f>
        <v>0</v>
      </c>
      <c r="AK78" s="117"/>
      <c r="AL78" s="117"/>
      <c r="AM78" s="117" t="str">
        <f t="shared" si="6"/>
        <v>Tốt</v>
      </c>
      <c r="AN78" s="117"/>
      <c r="AO78" s="556"/>
    </row>
    <row r="79" spans="1:41" s="2" customFormat="1" ht="24.95" customHeight="1" x14ac:dyDescent="0.25">
      <c r="A79" s="41">
        <f>IF(E79="","",SUBTOTAL(3,$E$8:E79))</f>
        <v>72</v>
      </c>
      <c r="B79" s="41">
        <f>COUNTIF($F$8:F79,F79)</f>
        <v>7</v>
      </c>
      <c r="C79" s="43" t="s">
        <v>649</v>
      </c>
      <c r="D79" s="20" t="s">
        <v>16</v>
      </c>
      <c r="E79" s="44" t="s">
        <v>361</v>
      </c>
      <c r="F79" s="55" t="s">
        <v>1025</v>
      </c>
      <c r="G79" s="55" t="s">
        <v>1014</v>
      </c>
      <c r="H79" s="13" t="s">
        <v>643</v>
      </c>
      <c r="I79" s="1" t="str">
        <f>VLOOKUP($E79,'[1]Gui chi Quynh'!$C$11:$E$397,3,0)</f>
        <v>A1</v>
      </c>
      <c r="J79" s="9">
        <f>VLOOKUP(I79,Sheet1!$B$2:$C$12,2,TRUE)</f>
        <v>10</v>
      </c>
      <c r="K79" s="1" t="str">
        <f>VLOOKUP($E79,'[2]Gui chi Quynh'!$C$11:$E$397,3,0)</f>
        <v>A3</v>
      </c>
      <c r="L79" s="9">
        <f>VLOOKUP(K79,Sheet1!$B$2:$C$12,2,TRUE)</f>
        <v>8</v>
      </c>
      <c r="M79" s="1" t="str">
        <f>VLOOKUP($E79,'[3]Gui chi Quynh'!$C$11:$E$396,3,0)</f>
        <v>A3</v>
      </c>
      <c r="N79" s="9">
        <f>VLOOKUP(M79,Sheet1!$B$2:$C$12,2,TRUE)</f>
        <v>8</v>
      </c>
      <c r="O79" s="1" t="str">
        <f>VLOOKUP($E79,'[4]Gui chi Quynh'!$C$11:$E$396,3,0)</f>
        <v>A2</v>
      </c>
      <c r="P79" s="9">
        <f>VLOOKUP(O79,Sheet1!$B$2:$C$12,2,TRUE)</f>
        <v>9</v>
      </c>
      <c r="Q79" s="1" t="str">
        <f>VLOOKUP($E79,'[5]Gui chi Quynh'!$C$11:$E$394,3,0)</f>
        <v>A1</v>
      </c>
      <c r="R79" s="9">
        <f>VLOOKUP(Q79,Sheet1!$B$2:$C$12,2,TRUE)</f>
        <v>10</v>
      </c>
      <c r="S79" s="1" t="str">
        <f>VLOOKUP($E79,'[6]Gui chi Quynh'!$C$11:$E$393,3,0)</f>
        <v>A1</v>
      </c>
      <c r="T79" s="9">
        <f>VLOOKUP(S79,Sheet1!$B$2:$C$12,2,TRUE)</f>
        <v>10</v>
      </c>
      <c r="U79" s="1" t="str">
        <f>VLOOKUP($E79,'[7]Gui chi Quynh'!$C$11:$E$392,3,0)</f>
        <v>A3</v>
      </c>
      <c r="V79" s="9">
        <f>VLOOKUP(U79,Sheet1!$B$2:$C$12,2,TRUE)</f>
        <v>8</v>
      </c>
      <c r="W79" s="1" t="str">
        <f>VLOOKUP($E79,'[8]Gui chi Quynh'!$C$11:$F$391,3,0)</f>
        <v>A3</v>
      </c>
      <c r="X79" s="9">
        <f>VLOOKUP(W79,Sheet1!$B$2:$C$12,2,TRUE)</f>
        <v>8</v>
      </c>
      <c r="Y79" s="1" t="str">
        <f>VLOOKUP($E79,'[9]Gui chi Quynh'!$C$11:$E$390,3,0)</f>
        <v>A3</v>
      </c>
      <c r="Z79" s="9">
        <f>VLOOKUP(Y79,Sheet1!$B$2:$C$12,2,TRUE)</f>
        <v>8</v>
      </c>
      <c r="AA79" s="1" t="str">
        <f>VLOOKUP($E79,'[10]Gui chi Quynh'!$C$11:$E$391,3,0)</f>
        <v>A3</v>
      </c>
      <c r="AB79" s="9">
        <f>VLOOKUP(AA79,Sheet1!$B$2:$C$12,2,TRUE)</f>
        <v>8</v>
      </c>
      <c r="AC79" s="241" t="str">
        <f>VLOOKUP(E79,Sheet2!$E$9:$AE$343,24,0)</f>
        <v>A3</v>
      </c>
      <c r="AD79" s="117">
        <f>VLOOKUP(AC79,Sheet1!$B$2:$C$12,2,TRUE)</f>
        <v>8</v>
      </c>
      <c r="AE79" s="241" t="str">
        <f>VLOOKUP(E79,Sheet2!$E$9:$AE$343,26,0)</f>
        <v>A2</v>
      </c>
      <c r="AF79" s="9">
        <f>VLOOKUP(AE79,Sheet1!$B$2:$C$12,2,TRUE)</f>
        <v>9</v>
      </c>
      <c r="AG79" s="169">
        <f t="shared" si="4"/>
        <v>8.6666666666666661</v>
      </c>
      <c r="AH79" s="241" t="str">
        <f>VLOOKUP(E79,'CAC DV GUI'!$C$5:$AF$401,27,0)</f>
        <v>Tốt</v>
      </c>
      <c r="AI79" s="241" t="str">
        <f>VLOOKUP(E79,'CAC DV GUI'!$C$5:$AF$401,28,0)</f>
        <v>Tốt</v>
      </c>
      <c r="AJ79" s="241">
        <f>VLOOKUP(E79,'CAC DV GUI'!$C$5:$AF$401,29,0)</f>
        <v>0</v>
      </c>
      <c r="AK79" s="117"/>
      <c r="AL79" s="117"/>
      <c r="AM79" s="117" t="str">
        <f t="shared" si="6"/>
        <v>Tốt</v>
      </c>
      <c r="AN79" s="117"/>
      <c r="AO79" s="556"/>
    </row>
    <row r="80" spans="1:41" s="2" customFormat="1" ht="63" customHeight="1" x14ac:dyDescent="0.25">
      <c r="A80" s="41">
        <f>IF(E80="","",SUBTOTAL(3,$E$8:E80))</f>
        <v>73</v>
      </c>
      <c r="B80" s="41">
        <f>COUNTIF($F$8:F80,F80)</f>
        <v>8</v>
      </c>
      <c r="C80" s="84" t="s">
        <v>648</v>
      </c>
      <c r="D80" s="73" t="s">
        <v>63</v>
      </c>
      <c r="E80" s="74" t="s">
        <v>379</v>
      </c>
      <c r="F80" s="55" t="s">
        <v>1025</v>
      </c>
      <c r="G80" s="55" t="s">
        <v>1014</v>
      </c>
      <c r="H80" s="7" t="s">
        <v>644</v>
      </c>
      <c r="I80" s="1" t="str">
        <f>VLOOKUP($E80,'[1]Gui chi Quynh'!$C$11:$E$397,3,0)</f>
        <v>A3</v>
      </c>
      <c r="J80" s="9">
        <f>VLOOKUP(I80,Sheet1!$B$2:$C$12,2,TRUE)</f>
        <v>8</v>
      </c>
      <c r="K80" s="1" t="str">
        <f>VLOOKUP($E80,'[2]Gui chi Quynh'!$C$11:$E$397,3,0)</f>
        <v>A1</v>
      </c>
      <c r="L80" s="9">
        <f>VLOOKUP(K80,Sheet1!$B$2:$C$12,2,TRUE)</f>
        <v>10</v>
      </c>
      <c r="M80" s="1" t="str">
        <f>VLOOKUP($E80,'[3]Gui chi Quynh'!$C$11:$E$396,3,0)</f>
        <v>A DN</v>
      </c>
      <c r="N80" s="9"/>
      <c r="O80" s="1" t="str">
        <f>VLOOKUP($E80,'[4]Gui chi Quynh'!$C$11:$E$396,3,0)</f>
        <v>A DN</v>
      </c>
      <c r="P80" s="9"/>
      <c r="Q80" s="1" t="str">
        <f>VLOOKUP($E80,'[5]Gui chi Quynh'!$C$11:$E$394,3,0)</f>
        <v>A DN</v>
      </c>
      <c r="R80" s="9"/>
      <c r="S80" s="1" t="str">
        <f>VLOOKUP($E80,'[6]Gui chi Quynh'!$C$11:$E$393,3,0)</f>
        <v>A DN</v>
      </c>
      <c r="T80" s="9"/>
      <c r="U80" s="1" t="str">
        <f>VLOOKUP($E80,'[7]Gui chi Quynh'!$C$11:$E$392,3,0)</f>
        <v>A DN</v>
      </c>
      <c r="V80" s="9"/>
      <c r="W80" s="1" t="str">
        <f>VLOOKUP($E80,'[8]Gui chi Quynh'!$C$11:$F$391,3,0)</f>
        <v>A DN</v>
      </c>
      <c r="X80" s="9"/>
      <c r="Y80" s="1" t="str">
        <f>VLOOKUP($E80,'[9]Gui chi Quynh'!$C$11:$E$390,3,0)</f>
        <v>A3</v>
      </c>
      <c r="Z80" s="9">
        <f>VLOOKUP(Y80,Sheet1!$B$2:$C$12,2,TRUE)</f>
        <v>8</v>
      </c>
      <c r="AA80" s="1" t="str">
        <f>VLOOKUP($E80,'[10]Gui chi Quynh'!$C$11:$E$391,3,0)</f>
        <v>A3</v>
      </c>
      <c r="AB80" s="9">
        <f>VLOOKUP(AA80,Sheet1!$B$2:$C$12,2,TRUE)</f>
        <v>8</v>
      </c>
      <c r="AC80" s="241" t="str">
        <f>VLOOKUP(E80,Sheet2!$E$9:$AE$343,24,0)</f>
        <v>A3</v>
      </c>
      <c r="AD80" s="117">
        <f>VLOOKUP(AC80,Sheet1!$B$2:$C$12,2,TRUE)</f>
        <v>8</v>
      </c>
      <c r="AE80" s="241" t="str">
        <f>VLOOKUP(E80,Sheet2!$E$9:$AE$343,26,0)</f>
        <v>A3</v>
      </c>
      <c r="AF80" s="9">
        <f>VLOOKUP(AE80,Sheet1!$B$2:$C$12,2,TRUE)</f>
        <v>8</v>
      </c>
      <c r="AG80" s="169">
        <f>(J80+L80+N80+P80+R80+T80+V80+X80+Z80+AB80+AD80+AF80)/6</f>
        <v>8.3333333333333339</v>
      </c>
      <c r="AH80" s="241" t="str">
        <f>VLOOKUP(E80,'CAC DV GUI'!$C$5:$AF$401,27,0)</f>
        <v>Tốt</v>
      </c>
      <c r="AI80" s="241" t="str">
        <f>VLOOKUP(E80,'CAC DV GUI'!$C$5:$AF$401,28,0)</f>
        <v>Tốt</v>
      </c>
      <c r="AJ80" s="241">
        <f>VLOOKUP(E80,'CAC DV GUI'!$C$5:$AF$401,29,0)</f>
        <v>0</v>
      </c>
      <c r="AK80" s="117"/>
      <c r="AL80" s="117"/>
      <c r="AM80" s="117" t="str">
        <f t="shared" si="6"/>
        <v>Tốt</v>
      </c>
      <c r="AN80" s="117"/>
      <c r="AO80" s="554" t="s">
        <v>937</v>
      </c>
    </row>
    <row r="81" spans="1:41" s="72" customFormat="1" ht="24.95" customHeight="1" x14ac:dyDescent="0.25">
      <c r="A81" s="41">
        <f>IF(E81="","",SUBTOTAL(3,$E$8:E81))</f>
        <v>74</v>
      </c>
      <c r="B81" s="41">
        <f>COUNTIF($F$8:F81,F81)</f>
        <v>1</v>
      </c>
      <c r="C81" s="43" t="s">
        <v>649</v>
      </c>
      <c r="D81" s="29" t="s">
        <v>164</v>
      </c>
      <c r="E81" s="41" t="s">
        <v>566</v>
      </c>
      <c r="F81" s="652" t="s">
        <v>1027</v>
      </c>
      <c r="G81" s="652" t="s">
        <v>1013</v>
      </c>
      <c r="H81" s="30" t="s">
        <v>643</v>
      </c>
      <c r="I81" s="1" t="str">
        <f>VLOOKUP($E81,'[1]Gui chi Quynh'!$C$11:$E$397,3,0)</f>
        <v>A1</v>
      </c>
      <c r="J81" s="9">
        <f>VLOOKUP(I81,Sheet1!$B$2:$C$12,2,TRUE)</f>
        <v>10</v>
      </c>
      <c r="K81" s="1" t="str">
        <f>VLOOKUP($E81,'[2]Gui chi Quynh'!$C$11:$E$397,3,0)</f>
        <v>A2</v>
      </c>
      <c r="L81" s="9">
        <f>VLOOKUP(K81,Sheet1!$B$2:$C$12,2,TRUE)</f>
        <v>9</v>
      </c>
      <c r="M81" s="1" t="str">
        <f>VLOOKUP($E81,'[3]Gui chi Quynh'!$C$11:$E$396,3,0)</f>
        <v>A4</v>
      </c>
      <c r="N81" s="9">
        <f>VLOOKUP(M81,Sheet1!$B$2:$C$12,2,TRUE)</f>
        <v>7</v>
      </c>
      <c r="O81" s="1" t="str">
        <f>VLOOKUP($E81,'[4]Gui chi Quynh'!$C$11:$E$396,3,0)</f>
        <v>A1</v>
      </c>
      <c r="P81" s="9">
        <f>VLOOKUP(O81,Sheet1!$B$2:$C$12,2,TRUE)</f>
        <v>10</v>
      </c>
      <c r="Q81" s="1" t="str">
        <f>VLOOKUP($E81,'[5]Gui chi Quynh'!$C$11:$E$394,3,0)</f>
        <v>A1</v>
      </c>
      <c r="R81" s="9">
        <f>VLOOKUP(Q81,Sheet1!$B$2:$C$12,2,TRUE)</f>
        <v>10</v>
      </c>
      <c r="S81" s="1" t="str">
        <f>VLOOKUP($E81,'[6]Gui chi Quynh'!$C$11:$E$393,3,0)</f>
        <v>A1</v>
      </c>
      <c r="T81" s="9">
        <f>VLOOKUP(S81,Sheet1!$B$2:$C$12,2,TRUE)</f>
        <v>10</v>
      </c>
      <c r="U81" s="1" t="str">
        <f>VLOOKUP($E81,'[7]Gui chi Quynh'!$C$11:$E$392,3,0)</f>
        <v>A1</v>
      </c>
      <c r="V81" s="9">
        <f>VLOOKUP(U81,Sheet1!$B$2:$C$12,2,TRUE)</f>
        <v>10</v>
      </c>
      <c r="W81" s="1" t="str">
        <f>VLOOKUP($E81,'[8]Gui chi Quynh'!$C$11:$F$391,3,0)</f>
        <v>A1</v>
      </c>
      <c r="X81" s="9">
        <f>VLOOKUP(W81,Sheet1!$B$2:$C$12,2,TRUE)</f>
        <v>10</v>
      </c>
      <c r="Y81" s="1" t="str">
        <f>VLOOKUP($E81,'[9]Gui chi Quynh'!$C$11:$E$390,3,0)</f>
        <v>A1</v>
      </c>
      <c r="Z81" s="9">
        <f>VLOOKUP(Y81,Sheet1!$B$2:$C$12,2,TRUE)</f>
        <v>10</v>
      </c>
      <c r="AA81" s="1" t="str">
        <f>VLOOKUP($E81,'[10]Gui chi Quynh'!$C$11:$E$391,3,0)</f>
        <v>A1</v>
      </c>
      <c r="AB81" s="9">
        <f>VLOOKUP(AA81,Sheet1!$B$2:$C$12,2,TRUE)</f>
        <v>10</v>
      </c>
      <c r="AC81" s="241" t="str">
        <f>VLOOKUP(E81,Sheet2!$E$9:$AE$343,24,0)</f>
        <v>A1</v>
      </c>
      <c r="AD81" s="117">
        <f>VLOOKUP(AC81,Sheet1!$B$2:$C$12,2,TRUE)</f>
        <v>10</v>
      </c>
      <c r="AE81" s="241" t="str">
        <f>VLOOKUP(E81,Sheet2!$E$9:$AE$343,26,0)</f>
        <v>A1</v>
      </c>
      <c r="AF81" s="9">
        <f>VLOOKUP(AE81,Sheet1!$B$2:$C$12,2,TRUE)</f>
        <v>10</v>
      </c>
      <c r="AG81" s="169">
        <f t="shared" si="4"/>
        <v>9.6666666666666661</v>
      </c>
      <c r="AH81" s="241" t="str">
        <f>VLOOKUP(E81,'CAC DV GUI'!$C$5:$AF$401,27,0)</f>
        <v>Xuất sắc</v>
      </c>
      <c r="AI81" s="241" t="str">
        <f>VLOOKUP(E81,'CAC DV GUI'!$C$5:$AF$401,28,0)</f>
        <v>Xuất sắc</v>
      </c>
      <c r="AJ81" s="241">
        <f>VLOOKUP(E81,'CAC DV GUI'!$C$5:$AF$401,29,0)</f>
        <v>0</v>
      </c>
      <c r="AK81" s="117" t="s">
        <v>833</v>
      </c>
      <c r="AL81" s="117"/>
      <c r="AM81" s="117" t="s">
        <v>807</v>
      </c>
      <c r="AN81" s="117"/>
      <c r="AO81" s="556"/>
    </row>
    <row r="82" spans="1:41" s="72" customFormat="1" ht="24.95" customHeight="1" x14ac:dyDescent="0.25">
      <c r="A82" s="41">
        <f>IF(E82="","",SUBTOTAL(3,$E$8:E82))</f>
        <v>75</v>
      </c>
      <c r="B82" s="41">
        <f>COUNTIF($F$8:F82,F82)</f>
        <v>2</v>
      </c>
      <c r="C82" s="43" t="s">
        <v>648</v>
      </c>
      <c r="D82" s="62" t="s">
        <v>675</v>
      </c>
      <c r="E82" s="24" t="s">
        <v>676</v>
      </c>
      <c r="F82" s="654" t="s">
        <v>1027</v>
      </c>
      <c r="G82" s="55" t="s">
        <v>1014</v>
      </c>
      <c r="H82" s="15" t="s">
        <v>643</v>
      </c>
      <c r="I82" s="1" t="str">
        <f>VLOOKUP($E82,'[1]Gui chi Quynh'!$C$11:$E$397,3,0)</f>
        <v>A2</v>
      </c>
      <c r="J82" s="9">
        <f>VLOOKUP(I82,Sheet1!$B$2:$C$12,2,TRUE)</f>
        <v>9</v>
      </c>
      <c r="K82" s="1" t="str">
        <f>VLOOKUP($E82,'[2]Gui chi Quynh'!$C$11:$E$397,3,0)</f>
        <v>A2</v>
      </c>
      <c r="L82" s="9">
        <f>VLOOKUP(K82,Sheet1!$B$2:$C$12,2,TRUE)</f>
        <v>9</v>
      </c>
      <c r="M82" s="1" t="str">
        <f>VLOOKUP($E82,'[3]Gui chi Quynh'!$C$11:$E$396,3,0)</f>
        <v>A2</v>
      </c>
      <c r="N82" s="9">
        <f>VLOOKUP(M82,Sheet1!$B$2:$C$12,2,TRUE)</f>
        <v>9</v>
      </c>
      <c r="O82" s="1" t="str">
        <f>VLOOKUP($E82,'[4]Gui chi Quynh'!$C$11:$E$396,3,0)</f>
        <v>A2</v>
      </c>
      <c r="P82" s="9">
        <f>VLOOKUP(O82,Sheet1!$B$2:$C$12,2,TRUE)</f>
        <v>9</v>
      </c>
      <c r="Q82" s="1" t="str">
        <f>VLOOKUP($E82,'[5]Gui chi Quynh'!$C$11:$E$394,3,0)</f>
        <v>A2</v>
      </c>
      <c r="R82" s="9">
        <f>VLOOKUP(Q82,Sheet1!$B$2:$C$12,2,TRUE)</f>
        <v>9</v>
      </c>
      <c r="S82" s="1" t="str">
        <f>VLOOKUP($E82,'[6]Gui chi Quynh'!$C$11:$E$393,3,0)</f>
        <v>A2</v>
      </c>
      <c r="T82" s="9">
        <f>VLOOKUP(S82,Sheet1!$B$2:$C$12,2,TRUE)</f>
        <v>9</v>
      </c>
      <c r="U82" s="1" t="str">
        <f>VLOOKUP($E82,'[7]Gui chi Quynh'!$C$11:$E$392,3,0)</f>
        <v>A2</v>
      </c>
      <c r="V82" s="9">
        <f>VLOOKUP(U82,Sheet1!$B$2:$C$12,2,TRUE)</f>
        <v>9</v>
      </c>
      <c r="W82" s="1" t="str">
        <f>VLOOKUP($E82,'[8]Gui chi Quynh'!$C$11:$F$391,3,0)</f>
        <v>A2</v>
      </c>
      <c r="X82" s="9">
        <f>VLOOKUP(W82,Sheet1!$B$2:$C$12,2,TRUE)</f>
        <v>9</v>
      </c>
      <c r="Y82" s="1" t="str">
        <f>VLOOKUP($E82,'[9]Gui chi Quynh'!$C$11:$E$390,3,0)</f>
        <v>A2</v>
      </c>
      <c r="Z82" s="9">
        <f>VLOOKUP(Y82,Sheet1!$B$2:$C$12,2,TRUE)</f>
        <v>9</v>
      </c>
      <c r="AA82" s="1" t="str">
        <f>VLOOKUP($E82,'[10]Gui chi Quynh'!$C$11:$E$391,3,0)</f>
        <v>A2</v>
      </c>
      <c r="AB82" s="9">
        <f>VLOOKUP(AA82,Sheet1!$B$2:$C$12,2,TRUE)</f>
        <v>9</v>
      </c>
      <c r="AC82" s="241" t="str">
        <f>VLOOKUP(E82,Sheet2!$E$9:$AE$343,24,0)</f>
        <v>A2</v>
      </c>
      <c r="AD82" s="117">
        <f>VLOOKUP(AC82,Sheet1!$B$2:$C$12,2,TRUE)</f>
        <v>9</v>
      </c>
      <c r="AE82" s="241" t="str">
        <f>VLOOKUP(E82,Sheet2!$E$9:$AE$343,26,0)</f>
        <v>A2</v>
      </c>
      <c r="AF82" s="9">
        <f>VLOOKUP(AE82,Sheet1!$B$2:$C$12,2,TRUE)</f>
        <v>9</v>
      </c>
      <c r="AG82" s="169">
        <f t="shared" si="4"/>
        <v>9</v>
      </c>
      <c r="AH82" s="241" t="str">
        <f>VLOOKUP(E82,'CAC DV GUI'!$C$5:$AF$401,27,0)</f>
        <v>Xuất sắc</v>
      </c>
      <c r="AI82" s="241" t="str">
        <f>VLOOKUP(E82,'CAC DV GUI'!$C$5:$AF$401,28,0)</f>
        <v>Xuất sắc</v>
      </c>
      <c r="AJ82" s="241">
        <f>VLOOKUP(E82,'CAC DV GUI'!$C$5:$AF$401,29,0)</f>
        <v>0</v>
      </c>
      <c r="AK82" s="117"/>
      <c r="AL82" s="117"/>
      <c r="AM82" s="117" t="str">
        <f t="shared" ref="AM82:AM84" si="7">AI82</f>
        <v>Xuất sắc</v>
      </c>
      <c r="AN82" s="117"/>
      <c r="AO82" s="431"/>
    </row>
    <row r="83" spans="1:41" s="72" customFormat="1" ht="24.95" customHeight="1" x14ac:dyDescent="0.25">
      <c r="A83" s="41">
        <f>IF(E83="","",SUBTOTAL(3,$E$8:E83))</f>
        <v>76</v>
      </c>
      <c r="B83" s="41">
        <f>COUNTIF($F$8:F83,F83)</f>
        <v>3</v>
      </c>
      <c r="C83" s="84" t="s">
        <v>649</v>
      </c>
      <c r="D83" s="73" t="s">
        <v>64</v>
      </c>
      <c r="E83" s="74" t="s">
        <v>380</v>
      </c>
      <c r="F83" s="654" t="s">
        <v>1027</v>
      </c>
      <c r="G83" s="55" t="s">
        <v>1014</v>
      </c>
      <c r="H83" s="7" t="s">
        <v>644</v>
      </c>
      <c r="I83" s="1" t="str">
        <f>VLOOKUP($E83,'[1]Gui chi Quynh'!$C$11:$E$397,3,0)</f>
        <v>A2</v>
      </c>
      <c r="J83" s="9">
        <f>VLOOKUP(I83,Sheet1!$B$2:$C$12,2,TRUE)</f>
        <v>9</v>
      </c>
      <c r="K83" s="1" t="str">
        <f>VLOOKUP($E83,'[2]Gui chi Quynh'!$C$11:$E$397,3,0)</f>
        <v>A2</v>
      </c>
      <c r="L83" s="9">
        <f>VLOOKUP(K83,Sheet1!$B$2:$C$12,2,TRUE)</f>
        <v>9</v>
      </c>
      <c r="M83" s="1" t="str">
        <f>VLOOKUP($E83,'[3]Gui chi Quynh'!$C$11:$E$396,3,0)</f>
        <v>A3</v>
      </c>
      <c r="N83" s="9">
        <f>VLOOKUP(M83,Sheet1!$B$2:$C$12,2,TRUE)</f>
        <v>8</v>
      </c>
      <c r="O83" s="1" t="str">
        <f>VLOOKUP($E83,'[4]Gui chi Quynh'!$C$11:$E$396,3,0)</f>
        <v>A1</v>
      </c>
      <c r="P83" s="9">
        <f>VLOOKUP(O83,Sheet1!$B$2:$C$12,2,TRUE)</f>
        <v>10</v>
      </c>
      <c r="Q83" s="1" t="str">
        <f>VLOOKUP($E83,'[5]Gui chi Quynh'!$C$11:$E$394,3,0)</f>
        <v>A1</v>
      </c>
      <c r="R83" s="9">
        <f>VLOOKUP(Q83,Sheet1!$B$2:$C$12,2,TRUE)</f>
        <v>10</v>
      </c>
      <c r="S83" s="1" t="str">
        <f>VLOOKUP($E83,'[6]Gui chi Quynh'!$C$11:$E$393,3,0)</f>
        <v>A2</v>
      </c>
      <c r="T83" s="9">
        <f>VLOOKUP(S83,Sheet1!$B$2:$C$12,2,TRUE)</f>
        <v>9</v>
      </c>
      <c r="U83" s="1" t="str">
        <f>VLOOKUP($E83,'[7]Gui chi Quynh'!$C$11:$E$392,3,0)</f>
        <v>A1</v>
      </c>
      <c r="V83" s="9">
        <f>VLOOKUP(U83,Sheet1!$B$2:$C$12,2,TRUE)</f>
        <v>10</v>
      </c>
      <c r="W83" s="1" t="str">
        <f>VLOOKUP($E83,'[8]Gui chi Quynh'!$C$11:$F$391,3,0)</f>
        <v>A1</v>
      </c>
      <c r="X83" s="9">
        <f>VLOOKUP(W83,Sheet1!$B$2:$C$12,2,TRUE)</f>
        <v>10</v>
      </c>
      <c r="Y83" s="1" t="str">
        <f>VLOOKUP($E83,'[9]Gui chi Quynh'!$C$11:$E$390,3,0)</f>
        <v>A1</v>
      </c>
      <c r="Z83" s="9">
        <f>VLOOKUP(Y83,Sheet1!$B$2:$C$12,2,TRUE)</f>
        <v>10</v>
      </c>
      <c r="AA83" s="1" t="str">
        <f>VLOOKUP($E83,'[10]Gui chi Quynh'!$C$11:$E$391,3,0)</f>
        <v>A1</v>
      </c>
      <c r="AB83" s="9">
        <f>VLOOKUP(AA83,Sheet1!$B$2:$C$12,2,TRUE)</f>
        <v>10</v>
      </c>
      <c r="AC83" s="241" t="str">
        <f>VLOOKUP(E83,Sheet2!$E$9:$AE$343,24,0)</f>
        <v>A1</v>
      </c>
      <c r="AD83" s="117">
        <f>VLOOKUP(AC83,Sheet1!$B$2:$C$12,2,TRUE)</f>
        <v>10</v>
      </c>
      <c r="AE83" s="241" t="str">
        <f>VLOOKUP(E83,Sheet2!$E$9:$AE$343,26,0)</f>
        <v>A1</v>
      </c>
      <c r="AF83" s="9">
        <f>VLOOKUP(AE83,Sheet1!$B$2:$C$12,2,TRUE)</f>
        <v>10</v>
      </c>
      <c r="AG83" s="169">
        <f t="shared" si="4"/>
        <v>9.5833333333333339</v>
      </c>
      <c r="AH83" s="241" t="str">
        <f>VLOOKUP(E83,'CAC DV GUI'!$C$5:$AF$401,27,0)</f>
        <v>Xuất sắc</v>
      </c>
      <c r="AI83" s="241" t="str">
        <f>VLOOKUP(E83,'CAC DV GUI'!$C$5:$AF$401,28,0)</f>
        <v>Xuất sắc</v>
      </c>
      <c r="AJ83" s="241">
        <f>VLOOKUP(E83,'CAC DV GUI'!$C$5:$AF$401,29,0)</f>
        <v>0</v>
      </c>
      <c r="AK83" s="117"/>
      <c r="AL83" s="117"/>
      <c r="AM83" s="117" t="str">
        <f t="shared" si="7"/>
        <v>Xuất sắc</v>
      </c>
      <c r="AN83" s="117"/>
      <c r="AO83" s="557"/>
    </row>
    <row r="84" spans="1:41" s="2" customFormat="1" ht="24.95" customHeight="1" x14ac:dyDescent="0.25">
      <c r="A84" s="41">
        <f>IF(E84="","",SUBTOTAL(3,$E$8:E84))</f>
        <v>77</v>
      </c>
      <c r="B84" s="41">
        <f>COUNTIF($F$8:F84,F84)</f>
        <v>4</v>
      </c>
      <c r="C84" s="84" t="s">
        <v>648</v>
      </c>
      <c r="D84" s="76" t="s">
        <v>286</v>
      </c>
      <c r="E84" s="77" t="s">
        <v>381</v>
      </c>
      <c r="F84" s="654" t="s">
        <v>1027</v>
      </c>
      <c r="G84" s="55" t="s">
        <v>1014</v>
      </c>
      <c r="H84" s="7" t="s">
        <v>644</v>
      </c>
      <c r="I84" s="1" t="str">
        <f>VLOOKUP($E84,'[1]Gui chi Quynh'!$C$11:$E$397,3,0)</f>
        <v>A3</v>
      </c>
      <c r="J84" s="9">
        <f>VLOOKUP(I84,Sheet1!$B$2:$C$12,2,TRUE)</f>
        <v>8</v>
      </c>
      <c r="K84" s="1" t="str">
        <f>VLOOKUP($E84,'[2]Gui chi Quynh'!$C$11:$E$397,3,0)</f>
        <v>A3</v>
      </c>
      <c r="L84" s="9">
        <f>VLOOKUP(K84,Sheet1!$B$2:$C$12,2,TRUE)</f>
        <v>8</v>
      </c>
      <c r="M84" s="1" t="str">
        <f>VLOOKUP($E84,'[3]Gui chi Quynh'!$C$11:$E$396,3,0)</f>
        <v>A4</v>
      </c>
      <c r="N84" s="9">
        <f>VLOOKUP(M84,Sheet1!$B$2:$C$12,2,TRUE)</f>
        <v>7</v>
      </c>
      <c r="O84" s="1" t="str">
        <f>VLOOKUP($E84,'[4]Gui chi Quynh'!$C$11:$E$396,3,0)</f>
        <v>A3</v>
      </c>
      <c r="P84" s="9">
        <f>VLOOKUP(O84,Sheet1!$B$2:$C$12,2,TRUE)</f>
        <v>8</v>
      </c>
      <c r="Q84" s="1" t="str">
        <f>VLOOKUP($E84,'[5]Gui chi Quynh'!$C$11:$E$394,3,0)</f>
        <v>A3</v>
      </c>
      <c r="R84" s="9">
        <f>VLOOKUP(Q84,Sheet1!$B$2:$C$12,2,TRUE)</f>
        <v>8</v>
      </c>
      <c r="S84" s="1" t="str">
        <f>VLOOKUP($E84,'[6]Gui chi Quynh'!$C$11:$E$393,3,0)</f>
        <v>A3</v>
      </c>
      <c r="T84" s="9">
        <f>VLOOKUP(S84,Sheet1!$B$2:$C$12,2,TRUE)</f>
        <v>8</v>
      </c>
      <c r="U84" s="1" t="str">
        <f>VLOOKUP($E84,'[7]Gui chi Quynh'!$C$11:$E$392,3,0)</f>
        <v>A4</v>
      </c>
      <c r="V84" s="9">
        <f>VLOOKUP(U84,Sheet1!$B$2:$C$12,2,TRUE)</f>
        <v>7</v>
      </c>
      <c r="W84" s="1" t="str">
        <f>VLOOKUP($E84,'[8]Gui chi Quynh'!$C$11:$F$391,3,0)</f>
        <v>A4</v>
      </c>
      <c r="X84" s="9">
        <f>VLOOKUP(W84,Sheet1!$B$2:$C$12,2,TRUE)</f>
        <v>7</v>
      </c>
      <c r="Y84" s="1" t="str">
        <f>VLOOKUP($E84,'[9]Gui chi Quynh'!$C$11:$E$390,3,0)</f>
        <v>A4</v>
      </c>
      <c r="Z84" s="9">
        <f>VLOOKUP(Y84,Sheet1!$B$2:$C$12,2,TRUE)</f>
        <v>7</v>
      </c>
      <c r="AA84" s="1" t="str">
        <f>VLOOKUP($E84,'[10]Gui chi Quynh'!$C$11:$E$391,3,0)</f>
        <v>A3</v>
      </c>
      <c r="AB84" s="9">
        <f>VLOOKUP(AA84,Sheet1!$B$2:$C$12,2,TRUE)</f>
        <v>8</v>
      </c>
      <c r="AC84" s="241" t="str">
        <f>VLOOKUP(E84,Sheet2!$E$9:$AE$343,24,0)</f>
        <v>A3</v>
      </c>
      <c r="AD84" s="117">
        <f>VLOOKUP(AC84,Sheet1!$B$2:$C$12,2,TRUE)</f>
        <v>8</v>
      </c>
      <c r="AE84" s="241" t="str">
        <f>VLOOKUP(E84,Sheet2!$E$9:$AE$343,26,0)</f>
        <v>A3</v>
      </c>
      <c r="AF84" s="9">
        <f>VLOOKUP(AE84,Sheet1!$B$2:$C$12,2,TRUE)</f>
        <v>8</v>
      </c>
      <c r="AG84" s="169">
        <f t="shared" si="4"/>
        <v>7.666666666666667</v>
      </c>
      <c r="AH84" s="241" t="str">
        <f>VLOOKUP(E84,'CAC DV GUI'!$C$5:$AF$401,27,0)</f>
        <v>Tốt</v>
      </c>
      <c r="AI84" s="241" t="str">
        <f>VLOOKUP(E84,'CAC DV GUI'!$C$5:$AF$401,28,0)</f>
        <v>Tốt</v>
      </c>
      <c r="AJ84" s="241">
        <f>VLOOKUP(E84,'CAC DV GUI'!$C$5:$AF$401,29,0)</f>
        <v>0</v>
      </c>
      <c r="AK84" s="117"/>
      <c r="AL84" s="117"/>
      <c r="AM84" s="117" t="str">
        <f t="shared" si="7"/>
        <v>Tốt</v>
      </c>
      <c r="AN84" s="117"/>
      <c r="AO84" s="557"/>
    </row>
    <row r="85" spans="1:41" s="2" customFormat="1" ht="24.95" customHeight="1" x14ac:dyDescent="0.25">
      <c r="A85" s="41">
        <f>IF(E85="","",SUBTOTAL(3,$E$8:E85))</f>
        <v>78</v>
      </c>
      <c r="B85" s="41">
        <f>COUNTIF($F$8:F85,F85)</f>
        <v>1</v>
      </c>
      <c r="C85" s="43" t="s">
        <v>649</v>
      </c>
      <c r="D85" s="19" t="s">
        <v>183</v>
      </c>
      <c r="E85" s="46" t="s">
        <v>382</v>
      </c>
      <c r="F85" s="652" t="s">
        <v>1028</v>
      </c>
      <c r="G85" s="652" t="s">
        <v>1013</v>
      </c>
      <c r="H85" s="30" t="s">
        <v>643</v>
      </c>
      <c r="I85" s="1" t="str">
        <f>VLOOKUP($E85,'[1]Gui chi Quynh'!$C$11:$E$397,3,0)</f>
        <v>A1</v>
      </c>
      <c r="J85" s="9">
        <f>VLOOKUP(I85,Sheet1!$B$2:$C$12,2,TRUE)</f>
        <v>10</v>
      </c>
      <c r="K85" s="1" t="str">
        <f>VLOOKUP($E85,'[2]Gui chi Quynh'!$C$11:$E$397,3,0)</f>
        <v>A1</v>
      </c>
      <c r="L85" s="9">
        <f>VLOOKUP(K85,Sheet1!$B$2:$C$12,2,TRUE)</f>
        <v>10</v>
      </c>
      <c r="M85" s="1" t="str">
        <f>VLOOKUP($E85,'[3]Gui chi Quynh'!$C$11:$E$396,3,0)</f>
        <v>A1</v>
      </c>
      <c r="N85" s="9">
        <f>VLOOKUP(M85,Sheet1!$B$2:$C$12,2,TRUE)</f>
        <v>10</v>
      </c>
      <c r="O85" s="1" t="str">
        <f>VLOOKUP($E85,'[4]Gui chi Quynh'!$C$11:$E$396,3,0)</f>
        <v>A1</v>
      </c>
      <c r="P85" s="9">
        <f>VLOOKUP(O85,Sheet1!$B$2:$C$12,2,TRUE)</f>
        <v>10</v>
      </c>
      <c r="Q85" s="1" t="str">
        <f>VLOOKUP($E85,'[5]Gui chi Quynh'!$C$11:$E$394,3,0)</f>
        <v>A1</v>
      </c>
      <c r="R85" s="9">
        <f>VLOOKUP(Q85,Sheet1!$B$2:$C$12,2,TRUE)</f>
        <v>10</v>
      </c>
      <c r="S85" s="1" t="str">
        <f>VLOOKUP($E85,'[6]Gui chi Quynh'!$C$11:$E$393,3,0)</f>
        <v>A1</v>
      </c>
      <c r="T85" s="9">
        <f>VLOOKUP(S85,Sheet1!$B$2:$C$12,2,TRUE)</f>
        <v>10</v>
      </c>
      <c r="U85" s="1" t="str">
        <f>VLOOKUP($E85,'[7]Gui chi Quynh'!$C$11:$E$392,3,0)</f>
        <v>A1</v>
      </c>
      <c r="V85" s="9">
        <f>VLOOKUP(U85,Sheet1!$B$2:$C$12,2,TRUE)</f>
        <v>10</v>
      </c>
      <c r="W85" s="1" t="str">
        <f>VLOOKUP($E85,'[8]Gui chi Quynh'!$C$11:$F$391,3,0)</f>
        <v>A1</v>
      </c>
      <c r="X85" s="9">
        <f>VLOOKUP(W85,Sheet1!$B$2:$C$12,2,TRUE)</f>
        <v>10</v>
      </c>
      <c r="Y85" s="1" t="str">
        <f>VLOOKUP($E85,'[9]Gui chi Quynh'!$C$11:$E$390,3,0)</f>
        <v>A1</v>
      </c>
      <c r="Z85" s="9">
        <f>VLOOKUP(Y85,Sheet1!$B$2:$C$12,2,TRUE)</f>
        <v>10</v>
      </c>
      <c r="AA85" s="1" t="str">
        <f>VLOOKUP($E85,'[10]Gui chi Quynh'!$C$11:$E$391,3,0)</f>
        <v>A1</v>
      </c>
      <c r="AB85" s="9">
        <f>VLOOKUP(AA85,Sheet1!$B$2:$C$12,2,TRUE)</f>
        <v>10</v>
      </c>
      <c r="AC85" s="241" t="str">
        <f>VLOOKUP(E85,Sheet2!$E$9:$AE$343,24,0)</f>
        <v>A1</v>
      </c>
      <c r="AD85" s="117">
        <f>VLOOKUP(AC85,Sheet1!$B$2:$C$12,2,TRUE)</f>
        <v>10</v>
      </c>
      <c r="AE85" s="241" t="str">
        <f>VLOOKUP(E85,Sheet2!$E$9:$AE$343,26,0)</f>
        <v>A1</v>
      </c>
      <c r="AF85" s="9">
        <f>VLOOKUP(AE85,Sheet1!$B$2:$C$12,2,TRUE)</f>
        <v>10</v>
      </c>
      <c r="AG85" s="169">
        <f t="shared" si="4"/>
        <v>10</v>
      </c>
      <c r="AH85" s="241" t="str">
        <f>VLOOKUP(E85,'CAC DV GUI'!$C$5:$AF$401,27,0)</f>
        <v>Xuất sắc</v>
      </c>
      <c r="AI85" s="241" t="str">
        <f>VLOOKUP(E85,'CAC DV GUI'!$C$5:$AF$401,28,0)</f>
        <v>Xuất sắc</v>
      </c>
      <c r="AJ85" s="241">
        <f>VLOOKUP(E85,'CAC DV GUI'!$C$5:$AF$401,29,0)</f>
        <v>0</v>
      </c>
      <c r="AK85" s="117" t="s">
        <v>833</v>
      </c>
      <c r="AL85" s="117"/>
      <c r="AM85" s="117" t="s">
        <v>807</v>
      </c>
      <c r="AN85" s="117"/>
      <c r="AO85" s="556"/>
    </row>
    <row r="86" spans="1:41" s="2" customFormat="1" ht="24.95" customHeight="1" x14ac:dyDescent="0.25">
      <c r="A86" s="41">
        <f>IF(E86="","",SUBTOTAL(3,$E$8:E86))</f>
        <v>79</v>
      </c>
      <c r="B86" s="41">
        <f>COUNTIF($F$8:F86,F86)</f>
        <v>2</v>
      </c>
      <c r="C86" s="43" t="s">
        <v>649</v>
      </c>
      <c r="D86" s="19" t="s">
        <v>184</v>
      </c>
      <c r="E86" s="46" t="s">
        <v>383</v>
      </c>
      <c r="F86" s="654" t="s">
        <v>1028</v>
      </c>
      <c r="G86" s="652" t="s">
        <v>1013</v>
      </c>
      <c r="H86" s="105" t="s">
        <v>643</v>
      </c>
      <c r="I86" s="1" t="str">
        <f>VLOOKUP($E86,'[1]Gui chi Quynh'!$C$11:$E$397,3,0)</f>
        <v>A2</v>
      </c>
      <c r="J86" s="9">
        <f>VLOOKUP(I86,Sheet1!$B$2:$C$12,2,TRUE)</f>
        <v>9</v>
      </c>
      <c r="K86" s="1" t="str">
        <f>VLOOKUP($E86,'[2]Gui chi Quynh'!$C$11:$E$397,3,0)</f>
        <v>A1</v>
      </c>
      <c r="L86" s="9">
        <f>VLOOKUP(K86,Sheet1!$B$2:$C$12,2,TRUE)</f>
        <v>10</v>
      </c>
      <c r="M86" s="1" t="str">
        <f>VLOOKUP($E86,'[3]Gui chi Quynh'!$C$11:$E$396,3,0)</f>
        <v>A2</v>
      </c>
      <c r="N86" s="9">
        <f>VLOOKUP(M86,Sheet1!$B$2:$C$12,2,TRUE)</f>
        <v>9</v>
      </c>
      <c r="O86" s="1" t="str">
        <f>VLOOKUP($E86,'[4]Gui chi Quynh'!$C$11:$E$396,3,0)</f>
        <v>A1</v>
      </c>
      <c r="P86" s="9">
        <f>VLOOKUP(O86,Sheet1!$B$2:$C$12,2,TRUE)</f>
        <v>10</v>
      </c>
      <c r="Q86" s="1" t="str">
        <f>VLOOKUP($E86,'[5]Gui chi Quynh'!$C$11:$E$394,3,0)</f>
        <v>A1</v>
      </c>
      <c r="R86" s="9">
        <f>VLOOKUP(Q86,Sheet1!$B$2:$C$12,2,TRUE)</f>
        <v>10</v>
      </c>
      <c r="S86" s="1" t="str">
        <f>VLOOKUP($E86,'[6]Gui chi Quynh'!$C$11:$E$393,3,0)</f>
        <v>A1</v>
      </c>
      <c r="T86" s="9">
        <f>VLOOKUP(S86,Sheet1!$B$2:$C$12,2,TRUE)</f>
        <v>10</v>
      </c>
      <c r="U86" s="1" t="str">
        <f>VLOOKUP($E86,'[7]Gui chi Quynh'!$C$11:$E$392,3,0)</f>
        <v>A1</v>
      </c>
      <c r="V86" s="9">
        <f>VLOOKUP(U86,Sheet1!$B$2:$C$12,2,TRUE)</f>
        <v>10</v>
      </c>
      <c r="W86" s="1" t="str">
        <f>VLOOKUP($E86,'[8]Gui chi Quynh'!$C$11:$F$391,3,0)</f>
        <v>A1</v>
      </c>
      <c r="X86" s="9">
        <f>VLOOKUP(W86,Sheet1!$B$2:$C$12,2,TRUE)</f>
        <v>10</v>
      </c>
      <c r="Y86" s="1" t="str">
        <f>VLOOKUP($E86,'[9]Gui chi Quynh'!$C$11:$E$390,3,0)</f>
        <v>A1</v>
      </c>
      <c r="Z86" s="9">
        <f>VLOOKUP(Y86,Sheet1!$B$2:$C$12,2,TRUE)</f>
        <v>10</v>
      </c>
      <c r="AA86" s="1" t="str">
        <f>VLOOKUP($E86,'[10]Gui chi Quynh'!$C$11:$E$391,3,0)</f>
        <v>A1</v>
      </c>
      <c r="AB86" s="9">
        <f>VLOOKUP(AA86,Sheet1!$B$2:$C$12,2,TRUE)</f>
        <v>10</v>
      </c>
      <c r="AC86" s="241" t="str">
        <f>VLOOKUP(E86,Sheet2!$E$9:$AE$343,24,0)</f>
        <v>A1</v>
      </c>
      <c r="AD86" s="117">
        <f>VLOOKUP(AC86,Sheet1!$B$2:$C$12,2,TRUE)</f>
        <v>10</v>
      </c>
      <c r="AE86" s="241" t="str">
        <f>VLOOKUP(E86,Sheet2!$E$9:$AE$343,26,0)</f>
        <v>A1</v>
      </c>
      <c r="AF86" s="9">
        <f>VLOOKUP(AE86,Sheet1!$B$2:$C$12,2,TRUE)</f>
        <v>10</v>
      </c>
      <c r="AG86" s="169">
        <f t="shared" si="4"/>
        <v>9.8333333333333339</v>
      </c>
      <c r="AH86" s="241" t="str">
        <f>VLOOKUP(E86,'CAC DV GUI'!$C$5:$AF$401,27,0)</f>
        <v>Xuất sắc</v>
      </c>
      <c r="AI86" s="241" t="str">
        <f>VLOOKUP(E86,'CAC DV GUI'!$C$5:$AF$401,28,0)</f>
        <v>Xuất sắc</v>
      </c>
      <c r="AJ86" s="241">
        <f>VLOOKUP(E86,'CAC DV GUI'!$C$5:$AF$401,29,0)</f>
        <v>0</v>
      </c>
      <c r="AK86" s="117" t="s">
        <v>833</v>
      </c>
      <c r="AL86" s="117"/>
      <c r="AM86" s="117" t="s">
        <v>807</v>
      </c>
      <c r="AN86" s="117"/>
      <c r="AO86" s="556"/>
    </row>
    <row r="87" spans="1:41" s="72" customFormat="1" ht="24.95" customHeight="1" x14ac:dyDescent="0.25">
      <c r="A87" s="41">
        <f>IF(E87="","",SUBTOTAL(3,$E$8:E87))</f>
        <v>80</v>
      </c>
      <c r="B87" s="41">
        <f>COUNTIF($F$8:F87,F87)</f>
        <v>3</v>
      </c>
      <c r="C87" s="43" t="s">
        <v>649</v>
      </c>
      <c r="D87" s="29" t="s">
        <v>677</v>
      </c>
      <c r="E87" s="43" t="s">
        <v>678</v>
      </c>
      <c r="F87" s="654" t="s">
        <v>1028</v>
      </c>
      <c r="G87" s="652" t="s">
        <v>1013</v>
      </c>
      <c r="H87" s="105" t="s">
        <v>643</v>
      </c>
      <c r="I87" s="1" t="str">
        <f>VLOOKUP($E87,'[1]Gui chi Quynh'!$C$11:$E$397,3,0)</f>
        <v>A1</v>
      </c>
      <c r="J87" s="9">
        <f>VLOOKUP(I87,Sheet1!$B$2:$C$12,2,TRUE)</f>
        <v>10</v>
      </c>
      <c r="K87" s="1" t="str">
        <f>VLOOKUP($E87,'[2]Gui chi Quynh'!$C$11:$E$397,3,0)</f>
        <v>A1</v>
      </c>
      <c r="L87" s="9">
        <f>VLOOKUP(K87,Sheet1!$B$2:$C$12,2,TRUE)</f>
        <v>10</v>
      </c>
      <c r="M87" s="1" t="str">
        <f>VLOOKUP($E87,'[3]Gui chi Quynh'!$C$11:$E$396,3,0)</f>
        <v>A1</v>
      </c>
      <c r="N87" s="9">
        <f>VLOOKUP(M87,Sheet1!$B$2:$C$12,2,TRUE)</f>
        <v>10</v>
      </c>
      <c r="O87" s="1" t="str">
        <f>VLOOKUP($E87,'[4]Gui chi Quynh'!$C$11:$E$396,3,0)</f>
        <v>A1</v>
      </c>
      <c r="P87" s="9">
        <f>VLOOKUP(O87,Sheet1!$B$2:$C$12,2,TRUE)</f>
        <v>10</v>
      </c>
      <c r="Q87" s="1" t="str">
        <f>VLOOKUP($E87,'[5]Gui chi Quynh'!$C$11:$E$394,3,0)</f>
        <v>A1</v>
      </c>
      <c r="R87" s="9">
        <f>VLOOKUP(Q87,Sheet1!$B$2:$C$12,2,TRUE)</f>
        <v>10</v>
      </c>
      <c r="S87" s="1" t="str">
        <f>VLOOKUP($E87,'[6]Gui chi Quynh'!$C$11:$E$393,3,0)</f>
        <v>A1</v>
      </c>
      <c r="T87" s="9">
        <f>VLOOKUP(S87,Sheet1!$B$2:$C$12,2,TRUE)</f>
        <v>10</v>
      </c>
      <c r="U87" s="1" t="str">
        <f>VLOOKUP($E87,'[7]Gui chi Quynh'!$C$11:$E$392,3,0)</f>
        <v>A1</v>
      </c>
      <c r="V87" s="9">
        <f>VLOOKUP(U87,Sheet1!$B$2:$C$12,2,TRUE)</f>
        <v>10</v>
      </c>
      <c r="W87" s="1" t="str">
        <f>VLOOKUP($E87,'[8]Gui chi Quynh'!$C$11:$F$391,3,0)</f>
        <v>A1</v>
      </c>
      <c r="X87" s="9">
        <f>VLOOKUP(W87,Sheet1!$B$2:$C$12,2,TRUE)</f>
        <v>10</v>
      </c>
      <c r="Y87" s="1" t="str">
        <f>VLOOKUP($E87,'[9]Gui chi Quynh'!$C$11:$E$390,3,0)</f>
        <v>A1</v>
      </c>
      <c r="Z87" s="9">
        <f>VLOOKUP(Y87,Sheet1!$B$2:$C$12,2,TRUE)</f>
        <v>10</v>
      </c>
      <c r="AA87" s="1" t="str">
        <f>VLOOKUP($E87,'[10]Gui chi Quynh'!$C$11:$E$391,3,0)</f>
        <v>A1</v>
      </c>
      <c r="AB87" s="9">
        <f>VLOOKUP(AA87,Sheet1!$B$2:$C$12,2,TRUE)</f>
        <v>10</v>
      </c>
      <c r="AC87" s="241" t="str">
        <f>VLOOKUP(E87,Sheet2!$E$9:$AE$343,24,0)</f>
        <v>A1</v>
      </c>
      <c r="AD87" s="117">
        <f>VLOOKUP(AC87,Sheet1!$B$2:$C$12,2,TRUE)</f>
        <v>10</v>
      </c>
      <c r="AE87" s="241" t="str">
        <f>VLOOKUP(E87,Sheet2!$E$9:$AE$343,26,0)</f>
        <v>A1</v>
      </c>
      <c r="AF87" s="9">
        <f>VLOOKUP(AE87,Sheet1!$B$2:$C$12,2,TRUE)</f>
        <v>10</v>
      </c>
      <c r="AG87" s="169">
        <f t="shared" si="4"/>
        <v>10</v>
      </c>
      <c r="AH87" s="241" t="str">
        <f>VLOOKUP(E87,'CAC DV GUI'!$C$5:$AF$401,27,0)</f>
        <v>Xuất sắc</v>
      </c>
      <c r="AI87" s="241" t="str">
        <f>VLOOKUP(E87,'CAC DV GUI'!$C$5:$AF$401,28,0)</f>
        <v>Xuất sắc</v>
      </c>
      <c r="AJ87" s="241">
        <f>VLOOKUP(E87,'CAC DV GUI'!$C$5:$AF$401,29,0)</f>
        <v>0</v>
      </c>
      <c r="AK87" s="117" t="s">
        <v>833</v>
      </c>
      <c r="AL87" s="117"/>
      <c r="AM87" s="117" t="s">
        <v>807</v>
      </c>
      <c r="AN87" s="117"/>
      <c r="AO87" s="431"/>
    </row>
    <row r="88" spans="1:41" s="2" customFormat="1" ht="24.95" customHeight="1" x14ac:dyDescent="0.25">
      <c r="A88" s="41">
        <f>IF(E88="","",SUBTOTAL(3,$E$8:E88))</f>
        <v>81</v>
      </c>
      <c r="B88" s="41">
        <f>COUNTIF($F$8:F88,F88)</f>
        <v>4</v>
      </c>
      <c r="C88" s="43" t="s">
        <v>649</v>
      </c>
      <c r="D88" s="20" t="s">
        <v>185</v>
      </c>
      <c r="E88" s="44" t="s">
        <v>385</v>
      </c>
      <c r="F88" s="654" t="s">
        <v>1028</v>
      </c>
      <c r="G88" s="55" t="s">
        <v>1014</v>
      </c>
      <c r="H88" s="1" t="s">
        <v>643</v>
      </c>
      <c r="I88" s="1" t="str">
        <f>VLOOKUP($E88,'[1]Gui chi Quynh'!$C$11:$E$397,3,0)</f>
        <v>A2</v>
      </c>
      <c r="J88" s="9">
        <f>VLOOKUP(I88,Sheet1!$B$2:$C$12,2,TRUE)</f>
        <v>9</v>
      </c>
      <c r="K88" s="1" t="str">
        <f>VLOOKUP($E88,'[2]Gui chi Quynh'!$C$11:$E$397,3,0)</f>
        <v>A3</v>
      </c>
      <c r="L88" s="9">
        <f>VLOOKUP(K88,Sheet1!$B$2:$C$12,2,TRUE)</f>
        <v>8</v>
      </c>
      <c r="M88" s="1" t="str">
        <f>VLOOKUP($E88,'[3]Gui chi Quynh'!$C$11:$E$396,3,0)</f>
        <v>A1</v>
      </c>
      <c r="N88" s="9">
        <f>VLOOKUP(M88,Sheet1!$B$2:$C$12,2,TRUE)</f>
        <v>10</v>
      </c>
      <c r="O88" s="1" t="str">
        <f>VLOOKUP($E88,'[4]Gui chi Quynh'!$C$11:$E$396,3,0)</f>
        <v>A1</v>
      </c>
      <c r="P88" s="9">
        <f>VLOOKUP(O88,Sheet1!$B$2:$C$12,2,TRUE)</f>
        <v>10</v>
      </c>
      <c r="Q88" s="1" t="str">
        <f>VLOOKUP($E88,'[5]Gui chi Quynh'!$C$11:$E$394,3,0)</f>
        <v>A1</v>
      </c>
      <c r="R88" s="9">
        <f>VLOOKUP(Q88,Sheet1!$B$2:$C$12,2,TRUE)</f>
        <v>10</v>
      </c>
      <c r="S88" s="1" t="str">
        <f>VLOOKUP($E88,'[6]Gui chi Quynh'!$C$11:$E$393,3,0)</f>
        <v>A1</v>
      </c>
      <c r="T88" s="9">
        <f>VLOOKUP(S88,Sheet1!$B$2:$C$12,2,TRUE)</f>
        <v>10</v>
      </c>
      <c r="U88" s="1" t="str">
        <f>VLOOKUP($E88,'[7]Gui chi Quynh'!$C$11:$E$392,3,0)</f>
        <v>A1</v>
      </c>
      <c r="V88" s="9">
        <f>VLOOKUP(U88,Sheet1!$B$2:$C$12,2,TRUE)</f>
        <v>10</v>
      </c>
      <c r="W88" s="1" t="str">
        <f>VLOOKUP($E88,'[8]Gui chi Quynh'!$C$11:$F$391,3,0)</f>
        <v>A2</v>
      </c>
      <c r="X88" s="9">
        <f>VLOOKUP(W88,Sheet1!$B$2:$C$12,2,TRUE)</f>
        <v>9</v>
      </c>
      <c r="Y88" s="1" t="str">
        <f>VLOOKUP($E88,'[9]Gui chi Quynh'!$C$11:$E$390,3,0)</f>
        <v>A1</v>
      </c>
      <c r="Z88" s="9">
        <f>VLOOKUP(Y88,Sheet1!$B$2:$C$12,2,TRUE)</f>
        <v>10</v>
      </c>
      <c r="AA88" s="1" t="str">
        <f>VLOOKUP($E88,'[10]Gui chi Quynh'!$C$11:$E$391,3,0)</f>
        <v>A1</v>
      </c>
      <c r="AB88" s="9">
        <f>VLOOKUP(AA88,Sheet1!$B$2:$C$12,2,TRUE)</f>
        <v>10</v>
      </c>
      <c r="AC88" s="241" t="str">
        <f>VLOOKUP(E88,Sheet2!$E$9:$AE$343,24,0)</f>
        <v>A1</v>
      </c>
      <c r="AD88" s="117">
        <f>VLOOKUP(AC88,Sheet1!$B$2:$C$12,2,TRUE)</f>
        <v>10</v>
      </c>
      <c r="AE88" s="241" t="str">
        <f>VLOOKUP(E88,Sheet2!$E$9:$AE$343,26,0)</f>
        <v>A1</v>
      </c>
      <c r="AF88" s="9">
        <f>VLOOKUP(AE88,Sheet1!$B$2:$C$12,2,TRUE)</f>
        <v>10</v>
      </c>
      <c r="AG88" s="169">
        <f t="shared" si="4"/>
        <v>9.6666666666666661</v>
      </c>
      <c r="AH88" s="241" t="str">
        <f>VLOOKUP(E88,'CAC DV GUI'!$C$5:$AF$401,27,0)</f>
        <v>Xuất sắc</v>
      </c>
      <c r="AI88" s="241" t="str">
        <f>VLOOKUP(E88,'CAC DV GUI'!$C$5:$AF$401,28,0)</f>
        <v>Xuất sắc</v>
      </c>
      <c r="AJ88" s="241">
        <f>VLOOKUP(E88,'CAC DV GUI'!$C$5:$AF$401,29,0)</f>
        <v>0</v>
      </c>
      <c r="AK88" s="117"/>
      <c r="AL88" s="117"/>
      <c r="AM88" s="117" t="str">
        <f t="shared" ref="AM88:AM112" si="8">AI88</f>
        <v>Xuất sắc</v>
      </c>
      <c r="AN88" s="117"/>
      <c r="AO88" s="556"/>
    </row>
    <row r="89" spans="1:41" s="2" customFormat="1" ht="24.95" customHeight="1" x14ac:dyDescent="0.25">
      <c r="A89" s="41">
        <f>IF(E89="","",SUBTOTAL(3,$E$8:E89))</f>
        <v>82</v>
      </c>
      <c r="B89" s="41">
        <f>COUNTIF($F$8:F89,F89)</f>
        <v>5</v>
      </c>
      <c r="C89" s="43" t="s">
        <v>649</v>
      </c>
      <c r="D89" s="19" t="s">
        <v>52</v>
      </c>
      <c r="E89" s="46" t="s">
        <v>389</v>
      </c>
      <c r="F89" s="654" t="s">
        <v>1028</v>
      </c>
      <c r="G89" s="55" t="s">
        <v>1014</v>
      </c>
      <c r="H89" s="1" t="s">
        <v>643</v>
      </c>
      <c r="I89" s="1" t="str">
        <f>VLOOKUP($E89,'[1]Gui chi Quynh'!$C$11:$E$397,3,0)</f>
        <v>A2</v>
      </c>
      <c r="J89" s="9">
        <f>VLOOKUP(I89,Sheet1!$B$2:$C$12,2,TRUE)</f>
        <v>9</v>
      </c>
      <c r="K89" s="1" t="str">
        <f>VLOOKUP($E89,'[2]Gui chi Quynh'!$C$11:$E$397,3,0)</f>
        <v>A3</v>
      </c>
      <c r="L89" s="9">
        <f>VLOOKUP(K89,Sheet1!$B$2:$C$12,2,TRUE)</f>
        <v>8</v>
      </c>
      <c r="M89" s="1" t="str">
        <f>VLOOKUP($E89,'[3]Gui chi Quynh'!$C$11:$E$396,3,0)</f>
        <v>A3</v>
      </c>
      <c r="N89" s="9">
        <f>VLOOKUP(M89,Sheet1!$B$2:$C$12,2,TRUE)</f>
        <v>8</v>
      </c>
      <c r="O89" s="1" t="str">
        <f>VLOOKUP($E89,'[4]Gui chi Quynh'!$C$11:$E$396,3,0)</f>
        <v>A3</v>
      </c>
      <c r="P89" s="9">
        <f>VLOOKUP(O89,Sheet1!$B$2:$C$12,2,TRUE)</f>
        <v>8</v>
      </c>
      <c r="Q89" s="1" t="str">
        <f>VLOOKUP($E89,'[5]Gui chi Quynh'!$C$11:$E$394,3,0)</f>
        <v>A2</v>
      </c>
      <c r="R89" s="9">
        <f>VLOOKUP(Q89,Sheet1!$B$2:$C$12,2,TRUE)</f>
        <v>9</v>
      </c>
      <c r="S89" s="1" t="str">
        <f>VLOOKUP($E89,'[6]Gui chi Quynh'!$C$11:$E$393,3,0)</f>
        <v>A1</v>
      </c>
      <c r="T89" s="9">
        <f>VLOOKUP(S89,Sheet1!$B$2:$C$12,2,TRUE)</f>
        <v>10</v>
      </c>
      <c r="U89" s="1" t="str">
        <f>VLOOKUP($E89,'[7]Gui chi Quynh'!$C$11:$E$392,3,0)</f>
        <v>A1</v>
      </c>
      <c r="V89" s="9">
        <f>VLOOKUP(U89,Sheet1!$B$2:$C$12,2,TRUE)</f>
        <v>10</v>
      </c>
      <c r="W89" s="1" t="str">
        <f>VLOOKUP($E89,'[8]Gui chi Quynh'!$C$11:$F$391,3,0)</f>
        <v>A1</v>
      </c>
      <c r="X89" s="9">
        <f>VLOOKUP(W89,Sheet1!$B$2:$C$12,2,TRUE)</f>
        <v>10</v>
      </c>
      <c r="Y89" s="1" t="str">
        <f>VLOOKUP($E89,'[9]Gui chi Quynh'!$C$11:$E$390,3,0)</f>
        <v>A1</v>
      </c>
      <c r="Z89" s="9">
        <f>VLOOKUP(Y89,Sheet1!$B$2:$C$12,2,TRUE)</f>
        <v>10</v>
      </c>
      <c r="AA89" s="1" t="str">
        <f>VLOOKUP($E89,'[10]Gui chi Quynh'!$C$11:$E$391,3,0)</f>
        <v>A1</v>
      </c>
      <c r="AB89" s="9">
        <f>VLOOKUP(AA89,Sheet1!$B$2:$C$12,2,TRUE)</f>
        <v>10</v>
      </c>
      <c r="AC89" s="241" t="str">
        <f>VLOOKUP(E89,Sheet2!$E$9:$AE$343,24,0)</f>
        <v>A2</v>
      </c>
      <c r="AD89" s="117">
        <f>VLOOKUP(AC89,Sheet1!$B$2:$C$12,2,TRUE)</f>
        <v>9</v>
      </c>
      <c r="AE89" s="241" t="str">
        <f>VLOOKUP(E89,Sheet2!$E$9:$AE$343,26,0)</f>
        <v>A1</v>
      </c>
      <c r="AF89" s="9">
        <f>VLOOKUP(AE89,Sheet1!$B$2:$C$12,2,TRUE)</f>
        <v>10</v>
      </c>
      <c r="AG89" s="169">
        <f t="shared" si="4"/>
        <v>9.25</v>
      </c>
      <c r="AH89" s="241" t="str">
        <f>VLOOKUP(E89,'CAC DV GUI'!$C$5:$AF$401,27,0)</f>
        <v>Xuất sắc</v>
      </c>
      <c r="AI89" s="241" t="str">
        <f>VLOOKUP(E89,'CAC DV GUI'!$C$5:$AF$401,28,0)</f>
        <v>Tốt</v>
      </c>
      <c r="AJ89" s="241">
        <f>VLOOKUP(E89,'CAC DV GUI'!$C$5:$AF$401,29,0)</f>
        <v>0</v>
      </c>
      <c r="AK89" s="117"/>
      <c r="AL89" s="117"/>
      <c r="AM89" s="117" t="str">
        <f t="shared" si="8"/>
        <v>Tốt</v>
      </c>
      <c r="AN89" s="117"/>
      <c r="AO89" s="556"/>
    </row>
    <row r="90" spans="1:41" s="2" customFormat="1" ht="24.95" customHeight="1" x14ac:dyDescent="0.25">
      <c r="A90" s="41">
        <f>IF(E90="","",SUBTOTAL(3,$E$8:E90))</f>
        <v>83</v>
      </c>
      <c r="B90" s="41">
        <f>COUNTIF($F$8:F90,F90)</f>
        <v>6</v>
      </c>
      <c r="C90" s="43" t="s">
        <v>649</v>
      </c>
      <c r="D90" s="20" t="s">
        <v>186</v>
      </c>
      <c r="E90" s="44" t="s">
        <v>386</v>
      </c>
      <c r="F90" s="654" t="s">
        <v>1028</v>
      </c>
      <c r="G90" s="55" t="s">
        <v>1014</v>
      </c>
      <c r="H90" s="1" t="s">
        <v>643</v>
      </c>
      <c r="I90" s="1" t="str">
        <f>VLOOKUP($E90,'[1]Gui chi Quynh'!$C$11:$E$397,3,0)</f>
        <v>A2</v>
      </c>
      <c r="J90" s="9">
        <f>VLOOKUP(I90,Sheet1!$B$2:$C$12,2,TRUE)</f>
        <v>9</v>
      </c>
      <c r="K90" s="1" t="str">
        <f>VLOOKUP($E90,'[2]Gui chi Quynh'!$C$11:$E$397,3,0)</f>
        <v>A1</v>
      </c>
      <c r="L90" s="9">
        <f>VLOOKUP(K90,Sheet1!$B$2:$C$12,2,TRUE)</f>
        <v>10</v>
      </c>
      <c r="M90" s="1" t="str">
        <f>VLOOKUP($E90,'[3]Gui chi Quynh'!$C$11:$E$396,3,0)</f>
        <v>A2</v>
      </c>
      <c r="N90" s="9">
        <f>VLOOKUP(M90,Sheet1!$B$2:$C$12,2,TRUE)</f>
        <v>9</v>
      </c>
      <c r="O90" s="1" t="str">
        <f>VLOOKUP($E90,'[4]Gui chi Quynh'!$C$11:$E$396,3,0)</f>
        <v>A2</v>
      </c>
      <c r="P90" s="9">
        <f>VLOOKUP(O90,Sheet1!$B$2:$C$12,2,TRUE)</f>
        <v>9</v>
      </c>
      <c r="Q90" s="1" t="str">
        <f>VLOOKUP($E90,'[5]Gui chi Quynh'!$C$11:$E$394,3,0)</f>
        <v>A2</v>
      </c>
      <c r="R90" s="9">
        <f>VLOOKUP(Q90,Sheet1!$B$2:$C$12,2,TRUE)</f>
        <v>9</v>
      </c>
      <c r="S90" s="1" t="str">
        <f>VLOOKUP($E90,'[6]Gui chi Quynh'!$C$11:$E$393,3,0)</f>
        <v>A2</v>
      </c>
      <c r="T90" s="9">
        <f>VLOOKUP(S90,Sheet1!$B$2:$C$12,2,TRUE)</f>
        <v>9</v>
      </c>
      <c r="U90" s="1" t="str">
        <f>VLOOKUP($E90,'[7]Gui chi Quynh'!$C$11:$E$392,3,0)</f>
        <v>A1</v>
      </c>
      <c r="V90" s="9">
        <f>VLOOKUP(U90,Sheet1!$B$2:$C$12,2,TRUE)</f>
        <v>10</v>
      </c>
      <c r="W90" s="1" t="str">
        <f>VLOOKUP($E90,'[8]Gui chi Quynh'!$C$11:$F$391,3,0)</f>
        <v>A2</v>
      </c>
      <c r="X90" s="9">
        <f>VLOOKUP(W90,Sheet1!$B$2:$C$12,2,TRUE)</f>
        <v>9</v>
      </c>
      <c r="Y90" s="1" t="str">
        <f>VLOOKUP($E90,'[9]Gui chi Quynh'!$C$11:$E$390,3,0)</f>
        <v>A1</v>
      </c>
      <c r="Z90" s="9">
        <f>VLOOKUP(Y90,Sheet1!$B$2:$C$12,2,TRUE)</f>
        <v>10</v>
      </c>
      <c r="AA90" s="1" t="str">
        <f>VLOOKUP($E90,'[10]Gui chi Quynh'!$C$11:$E$391,3,0)</f>
        <v>A1</v>
      </c>
      <c r="AB90" s="9">
        <f>VLOOKUP(AA90,Sheet1!$B$2:$C$12,2,TRUE)</f>
        <v>10</v>
      </c>
      <c r="AC90" s="241" t="str">
        <f>VLOOKUP(E90,Sheet2!$E$9:$AE$343,24,0)</f>
        <v>A1</v>
      </c>
      <c r="AD90" s="117">
        <f>VLOOKUP(AC90,Sheet1!$B$2:$C$12,2,TRUE)</f>
        <v>10</v>
      </c>
      <c r="AE90" s="241" t="str">
        <f>VLOOKUP(E90,Sheet2!$E$9:$AE$343,26,0)</f>
        <v>A1</v>
      </c>
      <c r="AF90" s="9">
        <f>VLOOKUP(AE90,Sheet1!$B$2:$C$12,2,TRUE)</f>
        <v>10</v>
      </c>
      <c r="AG90" s="169">
        <f t="shared" si="4"/>
        <v>9.5</v>
      </c>
      <c r="AH90" s="241" t="str">
        <f>VLOOKUP(E90,'CAC DV GUI'!$C$5:$AF$401,27,0)</f>
        <v>Xuất sắc</v>
      </c>
      <c r="AI90" s="241" t="str">
        <f>VLOOKUP(E90,'CAC DV GUI'!$C$5:$AF$401,28,0)</f>
        <v>Tốt</v>
      </c>
      <c r="AJ90" s="241">
        <f>VLOOKUP(E90,'CAC DV GUI'!$C$5:$AF$401,29,0)</f>
        <v>0</v>
      </c>
      <c r="AK90" s="117"/>
      <c r="AL90" s="117"/>
      <c r="AM90" s="117" t="str">
        <f t="shared" si="8"/>
        <v>Tốt</v>
      </c>
      <c r="AN90" s="117"/>
      <c r="AO90" s="556"/>
    </row>
    <row r="91" spans="1:41" s="2" customFormat="1" ht="24.95" customHeight="1" x14ac:dyDescent="0.25">
      <c r="A91" s="41">
        <f>IF(E91="","",SUBTOTAL(3,$E$8:E91))</f>
        <v>84</v>
      </c>
      <c r="B91" s="41">
        <f>COUNTIF($F$8:F91,F91)</f>
        <v>7</v>
      </c>
      <c r="C91" s="43" t="s">
        <v>649</v>
      </c>
      <c r="D91" s="20" t="s">
        <v>187</v>
      </c>
      <c r="E91" s="44" t="s">
        <v>387</v>
      </c>
      <c r="F91" s="654" t="s">
        <v>1028</v>
      </c>
      <c r="G91" s="55" t="s">
        <v>1014</v>
      </c>
      <c r="H91" s="1" t="s">
        <v>643</v>
      </c>
      <c r="I91" s="1" t="str">
        <f>VLOOKUP($E91,'[1]Gui chi Quynh'!$C$11:$E$397,3,0)</f>
        <v>A1</v>
      </c>
      <c r="J91" s="9">
        <f>VLOOKUP(I91,Sheet1!$B$2:$C$12,2,TRUE)</f>
        <v>10</v>
      </c>
      <c r="K91" s="1" t="str">
        <f>VLOOKUP($E91,'[2]Gui chi Quynh'!$C$11:$E$397,3,0)</f>
        <v>A1</v>
      </c>
      <c r="L91" s="9">
        <f>VLOOKUP(K91,Sheet1!$B$2:$C$12,2,TRUE)</f>
        <v>10</v>
      </c>
      <c r="M91" s="1" t="str">
        <f>VLOOKUP($E91,'[3]Gui chi Quynh'!$C$11:$E$396,3,0)</f>
        <v>A3</v>
      </c>
      <c r="N91" s="9">
        <f>VLOOKUP(M91,Sheet1!$B$2:$C$12,2,TRUE)</f>
        <v>8</v>
      </c>
      <c r="O91" s="1" t="str">
        <f>VLOOKUP($E91,'[4]Gui chi Quynh'!$C$11:$E$396,3,0)</f>
        <v>A2</v>
      </c>
      <c r="P91" s="9">
        <f>VLOOKUP(O91,Sheet1!$B$2:$C$12,2,TRUE)</f>
        <v>9</v>
      </c>
      <c r="Q91" s="1" t="str">
        <f>VLOOKUP($E91,'[5]Gui chi Quynh'!$C$11:$E$394,3,0)</f>
        <v>A1</v>
      </c>
      <c r="R91" s="9">
        <f>VLOOKUP(Q91,Sheet1!$B$2:$C$12,2,TRUE)</f>
        <v>10</v>
      </c>
      <c r="S91" s="1" t="str">
        <f>VLOOKUP($E91,'[6]Gui chi Quynh'!$C$11:$E$393,3,0)</f>
        <v>A2</v>
      </c>
      <c r="T91" s="9">
        <f>VLOOKUP(S91,Sheet1!$B$2:$C$12,2,TRUE)</f>
        <v>9</v>
      </c>
      <c r="U91" s="1" t="str">
        <f>VLOOKUP($E91,'[7]Gui chi Quynh'!$C$11:$E$392,3,0)</f>
        <v>A1</v>
      </c>
      <c r="V91" s="9">
        <f>VLOOKUP(U91,Sheet1!$B$2:$C$12,2,TRUE)</f>
        <v>10</v>
      </c>
      <c r="W91" s="1" t="str">
        <f>VLOOKUP($E91,'[8]Gui chi Quynh'!$C$11:$F$391,3,0)</f>
        <v>A1</v>
      </c>
      <c r="X91" s="9">
        <f>VLOOKUP(W91,Sheet1!$B$2:$C$12,2,TRUE)</f>
        <v>10</v>
      </c>
      <c r="Y91" s="1" t="str">
        <f>VLOOKUP($E91,'[9]Gui chi Quynh'!$C$11:$E$390,3,0)</f>
        <v>A1</v>
      </c>
      <c r="Z91" s="9">
        <f>VLOOKUP(Y91,Sheet1!$B$2:$C$12,2,TRUE)</f>
        <v>10</v>
      </c>
      <c r="AA91" s="1" t="str">
        <f>VLOOKUP($E91,'[10]Gui chi Quynh'!$C$11:$E$391,3,0)</f>
        <v>A1</v>
      </c>
      <c r="AB91" s="9">
        <f>VLOOKUP(AA91,Sheet1!$B$2:$C$12,2,TRUE)</f>
        <v>10</v>
      </c>
      <c r="AC91" s="241" t="str">
        <f>VLOOKUP(E91,Sheet2!$E$9:$AE$343,24,0)</f>
        <v>A1</v>
      </c>
      <c r="AD91" s="117">
        <f>VLOOKUP(AC91,Sheet1!$B$2:$C$12,2,TRUE)</f>
        <v>10</v>
      </c>
      <c r="AE91" s="241" t="str">
        <f>VLOOKUP(E91,Sheet2!$E$9:$AE$343,26,0)</f>
        <v>A1</v>
      </c>
      <c r="AF91" s="9">
        <f>VLOOKUP(AE91,Sheet1!$B$2:$C$12,2,TRUE)</f>
        <v>10</v>
      </c>
      <c r="AG91" s="169">
        <f t="shared" si="4"/>
        <v>9.6666666666666661</v>
      </c>
      <c r="AH91" s="241" t="str">
        <f>VLOOKUP(E91,'CAC DV GUI'!$C$5:$AF$401,27,0)</f>
        <v>Xuất sắc</v>
      </c>
      <c r="AI91" s="241" t="str">
        <f>VLOOKUP(E91,'CAC DV GUI'!$C$5:$AF$401,28,0)</f>
        <v>Xuất sắc</v>
      </c>
      <c r="AJ91" s="241">
        <f>VLOOKUP(E91,'CAC DV GUI'!$C$5:$AF$401,29,0)</f>
        <v>0</v>
      </c>
      <c r="AK91" s="117"/>
      <c r="AL91" s="117"/>
      <c r="AM91" s="117" t="str">
        <f t="shared" si="8"/>
        <v>Xuất sắc</v>
      </c>
      <c r="AN91" s="117"/>
      <c r="AO91" s="556"/>
    </row>
    <row r="92" spans="1:41" s="2" customFormat="1" ht="77.25" customHeight="1" x14ac:dyDescent="0.25">
      <c r="A92" s="41">
        <f>IF(E92="","",SUBTOTAL(3,$E$8:E92))</f>
        <v>85</v>
      </c>
      <c r="B92" s="41">
        <f>COUNTIF($F$8:F92,F92)</f>
        <v>8</v>
      </c>
      <c r="C92" s="43" t="s">
        <v>649</v>
      </c>
      <c r="D92" s="20" t="s">
        <v>188</v>
      </c>
      <c r="E92" s="44" t="s">
        <v>390</v>
      </c>
      <c r="F92" s="654" t="s">
        <v>1028</v>
      </c>
      <c r="G92" s="55" t="s">
        <v>1014</v>
      </c>
      <c r="H92" s="1" t="s">
        <v>643</v>
      </c>
      <c r="I92" s="1" t="str">
        <f>VLOOKUP($E92,'[1]Gui chi Quynh'!$C$11:$E$397,3,0)</f>
        <v>A4</v>
      </c>
      <c r="J92" s="9">
        <f>VLOOKUP(I92,Sheet1!$B$2:$C$12,2,TRUE)</f>
        <v>7</v>
      </c>
      <c r="K92" s="1" t="str">
        <f>VLOOKUP($E92,'[2]Gui chi Quynh'!$C$11:$E$397,3,0)</f>
        <v>A4</v>
      </c>
      <c r="L92" s="9">
        <f>VLOOKUP(K92,Sheet1!$B$2:$C$12,2,TRUE)</f>
        <v>7</v>
      </c>
      <c r="M92" s="1" t="str">
        <f>VLOOKUP($E92,'[3]Gui chi Quynh'!$C$11:$E$396,3,0)</f>
        <v>A4</v>
      </c>
      <c r="N92" s="9">
        <f>VLOOKUP(M92,Sheet1!$B$2:$C$12,2,TRUE)</f>
        <v>7</v>
      </c>
      <c r="O92" s="1" t="str">
        <f>VLOOKUP($E92,'[4]Gui chi Quynh'!$C$11:$E$396,3,0)</f>
        <v>A4</v>
      </c>
      <c r="P92" s="9">
        <f>VLOOKUP(O92,Sheet1!$B$2:$C$12,2,TRUE)</f>
        <v>7</v>
      </c>
      <c r="Q92" s="1" t="str">
        <f>VLOOKUP($E92,'[5]Gui chi Quynh'!$C$11:$E$394,3,0)</f>
        <v>A DN</v>
      </c>
      <c r="R92" s="9">
        <v>0</v>
      </c>
      <c r="S92" s="1" t="str">
        <f>VLOOKUP($E92,'[6]Gui chi Quynh'!$C$11:$E$393,3,0)</f>
        <v>A4</v>
      </c>
      <c r="T92" s="9">
        <f>VLOOKUP(S92,Sheet1!$B$2:$C$12,2,TRUE)</f>
        <v>7</v>
      </c>
      <c r="U92" s="1" t="str">
        <f>VLOOKUP($E92,'[7]Gui chi Quynh'!$C$11:$E$392,3,0)</f>
        <v>A4</v>
      </c>
      <c r="V92" s="9">
        <f>VLOOKUP(U92,Sheet1!$B$2:$C$12,2,TRUE)</f>
        <v>7</v>
      </c>
      <c r="W92" s="1" t="str">
        <f>VLOOKUP($E92,'[8]Gui chi Quynh'!$C$11:$F$391,3,0)</f>
        <v>A3</v>
      </c>
      <c r="X92" s="9">
        <f>VLOOKUP(W92,Sheet1!$B$2:$C$12,2,TRUE)</f>
        <v>8</v>
      </c>
      <c r="Y92" s="1" t="str">
        <f>VLOOKUP($E92,'[9]Gui chi Quynh'!$C$11:$E$390,3,0)</f>
        <v>A4</v>
      </c>
      <c r="Z92" s="9">
        <f>VLOOKUP(Y92,Sheet1!$B$2:$C$12,2,TRUE)</f>
        <v>7</v>
      </c>
      <c r="AA92" s="1" t="str">
        <f>VLOOKUP($E92,'[10]Gui chi Quynh'!$C$11:$E$391,3,0)</f>
        <v>A4</v>
      </c>
      <c r="AB92" s="9">
        <f>VLOOKUP(AA92,Sheet1!$B$2:$C$12,2,TRUE)</f>
        <v>7</v>
      </c>
      <c r="AC92" s="241" t="str">
        <f>VLOOKUP(E92,Sheet2!$E$9:$AE$343,24,0)</f>
        <v>A4</v>
      </c>
      <c r="AD92" s="117">
        <f>VLOOKUP(AC92,Sheet1!$B$2:$C$12,2,TRUE)</f>
        <v>7</v>
      </c>
      <c r="AE92" s="241" t="str">
        <f>VLOOKUP(E92,Sheet2!$E$9:$AE$343,26,0)</f>
        <v>A3</v>
      </c>
      <c r="AF92" s="9">
        <f>VLOOKUP(AE92,Sheet1!$B$2:$C$12,2,TRUE)</f>
        <v>8</v>
      </c>
      <c r="AG92" s="169">
        <f>(J92+L92+N92+P92+R92+T92+V92+X92+Z92+AB92+AD92+AF92)/11</f>
        <v>7.1818181818181817</v>
      </c>
      <c r="AH92" s="241" t="str">
        <f>VLOOKUP(E92,'CAC DV GUI'!$C$5:$AF$401,27,0)</f>
        <v>Xuất sắc</v>
      </c>
      <c r="AI92" s="241" t="str">
        <f>VLOOKUP(E92,'CAC DV GUI'!$C$5:$AF$401,28,0)</f>
        <v>Tốt</v>
      </c>
      <c r="AJ92" s="241">
        <f>VLOOKUP(E92,'CAC DV GUI'!$C$5:$AF$401,29,0)</f>
        <v>0</v>
      </c>
      <c r="AK92" s="117"/>
      <c r="AL92" s="117"/>
      <c r="AM92" s="117" t="str">
        <f t="shared" si="8"/>
        <v>Tốt</v>
      </c>
      <c r="AN92" s="117"/>
      <c r="AO92" s="554" t="s">
        <v>938</v>
      </c>
    </row>
    <row r="93" spans="1:41" s="2" customFormat="1" ht="24.95" customHeight="1" x14ac:dyDescent="0.25">
      <c r="A93" s="41">
        <f>IF(E93="","",SUBTOTAL(3,$E$8:E93))</f>
        <v>86</v>
      </c>
      <c r="B93" s="41">
        <f>COUNTIF($F$8:F93,F93)</f>
        <v>9</v>
      </c>
      <c r="C93" s="43" t="s">
        <v>649</v>
      </c>
      <c r="D93" s="20" t="s">
        <v>189</v>
      </c>
      <c r="E93" s="44" t="s">
        <v>391</v>
      </c>
      <c r="F93" s="654" t="s">
        <v>1028</v>
      </c>
      <c r="G93" s="55" t="s">
        <v>1014</v>
      </c>
      <c r="H93" s="1" t="s">
        <v>643</v>
      </c>
      <c r="I93" s="1" t="str">
        <f>VLOOKUP($E93,'[1]Gui chi Quynh'!$C$11:$E$397,3,0)</f>
        <v>A3</v>
      </c>
      <c r="J93" s="9">
        <f>VLOOKUP(I93,Sheet1!$B$2:$C$12,2,TRUE)</f>
        <v>8</v>
      </c>
      <c r="K93" s="1" t="str">
        <f>VLOOKUP($E93,'[2]Gui chi Quynh'!$C$11:$E$397,3,0)</f>
        <v>A2</v>
      </c>
      <c r="L93" s="9">
        <f>VLOOKUP(K93,Sheet1!$B$2:$C$12,2,TRUE)</f>
        <v>9</v>
      </c>
      <c r="M93" s="1" t="str">
        <f>VLOOKUP($E93,'[3]Gui chi Quynh'!$C$11:$E$396,3,0)</f>
        <v>A2</v>
      </c>
      <c r="N93" s="9">
        <f>VLOOKUP(M93,Sheet1!$B$2:$C$12,2,TRUE)</f>
        <v>9</v>
      </c>
      <c r="O93" s="1" t="str">
        <f>VLOOKUP($E93,'[4]Gui chi Quynh'!$C$11:$E$396,3,0)</f>
        <v>A2</v>
      </c>
      <c r="P93" s="9">
        <f>VLOOKUP(O93,Sheet1!$B$2:$C$12,2,TRUE)</f>
        <v>9</v>
      </c>
      <c r="Q93" s="1" t="str">
        <f>VLOOKUP($E93,'[5]Gui chi Quynh'!$C$11:$E$394,3,0)</f>
        <v>A2</v>
      </c>
      <c r="R93" s="9">
        <f>VLOOKUP(Q93,Sheet1!$B$2:$C$12,2,TRUE)</f>
        <v>9</v>
      </c>
      <c r="S93" s="1" t="str">
        <f>VLOOKUP($E93,'[6]Gui chi Quynh'!$C$11:$E$393,3,0)</f>
        <v>A2</v>
      </c>
      <c r="T93" s="9">
        <f>VLOOKUP(S93,Sheet1!$B$2:$C$12,2,TRUE)</f>
        <v>9</v>
      </c>
      <c r="U93" s="1" t="str">
        <f>VLOOKUP($E93,'[7]Gui chi Quynh'!$C$11:$E$392,3,0)</f>
        <v>A1</v>
      </c>
      <c r="V93" s="9">
        <f>VLOOKUP(U93,Sheet1!$B$2:$C$12,2,TRUE)</f>
        <v>10</v>
      </c>
      <c r="W93" s="1" t="str">
        <f>VLOOKUP($E93,'[8]Gui chi Quynh'!$C$11:$F$391,3,0)</f>
        <v>A1</v>
      </c>
      <c r="X93" s="9">
        <f>VLOOKUP(W93,Sheet1!$B$2:$C$12,2,TRUE)</f>
        <v>10</v>
      </c>
      <c r="Y93" s="1" t="str">
        <f>VLOOKUP($E93,'[9]Gui chi Quynh'!$C$11:$E$390,3,0)</f>
        <v>A2</v>
      </c>
      <c r="Z93" s="9">
        <f>VLOOKUP(Y93,Sheet1!$B$2:$C$12,2,TRUE)</f>
        <v>9</v>
      </c>
      <c r="AA93" s="1" t="str">
        <f>VLOOKUP($E93,'[10]Gui chi Quynh'!$C$11:$E$391,3,0)</f>
        <v>A1</v>
      </c>
      <c r="AB93" s="9">
        <f>VLOOKUP(AA93,Sheet1!$B$2:$C$12,2,TRUE)</f>
        <v>10</v>
      </c>
      <c r="AC93" s="241" t="str">
        <f>VLOOKUP(E93,Sheet2!$E$9:$AE$343,24,0)</f>
        <v>A1</v>
      </c>
      <c r="AD93" s="117">
        <f>VLOOKUP(AC93,Sheet1!$B$2:$C$12,2,TRUE)</f>
        <v>10</v>
      </c>
      <c r="AE93" s="241" t="str">
        <f>VLOOKUP(E93,Sheet2!$E$9:$AE$343,26,0)</f>
        <v>A1</v>
      </c>
      <c r="AF93" s="9">
        <f>VLOOKUP(AE93,Sheet1!$B$2:$C$12,2,TRUE)</f>
        <v>10</v>
      </c>
      <c r="AG93" s="169">
        <f t="shared" si="4"/>
        <v>9.3333333333333339</v>
      </c>
      <c r="AH93" s="241" t="str">
        <f>VLOOKUP(E93,'CAC DV GUI'!$C$5:$AF$401,27,0)</f>
        <v>Xuất sắc</v>
      </c>
      <c r="AI93" s="241" t="str">
        <f>VLOOKUP(E93,'CAC DV GUI'!$C$5:$AF$401,28,0)</f>
        <v>Tốt</v>
      </c>
      <c r="AJ93" s="241">
        <f>VLOOKUP(E93,'CAC DV GUI'!$C$5:$AF$401,29,0)</f>
        <v>0</v>
      </c>
      <c r="AK93" s="117"/>
      <c r="AL93" s="117"/>
      <c r="AM93" s="117" t="str">
        <f t="shared" si="8"/>
        <v>Tốt</v>
      </c>
      <c r="AN93" s="117"/>
      <c r="AO93" s="556"/>
    </row>
    <row r="94" spans="1:41" s="2" customFormat="1" ht="24.95" customHeight="1" x14ac:dyDescent="0.25">
      <c r="A94" s="41">
        <f>IF(E94="","",SUBTOTAL(3,$E$8:E94))</f>
        <v>87</v>
      </c>
      <c r="B94" s="41">
        <f>COUNTIF($F$8:F94,F94)</f>
        <v>10</v>
      </c>
      <c r="C94" s="43" t="s">
        <v>648</v>
      </c>
      <c r="D94" s="33" t="s">
        <v>55</v>
      </c>
      <c r="E94" s="46" t="s">
        <v>395</v>
      </c>
      <c r="F94" s="654" t="s">
        <v>1028</v>
      </c>
      <c r="G94" s="55" t="s">
        <v>1014</v>
      </c>
      <c r="H94" s="1" t="s">
        <v>643</v>
      </c>
      <c r="I94" s="1" t="str">
        <f>VLOOKUP($E94,'[1]Gui chi Quynh'!$C$11:$E$397,3,0)</f>
        <v>A3</v>
      </c>
      <c r="J94" s="9">
        <f>VLOOKUP(I94,Sheet1!$B$2:$C$12,2,TRUE)</f>
        <v>8</v>
      </c>
      <c r="K94" s="1" t="str">
        <f>VLOOKUP($E94,'[2]Gui chi Quynh'!$C$11:$E$397,3,0)</f>
        <v>A3</v>
      </c>
      <c r="L94" s="9">
        <f>VLOOKUP(K94,Sheet1!$B$2:$C$12,2,TRUE)</f>
        <v>8</v>
      </c>
      <c r="M94" s="1" t="str">
        <f>VLOOKUP($E94,'[3]Gui chi Quynh'!$C$11:$E$396,3,0)</f>
        <v>A3</v>
      </c>
      <c r="N94" s="9">
        <f>VLOOKUP(M94,Sheet1!$B$2:$C$12,2,TRUE)</f>
        <v>8</v>
      </c>
      <c r="O94" s="1" t="str">
        <f>VLOOKUP($E94,'[4]Gui chi Quynh'!$C$11:$E$396,3,0)</f>
        <v>A3</v>
      </c>
      <c r="P94" s="9">
        <f>VLOOKUP(O94,Sheet1!$B$2:$C$12,2,TRUE)</f>
        <v>8</v>
      </c>
      <c r="Q94" s="1" t="str">
        <f>VLOOKUP($E94,'[5]Gui chi Quynh'!$C$11:$E$394,3,0)</f>
        <v>A3</v>
      </c>
      <c r="R94" s="9">
        <f>VLOOKUP(Q94,Sheet1!$B$2:$C$12,2,TRUE)</f>
        <v>8</v>
      </c>
      <c r="S94" s="1" t="str">
        <f>VLOOKUP($E94,'[6]Gui chi Quynh'!$C$11:$E$393,3,0)</f>
        <v>A4</v>
      </c>
      <c r="T94" s="9">
        <f>VLOOKUP(S94,Sheet1!$B$2:$C$12,2,TRUE)</f>
        <v>7</v>
      </c>
      <c r="U94" s="1" t="str">
        <f>VLOOKUP($E94,'[7]Gui chi Quynh'!$C$11:$E$392,3,0)</f>
        <v>A4</v>
      </c>
      <c r="V94" s="9">
        <f>VLOOKUP(U94,Sheet1!$B$2:$C$12,2,TRUE)</f>
        <v>7</v>
      </c>
      <c r="W94" s="1" t="str">
        <f>VLOOKUP($E94,'[8]Gui chi Quynh'!$C$11:$F$391,3,0)</f>
        <v>A3</v>
      </c>
      <c r="X94" s="9">
        <f>VLOOKUP(W94,Sheet1!$B$2:$C$12,2,TRUE)</f>
        <v>8</v>
      </c>
      <c r="Y94" s="1" t="str">
        <f>VLOOKUP($E94,'[9]Gui chi Quynh'!$C$11:$E$390,3,0)</f>
        <v>A3</v>
      </c>
      <c r="Z94" s="9">
        <f>VLOOKUP(Y94,Sheet1!$B$2:$C$12,2,TRUE)</f>
        <v>8</v>
      </c>
      <c r="AA94" s="1" t="str">
        <f>VLOOKUP($E94,'[10]Gui chi Quynh'!$C$11:$E$391,3,0)</f>
        <v>A4</v>
      </c>
      <c r="AB94" s="9">
        <f>VLOOKUP(AA94,Sheet1!$B$2:$C$12,2,TRUE)</f>
        <v>7</v>
      </c>
      <c r="AC94" s="241" t="str">
        <f>VLOOKUP(E94,Sheet2!$E$9:$AE$343,24,0)</f>
        <v>A4</v>
      </c>
      <c r="AD94" s="117">
        <f>VLOOKUP(AC94,Sheet1!$B$2:$C$12,2,TRUE)</f>
        <v>7</v>
      </c>
      <c r="AE94" s="241" t="str">
        <f>VLOOKUP(E94,Sheet2!$E$9:$AE$343,26,0)</f>
        <v>B1</v>
      </c>
      <c r="AF94" s="9">
        <f>VLOOKUP(AE94,Sheet1!$B$2:$C$12,2,TRUE)</f>
        <v>6</v>
      </c>
      <c r="AG94" s="169">
        <f t="shared" si="4"/>
        <v>7.5</v>
      </c>
      <c r="AH94" s="241" t="str">
        <f>VLOOKUP(E94,'CAC DV GUI'!$C$5:$AF$401,27,0)</f>
        <v>Tốt</v>
      </c>
      <c r="AI94" s="241" t="str">
        <f>VLOOKUP(E94,'CAC DV GUI'!$C$5:$AF$401,28,0)</f>
        <v>Tốt</v>
      </c>
      <c r="AJ94" s="241">
        <f>VLOOKUP(E94,'CAC DV GUI'!$C$5:$AF$401,29,0)</f>
        <v>0</v>
      </c>
      <c r="AK94" s="117"/>
      <c r="AL94" s="117"/>
      <c r="AM94" s="117" t="str">
        <f t="shared" si="8"/>
        <v>Tốt</v>
      </c>
      <c r="AN94" s="117"/>
      <c r="AO94" s="556"/>
    </row>
    <row r="95" spans="1:41" s="72" customFormat="1" ht="24.95" customHeight="1" x14ac:dyDescent="0.25">
      <c r="A95" s="41">
        <f>IF(E95="","",SUBTOTAL(3,$E$8:E95))</f>
        <v>88</v>
      </c>
      <c r="B95" s="41">
        <f>COUNTIF($F$8:F95,F95)</f>
        <v>11</v>
      </c>
      <c r="C95" s="84" t="s">
        <v>648</v>
      </c>
      <c r="D95" s="73" t="s">
        <v>192</v>
      </c>
      <c r="E95" s="74" t="s">
        <v>397</v>
      </c>
      <c r="F95" s="654" t="s">
        <v>1028</v>
      </c>
      <c r="G95" s="55" t="s">
        <v>1014</v>
      </c>
      <c r="H95" s="7" t="s">
        <v>644</v>
      </c>
      <c r="I95" s="1" t="str">
        <f>VLOOKUP($E95,'[1]Gui chi Quynh'!$C$11:$E$397,3,0)</f>
        <v>A3</v>
      </c>
      <c r="J95" s="9">
        <f>VLOOKUP(I95,Sheet1!$B$2:$C$12,2,TRUE)</f>
        <v>8</v>
      </c>
      <c r="K95" s="1" t="str">
        <f>VLOOKUP($E95,'[2]Gui chi Quynh'!$C$11:$E$397,3,0)</f>
        <v>A1</v>
      </c>
      <c r="L95" s="9">
        <f>VLOOKUP(K95,Sheet1!$B$2:$C$12,2,TRUE)</f>
        <v>10</v>
      </c>
      <c r="M95" s="1" t="str">
        <f>VLOOKUP($E95,'[3]Gui chi Quynh'!$C$11:$E$396,3,0)</f>
        <v>A3</v>
      </c>
      <c r="N95" s="9">
        <f>VLOOKUP(M95,Sheet1!$B$2:$C$12,2,TRUE)</f>
        <v>8</v>
      </c>
      <c r="O95" s="1" t="str">
        <f>VLOOKUP($E95,'[4]Gui chi Quynh'!$C$11:$E$396,3,0)</f>
        <v>A3</v>
      </c>
      <c r="P95" s="9">
        <f>VLOOKUP(O95,Sheet1!$B$2:$C$12,2,TRUE)</f>
        <v>8</v>
      </c>
      <c r="Q95" s="1" t="str">
        <f>VLOOKUP($E95,'[5]Gui chi Quynh'!$C$11:$E$394,3,0)</f>
        <v>A2</v>
      </c>
      <c r="R95" s="9">
        <f>VLOOKUP(Q95,Sheet1!$B$2:$C$12,2,TRUE)</f>
        <v>9</v>
      </c>
      <c r="S95" s="1" t="str">
        <f>VLOOKUP($E95,'[6]Gui chi Quynh'!$C$11:$E$393,3,0)</f>
        <v>A2</v>
      </c>
      <c r="T95" s="9">
        <f>VLOOKUP(S95,Sheet1!$B$2:$C$12,2,TRUE)</f>
        <v>9</v>
      </c>
      <c r="U95" s="1" t="str">
        <f>VLOOKUP($E95,'[7]Gui chi Quynh'!$C$11:$E$392,3,0)</f>
        <v>A1</v>
      </c>
      <c r="V95" s="9">
        <f>VLOOKUP(U95,Sheet1!$B$2:$C$12,2,TRUE)</f>
        <v>10</v>
      </c>
      <c r="W95" s="1" t="str">
        <f>VLOOKUP($E95,'[8]Gui chi Quynh'!$C$11:$F$391,3,0)</f>
        <v>A2</v>
      </c>
      <c r="X95" s="9">
        <f>VLOOKUP(W95,Sheet1!$B$2:$C$12,2,TRUE)</f>
        <v>9</v>
      </c>
      <c r="Y95" s="1" t="str">
        <f>VLOOKUP($E95,'[9]Gui chi Quynh'!$C$11:$E$390,3,0)</f>
        <v>A1</v>
      </c>
      <c r="Z95" s="9">
        <f>VLOOKUP(Y95,Sheet1!$B$2:$C$12,2,TRUE)</f>
        <v>10</v>
      </c>
      <c r="AA95" s="1" t="str">
        <f>VLOOKUP($E95,'[10]Gui chi Quynh'!$C$11:$E$391,3,0)</f>
        <v>A1</v>
      </c>
      <c r="AB95" s="9">
        <f>VLOOKUP(AA95,Sheet1!$B$2:$C$12,2,TRUE)</f>
        <v>10</v>
      </c>
      <c r="AC95" s="241" t="str">
        <f>VLOOKUP(E95,Sheet2!$E$9:$AE$343,24,0)</f>
        <v>A2</v>
      </c>
      <c r="AD95" s="117">
        <f>VLOOKUP(AC95,Sheet1!$B$2:$C$12,2,TRUE)</f>
        <v>9</v>
      </c>
      <c r="AE95" s="241" t="str">
        <f>VLOOKUP(E95,Sheet2!$E$9:$AE$343,26,0)</f>
        <v>A2</v>
      </c>
      <c r="AF95" s="9">
        <f>VLOOKUP(AE95,Sheet1!$B$2:$C$12,2,TRUE)</f>
        <v>9</v>
      </c>
      <c r="AG95" s="169">
        <f t="shared" si="4"/>
        <v>9.0833333333333339</v>
      </c>
      <c r="AH95" s="241" t="str">
        <f>VLOOKUP(E95,'CAC DV GUI'!$C$5:$AF$401,27,0)</f>
        <v>Tốt</v>
      </c>
      <c r="AI95" s="241" t="str">
        <f>VLOOKUP(E95,'CAC DV GUI'!$C$5:$AF$401,28,0)</f>
        <v>Xuất sắc</v>
      </c>
      <c r="AJ95" s="241">
        <f>VLOOKUP(E95,'CAC DV GUI'!$C$5:$AF$401,29,0)</f>
        <v>0</v>
      </c>
      <c r="AK95" s="117"/>
      <c r="AL95" s="117"/>
      <c r="AM95" s="117" t="str">
        <f t="shared" si="8"/>
        <v>Xuất sắc</v>
      </c>
      <c r="AN95" s="117"/>
      <c r="AO95" s="557"/>
    </row>
    <row r="96" spans="1:41" s="72" customFormat="1" ht="57" customHeight="1" x14ac:dyDescent="0.25">
      <c r="A96" s="41">
        <f>IF(E96="","",SUBTOTAL(3,$E$8:E96))</f>
        <v>89</v>
      </c>
      <c r="B96" s="41">
        <f>COUNTIF($F$8:F96,F96)</f>
        <v>12</v>
      </c>
      <c r="C96" s="84" t="s">
        <v>648</v>
      </c>
      <c r="D96" s="73" t="s">
        <v>190</v>
      </c>
      <c r="E96" s="74" t="s">
        <v>399</v>
      </c>
      <c r="F96" s="654" t="s">
        <v>1028</v>
      </c>
      <c r="G96" s="55" t="s">
        <v>1014</v>
      </c>
      <c r="H96" s="7" t="s">
        <v>644</v>
      </c>
      <c r="I96" s="1" t="str">
        <f>VLOOKUP($E96,'[1]Gui chi Quynh'!$C$11:$E$397,3,0)</f>
        <v>A3</v>
      </c>
      <c r="J96" s="9">
        <f>VLOOKUP(I96,Sheet1!$B$2:$C$12,2,TRUE)</f>
        <v>8</v>
      </c>
      <c r="K96" s="1" t="str">
        <f>VLOOKUP($E96,'[2]Gui chi Quynh'!$C$11:$E$397,3,0)</f>
        <v>A DN</v>
      </c>
      <c r="L96" s="9"/>
      <c r="M96" s="1" t="str">
        <f>VLOOKUP($E96,'[3]Gui chi Quynh'!$C$11:$E$396,3,0)</f>
        <v>A DN</v>
      </c>
      <c r="N96" s="9"/>
      <c r="O96" s="1" t="str">
        <f>VLOOKUP($E96,'[4]Gui chi Quynh'!$C$11:$E$396,3,0)</f>
        <v>A DN</v>
      </c>
      <c r="P96" s="9"/>
      <c r="Q96" s="1" t="str">
        <f>VLOOKUP($E96,'[5]Gui chi Quynh'!$C$11:$E$394,3,0)</f>
        <v>A DN</v>
      </c>
      <c r="R96" s="9"/>
      <c r="S96" s="1" t="str">
        <f>VLOOKUP($E96,'[6]Gui chi Quynh'!$C$11:$E$393,3,0)</f>
        <v>A DN</v>
      </c>
      <c r="T96" s="9"/>
      <c r="U96" s="1" t="str">
        <f>VLOOKUP($E96,'[7]Gui chi Quynh'!$C$11:$E$392,3,0)</f>
        <v>A DN</v>
      </c>
      <c r="V96" s="9"/>
      <c r="W96" s="1" t="str">
        <f>VLOOKUP($E96,'[8]Gui chi Quynh'!$C$11:$F$391,3,0)</f>
        <v>A3</v>
      </c>
      <c r="X96" s="9">
        <f>VLOOKUP(W96,Sheet1!$B$2:$C$12,2,TRUE)</f>
        <v>8</v>
      </c>
      <c r="Y96" s="1" t="str">
        <f>VLOOKUP($E96,'[9]Gui chi Quynh'!$C$11:$E$390,3,0)</f>
        <v>A1</v>
      </c>
      <c r="Z96" s="9">
        <f>VLOOKUP(Y96,Sheet1!$B$2:$C$12,2,TRUE)</f>
        <v>10</v>
      </c>
      <c r="AA96" s="1" t="str">
        <f>VLOOKUP($E96,'[10]Gui chi Quynh'!$C$11:$E$391,3,0)</f>
        <v>A2</v>
      </c>
      <c r="AB96" s="9">
        <f>VLOOKUP(AA96,Sheet1!$B$2:$C$12,2,TRUE)</f>
        <v>9</v>
      </c>
      <c r="AC96" s="241" t="str">
        <f>VLOOKUP(E96,Sheet2!$E$9:$AE$343,24,0)</f>
        <v>A2</v>
      </c>
      <c r="AD96" s="117">
        <f>VLOOKUP(AC96,Sheet1!$B$2:$C$12,2,TRUE)</f>
        <v>9</v>
      </c>
      <c r="AE96" s="241" t="str">
        <f>VLOOKUP(E96,Sheet2!$E$9:$AE$343,26,0)</f>
        <v>A1</v>
      </c>
      <c r="AF96" s="9">
        <f>VLOOKUP(AE96,Sheet1!$B$2:$C$12,2,TRUE)</f>
        <v>10</v>
      </c>
      <c r="AG96" s="169">
        <f>(J96+L96+N96+P96+R96+T96+V96+X96+Z96+AB96+AD96+AF96)/6</f>
        <v>9</v>
      </c>
      <c r="AH96" s="241" t="str">
        <f>VLOOKUP(E96,'CAC DV GUI'!$C$5:$AF$401,27,0)</f>
        <v>Tốt</v>
      </c>
      <c r="AI96" s="241" t="str">
        <f>VLOOKUP(E96,'CAC DV GUI'!$C$5:$AF$401,28,0)</f>
        <v>Tốt</v>
      </c>
      <c r="AJ96" s="241">
        <f>VLOOKUP(E96,'CAC DV GUI'!$C$5:$AF$401,29,0)</f>
        <v>0</v>
      </c>
      <c r="AK96" s="117"/>
      <c r="AL96" s="117"/>
      <c r="AM96" s="117" t="str">
        <f t="shared" si="8"/>
        <v>Tốt</v>
      </c>
      <c r="AN96" s="117"/>
      <c r="AO96" s="554" t="s">
        <v>939</v>
      </c>
    </row>
    <row r="97" spans="1:41" s="72" customFormat="1" ht="24.95" customHeight="1" x14ac:dyDescent="0.25">
      <c r="A97" s="41">
        <f>IF(E97="","",SUBTOTAL(3,$E$8:E97))</f>
        <v>90</v>
      </c>
      <c r="B97" s="41">
        <f>COUNTIF($F$8:F97,F97)</f>
        <v>13</v>
      </c>
      <c r="C97" s="84" t="s">
        <v>648</v>
      </c>
      <c r="D97" s="70" t="s">
        <v>227</v>
      </c>
      <c r="E97" s="79" t="s">
        <v>398</v>
      </c>
      <c r="F97" s="654" t="s">
        <v>1028</v>
      </c>
      <c r="G97" s="55" t="s">
        <v>1014</v>
      </c>
      <c r="H97" s="7" t="s">
        <v>644</v>
      </c>
      <c r="I97" s="1" t="str">
        <f>VLOOKUP($E97,'[1]Gui chi Quynh'!$C$11:$E$397,3,0)</f>
        <v>A3</v>
      </c>
      <c r="J97" s="9">
        <f>VLOOKUP(I97,Sheet1!$B$2:$C$12,2,TRUE)</f>
        <v>8</v>
      </c>
      <c r="K97" s="1" t="str">
        <f>VLOOKUP($E97,'[2]Gui chi Quynh'!$C$11:$E$397,3,0)</f>
        <v>A2</v>
      </c>
      <c r="L97" s="9">
        <f>VLOOKUP(K97,Sheet1!$B$2:$C$12,2,TRUE)</f>
        <v>9</v>
      </c>
      <c r="M97" s="1" t="str">
        <f>VLOOKUP($E97,'[3]Gui chi Quynh'!$C$11:$E$396,3,0)</f>
        <v>A3</v>
      </c>
      <c r="N97" s="9">
        <f>VLOOKUP(M97,Sheet1!$B$2:$C$12,2,TRUE)</f>
        <v>8</v>
      </c>
      <c r="O97" s="1" t="str">
        <f>VLOOKUP($E97,'[4]Gui chi Quynh'!$C$11:$E$396,3,0)</f>
        <v>A3</v>
      </c>
      <c r="P97" s="9">
        <f>VLOOKUP(O97,Sheet1!$B$2:$C$12,2,TRUE)</f>
        <v>8</v>
      </c>
      <c r="Q97" s="1" t="str">
        <f>VLOOKUP($E97,'[5]Gui chi Quynh'!$C$11:$E$394,3,0)</f>
        <v>A2</v>
      </c>
      <c r="R97" s="9">
        <f>VLOOKUP(Q97,Sheet1!$B$2:$C$12,2,TRUE)</f>
        <v>9</v>
      </c>
      <c r="S97" s="1" t="str">
        <f>VLOOKUP($E97,'[6]Gui chi Quynh'!$C$11:$E$393,3,0)</f>
        <v>A3</v>
      </c>
      <c r="T97" s="9">
        <f>VLOOKUP(S97,Sheet1!$B$2:$C$12,2,TRUE)</f>
        <v>8</v>
      </c>
      <c r="U97" s="1" t="str">
        <f>VLOOKUP($E97,'[7]Gui chi Quynh'!$C$11:$E$392,3,0)</f>
        <v>A3</v>
      </c>
      <c r="V97" s="9">
        <f>VLOOKUP(U97,Sheet1!$B$2:$C$12,2,TRUE)</f>
        <v>8</v>
      </c>
      <c r="W97" s="1" t="str">
        <f>VLOOKUP($E97,'[8]Gui chi Quynh'!$C$11:$F$391,3,0)</f>
        <v>A3</v>
      </c>
      <c r="X97" s="9">
        <f>VLOOKUP(W97,Sheet1!$B$2:$C$12,2,TRUE)</f>
        <v>8</v>
      </c>
      <c r="Y97" s="1" t="str">
        <f>VLOOKUP($E97,'[9]Gui chi Quynh'!$C$11:$E$390,3,0)</f>
        <v>A2</v>
      </c>
      <c r="Z97" s="9">
        <f>VLOOKUP(Y97,Sheet1!$B$2:$C$12,2,TRUE)</f>
        <v>9</v>
      </c>
      <c r="AA97" s="1" t="str">
        <f>VLOOKUP($E97,'[10]Gui chi Quynh'!$C$11:$E$391,3,0)</f>
        <v>A3</v>
      </c>
      <c r="AB97" s="9">
        <f>VLOOKUP(AA97,Sheet1!$B$2:$C$12,2,TRUE)</f>
        <v>8</v>
      </c>
      <c r="AC97" s="241" t="str">
        <f>VLOOKUP(E97,Sheet2!$E$9:$AE$343,24,0)</f>
        <v>A4</v>
      </c>
      <c r="AD97" s="117">
        <f>VLOOKUP(AC97,Sheet1!$B$2:$C$12,2,TRUE)</f>
        <v>7</v>
      </c>
      <c r="AE97" s="241" t="str">
        <f>VLOOKUP(E97,Sheet2!$E$9:$AE$343,26,0)</f>
        <v>A3</v>
      </c>
      <c r="AF97" s="9">
        <f>VLOOKUP(AE97,Sheet1!$B$2:$C$12,2,TRUE)</f>
        <v>8</v>
      </c>
      <c r="AG97" s="169">
        <f t="shared" si="4"/>
        <v>8.1666666666666661</v>
      </c>
      <c r="AH97" s="241" t="str">
        <f>VLOOKUP(E97,'CAC DV GUI'!$C$5:$AF$401,27,0)</f>
        <v>Tốt</v>
      </c>
      <c r="AI97" s="241" t="str">
        <f>VLOOKUP(E97,'CAC DV GUI'!$C$5:$AF$401,28,0)</f>
        <v>Tốt</v>
      </c>
      <c r="AJ97" s="241">
        <f>VLOOKUP(E97,'CAC DV GUI'!$C$5:$AF$401,29,0)</f>
        <v>0</v>
      </c>
      <c r="AK97" s="117"/>
      <c r="AL97" s="117"/>
      <c r="AM97" s="117" t="str">
        <f t="shared" si="8"/>
        <v>Tốt</v>
      </c>
      <c r="AN97" s="117"/>
      <c r="AO97" s="557"/>
    </row>
    <row r="98" spans="1:41" s="72" customFormat="1" ht="24.95" customHeight="1" x14ac:dyDescent="0.25">
      <c r="A98" s="41">
        <f>IF(E98="","",SUBTOTAL(3,$E$8:E98))</f>
        <v>91</v>
      </c>
      <c r="B98" s="41">
        <f>COUNTIF($F$8:F98,F98)</f>
        <v>14</v>
      </c>
      <c r="C98" s="84" t="s">
        <v>648</v>
      </c>
      <c r="D98" s="70" t="s">
        <v>273</v>
      </c>
      <c r="E98" s="79" t="s">
        <v>406</v>
      </c>
      <c r="F98" s="654" t="s">
        <v>1028</v>
      </c>
      <c r="G98" s="55" t="s">
        <v>1014</v>
      </c>
      <c r="H98" s="7" t="s">
        <v>644</v>
      </c>
      <c r="I98" s="1" t="str">
        <f>VLOOKUP($E98,'[1]Gui chi Quynh'!$C$11:$E$397,3,0)</f>
        <v>A3</v>
      </c>
      <c r="J98" s="9">
        <f>VLOOKUP(I98,Sheet1!$B$2:$C$12,2,TRUE)</f>
        <v>8</v>
      </c>
      <c r="K98" s="1" t="str">
        <f>VLOOKUP($E98,'[2]Gui chi Quynh'!$C$11:$E$397,3,0)</f>
        <v>A2</v>
      </c>
      <c r="L98" s="9">
        <f>VLOOKUP(K98,Sheet1!$B$2:$C$12,2,TRUE)</f>
        <v>9</v>
      </c>
      <c r="M98" s="1" t="str">
        <f>VLOOKUP($E98,'[3]Gui chi Quynh'!$C$11:$E$396,3,0)</f>
        <v>A3</v>
      </c>
      <c r="N98" s="9">
        <f>VLOOKUP(M98,Sheet1!$B$2:$C$12,2,TRUE)</f>
        <v>8</v>
      </c>
      <c r="O98" s="1" t="str">
        <f>VLOOKUP($E98,'[4]Gui chi Quynh'!$C$11:$E$396,3,0)</f>
        <v>A3</v>
      </c>
      <c r="P98" s="9">
        <f>VLOOKUP(O98,Sheet1!$B$2:$C$12,2,TRUE)</f>
        <v>8</v>
      </c>
      <c r="Q98" s="1" t="str">
        <f>VLOOKUP($E98,'[5]Gui chi Quynh'!$C$11:$E$394,3,0)</f>
        <v>A2</v>
      </c>
      <c r="R98" s="9">
        <f>VLOOKUP(Q98,Sheet1!$B$2:$C$12,2,TRUE)</f>
        <v>9</v>
      </c>
      <c r="S98" s="1" t="str">
        <f>VLOOKUP($E98,'[6]Gui chi Quynh'!$C$11:$E$393,3,0)</f>
        <v>A3</v>
      </c>
      <c r="T98" s="9">
        <f>VLOOKUP(S98,Sheet1!$B$2:$C$12,2,TRUE)</f>
        <v>8</v>
      </c>
      <c r="U98" s="1" t="str">
        <f>VLOOKUP($E98,'[7]Gui chi Quynh'!$C$11:$E$392,3,0)</f>
        <v>A3</v>
      </c>
      <c r="V98" s="9">
        <f>VLOOKUP(U98,Sheet1!$B$2:$C$12,2,TRUE)</f>
        <v>8</v>
      </c>
      <c r="W98" s="1" t="str">
        <f>VLOOKUP($E98,'[8]Gui chi Quynh'!$C$11:$F$391,3,0)</f>
        <v>A3</v>
      </c>
      <c r="X98" s="9">
        <f>VLOOKUP(W98,Sheet1!$B$2:$C$12,2,TRUE)</f>
        <v>8</v>
      </c>
      <c r="Y98" s="1" t="str">
        <f>VLOOKUP($E98,'[9]Gui chi Quynh'!$C$11:$E$390,3,0)</f>
        <v>A2</v>
      </c>
      <c r="Z98" s="9">
        <f>VLOOKUP(Y98,Sheet1!$B$2:$C$12,2,TRUE)</f>
        <v>9</v>
      </c>
      <c r="AA98" s="1" t="str">
        <f>VLOOKUP($E98,'[10]Gui chi Quynh'!$C$11:$E$391,3,0)</f>
        <v>A2</v>
      </c>
      <c r="AB98" s="9">
        <f>VLOOKUP(AA98,Sheet1!$B$2:$C$12,2,TRUE)</f>
        <v>9</v>
      </c>
      <c r="AC98" s="241" t="str">
        <f>VLOOKUP(E98,Sheet2!$E$9:$AE$343,24,0)</f>
        <v>A4</v>
      </c>
      <c r="AD98" s="117">
        <f>VLOOKUP(AC98,Sheet1!$B$2:$C$12,2,TRUE)</f>
        <v>7</v>
      </c>
      <c r="AE98" s="241" t="str">
        <f>VLOOKUP(E98,Sheet2!$E$9:$AE$343,26,0)</f>
        <v>A3</v>
      </c>
      <c r="AF98" s="9">
        <f>VLOOKUP(AE98,Sheet1!$B$2:$C$12,2,TRUE)</f>
        <v>8</v>
      </c>
      <c r="AG98" s="169">
        <f t="shared" si="4"/>
        <v>8.25</v>
      </c>
      <c r="AH98" s="241" t="str">
        <f>VLOOKUP(E98,'CAC DV GUI'!$C$5:$AF$401,27,0)</f>
        <v>Tốt</v>
      </c>
      <c r="AI98" s="241" t="str">
        <f>VLOOKUP(E98,'CAC DV GUI'!$C$5:$AF$401,28,0)</f>
        <v>Tốt</v>
      </c>
      <c r="AJ98" s="241">
        <f>VLOOKUP(E98,'CAC DV GUI'!$C$5:$AF$401,29,0)</f>
        <v>0</v>
      </c>
      <c r="AK98" s="117"/>
      <c r="AL98" s="117"/>
      <c r="AM98" s="117" t="str">
        <f t="shared" si="8"/>
        <v>Tốt</v>
      </c>
      <c r="AN98" s="117"/>
      <c r="AO98" s="557"/>
    </row>
    <row r="99" spans="1:41" s="72" customFormat="1" ht="24.95" customHeight="1" x14ac:dyDescent="0.25">
      <c r="A99" s="41">
        <f>IF(E99="","",SUBTOTAL(3,$E$8:E99))</f>
        <v>92</v>
      </c>
      <c r="B99" s="41">
        <f>COUNTIF($F$8:F99,F99)</f>
        <v>15</v>
      </c>
      <c r="C99" s="84" t="s">
        <v>648</v>
      </c>
      <c r="D99" s="70" t="s">
        <v>296</v>
      </c>
      <c r="E99" s="79" t="s">
        <v>408</v>
      </c>
      <c r="F99" s="654" t="s">
        <v>1028</v>
      </c>
      <c r="G99" s="55" t="s">
        <v>1014</v>
      </c>
      <c r="H99" s="7" t="s">
        <v>644</v>
      </c>
      <c r="I99" s="1" t="str">
        <f>VLOOKUP($E99,'[1]Gui chi Quynh'!$C$11:$E$397,3,0)</f>
        <v>A3</v>
      </c>
      <c r="J99" s="9">
        <f>VLOOKUP(I99,Sheet1!$B$2:$C$12,2,TRUE)</f>
        <v>8</v>
      </c>
      <c r="K99" s="1" t="str">
        <f>VLOOKUP($E99,'[2]Gui chi Quynh'!$C$11:$E$397,3,0)</f>
        <v>A2</v>
      </c>
      <c r="L99" s="9">
        <f>VLOOKUP(K99,Sheet1!$B$2:$C$12,2,TRUE)</f>
        <v>9</v>
      </c>
      <c r="M99" s="1" t="str">
        <f>VLOOKUP($E99,'[3]Gui chi Quynh'!$C$11:$E$396,3,0)</f>
        <v>A3</v>
      </c>
      <c r="N99" s="9">
        <f>VLOOKUP(M99,Sheet1!$B$2:$C$12,2,TRUE)</f>
        <v>8</v>
      </c>
      <c r="O99" s="1" t="str">
        <f>VLOOKUP($E99,'[4]Gui chi Quynh'!$C$11:$E$396,3,0)</f>
        <v>A3</v>
      </c>
      <c r="P99" s="9">
        <f>VLOOKUP(O99,Sheet1!$B$2:$C$12,2,TRUE)</f>
        <v>8</v>
      </c>
      <c r="Q99" s="1" t="str">
        <f>VLOOKUP($E99,'[5]Gui chi Quynh'!$C$11:$E$394,3,0)</f>
        <v>A2</v>
      </c>
      <c r="R99" s="9">
        <f>VLOOKUP(Q99,Sheet1!$B$2:$C$12,2,TRUE)</f>
        <v>9</v>
      </c>
      <c r="S99" s="1" t="str">
        <f>VLOOKUP($E99,'[6]Gui chi Quynh'!$C$11:$E$393,3,0)</f>
        <v>A3</v>
      </c>
      <c r="T99" s="9">
        <f>VLOOKUP(S99,Sheet1!$B$2:$C$12,2,TRUE)</f>
        <v>8</v>
      </c>
      <c r="U99" s="1" t="str">
        <f>VLOOKUP($E99,'[7]Gui chi Quynh'!$C$11:$E$392,3,0)</f>
        <v>A3</v>
      </c>
      <c r="V99" s="9">
        <f>VLOOKUP(U99,Sheet1!$B$2:$C$12,2,TRUE)</f>
        <v>8</v>
      </c>
      <c r="W99" s="1" t="str">
        <f>VLOOKUP($E99,'[8]Gui chi Quynh'!$C$11:$F$391,3,0)</f>
        <v>A3</v>
      </c>
      <c r="X99" s="9">
        <f>VLOOKUP(W99,Sheet1!$B$2:$C$12,2,TRUE)</f>
        <v>8</v>
      </c>
      <c r="Y99" s="1" t="str">
        <f>VLOOKUP($E99,'[9]Gui chi Quynh'!$C$11:$E$390,3,0)</f>
        <v>A2</v>
      </c>
      <c r="Z99" s="9">
        <f>VLOOKUP(Y99,Sheet1!$B$2:$C$12,2,TRUE)</f>
        <v>9</v>
      </c>
      <c r="AA99" s="1" t="str">
        <f>VLOOKUP($E99,'[10]Gui chi Quynh'!$C$11:$E$391,3,0)</f>
        <v>A3</v>
      </c>
      <c r="AB99" s="9">
        <f>VLOOKUP(AA99,Sheet1!$B$2:$C$12,2,TRUE)</f>
        <v>8</v>
      </c>
      <c r="AC99" s="241" t="str">
        <f>VLOOKUP(E99,Sheet2!$E$9:$AE$343,24,0)</f>
        <v>A4</v>
      </c>
      <c r="AD99" s="117">
        <f>VLOOKUP(AC99,Sheet1!$B$2:$C$12,2,TRUE)</f>
        <v>7</v>
      </c>
      <c r="AE99" s="241" t="str">
        <f>VLOOKUP(E99,Sheet2!$E$9:$AE$343,26,0)</f>
        <v>A4</v>
      </c>
      <c r="AF99" s="9">
        <f>VLOOKUP(AE99,Sheet1!$B$2:$C$12,2,TRUE)</f>
        <v>7</v>
      </c>
      <c r="AG99" s="169">
        <f t="shared" si="4"/>
        <v>8.0833333333333339</v>
      </c>
      <c r="AH99" s="241" t="str">
        <f>VLOOKUP(E99,'CAC DV GUI'!$C$5:$AF$401,27,0)</f>
        <v>Xuất sắc</v>
      </c>
      <c r="AI99" s="241" t="str">
        <f>VLOOKUP(E99,'CAC DV GUI'!$C$5:$AF$401,28,0)</f>
        <v>Tốt</v>
      </c>
      <c r="AJ99" s="241">
        <f>VLOOKUP(E99,'CAC DV GUI'!$C$5:$AF$401,29,0)</f>
        <v>0</v>
      </c>
      <c r="AK99" s="117"/>
      <c r="AL99" s="117"/>
      <c r="AM99" s="117" t="str">
        <f t="shared" si="8"/>
        <v>Tốt</v>
      </c>
      <c r="AN99" s="117"/>
      <c r="AO99" s="557"/>
    </row>
    <row r="100" spans="1:41" s="72" customFormat="1" ht="24.95" customHeight="1" x14ac:dyDescent="0.25">
      <c r="A100" s="41">
        <f>IF(E100="","",SUBTOTAL(3,$E$8:E100))</f>
        <v>93</v>
      </c>
      <c r="B100" s="41">
        <f>COUNTIF($F$8:F100,F100)</f>
        <v>16</v>
      </c>
      <c r="C100" s="84" t="s">
        <v>648</v>
      </c>
      <c r="D100" s="76" t="s">
        <v>295</v>
      </c>
      <c r="E100" s="79" t="s">
        <v>407</v>
      </c>
      <c r="F100" s="654" t="s">
        <v>1028</v>
      </c>
      <c r="G100" s="55" t="s">
        <v>1014</v>
      </c>
      <c r="H100" s="7" t="s">
        <v>644</v>
      </c>
      <c r="I100" s="1" t="str">
        <f>VLOOKUP($E100,'[1]Gui chi Quynh'!$C$11:$E$397,3,0)</f>
        <v>A3</v>
      </c>
      <c r="J100" s="9">
        <f>VLOOKUP(I100,Sheet1!$B$2:$C$12,2,TRUE)</f>
        <v>8</v>
      </c>
      <c r="K100" s="1" t="str">
        <f>VLOOKUP($E100,'[2]Gui chi Quynh'!$C$11:$E$397,3,0)</f>
        <v>A2</v>
      </c>
      <c r="L100" s="9">
        <f>VLOOKUP(K100,Sheet1!$B$2:$C$12,2,TRUE)</f>
        <v>9</v>
      </c>
      <c r="M100" s="1" t="str">
        <f>VLOOKUP($E100,'[3]Gui chi Quynh'!$C$11:$E$396,3,0)</f>
        <v>A3</v>
      </c>
      <c r="N100" s="9">
        <f>VLOOKUP(M100,Sheet1!$B$2:$C$12,2,TRUE)</f>
        <v>8</v>
      </c>
      <c r="O100" s="1" t="str">
        <f>VLOOKUP($E100,'[4]Gui chi Quynh'!$C$11:$E$396,3,0)</f>
        <v>A3</v>
      </c>
      <c r="P100" s="9">
        <f>VLOOKUP(O100,Sheet1!$B$2:$C$12,2,TRUE)</f>
        <v>8</v>
      </c>
      <c r="Q100" s="1" t="str">
        <f>VLOOKUP($E100,'[5]Gui chi Quynh'!$C$11:$E$394,3,0)</f>
        <v>A2</v>
      </c>
      <c r="R100" s="9">
        <f>VLOOKUP(Q100,Sheet1!$B$2:$C$12,2,TRUE)</f>
        <v>9</v>
      </c>
      <c r="S100" s="1" t="str">
        <f>VLOOKUP($E100,'[6]Gui chi Quynh'!$C$11:$E$393,3,0)</f>
        <v>A3</v>
      </c>
      <c r="T100" s="9">
        <f>VLOOKUP(S100,Sheet1!$B$2:$C$12,2,TRUE)</f>
        <v>8</v>
      </c>
      <c r="U100" s="1" t="str">
        <f>VLOOKUP($E100,'[7]Gui chi Quynh'!$C$11:$E$392,3,0)</f>
        <v>A3</v>
      </c>
      <c r="V100" s="9">
        <f>VLOOKUP(U100,Sheet1!$B$2:$C$12,2,TRUE)</f>
        <v>8</v>
      </c>
      <c r="W100" s="1" t="str">
        <f>VLOOKUP($E100,'[8]Gui chi Quynh'!$C$11:$F$391,3,0)</f>
        <v>A3</v>
      </c>
      <c r="X100" s="9">
        <f>VLOOKUP(W100,Sheet1!$B$2:$C$12,2,TRUE)</f>
        <v>8</v>
      </c>
      <c r="Y100" s="1" t="str">
        <f>VLOOKUP($E100,'[9]Gui chi Quynh'!$C$11:$E$390,3,0)</f>
        <v>A2</v>
      </c>
      <c r="Z100" s="9">
        <f>VLOOKUP(Y100,Sheet1!$B$2:$C$12,2,TRUE)</f>
        <v>9</v>
      </c>
      <c r="AA100" s="1" t="str">
        <f>VLOOKUP($E100,'[10]Gui chi Quynh'!$C$11:$E$391,3,0)</f>
        <v>A3</v>
      </c>
      <c r="AB100" s="9">
        <f>VLOOKUP(AA100,Sheet1!$B$2:$C$12,2,TRUE)</f>
        <v>8</v>
      </c>
      <c r="AC100" s="241" t="str">
        <f>VLOOKUP(E100,Sheet2!$E$9:$AE$343,24,0)</f>
        <v>A4</v>
      </c>
      <c r="AD100" s="117">
        <f>VLOOKUP(AC100,Sheet1!$B$2:$C$12,2,TRUE)</f>
        <v>7</v>
      </c>
      <c r="AE100" s="241" t="str">
        <f>VLOOKUP(E100,Sheet2!$E$9:$AE$343,26,0)</f>
        <v>A4</v>
      </c>
      <c r="AF100" s="9">
        <f>VLOOKUP(AE100,Sheet1!$B$2:$C$12,2,TRUE)</f>
        <v>7</v>
      </c>
      <c r="AG100" s="169">
        <f t="shared" si="4"/>
        <v>8.0833333333333339</v>
      </c>
      <c r="AH100" s="241" t="str">
        <f>VLOOKUP(E100,'CAC DV GUI'!$C$5:$AF$401,27,0)</f>
        <v>Xuất sắc</v>
      </c>
      <c r="AI100" s="241" t="str">
        <f>VLOOKUP(E100,'CAC DV GUI'!$C$5:$AF$401,28,0)</f>
        <v>Tốt</v>
      </c>
      <c r="AJ100" s="241">
        <f>VLOOKUP(E100,'CAC DV GUI'!$C$5:$AF$401,29,0)</f>
        <v>0</v>
      </c>
      <c r="AK100" s="117"/>
      <c r="AL100" s="117"/>
      <c r="AM100" s="117" t="str">
        <f t="shared" si="8"/>
        <v>Tốt</v>
      </c>
      <c r="AN100" s="117"/>
      <c r="AO100" s="557"/>
    </row>
    <row r="101" spans="1:41" s="72" customFormat="1" ht="24.95" customHeight="1" x14ac:dyDescent="0.25">
      <c r="A101" s="41">
        <f>IF(E101="","",SUBTOTAL(3,$E$8:E101))</f>
        <v>94</v>
      </c>
      <c r="B101" s="41">
        <f>COUNTIF($F$8:F101,F101)</f>
        <v>17</v>
      </c>
      <c r="C101" s="84" t="s">
        <v>649</v>
      </c>
      <c r="D101" s="76" t="s">
        <v>118</v>
      </c>
      <c r="E101" s="79" t="s">
        <v>396</v>
      </c>
      <c r="F101" s="654" t="s">
        <v>1028</v>
      </c>
      <c r="G101" s="55" t="s">
        <v>1014</v>
      </c>
      <c r="H101" s="7" t="s">
        <v>644</v>
      </c>
      <c r="I101" s="1" t="str">
        <f>VLOOKUP($E101,'[1]Gui chi Quynh'!$C$11:$E$397,3,0)</f>
        <v>A4</v>
      </c>
      <c r="J101" s="9">
        <f>VLOOKUP(I101,Sheet1!$B$2:$C$12,2,TRUE)</f>
        <v>7</v>
      </c>
      <c r="K101" s="1" t="str">
        <f>VLOOKUP($E101,'[2]Gui chi Quynh'!$C$11:$E$397,3,0)</f>
        <v>A2</v>
      </c>
      <c r="L101" s="9">
        <f>VLOOKUP(K101,Sheet1!$B$2:$C$12,2,TRUE)</f>
        <v>9</v>
      </c>
      <c r="M101" s="1" t="str">
        <f>VLOOKUP($E101,'[3]Gui chi Quynh'!$C$11:$E$396,3,0)</f>
        <v>A3</v>
      </c>
      <c r="N101" s="9">
        <f>VLOOKUP(M101,Sheet1!$B$2:$C$12,2,TRUE)</f>
        <v>8</v>
      </c>
      <c r="O101" s="1" t="str">
        <f>VLOOKUP($E101,'[4]Gui chi Quynh'!$C$11:$E$396,3,0)</f>
        <v>A3</v>
      </c>
      <c r="P101" s="9">
        <f>VLOOKUP(O101,Sheet1!$B$2:$C$12,2,TRUE)</f>
        <v>8</v>
      </c>
      <c r="Q101" s="1" t="str">
        <f>VLOOKUP($E101,'[5]Gui chi Quynh'!$C$11:$E$394,3,0)</f>
        <v>A3</v>
      </c>
      <c r="R101" s="9">
        <f>VLOOKUP(Q101,Sheet1!$B$2:$C$12,2,TRUE)</f>
        <v>8</v>
      </c>
      <c r="S101" s="1" t="str">
        <f>VLOOKUP($E101,'[6]Gui chi Quynh'!$C$11:$E$393,3,0)</f>
        <v>A2</v>
      </c>
      <c r="T101" s="9">
        <f>VLOOKUP(S101,Sheet1!$B$2:$C$12,2,TRUE)</f>
        <v>9</v>
      </c>
      <c r="U101" s="1" t="str">
        <f>VLOOKUP($E101,'[7]Gui chi Quynh'!$C$11:$E$392,3,0)</f>
        <v>A3</v>
      </c>
      <c r="V101" s="9">
        <f>VLOOKUP(U101,Sheet1!$B$2:$C$12,2,TRUE)</f>
        <v>8</v>
      </c>
      <c r="W101" s="1" t="str">
        <f>VLOOKUP($E101,'[8]Gui chi Quynh'!$C$11:$F$391,3,0)</f>
        <v>A2</v>
      </c>
      <c r="X101" s="9">
        <f>VLOOKUP(W101,Sheet1!$B$2:$C$12,2,TRUE)</f>
        <v>9</v>
      </c>
      <c r="Y101" s="1" t="str">
        <f>VLOOKUP($E101,'[9]Gui chi Quynh'!$C$11:$E$390,3,0)</f>
        <v>A1</v>
      </c>
      <c r="Z101" s="9">
        <f>VLOOKUP(Y101,Sheet1!$B$2:$C$12,2,TRUE)</f>
        <v>10</v>
      </c>
      <c r="AA101" s="1" t="str">
        <f>VLOOKUP($E101,'[10]Gui chi Quynh'!$C$11:$E$391,3,0)</f>
        <v>A4</v>
      </c>
      <c r="AB101" s="9">
        <f>VLOOKUP(AA101,Sheet1!$B$2:$C$12,2,TRUE)</f>
        <v>7</v>
      </c>
      <c r="AC101" s="241" t="str">
        <f>VLOOKUP(E101,Sheet2!$E$9:$AE$343,24,0)</f>
        <v>A2</v>
      </c>
      <c r="AD101" s="117">
        <f>VLOOKUP(AC101,Sheet1!$B$2:$C$12,2,TRUE)</f>
        <v>9</v>
      </c>
      <c r="AE101" s="241" t="str">
        <f>VLOOKUP(E101,Sheet2!$E$9:$AE$343,26,0)</f>
        <v>A3</v>
      </c>
      <c r="AF101" s="9">
        <f>VLOOKUP(AE101,Sheet1!$B$2:$C$12,2,TRUE)</f>
        <v>8</v>
      </c>
      <c r="AG101" s="169">
        <f t="shared" si="4"/>
        <v>8.3333333333333339</v>
      </c>
      <c r="AH101" s="241" t="str">
        <f>VLOOKUP(E101,'CAC DV GUI'!$C$5:$AF$401,27,0)</f>
        <v>Tốt</v>
      </c>
      <c r="AI101" s="241" t="str">
        <f>VLOOKUP(E101,'CAC DV GUI'!$C$5:$AF$401,28,0)</f>
        <v>Tốt</v>
      </c>
      <c r="AJ101" s="241">
        <f>VLOOKUP(E101,'CAC DV GUI'!$C$5:$AF$401,29,0)</f>
        <v>0</v>
      </c>
      <c r="AK101" s="117"/>
      <c r="AL101" s="117"/>
      <c r="AM101" s="117" t="str">
        <f t="shared" si="8"/>
        <v>Tốt</v>
      </c>
      <c r="AN101" s="117"/>
      <c r="AO101" s="557"/>
    </row>
    <row r="102" spans="1:41" s="72" customFormat="1" ht="24.95" customHeight="1" x14ac:dyDescent="0.25">
      <c r="A102" s="41">
        <f>IF(E102="","",SUBTOTAL(3,$E$8:E102))</f>
        <v>95</v>
      </c>
      <c r="B102" s="41">
        <f>COUNTIF($F$8:F102,F102)</f>
        <v>18</v>
      </c>
      <c r="C102" s="84" t="s">
        <v>649</v>
      </c>
      <c r="D102" s="73" t="s">
        <v>191</v>
      </c>
      <c r="E102" s="74" t="s">
        <v>401</v>
      </c>
      <c r="F102" s="654" t="s">
        <v>1028</v>
      </c>
      <c r="G102" s="55" t="s">
        <v>1014</v>
      </c>
      <c r="H102" s="7" t="s">
        <v>644</v>
      </c>
      <c r="I102" s="1" t="str">
        <f>VLOOKUP($E102,'[1]Gui chi Quynh'!$C$11:$E$397,3,0)</f>
        <v>A4</v>
      </c>
      <c r="J102" s="9">
        <f>VLOOKUP(I102,Sheet1!$B$2:$C$12,2,TRUE)</f>
        <v>7</v>
      </c>
      <c r="K102" s="1" t="str">
        <f>VLOOKUP($E102,'[2]Gui chi Quynh'!$C$11:$E$397,3,0)</f>
        <v>A3</v>
      </c>
      <c r="L102" s="9">
        <f>VLOOKUP(K102,Sheet1!$B$2:$C$12,2,TRUE)</f>
        <v>8</v>
      </c>
      <c r="M102" s="1" t="str">
        <f>VLOOKUP($E102,'[3]Gui chi Quynh'!$C$11:$E$396,3,0)</f>
        <v>A2</v>
      </c>
      <c r="N102" s="9">
        <f>VLOOKUP(M102,Sheet1!$B$2:$C$12,2,TRUE)</f>
        <v>9</v>
      </c>
      <c r="O102" s="1" t="str">
        <f>VLOOKUP($E102,'[4]Gui chi Quynh'!$C$11:$E$396,3,0)</f>
        <v>A4</v>
      </c>
      <c r="P102" s="9">
        <f>VLOOKUP(O102,Sheet1!$B$2:$C$12,2,TRUE)</f>
        <v>7</v>
      </c>
      <c r="Q102" s="1" t="str">
        <f>VLOOKUP($E102,'[5]Gui chi Quynh'!$C$11:$E$394,3,0)</f>
        <v>A1</v>
      </c>
      <c r="R102" s="9">
        <f>VLOOKUP(Q102,Sheet1!$B$2:$C$12,2,TRUE)</f>
        <v>10</v>
      </c>
      <c r="S102" s="1" t="str">
        <f>VLOOKUP($E102,'[6]Gui chi Quynh'!$C$11:$E$393,3,0)</f>
        <v>A1</v>
      </c>
      <c r="T102" s="9">
        <f>VLOOKUP(S102,Sheet1!$B$2:$C$12,2,TRUE)</f>
        <v>10</v>
      </c>
      <c r="U102" s="1" t="str">
        <f>VLOOKUP($E102,'[7]Gui chi Quynh'!$C$11:$E$392,3,0)</f>
        <v>A2</v>
      </c>
      <c r="V102" s="9">
        <f>VLOOKUP(U102,Sheet1!$B$2:$C$12,2,TRUE)</f>
        <v>9</v>
      </c>
      <c r="W102" s="1" t="str">
        <f>VLOOKUP($E102,'[8]Gui chi Quynh'!$C$11:$F$391,3,0)</f>
        <v>A1</v>
      </c>
      <c r="X102" s="9">
        <f>VLOOKUP(W102,Sheet1!$B$2:$C$12,2,TRUE)</f>
        <v>10</v>
      </c>
      <c r="Y102" s="1" t="str">
        <f>VLOOKUP($E102,'[9]Gui chi Quynh'!$C$11:$E$390,3,0)</f>
        <v>A2</v>
      </c>
      <c r="Z102" s="9">
        <f>VLOOKUP(Y102,Sheet1!$B$2:$C$12,2,TRUE)</f>
        <v>9</v>
      </c>
      <c r="AA102" s="1" t="str">
        <f>VLOOKUP($E102,'[10]Gui chi Quynh'!$C$11:$E$391,3,0)</f>
        <v>A2</v>
      </c>
      <c r="AB102" s="9">
        <f>VLOOKUP(AA102,Sheet1!$B$2:$C$12,2,TRUE)</f>
        <v>9</v>
      </c>
      <c r="AC102" s="241" t="str">
        <f>VLOOKUP(E102,Sheet2!$E$9:$AE$343,24,0)</f>
        <v>A2</v>
      </c>
      <c r="AD102" s="117">
        <f>VLOOKUP(AC102,Sheet1!$B$2:$C$12,2,TRUE)</f>
        <v>9</v>
      </c>
      <c r="AE102" s="241" t="str">
        <f>VLOOKUP(E102,Sheet2!$E$9:$AE$343,26,0)</f>
        <v>A4</v>
      </c>
      <c r="AF102" s="9">
        <f>VLOOKUP(AE102,Sheet1!$B$2:$C$12,2,TRUE)</f>
        <v>7</v>
      </c>
      <c r="AG102" s="169">
        <f t="shared" si="4"/>
        <v>8.6666666666666661</v>
      </c>
      <c r="AH102" s="241" t="str">
        <f>VLOOKUP(E102,'CAC DV GUI'!$C$5:$AF$401,27,0)</f>
        <v>Xuất sắc</v>
      </c>
      <c r="AI102" s="241" t="str">
        <f>VLOOKUP(E102,'CAC DV GUI'!$C$5:$AF$401,28,0)</f>
        <v>Tốt</v>
      </c>
      <c r="AJ102" s="241">
        <f>VLOOKUP(E102,'CAC DV GUI'!$C$5:$AF$401,29,0)</f>
        <v>0</v>
      </c>
      <c r="AK102" s="117"/>
      <c r="AL102" s="117"/>
      <c r="AM102" s="117" t="str">
        <f t="shared" si="8"/>
        <v>Tốt</v>
      </c>
      <c r="AN102" s="117"/>
      <c r="AO102" s="557"/>
    </row>
    <row r="103" spans="1:41" s="72" customFormat="1" ht="24.95" customHeight="1" x14ac:dyDescent="0.25">
      <c r="A103" s="41">
        <f>IF(E103="","",SUBTOTAL(3,$E$8:E103))</f>
        <v>96</v>
      </c>
      <c r="B103" s="41">
        <f>COUNTIF($F$8:F103,F103)</f>
        <v>19</v>
      </c>
      <c r="C103" s="84" t="s">
        <v>649</v>
      </c>
      <c r="D103" s="73" t="s">
        <v>229</v>
      </c>
      <c r="E103" s="74" t="s">
        <v>405</v>
      </c>
      <c r="F103" s="654" t="s">
        <v>1028</v>
      </c>
      <c r="G103" s="55" t="s">
        <v>1014</v>
      </c>
      <c r="H103" s="7" t="s">
        <v>644</v>
      </c>
      <c r="I103" s="1" t="str">
        <f>VLOOKUP($E103,'[1]Gui chi Quynh'!$C$11:$E$397,3,0)</f>
        <v>A3</v>
      </c>
      <c r="J103" s="9">
        <f>VLOOKUP(I103,Sheet1!$B$2:$C$12,2,TRUE)</f>
        <v>8</v>
      </c>
      <c r="K103" s="1" t="str">
        <f>VLOOKUP($E103,'[2]Gui chi Quynh'!$C$11:$E$397,3,0)</f>
        <v>A1</v>
      </c>
      <c r="L103" s="9">
        <f>VLOOKUP(K103,Sheet1!$B$2:$C$12,2,TRUE)</f>
        <v>10</v>
      </c>
      <c r="M103" s="1" t="str">
        <f>VLOOKUP($E103,'[3]Gui chi Quynh'!$C$11:$E$396,3,0)</f>
        <v>A1</v>
      </c>
      <c r="N103" s="9">
        <f>VLOOKUP(M103,Sheet1!$B$2:$C$12,2,TRUE)</f>
        <v>10</v>
      </c>
      <c r="O103" s="1" t="str">
        <f>VLOOKUP($E103,'[4]Gui chi Quynh'!$C$11:$E$396,3,0)</f>
        <v>A1</v>
      </c>
      <c r="P103" s="9">
        <f>VLOOKUP(O103,Sheet1!$B$2:$C$12,2,TRUE)</f>
        <v>10</v>
      </c>
      <c r="Q103" s="1" t="str">
        <f>VLOOKUP($E103,'[5]Gui chi Quynh'!$C$11:$E$394,3,0)</f>
        <v>A1</v>
      </c>
      <c r="R103" s="9">
        <f>VLOOKUP(Q103,Sheet1!$B$2:$C$12,2,TRUE)</f>
        <v>10</v>
      </c>
      <c r="S103" s="1" t="str">
        <f>VLOOKUP($E103,'[6]Gui chi Quynh'!$C$11:$E$393,3,0)</f>
        <v>A1</v>
      </c>
      <c r="T103" s="9">
        <f>VLOOKUP(S103,Sheet1!$B$2:$C$12,2,TRUE)</f>
        <v>10</v>
      </c>
      <c r="U103" s="1" t="str">
        <f>VLOOKUP($E103,'[7]Gui chi Quynh'!$C$11:$E$392,3,0)</f>
        <v>A1</v>
      </c>
      <c r="V103" s="9">
        <f>VLOOKUP(U103,Sheet1!$B$2:$C$12,2,TRUE)</f>
        <v>10</v>
      </c>
      <c r="W103" s="1" t="str">
        <f>VLOOKUP($E103,'[8]Gui chi Quynh'!$C$11:$F$391,3,0)</f>
        <v>A1</v>
      </c>
      <c r="X103" s="9">
        <f>VLOOKUP(W103,Sheet1!$B$2:$C$12,2,TRUE)</f>
        <v>10</v>
      </c>
      <c r="Y103" s="1" t="str">
        <f>VLOOKUP($E103,'[9]Gui chi Quynh'!$C$11:$E$390,3,0)</f>
        <v>A2</v>
      </c>
      <c r="Z103" s="9">
        <f>VLOOKUP(Y103,Sheet1!$B$2:$C$12,2,TRUE)</f>
        <v>9</v>
      </c>
      <c r="AA103" s="1" t="str">
        <f>VLOOKUP($E103,'[10]Gui chi Quynh'!$C$11:$E$391,3,0)</f>
        <v>A1</v>
      </c>
      <c r="AB103" s="9">
        <f>VLOOKUP(AA103,Sheet1!$B$2:$C$12,2,TRUE)</f>
        <v>10</v>
      </c>
      <c r="AC103" s="241" t="str">
        <f>VLOOKUP(E103,Sheet2!$E$9:$AE$343,24,0)</f>
        <v>A1</v>
      </c>
      <c r="AD103" s="117">
        <f>VLOOKUP(AC103,Sheet1!$B$2:$C$12,2,TRUE)</f>
        <v>10</v>
      </c>
      <c r="AE103" s="241" t="str">
        <f>VLOOKUP(E103,Sheet2!$E$9:$AE$343,26,0)</f>
        <v>A1</v>
      </c>
      <c r="AF103" s="9">
        <f>VLOOKUP(AE103,Sheet1!$B$2:$C$12,2,TRUE)</f>
        <v>10</v>
      </c>
      <c r="AG103" s="169">
        <f t="shared" si="4"/>
        <v>9.75</v>
      </c>
      <c r="AH103" s="241" t="str">
        <f>VLOOKUP(E103,'CAC DV GUI'!$C$5:$AF$401,27,0)</f>
        <v>Xuất sắc</v>
      </c>
      <c r="AI103" s="241" t="str">
        <f>VLOOKUP(E103,'CAC DV GUI'!$C$5:$AF$401,28,0)</f>
        <v>Xuất sắc</v>
      </c>
      <c r="AJ103" s="241">
        <f>VLOOKUP(E103,'CAC DV GUI'!$C$5:$AF$401,29,0)</f>
        <v>0</v>
      </c>
      <c r="AK103" s="117"/>
      <c r="AL103" s="117"/>
      <c r="AM103" s="117" t="str">
        <f t="shared" si="8"/>
        <v>Xuất sắc</v>
      </c>
      <c r="AN103" s="117"/>
      <c r="AO103" s="557"/>
    </row>
    <row r="104" spans="1:41" s="72" customFormat="1" ht="24.95" customHeight="1" x14ac:dyDescent="0.25">
      <c r="A104" s="41">
        <f>IF(E104="","",SUBTOTAL(3,$E$8:E104))</f>
        <v>97</v>
      </c>
      <c r="B104" s="41">
        <f>COUNTIF($F$8:F104,F104)</f>
        <v>20</v>
      </c>
      <c r="C104" s="84" t="s">
        <v>648</v>
      </c>
      <c r="D104" s="73" t="s">
        <v>163</v>
      </c>
      <c r="E104" s="74" t="s">
        <v>403</v>
      </c>
      <c r="F104" s="654" t="s">
        <v>1028</v>
      </c>
      <c r="G104" s="55" t="s">
        <v>1014</v>
      </c>
      <c r="H104" s="7" t="s">
        <v>644</v>
      </c>
      <c r="I104" s="1" t="str">
        <f>VLOOKUP($E104,'[1]Gui chi Quynh'!$C$11:$E$397,3,0)</f>
        <v>A4</v>
      </c>
      <c r="J104" s="9">
        <f>VLOOKUP(I104,Sheet1!$B$2:$C$12,2,TRUE)</f>
        <v>7</v>
      </c>
      <c r="K104" s="1" t="str">
        <f>VLOOKUP($E104,'[2]Gui chi Quynh'!$C$11:$E$397,3,0)</f>
        <v>A4</v>
      </c>
      <c r="L104" s="9">
        <f>VLOOKUP(K104,Sheet1!$B$2:$C$12,2,TRUE)</f>
        <v>7</v>
      </c>
      <c r="M104" s="1" t="str">
        <f>VLOOKUP($E104,'[3]Gui chi Quynh'!$C$11:$E$396,3,0)</f>
        <v>A4</v>
      </c>
      <c r="N104" s="9">
        <f>VLOOKUP(M104,Sheet1!$B$2:$C$12,2,TRUE)</f>
        <v>7</v>
      </c>
      <c r="O104" s="1" t="str">
        <f>VLOOKUP($E104,'[4]Gui chi Quynh'!$C$11:$E$396,3,0)</f>
        <v>A4</v>
      </c>
      <c r="P104" s="9">
        <f>VLOOKUP(O104,Sheet1!$B$2:$C$12,2,TRUE)</f>
        <v>7</v>
      </c>
      <c r="Q104" s="1" t="str">
        <f>VLOOKUP($E104,'[5]Gui chi Quynh'!$C$11:$E$394,3,0)</f>
        <v>A2</v>
      </c>
      <c r="R104" s="9">
        <f>VLOOKUP(Q104,Sheet1!$B$2:$C$12,2,TRUE)</f>
        <v>9</v>
      </c>
      <c r="S104" s="1" t="str">
        <f>VLOOKUP($E104,'[6]Gui chi Quynh'!$C$11:$E$393,3,0)</f>
        <v>A2</v>
      </c>
      <c r="T104" s="9">
        <f>VLOOKUP(S104,Sheet1!$B$2:$C$12,2,TRUE)</f>
        <v>9</v>
      </c>
      <c r="U104" s="1" t="str">
        <f>VLOOKUP($E104,'[7]Gui chi Quynh'!$C$11:$E$392,3,0)</f>
        <v>A2</v>
      </c>
      <c r="V104" s="9">
        <f>VLOOKUP(U104,Sheet1!$B$2:$C$12,2,TRUE)</f>
        <v>9</v>
      </c>
      <c r="W104" s="1" t="str">
        <f>VLOOKUP($E104,'[8]Gui chi Quynh'!$C$11:$F$391,3,0)</f>
        <v>A3</v>
      </c>
      <c r="X104" s="9">
        <f>VLOOKUP(W104,Sheet1!$B$2:$C$12,2,TRUE)</f>
        <v>8</v>
      </c>
      <c r="Y104" s="1" t="str">
        <f>VLOOKUP($E104,'[9]Gui chi Quynh'!$C$11:$E$390,3,0)</f>
        <v>A4</v>
      </c>
      <c r="Z104" s="9">
        <f>VLOOKUP(Y104,Sheet1!$B$2:$C$12,2,TRUE)</f>
        <v>7</v>
      </c>
      <c r="AA104" s="1" t="str">
        <f>VLOOKUP($E104,'[10]Gui chi Quynh'!$C$11:$E$391,3,0)</f>
        <v>A4</v>
      </c>
      <c r="AB104" s="9">
        <f>VLOOKUP(AA104,Sheet1!$B$2:$C$12,2,TRUE)</f>
        <v>7</v>
      </c>
      <c r="AC104" s="241" t="str">
        <f>VLOOKUP(E104,Sheet2!$E$9:$AE$343,24,0)</f>
        <v>A4</v>
      </c>
      <c r="AD104" s="117">
        <f>VLOOKUP(AC104,Sheet1!$B$2:$C$12,2,TRUE)</f>
        <v>7</v>
      </c>
      <c r="AE104" s="241" t="str">
        <f>VLOOKUP(E104,Sheet2!$E$9:$AE$343,26,0)</f>
        <v>A4</v>
      </c>
      <c r="AF104" s="9">
        <f>VLOOKUP(AE104,Sheet1!$B$2:$C$12,2,TRUE)</f>
        <v>7</v>
      </c>
      <c r="AG104" s="169">
        <f t="shared" si="4"/>
        <v>7.583333333333333</v>
      </c>
      <c r="AH104" s="241" t="str">
        <f>VLOOKUP(E104,'CAC DV GUI'!$C$5:$AF$401,27,0)</f>
        <v>Tốt</v>
      </c>
      <c r="AI104" s="241" t="str">
        <f>VLOOKUP(E104,'CAC DV GUI'!$C$5:$AF$401,28,0)</f>
        <v>Tốt</v>
      </c>
      <c r="AJ104" s="241">
        <f>VLOOKUP(E104,'CAC DV GUI'!$C$5:$AF$401,29,0)</f>
        <v>0</v>
      </c>
      <c r="AK104" s="117"/>
      <c r="AL104" s="117"/>
      <c r="AM104" s="117" t="str">
        <f t="shared" si="8"/>
        <v>Tốt</v>
      </c>
      <c r="AN104" s="117"/>
      <c r="AO104" s="557"/>
    </row>
    <row r="105" spans="1:41" s="72" customFormat="1" ht="24.95" customHeight="1" x14ac:dyDescent="0.25">
      <c r="A105" s="41">
        <f>IF(E105="","",SUBTOTAL(3,$E$8:E105))</f>
        <v>98</v>
      </c>
      <c r="B105" s="41">
        <f>COUNTIF($F$8:F105,F105)</f>
        <v>21</v>
      </c>
      <c r="C105" s="84" t="s">
        <v>649</v>
      </c>
      <c r="D105" s="70" t="s">
        <v>57</v>
      </c>
      <c r="E105" s="79" t="s">
        <v>402</v>
      </c>
      <c r="F105" s="654" t="s">
        <v>1028</v>
      </c>
      <c r="G105" s="55" t="s">
        <v>1014</v>
      </c>
      <c r="H105" s="7" t="s">
        <v>644</v>
      </c>
      <c r="I105" s="1" t="str">
        <f>VLOOKUP($E105,'[1]Gui chi Quynh'!$C$11:$E$397,3,0)</f>
        <v>A4</v>
      </c>
      <c r="J105" s="9">
        <f>VLOOKUP(I105,Sheet1!$B$2:$C$12,2,TRUE)</f>
        <v>7</v>
      </c>
      <c r="K105" s="1" t="str">
        <f>VLOOKUP($E105,'[2]Gui chi Quynh'!$C$11:$E$397,3,0)</f>
        <v>A4</v>
      </c>
      <c r="L105" s="9">
        <f>VLOOKUP(K105,Sheet1!$B$2:$C$12,2,TRUE)</f>
        <v>7</v>
      </c>
      <c r="M105" s="1" t="str">
        <f>VLOOKUP($E105,'[3]Gui chi Quynh'!$C$11:$E$396,3,0)</f>
        <v>A4</v>
      </c>
      <c r="N105" s="9">
        <f>VLOOKUP(M105,Sheet1!$B$2:$C$12,2,TRUE)</f>
        <v>7</v>
      </c>
      <c r="O105" s="1" t="str">
        <f>VLOOKUP($E105,'[4]Gui chi Quynh'!$C$11:$E$396,3,0)</f>
        <v>A4</v>
      </c>
      <c r="P105" s="9">
        <f>VLOOKUP(O105,Sheet1!$B$2:$C$12,2,TRUE)</f>
        <v>7</v>
      </c>
      <c r="Q105" s="1" t="str">
        <f>VLOOKUP($E105,'[5]Gui chi Quynh'!$C$11:$E$394,3,0)</f>
        <v>A3</v>
      </c>
      <c r="R105" s="9">
        <f>VLOOKUP(Q105,Sheet1!$B$2:$C$12,2,TRUE)</f>
        <v>8</v>
      </c>
      <c r="S105" s="1" t="str">
        <f>VLOOKUP($E105,'[6]Gui chi Quynh'!$C$11:$E$393,3,0)</f>
        <v>A3</v>
      </c>
      <c r="T105" s="9">
        <f>VLOOKUP(S105,Sheet1!$B$2:$C$12,2,TRUE)</f>
        <v>8</v>
      </c>
      <c r="U105" s="1" t="str">
        <f>VLOOKUP($E105,'[7]Gui chi Quynh'!$C$11:$E$392,3,0)</f>
        <v>A3</v>
      </c>
      <c r="V105" s="9">
        <f>VLOOKUP(U105,Sheet1!$B$2:$C$12,2,TRUE)</f>
        <v>8</v>
      </c>
      <c r="W105" s="1" t="str">
        <f>VLOOKUP($E105,'[8]Gui chi Quynh'!$C$11:$F$391,3,0)</f>
        <v>A3</v>
      </c>
      <c r="X105" s="9">
        <f>VLOOKUP(W105,Sheet1!$B$2:$C$12,2,TRUE)</f>
        <v>8</v>
      </c>
      <c r="Y105" s="1" t="str">
        <f>VLOOKUP($E105,'[9]Gui chi Quynh'!$C$11:$E$390,3,0)</f>
        <v>A3</v>
      </c>
      <c r="Z105" s="9">
        <f>VLOOKUP(Y105,Sheet1!$B$2:$C$12,2,TRUE)</f>
        <v>8</v>
      </c>
      <c r="AA105" s="1" t="str">
        <f>VLOOKUP($E105,'[10]Gui chi Quynh'!$C$11:$E$391,3,0)</f>
        <v>A4</v>
      </c>
      <c r="AB105" s="9">
        <f>VLOOKUP(AA105,Sheet1!$B$2:$C$12,2,TRUE)</f>
        <v>7</v>
      </c>
      <c r="AC105" s="241" t="str">
        <f>VLOOKUP(E105,Sheet2!$E$9:$AE$343,24,0)</f>
        <v>A4</v>
      </c>
      <c r="AD105" s="117">
        <f>VLOOKUP(AC105,Sheet1!$B$2:$C$12,2,TRUE)</f>
        <v>7</v>
      </c>
      <c r="AE105" s="241" t="str">
        <f>VLOOKUP(E105,Sheet2!$E$9:$AE$343,26,0)</f>
        <v>A3</v>
      </c>
      <c r="AF105" s="9">
        <f>VLOOKUP(AE105,Sheet1!$B$2:$C$12,2,TRUE)</f>
        <v>8</v>
      </c>
      <c r="AG105" s="169">
        <f t="shared" si="4"/>
        <v>7.5</v>
      </c>
      <c r="AH105" s="241" t="str">
        <f>VLOOKUP(E105,'CAC DV GUI'!$C$5:$AF$401,27,0)</f>
        <v>Tốt</v>
      </c>
      <c r="AI105" s="241" t="str">
        <f>VLOOKUP(E105,'CAC DV GUI'!$C$5:$AF$401,28,0)</f>
        <v>Tốt</v>
      </c>
      <c r="AJ105" s="241">
        <f>VLOOKUP(E105,'CAC DV GUI'!$C$5:$AF$401,29,0)</f>
        <v>0</v>
      </c>
      <c r="AK105" s="117"/>
      <c r="AL105" s="117"/>
      <c r="AM105" s="117" t="str">
        <f t="shared" si="8"/>
        <v>Tốt</v>
      </c>
      <c r="AN105" s="117"/>
      <c r="AO105" s="557"/>
    </row>
    <row r="106" spans="1:41" s="72" customFormat="1" ht="24.95" customHeight="1" x14ac:dyDescent="0.25">
      <c r="A106" s="41">
        <f>IF(E106="","",SUBTOTAL(3,$E$8:E106))</f>
        <v>99</v>
      </c>
      <c r="B106" s="41">
        <f>COUNTIF($F$8:F106,F106)</f>
        <v>22</v>
      </c>
      <c r="C106" s="84" t="s">
        <v>649</v>
      </c>
      <c r="D106" s="70" t="s">
        <v>610</v>
      </c>
      <c r="E106" s="79" t="s">
        <v>611</v>
      </c>
      <c r="F106" s="654" t="s">
        <v>1028</v>
      </c>
      <c r="G106" s="55" t="s">
        <v>1014</v>
      </c>
      <c r="H106" s="7" t="s">
        <v>644</v>
      </c>
      <c r="I106" s="1" t="str">
        <f>VLOOKUP($E106,'[1]Gui chi Quynh'!$C$11:$E$397,3,0)</f>
        <v>A4</v>
      </c>
      <c r="J106" s="9">
        <f>VLOOKUP(I106,Sheet1!$B$2:$C$12,2,TRUE)</f>
        <v>7</v>
      </c>
      <c r="K106" s="1" t="str">
        <f>VLOOKUP($E106,'[2]Gui chi Quynh'!$C$11:$E$397,3,0)</f>
        <v>A4</v>
      </c>
      <c r="L106" s="9">
        <f>VLOOKUP(K106,Sheet1!$B$2:$C$12,2,TRUE)</f>
        <v>7</v>
      </c>
      <c r="M106" s="1" t="str">
        <f>VLOOKUP($E106,'[3]Gui chi Quynh'!$C$11:$E$396,3,0)</f>
        <v>A3</v>
      </c>
      <c r="N106" s="9">
        <f>VLOOKUP(M106,Sheet1!$B$2:$C$12,2,TRUE)</f>
        <v>8</v>
      </c>
      <c r="O106" s="1" t="str">
        <f>VLOOKUP($E106,'[4]Gui chi Quynh'!$C$11:$E$396,3,0)</f>
        <v>A4</v>
      </c>
      <c r="P106" s="9">
        <f>VLOOKUP(O106,Sheet1!$B$2:$C$12,2,TRUE)</f>
        <v>7</v>
      </c>
      <c r="Q106" s="1" t="str">
        <f>VLOOKUP($E106,'[5]Gui chi Quynh'!$C$11:$E$394,3,0)</f>
        <v>A3</v>
      </c>
      <c r="R106" s="9">
        <f>VLOOKUP(Q106,Sheet1!$B$2:$C$12,2,TRUE)</f>
        <v>8</v>
      </c>
      <c r="S106" s="1" t="str">
        <f>VLOOKUP($E106,'[6]Gui chi Quynh'!$C$11:$E$393,3,0)</f>
        <v>A2</v>
      </c>
      <c r="T106" s="9">
        <f>VLOOKUP(S106,Sheet1!$B$2:$C$12,2,TRUE)</f>
        <v>9</v>
      </c>
      <c r="U106" s="1" t="str">
        <f>VLOOKUP($E106,'[7]Gui chi Quynh'!$C$11:$E$392,3,0)</f>
        <v>A3</v>
      </c>
      <c r="V106" s="9">
        <f>VLOOKUP(U106,Sheet1!$B$2:$C$12,2,TRUE)</f>
        <v>8</v>
      </c>
      <c r="W106" s="1" t="str">
        <f>VLOOKUP($E106,'[8]Gui chi Quynh'!$C$11:$F$391,3,0)</f>
        <v>A2</v>
      </c>
      <c r="X106" s="9">
        <f>VLOOKUP(W106,Sheet1!$B$2:$C$12,2,TRUE)</f>
        <v>9</v>
      </c>
      <c r="Y106" s="1" t="str">
        <f>VLOOKUP($E106,'[9]Gui chi Quynh'!$C$11:$E$390,3,0)</f>
        <v>A4</v>
      </c>
      <c r="Z106" s="9">
        <f>VLOOKUP(Y106,Sheet1!$B$2:$C$12,2,TRUE)</f>
        <v>7</v>
      </c>
      <c r="AA106" s="1" t="str">
        <f>VLOOKUP($E106,'[10]Gui chi Quynh'!$C$11:$E$391,3,0)</f>
        <v>A2</v>
      </c>
      <c r="AB106" s="9">
        <f>VLOOKUP(AA106,Sheet1!$B$2:$C$12,2,TRUE)</f>
        <v>9</v>
      </c>
      <c r="AC106" s="241" t="str">
        <f>VLOOKUP(E106,Sheet2!$E$9:$AE$343,24,0)</f>
        <v>A3</v>
      </c>
      <c r="AD106" s="117">
        <f>VLOOKUP(AC106,Sheet1!$B$2:$C$12,2,TRUE)</f>
        <v>8</v>
      </c>
      <c r="AE106" s="241" t="str">
        <f>VLOOKUP(E106,Sheet2!$E$9:$AE$343,26,0)</f>
        <v>A3</v>
      </c>
      <c r="AF106" s="9">
        <f>VLOOKUP(AE106,Sheet1!$B$2:$C$12,2,TRUE)</f>
        <v>8</v>
      </c>
      <c r="AG106" s="169">
        <f t="shared" si="4"/>
        <v>7.916666666666667</v>
      </c>
      <c r="AH106" s="241" t="str">
        <f>VLOOKUP(E106,'CAC DV GUI'!$C$5:$AF$401,27,0)</f>
        <v>Tốt</v>
      </c>
      <c r="AI106" s="241" t="str">
        <f>VLOOKUP(E106,'CAC DV GUI'!$C$5:$AF$401,28,0)</f>
        <v>Tốt</v>
      </c>
      <c r="AJ106" s="241">
        <f>VLOOKUP(E106,'CAC DV GUI'!$C$5:$AF$401,29,0)</f>
        <v>0</v>
      </c>
      <c r="AK106" s="117"/>
      <c r="AL106" s="117"/>
      <c r="AM106" s="117" t="str">
        <f t="shared" si="8"/>
        <v>Tốt</v>
      </c>
      <c r="AN106" s="117"/>
      <c r="AO106" s="557"/>
    </row>
    <row r="107" spans="1:41" s="72" customFormat="1" ht="24.95" customHeight="1" x14ac:dyDescent="0.25">
      <c r="A107" s="41">
        <f>IF(E107="","",SUBTOTAL(3,$E$8:E107))</f>
        <v>100</v>
      </c>
      <c r="B107" s="41">
        <f>COUNTIF($F$8:F107,F107)</f>
        <v>23</v>
      </c>
      <c r="C107" s="84" t="s">
        <v>649</v>
      </c>
      <c r="D107" s="70" t="s">
        <v>612</v>
      </c>
      <c r="E107" s="79" t="s">
        <v>613</v>
      </c>
      <c r="F107" s="654" t="s">
        <v>1028</v>
      </c>
      <c r="G107" s="55" t="s">
        <v>1014</v>
      </c>
      <c r="H107" s="7" t="s">
        <v>644</v>
      </c>
      <c r="I107" s="1" t="str">
        <f>VLOOKUP($E107,'[1]Gui chi Quynh'!$C$11:$E$397,3,0)</f>
        <v>A4</v>
      </c>
      <c r="J107" s="9">
        <f>VLOOKUP(I107,Sheet1!$B$2:$C$12,2,TRUE)</f>
        <v>7</v>
      </c>
      <c r="K107" s="1" t="str">
        <f>VLOOKUP($E107,'[2]Gui chi Quynh'!$C$11:$E$397,3,0)</f>
        <v>A4</v>
      </c>
      <c r="L107" s="9">
        <f>VLOOKUP(K107,Sheet1!$B$2:$C$12,2,TRUE)</f>
        <v>7</v>
      </c>
      <c r="M107" s="1" t="str">
        <f>VLOOKUP($E107,'[3]Gui chi Quynh'!$C$11:$E$396,3,0)</f>
        <v>A4</v>
      </c>
      <c r="N107" s="9">
        <f>VLOOKUP(M107,Sheet1!$B$2:$C$12,2,TRUE)</f>
        <v>7</v>
      </c>
      <c r="O107" s="1" t="str">
        <f>VLOOKUP($E107,'[4]Gui chi Quynh'!$C$11:$E$396,3,0)</f>
        <v>A4</v>
      </c>
      <c r="P107" s="9">
        <f>VLOOKUP(O107,Sheet1!$B$2:$C$12,2,TRUE)</f>
        <v>7</v>
      </c>
      <c r="Q107" s="1" t="str">
        <f>VLOOKUP($E107,'[5]Gui chi Quynh'!$C$11:$E$394,3,0)</f>
        <v>A3</v>
      </c>
      <c r="R107" s="9">
        <f>VLOOKUP(Q107,Sheet1!$B$2:$C$12,2,TRUE)</f>
        <v>8</v>
      </c>
      <c r="S107" s="1" t="str">
        <f>VLOOKUP($E107,'[6]Gui chi Quynh'!$C$11:$E$393,3,0)</f>
        <v>A3</v>
      </c>
      <c r="T107" s="9">
        <f>VLOOKUP(S107,Sheet1!$B$2:$C$12,2,TRUE)</f>
        <v>8</v>
      </c>
      <c r="U107" s="1" t="str">
        <f>VLOOKUP($E107,'[7]Gui chi Quynh'!$C$11:$E$392,3,0)</f>
        <v>A3</v>
      </c>
      <c r="V107" s="9">
        <f>VLOOKUP(U107,Sheet1!$B$2:$C$12,2,TRUE)</f>
        <v>8</v>
      </c>
      <c r="W107" s="1" t="str">
        <f>VLOOKUP($E107,'[8]Gui chi Quynh'!$C$11:$F$391,3,0)</f>
        <v>A3</v>
      </c>
      <c r="X107" s="9">
        <f>VLOOKUP(W107,Sheet1!$B$2:$C$12,2,TRUE)</f>
        <v>8</v>
      </c>
      <c r="Y107" s="1" t="str">
        <f>VLOOKUP($E107,'[9]Gui chi Quynh'!$C$11:$E$390,3,0)</f>
        <v>A3</v>
      </c>
      <c r="Z107" s="9">
        <f>VLOOKUP(Y107,Sheet1!$B$2:$C$12,2,TRUE)</f>
        <v>8</v>
      </c>
      <c r="AA107" s="1" t="str">
        <f>VLOOKUP($E107,'[10]Gui chi Quynh'!$C$11:$E$391,3,0)</f>
        <v>A3</v>
      </c>
      <c r="AB107" s="9">
        <f>VLOOKUP(AA107,Sheet1!$B$2:$C$12,2,TRUE)</f>
        <v>8</v>
      </c>
      <c r="AC107" s="241" t="str">
        <f>VLOOKUP(E107,Sheet2!$E$9:$AE$343,24,0)</f>
        <v>A4</v>
      </c>
      <c r="AD107" s="117">
        <f>VLOOKUP(AC107,Sheet1!$B$2:$C$12,2,TRUE)</f>
        <v>7</v>
      </c>
      <c r="AE107" s="241" t="str">
        <f>VLOOKUP(E107,Sheet2!$E$9:$AE$343,26,0)</f>
        <v>A4</v>
      </c>
      <c r="AF107" s="9">
        <f>VLOOKUP(AE107,Sheet1!$B$2:$C$12,2,TRUE)</f>
        <v>7</v>
      </c>
      <c r="AG107" s="169">
        <f t="shared" si="4"/>
        <v>7.5</v>
      </c>
      <c r="AH107" s="241" t="str">
        <f>VLOOKUP(E107,'CAC DV GUI'!$C$5:$AF$401,27,0)</f>
        <v>Tốt</v>
      </c>
      <c r="AI107" s="241" t="str">
        <f>VLOOKUP(E107,'CAC DV GUI'!$C$5:$AF$401,28,0)</f>
        <v>Tốt</v>
      </c>
      <c r="AJ107" s="241">
        <f>VLOOKUP(E107,'CAC DV GUI'!$C$5:$AF$401,29,0)</f>
        <v>0</v>
      </c>
      <c r="AK107" s="117"/>
      <c r="AL107" s="117"/>
      <c r="AM107" s="117" t="str">
        <f t="shared" si="8"/>
        <v>Tốt</v>
      </c>
      <c r="AN107" s="117"/>
      <c r="AO107" s="557"/>
    </row>
    <row r="108" spans="1:41" s="72" customFormat="1" ht="24.95" customHeight="1" x14ac:dyDescent="0.25">
      <c r="A108" s="41">
        <f>IF(E108="","",SUBTOTAL(3,$E$8:E108))</f>
        <v>101</v>
      </c>
      <c r="B108" s="41">
        <f>COUNTIF($F$8:F108,F108)</f>
        <v>24</v>
      </c>
      <c r="C108" s="84" t="s">
        <v>648</v>
      </c>
      <c r="D108" s="70" t="s">
        <v>646</v>
      </c>
      <c r="E108" s="84" t="s">
        <v>647</v>
      </c>
      <c r="F108" s="654" t="s">
        <v>1028</v>
      </c>
      <c r="G108" s="55" t="s">
        <v>1014</v>
      </c>
      <c r="H108" s="7" t="s">
        <v>644</v>
      </c>
      <c r="I108" s="1" t="str">
        <f>VLOOKUP($E108,'[1]Gui chi Quynh'!$C$11:$E$397,3,0)</f>
        <v>A4</v>
      </c>
      <c r="J108" s="9">
        <f>VLOOKUP(I108,Sheet1!$B$2:$C$12,2,TRUE)</f>
        <v>7</v>
      </c>
      <c r="K108" s="1" t="str">
        <f>VLOOKUP($E108,'[2]Gui chi Quynh'!$C$11:$E$397,3,0)</f>
        <v>A4</v>
      </c>
      <c r="L108" s="9">
        <f>VLOOKUP(K108,Sheet1!$B$2:$C$12,2,TRUE)</f>
        <v>7</v>
      </c>
      <c r="M108" s="1" t="str">
        <f>VLOOKUP($E108,'[3]Gui chi Quynh'!$C$11:$E$396,3,0)</f>
        <v>A4</v>
      </c>
      <c r="N108" s="9">
        <f>VLOOKUP(M108,Sheet1!$B$2:$C$12,2,TRUE)</f>
        <v>7</v>
      </c>
      <c r="O108" s="1" t="str">
        <f>VLOOKUP($E108,'[4]Gui chi Quynh'!$C$11:$E$396,3,0)</f>
        <v>A4</v>
      </c>
      <c r="P108" s="9">
        <f>VLOOKUP(O108,Sheet1!$B$2:$C$12,2,TRUE)</f>
        <v>7</v>
      </c>
      <c r="Q108" s="1" t="str">
        <f>VLOOKUP($E108,'[5]Gui chi Quynh'!$C$11:$E$394,3,0)</f>
        <v>A3</v>
      </c>
      <c r="R108" s="9">
        <f>VLOOKUP(Q108,Sheet1!$B$2:$C$12,2,TRUE)</f>
        <v>8</v>
      </c>
      <c r="S108" s="1" t="str">
        <f>VLOOKUP($E108,'[6]Gui chi Quynh'!$C$11:$E$393,3,0)</f>
        <v>A3</v>
      </c>
      <c r="T108" s="9">
        <f>VLOOKUP(S108,Sheet1!$B$2:$C$12,2,TRUE)</f>
        <v>8</v>
      </c>
      <c r="U108" s="1" t="str">
        <f>VLOOKUP($E108,'[7]Gui chi Quynh'!$C$11:$E$392,3,0)</f>
        <v>A3</v>
      </c>
      <c r="V108" s="9">
        <f>VLOOKUP(U108,Sheet1!$B$2:$C$12,2,TRUE)</f>
        <v>8</v>
      </c>
      <c r="W108" s="1" t="str">
        <f>VLOOKUP($E108,'[8]Gui chi Quynh'!$C$11:$F$391,3,0)</f>
        <v>A3</v>
      </c>
      <c r="X108" s="9">
        <f>VLOOKUP(W108,Sheet1!$B$2:$C$12,2,TRUE)</f>
        <v>8</v>
      </c>
      <c r="Y108" s="1" t="str">
        <f>VLOOKUP($E108,'[9]Gui chi Quynh'!$C$11:$E$390,3,0)</f>
        <v>A3</v>
      </c>
      <c r="Z108" s="9">
        <f>VLOOKUP(Y108,Sheet1!$B$2:$C$12,2,TRUE)</f>
        <v>8</v>
      </c>
      <c r="AA108" s="1" t="str">
        <f>VLOOKUP($E108,'[10]Gui chi Quynh'!$C$11:$E$391,3,0)</f>
        <v>A3</v>
      </c>
      <c r="AB108" s="9">
        <f>VLOOKUP(AA108,Sheet1!$B$2:$C$12,2,TRUE)</f>
        <v>8</v>
      </c>
      <c r="AC108" s="241" t="str">
        <f>VLOOKUP(E108,Sheet2!$E$9:$AE$343,24,0)</f>
        <v>A4</v>
      </c>
      <c r="AD108" s="117">
        <f>VLOOKUP(AC108,Sheet1!$B$2:$C$12,2,TRUE)</f>
        <v>7</v>
      </c>
      <c r="AE108" s="241" t="str">
        <f>VLOOKUP(E108,Sheet2!$E$9:$AE$343,26,0)</f>
        <v>A3</v>
      </c>
      <c r="AF108" s="9">
        <f>VLOOKUP(AE108,Sheet1!$B$2:$C$12,2,TRUE)</f>
        <v>8</v>
      </c>
      <c r="AG108" s="169">
        <f t="shared" si="4"/>
        <v>7.583333333333333</v>
      </c>
      <c r="AH108" s="241" t="str">
        <f>VLOOKUP(E108,'CAC DV GUI'!$C$5:$AF$401,27,0)</f>
        <v>Tốt</v>
      </c>
      <c r="AI108" s="241" t="str">
        <f>VLOOKUP(E108,'CAC DV GUI'!$C$5:$AF$401,28,0)</f>
        <v>Tốt</v>
      </c>
      <c r="AJ108" s="241">
        <f>VLOOKUP(E108,'CAC DV GUI'!$C$5:$AF$401,29,0)</f>
        <v>0</v>
      </c>
      <c r="AK108" s="117"/>
      <c r="AL108" s="117"/>
      <c r="AM108" s="117" t="str">
        <f t="shared" si="8"/>
        <v>Tốt</v>
      </c>
      <c r="AN108" s="117"/>
      <c r="AO108" s="557"/>
    </row>
    <row r="109" spans="1:41" s="2" customFormat="1" ht="24.95" customHeight="1" x14ac:dyDescent="0.25">
      <c r="A109" s="41">
        <f>IF(E109="","",SUBTOTAL(3,$E$8:E109))</f>
        <v>102</v>
      </c>
      <c r="B109" s="41">
        <f>COUNTIF($F$8:F109,F109)</f>
        <v>25</v>
      </c>
      <c r="C109" s="84" t="s">
        <v>649</v>
      </c>
      <c r="D109" s="70" t="s">
        <v>673</v>
      </c>
      <c r="E109" s="84" t="s">
        <v>674</v>
      </c>
      <c r="F109" s="654" t="s">
        <v>1028</v>
      </c>
      <c r="G109" s="55" t="s">
        <v>1014</v>
      </c>
      <c r="H109" s="7" t="s">
        <v>644</v>
      </c>
      <c r="I109" s="1" t="str">
        <f>VLOOKUP($E109,'[1]Gui chi Quynh'!$C$11:$E$397,3,0)</f>
        <v>A2</v>
      </c>
      <c r="J109" s="9">
        <f>VLOOKUP(I109,Sheet1!$B$2:$C$12,2,TRUE)</f>
        <v>9</v>
      </c>
      <c r="K109" s="1" t="str">
        <f>VLOOKUP($E109,'[2]Gui chi Quynh'!$C$11:$E$397,3,0)</f>
        <v>A1</v>
      </c>
      <c r="L109" s="9">
        <f>VLOOKUP(K109,Sheet1!$B$2:$C$12,2,TRUE)</f>
        <v>10</v>
      </c>
      <c r="M109" s="1" t="str">
        <f>VLOOKUP($E109,'[3]Gui chi Quynh'!$C$11:$E$396,3,0)</f>
        <v>A1</v>
      </c>
      <c r="N109" s="9">
        <f>VLOOKUP(M109,Sheet1!$B$2:$C$12,2,TRUE)</f>
        <v>10</v>
      </c>
      <c r="O109" s="1" t="str">
        <f>VLOOKUP($E109,'[4]Gui chi Quynh'!$C$11:$E$396,3,0)</f>
        <v>A1</v>
      </c>
      <c r="P109" s="9">
        <f>VLOOKUP(O109,Sheet1!$B$2:$C$12,2,TRUE)</f>
        <v>10</v>
      </c>
      <c r="Q109" s="1" t="str">
        <f>VLOOKUP($E109,'[5]Gui chi Quynh'!$C$11:$E$394,3,0)</f>
        <v>A1</v>
      </c>
      <c r="R109" s="9">
        <f>VLOOKUP(Q109,Sheet1!$B$2:$C$12,2,TRUE)</f>
        <v>10</v>
      </c>
      <c r="S109" s="1" t="str">
        <f>VLOOKUP($E109,'[6]Gui chi Quynh'!$C$11:$E$393,3,0)</f>
        <v>A1</v>
      </c>
      <c r="T109" s="9">
        <f>VLOOKUP(S109,Sheet1!$B$2:$C$12,2,TRUE)</f>
        <v>10</v>
      </c>
      <c r="U109" s="1" t="str">
        <f>VLOOKUP($E109,'[7]Gui chi Quynh'!$C$11:$E$392,3,0)</f>
        <v>A1</v>
      </c>
      <c r="V109" s="9">
        <f>VLOOKUP(U109,Sheet1!$B$2:$C$12,2,TRUE)</f>
        <v>10</v>
      </c>
      <c r="W109" s="1" t="str">
        <f>VLOOKUP($E109,'[8]Gui chi Quynh'!$C$11:$F$391,3,0)</f>
        <v>A1</v>
      </c>
      <c r="X109" s="9">
        <f>VLOOKUP(W109,Sheet1!$B$2:$C$12,2,TRUE)</f>
        <v>10</v>
      </c>
      <c r="Y109" s="1" t="str">
        <f>VLOOKUP($E109,'[9]Gui chi Quynh'!$C$11:$E$390,3,0)</f>
        <v>A1</v>
      </c>
      <c r="Z109" s="9">
        <f>VLOOKUP(Y109,Sheet1!$B$2:$C$12,2,TRUE)</f>
        <v>10</v>
      </c>
      <c r="AA109" s="1" t="str">
        <f>VLOOKUP($E109,'[10]Gui chi Quynh'!$C$11:$E$391,3,0)</f>
        <v>A1</v>
      </c>
      <c r="AB109" s="9">
        <f>VLOOKUP(AA109,Sheet1!$B$2:$C$12,2,TRUE)</f>
        <v>10</v>
      </c>
      <c r="AC109" s="241" t="str">
        <f>VLOOKUP(E109,Sheet2!$E$9:$AE$343,24,0)</f>
        <v>A1</v>
      </c>
      <c r="AD109" s="117">
        <f>VLOOKUP(AC109,Sheet1!$B$2:$C$12,2,TRUE)</f>
        <v>10</v>
      </c>
      <c r="AE109" s="241" t="str">
        <f>VLOOKUP(E109,Sheet2!$E$9:$AE$343,26,0)</f>
        <v>A2</v>
      </c>
      <c r="AF109" s="9">
        <f>VLOOKUP(AE109,Sheet1!$B$2:$C$12,2,TRUE)</f>
        <v>9</v>
      </c>
      <c r="AG109" s="169">
        <f t="shared" si="4"/>
        <v>9.8333333333333339</v>
      </c>
      <c r="AH109" s="241" t="str">
        <f>VLOOKUP(E109,'CAC DV GUI'!$C$5:$AF$401,27,0)</f>
        <v>Xuất sắc</v>
      </c>
      <c r="AI109" s="241" t="str">
        <f>VLOOKUP(E109,'CAC DV GUI'!$C$5:$AF$401,28,0)</f>
        <v>Xuất sắc</v>
      </c>
      <c r="AJ109" s="241">
        <f>VLOOKUP(E109,'CAC DV GUI'!$C$5:$AF$401,29,0)</f>
        <v>0</v>
      </c>
      <c r="AK109" s="117"/>
      <c r="AL109" s="117"/>
      <c r="AM109" s="117" t="str">
        <f t="shared" si="8"/>
        <v>Xuất sắc</v>
      </c>
      <c r="AN109" s="117"/>
      <c r="AO109" s="431"/>
    </row>
    <row r="110" spans="1:41" s="72" customFormat="1" ht="24.95" customHeight="1" x14ac:dyDescent="0.25">
      <c r="A110" s="41">
        <f>IF(E110="","",SUBTOTAL(3,$E$8:E110))</f>
        <v>103</v>
      </c>
      <c r="B110" s="41">
        <f>COUNTIF($F$8:F110,F110)</f>
        <v>26</v>
      </c>
      <c r="C110" s="84" t="s">
        <v>649</v>
      </c>
      <c r="D110" s="76" t="s">
        <v>247</v>
      </c>
      <c r="E110" s="69" t="s">
        <v>337</v>
      </c>
      <c r="F110" s="654" t="s">
        <v>1028</v>
      </c>
      <c r="G110" s="55" t="s">
        <v>1014</v>
      </c>
      <c r="H110" s="7" t="s">
        <v>644</v>
      </c>
      <c r="I110" s="1" t="str">
        <f>VLOOKUP($E110,'[1]Gui chi Quynh'!$C$11:$E$397,3,0)</f>
        <v>A4</v>
      </c>
      <c r="J110" s="9">
        <f>VLOOKUP(I110,Sheet1!$B$2:$C$12,2,TRUE)</f>
        <v>7</v>
      </c>
      <c r="K110" s="1" t="str">
        <f>VLOOKUP($E110,'[2]Gui chi Quynh'!$C$11:$E$397,3,0)</f>
        <v>A1</v>
      </c>
      <c r="L110" s="9">
        <f>VLOOKUP(K110,Sheet1!$B$2:$C$12,2,TRUE)</f>
        <v>10</v>
      </c>
      <c r="M110" s="1" t="str">
        <f>VLOOKUP($E110,'[3]Gui chi Quynh'!$C$11:$E$396,3,0)</f>
        <v>A2</v>
      </c>
      <c r="N110" s="9">
        <f>VLOOKUP(M110,Sheet1!$B$2:$C$12,2,TRUE)</f>
        <v>9</v>
      </c>
      <c r="O110" s="1" t="str">
        <f>VLOOKUP($E110,'[4]Gui chi Quynh'!$C$11:$E$396,3,0)</f>
        <v>A2</v>
      </c>
      <c r="P110" s="9">
        <f>VLOOKUP(O110,Sheet1!$B$2:$C$12,2,TRUE)</f>
        <v>9</v>
      </c>
      <c r="Q110" s="1" t="str">
        <f>VLOOKUP($E110,'[5]Gui chi Quynh'!$C$11:$E$394,3,0)</f>
        <v>A1</v>
      </c>
      <c r="R110" s="9">
        <f>VLOOKUP(Q110,Sheet1!$B$2:$C$12,2,TRUE)</f>
        <v>10</v>
      </c>
      <c r="S110" s="1" t="str">
        <f>VLOOKUP($E110,'[6]Gui chi Quynh'!$C$11:$E$393,3,0)</f>
        <v>A1</v>
      </c>
      <c r="T110" s="9">
        <f>VLOOKUP(S110,Sheet1!$B$2:$C$12,2,TRUE)</f>
        <v>10</v>
      </c>
      <c r="U110" s="1" t="str">
        <f>VLOOKUP($E110,'[7]Gui chi Quynh'!$C$11:$E$392,3,0)</f>
        <v>A1</v>
      </c>
      <c r="V110" s="9">
        <f>VLOOKUP(U110,Sheet1!$B$2:$C$12,2,TRUE)</f>
        <v>10</v>
      </c>
      <c r="W110" s="1" t="str">
        <f>VLOOKUP($E110,'[8]Gui chi Quynh'!$C$11:$F$391,3,0)</f>
        <v>A1</v>
      </c>
      <c r="X110" s="9">
        <f>VLOOKUP(W110,Sheet1!$B$2:$C$12,2,TRUE)</f>
        <v>10</v>
      </c>
      <c r="Y110" s="1" t="str">
        <f>VLOOKUP($E110,'[9]Gui chi Quynh'!$C$11:$E$390,3,0)</f>
        <v>A1</v>
      </c>
      <c r="Z110" s="9">
        <f>VLOOKUP(Y110,Sheet1!$B$2:$C$12,2,TRUE)</f>
        <v>10</v>
      </c>
      <c r="AA110" s="1" t="str">
        <f>VLOOKUP($E110,'[10]Gui chi Quynh'!$C$11:$E$391,3,0)</f>
        <v>A2</v>
      </c>
      <c r="AB110" s="9">
        <f>VLOOKUP(AA110,Sheet1!$B$2:$C$12,2,TRUE)</f>
        <v>9</v>
      </c>
      <c r="AC110" s="241" t="str">
        <f>VLOOKUP(E110,Sheet2!$E$9:$AE$343,24,0)</f>
        <v>A1</v>
      </c>
      <c r="AD110" s="117">
        <f>VLOOKUP(AC110,Sheet1!$B$2:$C$12,2,TRUE)</f>
        <v>10</v>
      </c>
      <c r="AE110" s="241" t="str">
        <f>VLOOKUP(E110,Sheet2!$E$9:$AE$343,26,0)</f>
        <v>A2</v>
      </c>
      <c r="AF110" s="9">
        <f>VLOOKUP(AE110,Sheet1!$B$2:$C$12,2,TRUE)</f>
        <v>9</v>
      </c>
      <c r="AG110" s="169">
        <f t="shared" si="4"/>
        <v>9.4166666666666661</v>
      </c>
      <c r="AH110" s="241" t="str">
        <f>VLOOKUP(E110,'CAC DV GUI'!$C$5:$AF$401,27,0)</f>
        <v>Tốt</v>
      </c>
      <c r="AI110" s="241" t="str">
        <f>VLOOKUP(E110,'CAC DV GUI'!$C$5:$AF$401,28,0)</f>
        <v>Xuất sắc</v>
      </c>
      <c r="AJ110" s="241">
        <f>VLOOKUP(E110,'CAC DV GUI'!$C$5:$AF$401,29,0)</f>
        <v>0</v>
      </c>
      <c r="AK110" s="117"/>
      <c r="AL110" s="117"/>
      <c r="AM110" s="117" t="str">
        <f t="shared" si="8"/>
        <v>Xuất sắc</v>
      </c>
      <c r="AN110" s="117"/>
      <c r="AO110" s="557"/>
    </row>
    <row r="111" spans="1:41" s="72" customFormat="1" ht="24.95" customHeight="1" x14ac:dyDescent="0.25">
      <c r="A111" s="41">
        <f>IF(E111="","",SUBTOTAL(3,$E$8:E111))</f>
        <v>104</v>
      </c>
      <c r="B111" s="41">
        <f>COUNTIF($F$8:F111,F111)</f>
        <v>27</v>
      </c>
      <c r="C111" s="84" t="s">
        <v>649</v>
      </c>
      <c r="D111" s="76" t="s">
        <v>703</v>
      </c>
      <c r="E111" s="69" t="s">
        <v>704</v>
      </c>
      <c r="F111" s="654" t="s">
        <v>1028</v>
      </c>
      <c r="G111" s="55" t="s">
        <v>1014</v>
      </c>
      <c r="H111" s="7" t="s">
        <v>644</v>
      </c>
      <c r="I111" s="1" t="str">
        <f>VLOOKUP($E111,'[1]Gui chi Quynh'!$C$11:$E$397,3,0)</f>
        <v>A3</v>
      </c>
      <c r="J111" s="9">
        <f>VLOOKUP(I111,Sheet1!$B$2:$C$12,2,TRUE)</f>
        <v>8</v>
      </c>
      <c r="K111" s="1" t="str">
        <f>VLOOKUP($E111,'[2]Gui chi Quynh'!$C$11:$E$397,3,0)</f>
        <v>A2</v>
      </c>
      <c r="L111" s="9">
        <f>VLOOKUP(K111,Sheet1!$B$2:$C$12,2,TRUE)</f>
        <v>9</v>
      </c>
      <c r="M111" s="1" t="str">
        <f>VLOOKUP($E111,'[3]Gui chi Quynh'!$C$11:$E$396,3,0)</f>
        <v>A2</v>
      </c>
      <c r="N111" s="9">
        <f>VLOOKUP(M111,Sheet1!$B$2:$C$12,2,TRUE)</f>
        <v>9</v>
      </c>
      <c r="O111" s="1" t="str">
        <f>VLOOKUP($E111,'[4]Gui chi Quynh'!$C$11:$E$396,3,0)</f>
        <v>A3</v>
      </c>
      <c r="P111" s="9">
        <f>VLOOKUP(O111,Sheet1!$B$2:$C$12,2,TRUE)</f>
        <v>8</v>
      </c>
      <c r="Q111" s="1" t="str">
        <f>VLOOKUP($E111,'[5]Gui chi Quynh'!$C$11:$E$394,3,0)</f>
        <v>A1</v>
      </c>
      <c r="R111" s="9">
        <f>VLOOKUP(Q111,Sheet1!$B$2:$C$12,2,TRUE)</f>
        <v>10</v>
      </c>
      <c r="S111" s="1" t="str">
        <f>VLOOKUP($E111,'[6]Gui chi Quynh'!$C$11:$E$393,3,0)</f>
        <v>A2</v>
      </c>
      <c r="T111" s="9">
        <f>VLOOKUP(S111,Sheet1!$B$2:$C$12,2,TRUE)</f>
        <v>9</v>
      </c>
      <c r="U111" s="1" t="str">
        <f>VLOOKUP($E111,'[7]Gui chi Quynh'!$C$11:$E$392,3,0)</f>
        <v>A1</v>
      </c>
      <c r="V111" s="9">
        <f>VLOOKUP(U111,Sheet1!$B$2:$C$12,2,TRUE)</f>
        <v>10</v>
      </c>
      <c r="W111" s="1" t="str">
        <f>VLOOKUP($E111,'[8]Gui chi Quynh'!$C$11:$F$391,3,0)</f>
        <v>A1</v>
      </c>
      <c r="X111" s="9">
        <f>VLOOKUP(W111,Sheet1!$B$2:$C$12,2,TRUE)</f>
        <v>10</v>
      </c>
      <c r="Y111" s="1" t="str">
        <f>VLOOKUP($E111,'[9]Gui chi Quynh'!$C$11:$E$390,3,0)</f>
        <v>A2</v>
      </c>
      <c r="Z111" s="9">
        <f>VLOOKUP(Y111,Sheet1!$B$2:$C$12,2,TRUE)</f>
        <v>9</v>
      </c>
      <c r="AA111" s="1" t="str">
        <f>VLOOKUP($E111,'[10]Gui chi Quynh'!$C$11:$E$391,3,0)</f>
        <v>A3</v>
      </c>
      <c r="AB111" s="9">
        <f>VLOOKUP(AA111,Sheet1!$B$2:$C$12,2,TRUE)</f>
        <v>8</v>
      </c>
      <c r="AC111" s="241" t="str">
        <f>VLOOKUP(E111,Sheet2!$E$9:$AE$343,24,0)</f>
        <v>A3</v>
      </c>
      <c r="AD111" s="117">
        <f>VLOOKUP(AC111,Sheet1!$B$2:$C$12,2,TRUE)</f>
        <v>8</v>
      </c>
      <c r="AE111" s="241" t="str">
        <f>VLOOKUP(E111,Sheet2!$E$9:$AE$343,26,0)</f>
        <v>A4</v>
      </c>
      <c r="AF111" s="9">
        <f>VLOOKUP(AE111,Sheet1!$B$2:$C$12,2,TRUE)</f>
        <v>7</v>
      </c>
      <c r="AG111" s="169">
        <f t="shared" si="4"/>
        <v>8.75</v>
      </c>
      <c r="AH111" s="241" t="str">
        <f>VLOOKUP(E111,'CAC DV GUI'!$C$5:$AF$401,27,0)</f>
        <v>Xuất sắc</v>
      </c>
      <c r="AI111" s="241" t="str">
        <f>VLOOKUP(E111,'CAC DV GUI'!$C$5:$AF$401,28,0)</f>
        <v>Tốt</v>
      </c>
      <c r="AJ111" s="241">
        <f>VLOOKUP(E111,'CAC DV GUI'!$C$5:$AF$401,29,0)</f>
        <v>0</v>
      </c>
      <c r="AK111" s="117"/>
      <c r="AL111" s="117"/>
      <c r="AM111" s="117" t="str">
        <f t="shared" si="8"/>
        <v>Tốt</v>
      </c>
      <c r="AN111" s="117"/>
      <c r="AO111" s="558"/>
    </row>
    <row r="112" spans="1:41" s="72" customFormat="1" ht="24.95" customHeight="1" x14ac:dyDescent="0.25">
      <c r="A112" s="41">
        <f>IF(E112="","",SUBTOTAL(3,$E$8:E112))</f>
        <v>105</v>
      </c>
      <c r="B112" s="41">
        <f>COUNTIF($F$8:F112,F112)</f>
        <v>28</v>
      </c>
      <c r="C112" s="84" t="s">
        <v>649</v>
      </c>
      <c r="D112" s="76" t="s">
        <v>707</v>
      </c>
      <c r="E112" s="69" t="s">
        <v>708</v>
      </c>
      <c r="F112" s="654" t="s">
        <v>1028</v>
      </c>
      <c r="G112" s="55" t="s">
        <v>1014</v>
      </c>
      <c r="H112" s="7" t="s">
        <v>644</v>
      </c>
      <c r="I112" s="1" t="str">
        <f>VLOOKUP($E112,'[1]Gui chi Quynh'!$C$11:$E$397,3,0)</f>
        <v>A4</v>
      </c>
      <c r="J112" s="9">
        <f>VLOOKUP(I112,Sheet1!$B$2:$C$12,2,TRUE)</f>
        <v>7</v>
      </c>
      <c r="K112" s="1" t="str">
        <f>VLOOKUP($E112,'[2]Gui chi Quynh'!$C$11:$E$397,3,0)</f>
        <v>A4</v>
      </c>
      <c r="L112" s="9">
        <f>VLOOKUP(K112,Sheet1!$B$2:$C$12,2,TRUE)</f>
        <v>7</v>
      </c>
      <c r="M112" s="1" t="str">
        <f>VLOOKUP($E112,'[3]Gui chi Quynh'!$C$11:$E$396,3,0)</f>
        <v>A4</v>
      </c>
      <c r="N112" s="9">
        <f>VLOOKUP(M112,Sheet1!$B$2:$C$12,2,TRUE)</f>
        <v>7</v>
      </c>
      <c r="O112" s="1" t="str">
        <f>VLOOKUP($E112,'[4]Gui chi Quynh'!$C$11:$E$396,3,0)</f>
        <v>A4</v>
      </c>
      <c r="P112" s="9">
        <f>VLOOKUP(O112,Sheet1!$B$2:$C$12,2,TRUE)</f>
        <v>7</v>
      </c>
      <c r="Q112" s="1" t="str">
        <f>VLOOKUP($E112,'[5]Gui chi Quynh'!$C$11:$E$394,3,0)</f>
        <v>A4</v>
      </c>
      <c r="R112" s="9">
        <f>VLOOKUP(Q112,Sheet1!$B$2:$C$12,2,TRUE)</f>
        <v>7</v>
      </c>
      <c r="S112" s="1" t="str">
        <f>VLOOKUP($E112,'[6]Gui chi Quynh'!$C$11:$E$393,3,0)</f>
        <v>A3</v>
      </c>
      <c r="T112" s="9">
        <f>VLOOKUP(S112,Sheet1!$B$2:$C$12,2,TRUE)</f>
        <v>8</v>
      </c>
      <c r="U112" s="1" t="str">
        <f>VLOOKUP($E112,'[7]Gui chi Quynh'!$C$11:$E$392,3,0)</f>
        <v>A3</v>
      </c>
      <c r="V112" s="9">
        <f>VLOOKUP(U112,Sheet1!$B$2:$C$12,2,TRUE)</f>
        <v>8</v>
      </c>
      <c r="W112" s="1" t="str">
        <f>VLOOKUP($E112,'[8]Gui chi Quynh'!$C$11:$F$391,3,0)</f>
        <v>A3</v>
      </c>
      <c r="X112" s="9">
        <f>VLOOKUP(W112,Sheet1!$B$2:$C$12,2,TRUE)</f>
        <v>8</v>
      </c>
      <c r="Y112" s="1" t="str">
        <f>VLOOKUP($E112,'[9]Gui chi Quynh'!$C$11:$E$390,3,0)</f>
        <v>A3</v>
      </c>
      <c r="Z112" s="9">
        <f>VLOOKUP(Y112,Sheet1!$B$2:$C$12,2,TRUE)</f>
        <v>8</v>
      </c>
      <c r="AA112" s="1" t="str">
        <f>VLOOKUP($E112,'[10]Gui chi Quynh'!$C$11:$E$391,3,0)</f>
        <v>A2</v>
      </c>
      <c r="AB112" s="9">
        <f>VLOOKUP(AA112,Sheet1!$B$2:$C$12,2,TRUE)</f>
        <v>9</v>
      </c>
      <c r="AC112" s="241" t="str">
        <f>VLOOKUP(E112,Sheet2!$E$9:$AE$343,24,0)</f>
        <v>A3</v>
      </c>
      <c r="AD112" s="117">
        <f>VLOOKUP(AC112,Sheet1!$B$2:$C$12,2,TRUE)</f>
        <v>8</v>
      </c>
      <c r="AE112" s="241" t="str">
        <f>VLOOKUP(E112,Sheet2!$E$9:$AE$343,26,0)</f>
        <v>A2</v>
      </c>
      <c r="AF112" s="9">
        <f>VLOOKUP(AE112,Sheet1!$B$2:$C$12,2,TRUE)</f>
        <v>9</v>
      </c>
      <c r="AG112" s="169">
        <f t="shared" si="4"/>
        <v>7.75</v>
      </c>
      <c r="AH112" s="241" t="str">
        <f>VLOOKUP(E112,'CAC DV GUI'!$C$5:$AF$401,27,0)</f>
        <v>Tốt</v>
      </c>
      <c r="AI112" s="241" t="str">
        <f>VLOOKUP(E112,'CAC DV GUI'!$C$5:$AF$401,28,0)</f>
        <v>Tốt</v>
      </c>
      <c r="AJ112" s="241">
        <f>VLOOKUP(E112,'CAC DV GUI'!$C$5:$AF$401,29,0)</f>
        <v>0</v>
      </c>
      <c r="AK112" s="117"/>
      <c r="AL112" s="117"/>
      <c r="AM112" s="117" t="str">
        <f t="shared" si="8"/>
        <v>Tốt</v>
      </c>
      <c r="AN112" s="117"/>
      <c r="AO112" s="558"/>
    </row>
    <row r="113" spans="1:41" s="2" customFormat="1" ht="24.95" customHeight="1" x14ac:dyDescent="0.25">
      <c r="A113" s="41">
        <f>IF(E113="","",SUBTOTAL(3,$E$8:E113))</f>
        <v>106</v>
      </c>
      <c r="B113" s="41">
        <f>COUNTIF($F$8:F113,F113)</f>
        <v>1</v>
      </c>
      <c r="C113" s="43" t="s">
        <v>648</v>
      </c>
      <c r="D113" s="42" t="s">
        <v>5</v>
      </c>
      <c r="E113" s="32" t="s">
        <v>634</v>
      </c>
      <c r="F113" s="652" t="s">
        <v>1019</v>
      </c>
      <c r="G113" s="652" t="s">
        <v>1013</v>
      </c>
      <c r="H113" s="30" t="s">
        <v>643</v>
      </c>
      <c r="I113" s="1" t="str">
        <f>VLOOKUP($E113,'[1]Gui chi Quynh'!$C$11:$E$397,3,0)</f>
        <v>A2</v>
      </c>
      <c r="J113" s="9">
        <f>VLOOKUP(I113,Sheet1!$B$2:$C$12,2,TRUE)</f>
        <v>9</v>
      </c>
      <c r="K113" s="1" t="str">
        <f>VLOOKUP($E113,'[2]Gui chi Quynh'!$C$11:$E$397,3,0)</f>
        <v>A2</v>
      </c>
      <c r="L113" s="9">
        <f>VLOOKUP(K113,Sheet1!$B$2:$C$12,2,TRUE)</f>
        <v>9</v>
      </c>
      <c r="M113" s="1" t="str">
        <f>VLOOKUP($E113,'[3]Gui chi Quynh'!$C$11:$E$396,3,0)</f>
        <v>A2</v>
      </c>
      <c r="N113" s="9">
        <f>VLOOKUP(M113,Sheet1!$B$2:$C$12,2,TRUE)</f>
        <v>9</v>
      </c>
      <c r="O113" s="1" t="str">
        <f>VLOOKUP($E113,'[4]Gui chi Quynh'!$C$11:$E$396,3,0)</f>
        <v>A2</v>
      </c>
      <c r="P113" s="9">
        <f>VLOOKUP(O113,Sheet1!$B$2:$C$12,2,TRUE)</f>
        <v>9</v>
      </c>
      <c r="Q113" s="1" t="str">
        <f>VLOOKUP($E113,'[5]Gui chi Quynh'!$C$11:$E$394,3,0)</f>
        <v>A2</v>
      </c>
      <c r="R113" s="9">
        <f>VLOOKUP(Q113,Sheet1!$B$2:$C$12,2,TRUE)</f>
        <v>9</v>
      </c>
      <c r="S113" s="1" t="str">
        <f>VLOOKUP($E113,'[6]Gui chi Quynh'!$C$11:$E$393,3,0)</f>
        <v>A2</v>
      </c>
      <c r="T113" s="9">
        <f>VLOOKUP(S113,Sheet1!$B$2:$C$12,2,TRUE)</f>
        <v>9</v>
      </c>
      <c r="U113" s="1" t="str">
        <f>VLOOKUP($E113,'[7]Gui chi Quynh'!$C$11:$E$392,3,0)</f>
        <v>A2</v>
      </c>
      <c r="V113" s="9">
        <f>VLOOKUP(U113,Sheet1!$B$2:$C$12,2,TRUE)</f>
        <v>9</v>
      </c>
      <c r="W113" s="1" t="str">
        <f>VLOOKUP($E113,'[8]Gui chi Quynh'!$C$11:$F$391,3,0)</f>
        <v>A2</v>
      </c>
      <c r="X113" s="9">
        <f>VLOOKUP(W113,Sheet1!$B$2:$C$12,2,TRUE)</f>
        <v>9</v>
      </c>
      <c r="Y113" s="1" t="str">
        <f>VLOOKUP($E113,'[9]Gui chi Quynh'!$C$11:$E$390,3,0)</f>
        <v>A2</v>
      </c>
      <c r="Z113" s="9">
        <f>VLOOKUP(Y113,Sheet1!$B$2:$C$12,2,TRUE)</f>
        <v>9</v>
      </c>
      <c r="AA113" s="1" t="str">
        <f>VLOOKUP($E113,'[10]Gui chi Quynh'!$C$11:$E$391,3,0)</f>
        <v>A2</v>
      </c>
      <c r="AB113" s="9">
        <f>VLOOKUP(AA113,Sheet1!$B$2:$C$12,2,TRUE)</f>
        <v>9</v>
      </c>
      <c r="AC113" s="241" t="str">
        <f>VLOOKUP(E113,Sheet2!$E$9:$AE$343,24,0)</f>
        <v>A2</v>
      </c>
      <c r="AD113" s="117">
        <f>VLOOKUP(AC113,Sheet1!$B$2:$C$12,2,TRUE)</f>
        <v>9</v>
      </c>
      <c r="AE113" s="241" t="str">
        <f>VLOOKUP(E113,Sheet2!$E$9:$AE$343,26,0)</f>
        <v>C2</v>
      </c>
      <c r="AF113" s="9">
        <f>VLOOKUP(AE113,Sheet1!$B$2:$C$12,2,TRUE)</f>
        <v>3</v>
      </c>
      <c r="AG113" s="169">
        <f t="shared" si="4"/>
        <v>8.5</v>
      </c>
      <c r="AH113" s="241" t="str">
        <f>VLOOKUP(E113,'CAC DV GUI'!$C$5:$AF$401,27,0)</f>
        <v>Xuất sắc</v>
      </c>
      <c r="AI113" s="241" t="str">
        <f>VLOOKUP(E113,'CAC DV GUI'!$C$5:$AF$401,28,0)</f>
        <v>Xuất sắc</v>
      </c>
      <c r="AJ113" s="241">
        <f>VLOOKUP(E113,'CAC DV GUI'!$C$5:$AF$401,29,0)</f>
        <v>0</v>
      </c>
      <c r="AK113" s="117" t="s">
        <v>807</v>
      </c>
      <c r="AL113" s="117"/>
      <c r="AM113" s="117" t="s">
        <v>807</v>
      </c>
      <c r="AN113" s="117"/>
      <c r="AO113" s="556"/>
    </row>
    <row r="114" spans="1:41" s="2" customFormat="1" ht="24.95" customHeight="1" x14ac:dyDescent="0.25">
      <c r="A114" s="41">
        <f>IF(E114="","",SUBTOTAL(3,$E$8:E114))</f>
        <v>107</v>
      </c>
      <c r="B114" s="41">
        <f>COUNTIF($F$8:F114,F114)</f>
        <v>2</v>
      </c>
      <c r="C114" s="43" t="s">
        <v>648</v>
      </c>
      <c r="D114" s="42" t="s">
        <v>68</v>
      </c>
      <c r="E114" s="45" t="s">
        <v>410</v>
      </c>
      <c r="F114" s="55" t="s">
        <v>1019</v>
      </c>
      <c r="G114" s="652" t="s">
        <v>1013</v>
      </c>
      <c r="H114" s="105" t="s">
        <v>643</v>
      </c>
      <c r="I114" s="1" t="str">
        <f>VLOOKUP($E114,'[1]Gui chi Quynh'!$C$11:$E$397,3,0)</f>
        <v>A3</v>
      </c>
      <c r="J114" s="9">
        <f>VLOOKUP(I114,Sheet1!$B$2:$C$12,2,TRUE)</f>
        <v>8</v>
      </c>
      <c r="K114" s="1" t="str">
        <f>VLOOKUP($E114,'[2]Gui chi Quynh'!$C$11:$E$397,3,0)</f>
        <v>A3</v>
      </c>
      <c r="L114" s="9">
        <f>VLOOKUP(K114,Sheet1!$B$2:$C$12,2,TRUE)</f>
        <v>8</v>
      </c>
      <c r="M114" s="1" t="str">
        <f>VLOOKUP($E114,'[3]Gui chi Quynh'!$C$11:$E$396,3,0)</f>
        <v>A3</v>
      </c>
      <c r="N114" s="9">
        <f>VLOOKUP(M114,Sheet1!$B$2:$C$12,2,TRUE)</f>
        <v>8</v>
      </c>
      <c r="O114" s="1" t="str">
        <f>VLOOKUP($E114,'[4]Gui chi Quynh'!$C$11:$E$396,3,0)</f>
        <v>A2</v>
      </c>
      <c r="P114" s="9">
        <f>VLOOKUP(O114,Sheet1!$B$2:$C$12,2,TRUE)</f>
        <v>9</v>
      </c>
      <c r="Q114" s="1" t="str">
        <f>VLOOKUP($E114,'[5]Gui chi Quynh'!$C$11:$E$394,3,0)</f>
        <v>A4</v>
      </c>
      <c r="R114" s="9">
        <f>VLOOKUP(Q114,Sheet1!$B$2:$C$12,2,TRUE)</f>
        <v>7</v>
      </c>
      <c r="S114" s="1" t="str">
        <f>VLOOKUP($E114,'[6]Gui chi Quynh'!$C$11:$E$393,3,0)</f>
        <v>A2</v>
      </c>
      <c r="T114" s="9">
        <f>VLOOKUP(S114,Sheet1!$B$2:$C$12,2,TRUE)</f>
        <v>9</v>
      </c>
      <c r="U114" s="1" t="str">
        <f>VLOOKUP($E114,'[7]Gui chi Quynh'!$C$11:$E$392,3,0)</f>
        <v>A3</v>
      </c>
      <c r="V114" s="9">
        <f>VLOOKUP(U114,Sheet1!$B$2:$C$12,2,TRUE)</f>
        <v>8</v>
      </c>
      <c r="W114" s="1" t="str">
        <f>VLOOKUP($E114,'[8]Gui chi Quynh'!$C$11:$F$391,3,0)</f>
        <v>A4</v>
      </c>
      <c r="X114" s="9">
        <f>VLOOKUP(W114,Sheet1!$B$2:$C$12,2,TRUE)</f>
        <v>7</v>
      </c>
      <c r="Y114" s="1" t="str">
        <f>VLOOKUP($E114,'[9]Gui chi Quynh'!$C$11:$E$390,3,0)</f>
        <v>A2</v>
      </c>
      <c r="Z114" s="9">
        <f>VLOOKUP(Y114,Sheet1!$B$2:$C$12,2,TRUE)</f>
        <v>9</v>
      </c>
      <c r="AA114" s="1" t="str">
        <f>VLOOKUP($E114,'[10]Gui chi Quynh'!$C$11:$E$391,3,0)</f>
        <v>A3</v>
      </c>
      <c r="AB114" s="9">
        <f>VLOOKUP(AA114,Sheet1!$B$2:$C$12,2,TRUE)</f>
        <v>8</v>
      </c>
      <c r="AC114" s="241" t="str">
        <f>VLOOKUP(E114,Sheet2!$E$9:$AE$343,24,0)</f>
        <v>A2</v>
      </c>
      <c r="AD114" s="117">
        <f>VLOOKUP(AC114,Sheet1!$B$2:$C$12,2,TRUE)</f>
        <v>9</v>
      </c>
      <c r="AE114" s="241" t="str">
        <f>VLOOKUP(E114,Sheet2!$E$9:$AE$343,26,0)</f>
        <v>A4</v>
      </c>
      <c r="AF114" s="9">
        <f>VLOOKUP(AE114,Sheet1!$B$2:$C$12,2,TRUE)</f>
        <v>7</v>
      </c>
      <c r="AG114" s="169">
        <f t="shared" si="4"/>
        <v>8.0833333333333339</v>
      </c>
      <c r="AH114" s="241" t="str">
        <f>VLOOKUP(E114,'CAC DV GUI'!$C$5:$AF$401,27,0)</f>
        <v>Xuất sắc</v>
      </c>
      <c r="AI114" s="241" t="str">
        <f>VLOOKUP(E114,'CAC DV GUI'!$C$5:$AF$401,28,0)</f>
        <v>Xuất sắc</v>
      </c>
      <c r="AJ114" s="241">
        <f>VLOOKUP(E114,'CAC DV GUI'!$C$5:$AF$401,29,0)</f>
        <v>0</v>
      </c>
      <c r="AK114" s="117" t="s">
        <v>833</v>
      </c>
      <c r="AL114" s="117"/>
      <c r="AM114" s="117" t="s">
        <v>807</v>
      </c>
      <c r="AN114" s="117"/>
      <c r="AO114" s="556"/>
    </row>
    <row r="115" spans="1:41" s="2" customFormat="1" ht="24.95" customHeight="1" x14ac:dyDescent="0.25">
      <c r="A115" s="41">
        <f>IF(E115="","",SUBTOTAL(3,$E$8:E115))</f>
        <v>108</v>
      </c>
      <c r="B115" s="41">
        <f>COUNTIF($F$8:F115,F115)</f>
        <v>3</v>
      </c>
      <c r="C115" s="43" t="s">
        <v>649</v>
      </c>
      <c r="D115" s="20" t="s">
        <v>73</v>
      </c>
      <c r="E115" s="45" t="s">
        <v>420</v>
      </c>
      <c r="F115" s="55" t="s">
        <v>1019</v>
      </c>
      <c r="G115" s="55" t="s">
        <v>1014</v>
      </c>
      <c r="H115" s="9" t="s">
        <v>643</v>
      </c>
      <c r="I115" s="1" t="str">
        <f>VLOOKUP($E115,'[1]Gui chi Quynh'!$C$11:$E$397,3,0)</f>
        <v>A3</v>
      </c>
      <c r="J115" s="9">
        <f>VLOOKUP(I115,Sheet1!$B$2:$C$12,2,TRUE)</f>
        <v>8</v>
      </c>
      <c r="K115" s="1" t="s">
        <v>304</v>
      </c>
      <c r="L115" s="9">
        <f>VLOOKUP(K115,Sheet1!$B$2:$C$12,2,TRUE)</f>
        <v>7</v>
      </c>
      <c r="M115" s="1" t="str">
        <f>VLOOKUP($E115,'[3]Gui chi Quynh'!$C$11:$E$396,3,0)</f>
        <v>A3</v>
      </c>
      <c r="N115" s="9">
        <f>VLOOKUP(M115,Sheet1!$B$2:$C$12,2,TRUE)</f>
        <v>8</v>
      </c>
      <c r="O115" s="1" t="str">
        <f>VLOOKUP($E115,'[4]Gui chi Quynh'!$C$11:$E$396,3,0)</f>
        <v>A3</v>
      </c>
      <c r="P115" s="9">
        <f>VLOOKUP(O115,Sheet1!$B$2:$C$12,2,TRUE)</f>
        <v>8</v>
      </c>
      <c r="Q115" s="1" t="str">
        <f>VLOOKUP($E115,'[5]Gui chi Quynh'!$C$11:$E$394,3,0)</f>
        <v>A4</v>
      </c>
      <c r="R115" s="9">
        <f>VLOOKUP(Q115,Sheet1!$B$2:$C$12,2,TRUE)</f>
        <v>7</v>
      </c>
      <c r="S115" s="1" t="str">
        <f>VLOOKUP($E115,'[6]Gui chi Quynh'!$C$11:$E$393,3,0)</f>
        <v>A3</v>
      </c>
      <c r="T115" s="9">
        <f>VLOOKUP(S115,Sheet1!$B$2:$C$12,2,TRUE)</f>
        <v>8</v>
      </c>
      <c r="U115" s="1" t="str">
        <f>VLOOKUP($E115,'[7]Gui chi Quynh'!$C$11:$E$392,3,0)</f>
        <v>A2</v>
      </c>
      <c r="V115" s="9">
        <f>VLOOKUP(U115,Sheet1!$B$2:$C$12,2,TRUE)</f>
        <v>9</v>
      </c>
      <c r="W115" s="1" t="str">
        <f>VLOOKUP($E115,'[8]Gui chi Quynh'!$C$11:$F$391,3,0)</f>
        <v>A4</v>
      </c>
      <c r="X115" s="9">
        <f>VLOOKUP(W115,Sheet1!$B$2:$C$12,2,TRUE)</f>
        <v>7</v>
      </c>
      <c r="Y115" s="1" t="str">
        <f>VLOOKUP($E115,'[9]Gui chi Quynh'!$C$11:$E$390,3,0)</f>
        <v>A3</v>
      </c>
      <c r="Z115" s="9">
        <f>VLOOKUP(Y115,Sheet1!$B$2:$C$12,2,TRUE)</f>
        <v>8</v>
      </c>
      <c r="AA115" s="1" t="str">
        <f>VLOOKUP($E115,'[10]Gui chi Quynh'!$C$11:$E$391,3,0)</f>
        <v>A3</v>
      </c>
      <c r="AB115" s="9">
        <f>VLOOKUP(AA115,Sheet1!$B$2:$C$12,2,TRUE)</f>
        <v>8</v>
      </c>
      <c r="AC115" s="241" t="str">
        <f>VLOOKUP(E115,Sheet2!$E$9:$AE$343,24,0)</f>
        <v>A3</v>
      </c>
      <c r="AD115" s="117">
        <f>VLOOKUP(AC115,Sheet1!$B$2:$C$12,2,TRUE)</f>
        <v>8</v>
      </c>
      <c r="AE115" s="241" t="str">
        <f>VLOOKUP(E115,Sheet2!$E$9:$AE$343,26,0)</f>
        <v>A4</v>
      </c>
      <c r="AF115" s="9">
        <f>VLOOKUP(AE115,Sheet1!$B$2:$C$12,2,TRUE)</f>
        <v>7</v>
      </c>
      <c r="AG115" s="169">
        <f t="shared" si="4"/>
        <v>7.75</v>
      </c>
      <c r="AH115" s="241" t="str">
        <f>VLOOKUP(E115,'CAC DV GUI'!$C$5:$AF$401,27,0)</f>
        <v>Tốt</v>
      </c>
      <c r="AI115" s="241" t="str">
        <f>VLOOKUP(E115,'CAC DV GUI'!$C$5:$AF$401,28,0)</f>
        <v>Tốt</v>
      </c>
      <c r="AJ115" s="241">
        <f>VLOOKUP(E115,'CAC DV GUI'!$C$5:$AF$401,29,0)</f>
        <v>0</v>
      </c>
      <c r="AK115" s="117"/>
      <c r="AL115" s="117"/>
      <c r="AM115" s="117" t="str">
        <f t="shared" ref="AM115:AM133" si="9">AI115</f>
        <v>Tốt</v>
      </c>
      <c r="AN115" s="117"/>
      <c r="AO115" s="556"/>
    </row>
    <row r="116" spans="1:41" s="2" customFormat="1" ht="24.95" customHeight="1" x14ac:dyDescent="0.25">
      <c r="A116" s="41">
        <f>IF(E116="","",SUBTOTAL(3,$E$8:E116))</f>
        <v>109</v>
      </c>
      <c r="B116" s="41">
        <f>COUNTIF($F$8:F116,F116)</f>
        <v>4</v>
      </c>
      <c r="C116" s="43" t="s">
        <v>648</v>
      </c>
      <c r="D116" s="20" t="s">
        <v>74</v>
      </c>
      <c r="E116" s="45" t="s">
        <v>421</v>
      </c>
      <c r="F116" s="55" t="s">
        <v>1019</v>
      </c>
      <c r="G116" s="55" t="s">
        <v>1014</v>
      </c>
      <c r="H116" s="9" t="s">
        <v>643</v>
      </c>
      <c r="I116" s="1" t="str">
        <f>VLOOKUP($E116,'[1]Gui chi Quynh'!$C$11:$E$397,3,0)</f>
        <v>A4</v>
      </c>
      <c r="J116" s="9">
        <f>VLOOKUP(I116,Sheet1!$B$2:$C$12,2,TRUE)</f>
        <v>7</v>
      </c>
      <c r="K116" s="1" t="s">
        <v>304</v>
      </c>
      <c r="L116" s="9">
        <f>VLOOKUP(K116,Sheet1!$B$2:$C$12,2,TRUE)</f>
        <v>7</v>
      </c>
      <c r="M116" s="1" t="str">
        <f>VLOOKUP($E116,'[3]Gui chi Quynh'!$C$11:$E$396,3,0)</f>
        <v>A4</v>
      </c>
      <c r="N116" s="9">
        <f>VLOOKUP(M116,Sheet1!$B$2:$C$12,2,TRUE)</f>
        <v>7</v>
      </c>
      <c r="O116" s="1" t="str">
        <f>VLOOKUP($E116,'[4]Gui chi Quynh'!$C$11:$E$396,3,0)</f>
        <v>A4</v>
      </c>
      <c r="P116" s="9">
        <f>VLOOKUP(O116,Sheet1!$B$2:$C$12,2,TRUE)</f>
        <v>7</v>
      </c>
      <c r="Q116" s="1" t="str">
        <f>VLOOKUP($E116,'[5]Gui chi Quynh'!$C$11:$E$394,3,0)</f>
        <v>A4</v>
      </c>
      <c r="R116" s="9">
        <f>VLOOKUP(Q116,Sheet1!$B$2:$C$12,2,TRUE)</f>
        <v>7</v>
      </c>
      <c r="S116" s="1" t="str">
        <f>VLOOKUP($E116,'[6]Gui chi Quynh'!$C$11:$E$393,3,0)</f>
        <v>A4</v>
      </c>
      <c r="T116" s="9">
        <f>VLOOKUP(S116,Sheet1!$B$2:$C$12,2,TRUE)</f>
        <v>7</v>
      </c>
      <c r="U116" s="1" t="str">
        <f>VLOOKUP($E116,'[7]Gui chi Quynh'!$C$11:$E$392,3,0)</f>
        <v>A3</v>
      </c>
      <c r="V116" s="9">
        <f>VLOOKUP(U116,Sheet1!$B$2:$C$12,2,TRUE)</f>
        <v>8</v>
      </c>
      <c r="W116" s="1" t="str">
        <f>VLOOKUP($E116,'[8]Gui chi Quynh'!$C$11:$F$391,3,0)</f>
        <v>A4</v>
      </c>
      <c r="X116" s="9">
        <f>VLOOKUP(W116,Sheet1!$B$2:$C$12,2,TRUE)</f>
        <v>7</v>
      </c>
      <c r="Y116" s="1" t="str">
        <f>VLOOKUP($E116,'[9]Gui chi Quynh'!$C$11:$E$390,3,0)</f>
        <v>A3</v>
      </c>
      <c r="Z116" s="9">
        <f>VLOOKUP(Y116,Sheet1!$B$2:$C$12,2,TRUE)</f>
        <v>8</v>
      </c>
      <c r="AA116" s="1" t="str">
        <f>VLOOKUP($E116,'[10]Gui chi Quynh'!$C$11:$E$391,3,0)</f>
        <v>A3</v>
      </c>
      <c r="AB116" s="9">
        <f>VLOOKUP(AA116,Sheet1!$B$2:$C$12,2,TRUE)</f>
        <v>8</v>
      </c>
      <c r="AC116" s="241" t="str">
        <f>VLOOKUP(E116,Sheet2!$E$9:$AE$343,24,0)</f>
        <v>A3</v>
      </c>
      <c r="AD116" s="117">
        <f>VLOOKUP(AC116,Sheet1!$B$2:$C$12,2,TRUE)</f>
        <v>8</v>
      </c>
      <c r="AE116" s="241" t="str">
        <f>VLOOKUP(E116,Sheet2!$E$9:$AE$343,26,0)</f>
        <v>A3</v>
      </c>
      <c r="AF116" s="9">
        <f>VLOOKUP(AE116,Sheet1!$B$2:$C$12,2,TRUE)</f>
        <v>8</v>
      </c>
      <c r="AG116" s="169">
        <f t="shared" si="4"/>
        <v>7.416666666666667</v>
      </c>
      <c r="AH116" s="241" t="str">
        <f>VLOOKUP(E116,'CAC DV GUI'!$C$5:$AF$401,27,0)</f>
        <v>Tốt</v>
      </c>
      <c r="AI116" s="241" t="str">
        <f>VLOOKUP(E116,'CAC DV GUI'!$C$5:$AF$401,28,0)</f>
        <v>Tốt</v>
      </c>
      <c r="AJ116" s="241">
        <f>VLOOKUP(E116,'CAC DV GUI'!$C$5:$AF$401,29,0)</f>
        <v>0</v>
      </c>
      <c r="AK116" s="117"/>
      <c r="AL116" s="117"/>
      <c r="AM116" s="117" t="str">
        <f t="shared" si="9"/>
        <v>Tốt</v>
      </c>
      <c r="AN116" s="117"/>
      <c r="AO116" s="556"/>
    </row>
    <row r="117" spans="1:41" s="2" customFormat="1" ht="24.95" customHeight="1" x14ac:dyDescent="0.25">
      <c r="A117" s="41">
        <f>IF(E117="","",SUBTOTAL(3,$E$8:E117))</f>
        <v>110</v>
      </c>
      <c r="B117" s="41">
        <f>COUNTIF($F$8:F117,F117)</f>
        <v>5</v>
      </c>
      <c r="C117" s="43" t="s">
        <v>648</v>
      </c>
      <c r="D117" s="20" t="s">
        <v>72</v>
      </c>
      <c r="E117" s="45" t="s">
        <v>419</v>
      </c>
      <c r="F117" s="55" t="s">
        <v>1019</v>
      </c>
      <c r="G117" s="55" t="s">
        <v>1014</v>
      </c>
      <c r="H117" s="9" t="s">
        <v>643</v>
      </c>
      <c r="I117" s="1" t="str">
        <f>VLOOKUP($E117,'[1]Gui chi Quynh'!$C$11:$E$397,3,0)</f>
        <v>A3</v>
      </c>
      <c r="J117" s="9">
        <f>VLOOKUP(I117,Sheet1!$B$2:$C$12,2,TRUE)</f>
        <v>8</v>
      </c>
      <c r="K117" s="1" t="s">
        <v>304</v>
      </c>
      <c r="L117" s="9">
        <f>VLOOKUP(K117,Sheet1!$B$2:$C$12,2,TRUE)</f>
        <v>7</v>
      </c>
      <c r="M117" s="1" t="str">
        <f>VLOOKUP($E117,'[3]Gui chi Quynh'!$C$11:$E$396,3,0)</f>
        <v>A3</v>
      </c>
      <c r="N117" s="9">
        <f>VLOOKUP(M117,Sheet1!$B$2:$C$12,2,TRUE)</f>
        <v>8</v>
      </c>
      <c r="O117" s="1" t="str">
        <f>VLOOKUP($E117,'[4]Gui chi Quynh'!$C$11:$E$396,3,0)</f>
        <v>A3</v>
      </c>
      <c r="P117" s="9">
        <f>VLOOKUP(O117,Sheet1!$B$2:$C$12,2,TRUE)</f>
        <v>8</v>
      </c>
      <c r="Q117" s="1" t="str">
        <f>VLOOKUP($E117,'[5]Gui chi Quynh'!$C$11:$E$394,3,0)</f>
        <v>A4</v>
      </c>
      <c r="R117" s="9">
        <f>VLOOKUP(Q117,Sheet1!$B$2:$C$12,2,TRUE)</f>
        <v>7</v>
      </c>
      <c r="S117" s="1" t="str">
        <f>VLOOKUP($E117,'[6]Gui chi Quynh'!$C$11:$E$393,3,0)</f>
        <v>A2</v>
      </c>
      <c r="T117" s="9">
        <f>VLOOKUP(S117,Sheet1!$B$2:$C$12,2,TRUE)</f>
        <v>9</v>
      </c>
      <c r="U117" s="1" t="str">
        <f>VLOOKUP($E117,'[7]Gui chi Quynh'!$C$11:$E$392,3,0)</f>
        <v>A3</v>
      </c>
      <c r="V117" s="9">
        <f>VLOOKUP(U117,Sheet1!$B$2:$C$12,2,TRUE)</f>
        <v>8</v>
      </c>
      <c r="W117" s="1" t="str">
        <f>VLOOKUP($E117,'[8]Gui chi Quynh'!$C$11:$F$391,3,0)</f>
        <v>A4</v>
      </c>
      <c r="X117" s="9">
        <f>VLOOKUP(W117,Sheet1!$B$2:$C$12,2,TRUE)</f>
        <v>7</v>
      </c>
      <c r="Y117" s="1" t="str">
        <f>VLOOKUP($E117,'[9]Gui chi Quynh'!$C$11:$E$390,3,0)</f>
        <v>A4</v>
      </c>
      <c r="Z117" s="9">
        <f>VLOOKUP(Y117,Sheet1!$B$2:$C$12,2,TRUE)</f>
        <v>7</v>
      </c>
      <c r="AA117" s="1" t="str">
        <f>VLOOKUP($E117,'[10]Gui chi Quynh'!$C$11:$E$391,3,0)</f>
        <v>A4</v>
      </c>
      <c r="AB117" s="9">
        <f>VLOOKUP(AA117,Sheet1!$B$2:$C$12,2,TRUE)</f>
        <v>7</v>
      </c>
      <c r="AC117" s="241" t="str">
        <f>VLOOKUP(E117,Sheet2!$E$9:$AE$343,24,0)</f>
        <v>A4</v>
      </c>
      <c r="AD117" s="117">
        <f>VLOOKUP(AC117,Sheet1!$B$2:$C$12,2,TRUE)</f>
        <v>7</v>
      </c>
      <c r="AE117" s="241" t="str">
        <f>VLOOKUP(E117,Sheet2!$E$9:$AE$343,26,0)</f>
        <v>A4</v>
      </c>
      <c r="AF117" s="9">
        <f>VLOOKUP(AE117,Sheet1!$B$2:$C$12,2,TRUE)</f>
        <v>7</v>
      </c>
      <c r="AG117" s="169">
        <f t="shared" si="4"/>
        <v>7.5</v>
      </c>
      <c r="AH117" s="241" t="str">
        <f>VLOOKUP(E117,'CAC DV GUI'!$C$5:$AF$401,27,0)</f>
        <v>Tốt</v>
      </c>
      <c r="AI117" s="241" t="str">
        <f>VLOOKUP(E117,'CAC DV GUI'!$C$5:$AF$401,28,0)</f>
        <v>Tốt</v>
      </c>
      <c r="AJ117" s="241">
        <f>VLOOKUP(E117,'CAC DV GUI'!$C$5:$AF$401,29,0)</f>
        <v>0</v>
      </c>
      <c r="AK117" s="117"/>
      <c r="AL117" s="117"/>
      <c r="AM117" s="117" t="str">
        <f t="shared" si="9"/>
        <v>Tốt</v>
      </c>
      <c r="AN117" s="117"/>
      <c r="AO117" s="556"/>
    </row>
    <row r="118" spans="1:41" s="2" customFormat="1" ht="24.95" customHeight="1" x14ac:dyDescent="0.25">
      <c r="A118" s="41">
        <f>IF(E118="","",SUBTOTAL(3,$E$8:E118))</f>
        <v>111</v>
      </c>
      <c r="B118" s="41">
        <f>COUNTIF($F$8:F118,F118)</f>
        <v>6</v>
      </c>
      <c r="C118" s="43" t="s">
        <v>649</v>
      </c>
      <c r="D118" s="20" t="s">
        <v>71</v>
      </c>
      <c r="E118" s="45" t="s">
        <v>418</v>
      </c>
      <c r="F118" s="55" t="s">
        <v>1019</v>
      </c>
      <c r="G118" s="55" t="s">
        <v>1014</v>
      </c>
      <c r="H118" s="9" t="s">
        <v>643</v>
      </c>
      <c r="I118" s="1" t="str">
        <f>VLOOKUP($E118,'[1]Gui chi Quynh'!$C$11:$E$397,3,0)</f>
        <v>A4</v>
      </c>
      <c r="J118" s="9">
        <f>VLOOKUP(I118,Sheet1!$B$2:$C$12,2,TRUE)</f>
        <v>7</v>
      </c>
      <c r="K118" s="1" t="s">
        <v>304</v>
      </c>
      <c r="L118" s="9">
        <f>VLOOKUP(K118,Sheet1!$B$2:$C$12,2,TRUE)</f>
        <v>7</v>
      </c>
      <c r="M118" s="1" t="str">
        <f>VLOOKUP($E118,'[3]Gui chi Quynh'!$C$11:$E$396,3,0)</f>
        <v>A3</v>
      </c>
      <c r="N118" s="9">
        <f>VLOOKUP(M118,Sheet1!$B$2:$C$12,2,TRUE)</f>
        <v>8</v>
      </c>
      <c r="O118" s="1" t="str">
        <f>VLOOKUP($E118,'[4]Gui chi Quynh'!$C$11:$E$396,3,0)</f>
        <v>A3</v>
      </c>
      <c r="P118" s="9">
        <f>VLOOKUP(O118,Sheet1!$B$2:$C$12,2,TRUE)</f>
        <v>8</v>
      </c>
      <c r="Q118" s="1" t="str">
        <f>VLOOKUP($E118,'[5]Gui chi Quynh'!$C$11:$E$394,3,0)</f>
        <v>A3</v>
      </c>
      <c r="R118" s="9">
        <f>VLOOKUP(Q118,Sheet1!$B$2:$C$12,2,TRUE)</f>
        <v>8</v>
      </c>
      <c r="S118" s="1" t="str">
        <f>VLOOKUP($E118,'[6]Gui chi Quynh'!$C$11:$E$393,3,0)</f>
        <v>A3</v>
      </c>
      <c r="T118" s="9">
        <f>VLOOKUP(S118,Sheet1!$B$2:$C$12,2,TRUE)</f>
        <v>8</v>
      </c>
      <c r="U118" s="1" t="str">
        <f>VLOOKUP($E118,'[7]Gui chi Quynh'!$C$11:$E$392,3,0)</f>
        <v>A3</v>
      </c>
      <c r="V118" s="9">
        <f>VLOOKUP(U118,Sheet1!$B$2:$C$12,2,TRUE)</f>
        <v>8</v>
      </c>
      <c r="W118" s="1" t="str">
        <f>VLOOKUP($E118,'[8]Gui chi Quynh'!$C$11:$F$391,3,0)</f>
        <v>A4</v>
      </c>
      <c r="X118" s="9">
        <f>VLOOKUP(W118,Sheet1!$B$2:$C$12,2,TRUE)</f>
        <v>7</v>
      </c>
      <c r="Y118" s="1" t="str">
        <f>VLOOKUP($E118,'[9]Gui chi Quynh'!$C$11:$E$390,3,0)</f>
        <v>A4</v>
      </c>
      <c r="Z118" s="9">
        <f>VLOOKUP(Y118,Sheet1!$B$2:$C$12,2,TRUE)</f>
        <v>7</v>
      </c>
      <c r="AA118" s="1" t="str">
        <f>VLOOKUP($E118,'[10]Gui chi Quynh'!$C$11:$E$391,3,0)</f>
        <v>A4</v>
      </c>
      <c r="AB118" s="9">
        <f>VLOOKUP(AA118,Sheet1!$B$2:$C$12,2,TRUE)</f>
        <v>7</v>
      </c>
      <c r="AC118" s="241" t="str">
        <f>VLOOKUP(E118,Sheet2!$E$9:$AE$343,24,0)</f>
        <v>A4</v>
      </c>
      <c r="AD118" s="117">
        <f>VLOOKUP(AC118,Sheet1!$B$2:$C$12,2,TRUE)</f>
        <v>7</v>
      </c>
      <c r="AE118" s="241" t="str">
        <f>VLOOKUP(E118,Sheet2!$E$9:$AE$343,26,0)</f>
        <v>A4</v>
      </c>
      <c r="AF118" s="9">
        <f>VLOOKUP(AE118,Sheet1!$B$2:$C$12,2,TRUE)</f>
        <v>7</v>
      </c>
      <c r="AG118" s="169">
        <f t="shared" si="4"/>
        <v>7.416666666666667</v>
      </c>
      <c r="AH118" s="241" t="str">
        <f>VLOOKUP(E118,'CAC DV GUI'!$C$5:$AF$401,27,0)</f>
        <v>Tốt</v>
      </c>
      <c r="AI118" s="241" t="str">
        <f>VLOOKUP(E118,'CAC DV GUI'!$C$5:$AF$401,28,0)</f>
        <v>Tốt</v>
      </c>
      <c r="AJ118" s="241">
        <f>VLOOKUP(E118,'CAC DV GUI'!$C$5:$AF$401,29,0)</f>
        <v>0</v>
      </c>
      <c r="AK118" s="117"/>
      <c r="AL118" s="117"/>
      <c r="AM118" s="117" t="str">
        <f t="shared" si="9"/>
        <v>Tốt</v>
      </c>
      <c r="AN118" s="117"/>
      <c r="AO118" s="556"/>
    </row>
    <row r="119" spans="1:41" s="2" customFormat="1" ht="24.95" customHeight="1" x14ac:dyDescent="0.25">
      <c r="A119" s="41">
        <f>IF(E119="","",SUBTOTAL(3,$E$8:E119))</f>
        <v>112</v>
      </c>
      <c r="B119" s="41">
        <f>COUNTIF($F$8:F119,F119)</f>
        <v>7</v>
      </c>
      <c r="C119" s="43" t="s">
        <v>649</v>
      </c>
      <c r="D119" s="20" t="s">
        <v>65</v>
      </c>
      <c r="E119" s="43" t="s">
        <v>413</v>
      </c>
      <c r="F119" s="55" t="s">
        <v>1019</v>
      </c>
      <c r="G119" s="55" t="s">
        <v>1014</v>
      </c>
      <c r="H119" s="9" t="s">
        <v>643</v>
      </c>
      <c r="I119" s="1" t="str">
        <f>VLOOKUP($E119,'[1]Gui chi Quynh'!$C$11:$E$397,3,0)</f>
        <v>A4</v>
      </c>
      <c r="J119" s="9">
        <f>VLOOKUP(I119,Sheet1!$B$2:$C$12,2,TRUE)</f>
        <v>7</v>
      </c>
      <c r="K119" s="1" t="s">
        <v>304</v>
      </c>
      <c r="L119" s="9">
        <f>VLOOKUP(K119,Sheet1!$B$2:$C$12,2,TRUE)</f>
        <v>7</v>
      </c>
      <c r="M119" s="1" t="str">
        <f>VLOOKUP($E119,'[3]Gui chi Quynh'!$C$11:$E$396,3,0)</f>
        <v>A4</v>
      </c>
      <c r="N119" s="9">
        <f>VLOOKUP(M119,Sheet1!$B$2:$C$12,2,TRUE)</f>
        <v>7</v>
      </c>
      <c r="O119" s="1" t="str">
        <f>VLOOKUP($E119,'[4]Gui chi Quynh'!$C$11:$E$396,3,0)</f>
        <v>A3</v>
      </c>
      <c r="P119" s="9">
        <f>VLOOKUP(O119,Sheet1!$B$2:$C$12,2,TRUE)</f>
        <v>8</v>
      </c>
      <c r="Q119" s="1" t="str">
        <f>VLOOKUP($E119,'[5]Gui chi Quynh'!$C$11:$E$394,3,0)</f>
        <v>A4</v>
      </c>
      <c r="R119" s="9">
        <f>VLOOKUP(Q119,Sheet1!$B$2:$C$12,2,TRUE)</f>
        <v>7</v>
      </c>
      <c r="S119" s="1" t="str">
        <f>VLOOKUP($E119,'[6]Gui chi Quynh'!$C$11:$E$393,3,0)</f>
        <v>A3</v>
      </c>
      <c r="T119" s="9">
        <f>VLOOKUP(S119,Sheet1!$B$2:$C$12,2,TRUE)</f>
        <v>8</v>
      </c>
      <c r="U119" s="1" t="str">
        <f>VLOOKUP($E119,'[7]Gui chi Quynh'!$C$11:$E$392,3,0)</f>
        <v>A3</v>
      </c>
      <c r="V119" s="9">
        <f>VLOOKUP(U119,Sheet1!$B$2:$C$12,2,TRUE)</f>
        <v>8</v>
      </c>
      <c r="W119" s="1" t="str">
        <f>VLOOKUP($E119,'[8]Gui chi Quynh'!$C$11:$F$391,3,0)</f>
        <v>A4</v>
      </c>
      <c r="X119" s="9">
        <f>VLOOKUP(W119,Sheet1!$B$2:$C$12,2,TRUE)</f>
        <v>7</v>
      </c>
      <c r="Y119" s="1" t="str">
        <f>VLOOKUP($E119,'[9]Gui chi Quynh'!$C$11:$E$390,3,0)</f>
        <v>A4</v>
      </c>
      <c r="Z119" s="9">
        <f>VLOOKUP(Y119,Sheet1!$B$2:$C$12,2,TRUE)</f>
        <v>7</v>
      </c>
      <c r="AA119" s="1" t="str">
        <f>VLOOKUP($E119,'[10]Gui chi Quynh'!$C$11:$E$391,3,0)</f>
        <v>A4</v>
      </c>
      <c r="AB119" s="9">
        <f>VLOOKUP(AA119,Sheet1!$B$2:$C$12,2,TRUE)</f>
        <v>7</v>
      </c>
      <c r="AC119" s="241" t="str">
        <f>VLOOKUP(E119,Sheet2!$E$9:$AE$343,24,0)</f>
        <v>A4</v>
      </c>
      <c r="AD119" s="117">
        <f>VLOOKUP(AC119,Sheet1!$B$2:$C$12,2,TRUE)</f>
        <v>7</v>
      </c>
      <c r="AE119" s="241" t="str">
        <f>VLOOKUP(E119,Sheet2!$E$9:$AE$343,26,0)</f>
        <v>A4</v>
      </c>
      <c r="AF119" s="9">
        <f>VLOOKUP(AE119,Sheet1!$B$2:$C$12,2,TRUE)</f>
        <v>7</v>
      </c>
      <c r="AG119" s="169">
        <f t="shared" si="4"/>
        <v>7.25</v>
      </c>
      <c r="AH119" s="241" t="str">
        <f>VLOOKUP(E119,'CAC DV GUI'!$C$5:$AF$401,27,0)</f>
        <v>Tốt</v>
      </c>
      <c r="AI119" s="241" t="str">
        <f>VLOOKUP(E119,'CAC DV GUI'!$C$5:$AF$401,28,0)</f>
        <v>Tốt</v>
      </c>
      <c r="AJ119" s="241">
        <f>VLOOKUP(E119,'CAC DV GUI'!$C$5:$AF$401,29,0)</f>
        <v>0</v>
      </c>
      <c r="AK119" s="117"/>
      <c r="AL119" s="117"/>
      <c r="AM119" s="117" t="str">
        <f t="shared" si="9"/>
        <v>Tốt</v>
      </c>
      <c r="AN119" s="117"/>
      <c r="AO119" s="556"/>
    </row>
    <row r="120" spans="1:41" s="2" customFormat="1" ht="24.95" customHeight="1" x14ac:dyDescent="0.25">
      <c r="A120" s="41">
        <f>IF(E120="","",SUBTOTAL(3,$E$8:E120))</f>
        <v>113</v>
      </c>
      <c r="B120" s="41">
        <f>COUNTIF($F$8:F120,F120)</f>
        <v>8</v>
      </c>
      <c r="C120" s="43" t="s">
        <v>649</v>
      </c>
      <c r="D120" s="20" t="s">
        <v>66</v>
      </c>
      <c r="E120" s="45" t="s">
        <v>414</v>
      </c>
      <c r="F120" s="55" t="s">
        <v>1019</v>
      </c>
      <c r="G120" s="55" t="s">
        <v>1014</v>
      </c>
      <c r="H120" s="9" t="s">
        <v>643</v>
      </c>
      <c r="I120" s="1" t="str">
        <f>VLOOKUP($E120,'[1]Gui chi Quynh'!$C$11:$E$397,3,0)</f>
        <v>A4</v>
      </c>
      <c r="J120" s="9">
        <f>VLOOKUP(I120,Sheet1!$B$2:$C$12,2,TRUE)</f>
        <v>7</v>
      </c>
      <c r="K120" s="1" t="s">
        <v>304</v>
      </c>
      <c r="L120" s="9">
        <f>VLOOKUP(K120,Sheet1!$B$2:$C$12,2,TRUE)</f>
        <v>7</v>
      </c>
      <c r="M120" s="1" t="str">
        <f>VLOOKUP($E120,'[3]Gui chi Quynh'!$C$11:$E$396,3,0)</f>
        <v>A3</v>
      </c>
      <c r="N120" s="9">
        <f>VLOOKUP(M120,Sheet1!$B$2:$C$12,2,TRUE)</f>
        <v>8</v>
      </c>
      <c r="O120" s="1" t="str">
        <f>VLOOKUP($E120,'[4]Gui chi Quynh'!$C$11:$E$396,3,0)</f>
        <v>A2</v>
      </c>
      <c r="P120" s="9">
        <f>VLOOKUP(O120,Sheet1!$B$2:$C$12,2,TRUE)</f>
        <v>9</v>
      </c>
      <c r="Q120" s="1" t="str">
        <f>VLOOKUP($E120,'[5]Gui chi Quynh'!$C$11:$E$394,3,0)</f>
        <v>A4</v>
      </c>
      <c r="R120" s="9">
        <f>VLOOKUP(Q120,Sheet1!$B$2:$C$12,2,TRUE)</f>
        <v>7</v>
      </c>
      <c r="S120" s="1" t="str">
        <f>VLOOKUP($E120,'[6]Gui chi Quynh'!$C$11:$E$393,3,0)</f>
        <v>A3</v>
      </c>
      <c r="T120" s="9">
        <f>VLOOKUP(S120,Sheet1!$B$2:$C$12,2,TRUE)</f>
        <v>8</v>
      </c>
      <c r="U120" s="1" t="str">
        <f>VLOOKUP($E120,'[7]Gui chi Quynh'!$C$11:$E$392,3,0)</f>
        <v>A3</v>
      </c>
      <c r="V120" s="9">
        <f>VLOOKUP(U120,Sheet1!$B$2:$C$12,2,TRUE)</f>
        <v>8</v>
      </c>
      <c r="W120" s="1" t="str">
        <f>VLOOKUP($E120,'[8]Gui chi Quynh'!$C$11:$F$391,3,0)</f>
        <v>A4</v>
      </c>
      <c r="X120" s="9">
        <f>VLOOKUP(W120,Sheet1!$B$2:$C$12,2,TRUE)</f>
        <v>7</v>
      </c>
      <c r="Y120" s="1" t="str">
        <f>VLOOKUP($E120,'[9]Gui chi Quynh'!$C$11:$E$390,3,0)</f>
        <v>A4</v>
      </c>
      <c r="Z120" s="9">
        <f>VLOOKUP(Y120,Sheet1!$B$2:$C$12,2,TRUE)</f>
        <v>7</v>
      </c>
      <c r="AA120" s="1" t="str">
        <f>VLOOKUP($E120,'[10]Gui chi Quynh'!$C$11:$E$391,3,0)</f>
        <v>A4</v>
      </c>
      <c r="AB120" s="9">
        <f>VLOOKUP(AA120,Sheet1!$B$2:$C$12,2,TRUE)</f>
        <v>7</v>
      </c>
      <c r="AC120" s="241" t="str">
        <f>VLOOKUP(E120,Sheet2!$E$9:$AE$343,24,0)</f>
        <v>A3</v>
      </c>
      <c r="AD120" s="117">
        <f>VLOOKUP(AC120,Sheet1!$B$2:$C$12,2,TRUE)</f>
        <v>8</v>
      </c>
      <c r="AE120" s="241" t="str">
        <f>VLOOKUP(E120,Sheet2!$E$9:$AE$343,26,0)</f>
        <v>A4</v>
      </c>
      <c r="AF120" s="9">
        <f>VLOOKUP(AE120,Sheet1!$B$2:$C$12,2,TRUE)</f>
        <v>7</v>
      </c>
      <c r="AG120" s="169">
        <f t="shared" si="4"/>
        <v>7.5</v>
      </c>
      <c r="AH120" s="241" t="str">
        <f>VLOOKUP(E120,'CAC DV GUI'!$C$5:$AF$401,27,0)</f>
        <v>Tốt</v>
      </c>
      <c r="AI120" s="241" t="str">
        <f>VLOOKUP(E120,'CAC DV GUI'!$C$5:$AF$401,28,0)</f>
        <v>Tốt</v>
      </c>
      <c r="AJ120" s="241">
        <f>VLOOKUP(E120,'CAC DV GUI'!$C$5:$AF$401,29,0)</f>
        <v>0</v>
      </c>
      <c r="AK120" s="117"/>
      <c r="AL120" s="117"/>
      <c r="AM120" s="117" t="str">
        <f t="shared" si="9"/>
        <v>Tốt</v>
      </c>
      <c r="AN120" s="117"/>
      <c r="AO120" s="556"/>
    </row>
    <row r="121" spans="1:41" s="2" customFormat="1" ht="24.95" customHeight="1" x14ac:dyDescent="0.25">
      <c r="A121" s="41">
        <f>IF(E121="","",SUBTOTAL(3,$E$8:E121))</f>
        <v>114</v>
      </c>
      <c r="B121" s="41">
        <f>COUNTIF($F$8:F121,F121)</f>
        <v>9</v>
      </c>
      <c r="C121" s="43" t="s">
        <v>648</v>
      </c>
      <c r="D121" s="20" t="s">
        <v>67</v>
      </c>
      <c r="E121" s="45" t="s">
        <v>415</v>
      </c>
      <c r="F121" s="55" t="s">
        <v>1019</v>
      </c>
      <c r="G121" s="55" t="s">
        <v>1014</v>
      </c>
      <c r="H121" s="9" t="s">
        <v>643</v>
      </c>
      <c r="I121" s="1" t="str">
        <f>VLOOKUP($E121,'[1]Gui chi Quynh'!$C$11:$E$397,3,0)</f>
        <v>A4</v>
      </c>
      <c r="J121" s="9">
        <f>VLOOKUP(I121,Sheet1!$B$2:$C$12,2,TRUE)</f>
        <v>7</v>
      </c>
      <c r="K121" s="1" t="s">
        <v>304</v>
      </c>
      <c r="L121" s="9">
        <f>VLOOKUP(K121,Sheet1!$B$2:$C$12,2,TRUE)</f>
        <v>7</v>
      </c>
      <c r="M121" s="1" t="str">
        <f>VLOOKUP($E121,'[3]Gui chi Quynh'!$C$11:$E$396,3,0)</f>
        <v>A3</v>
      </c>
      <c r="N121" s="9">
        <f>VLOOKUP(M121,Sheet1!$B$2:$C$12,2,TRUE)</f>
        <v>8</v>
      </c>
      <c r="O121" s="1" t="str">
        <f>VLOOKUP($E121,'[4]Gui chi Quynh'!$C$11:$E$396,3,0)</f>
        <v>A2</v>
      </c>
      <c r="P121" s="9">
        <f>VLOOKUP(O121,Sheet1!$B$2:$C$12,2,TRUE)</f>
        <v>9</v>
      </c>
      <c r="Q121" s="1" t="str">
        <f>VLOOKUP($E121,'[5]Gui chi Quynh'!$C$11:$E$394,3,0)</f>
        <v>A4</v>
      </c>
      <c r="R121" s="9">
        <f>VLOOKUP(Q121,Sheet1!$B$2:$C$12,2,TRUE)</f>
        <v>7</v>
      </c>
      <c r="S121" s="1" t="str">
        <f>VLOOKUP($E121,'[6]Gui chi Quynh'!$C$11:$E$393,3,0)</f>
        <v>A3</v>
      </c>
      <c r="T121" s="9">
        <f>VLOOKUP(S121,Sheet1!$B$2:$C$12,2,TRUE)</f>
        <v>8</v>
      </c>
      <c r="U121" s="1" t="str">
        <f>VLOOKUP($E121,'[7]Gui chi Quynh'!$C$11:$E$392,3,0)</f>
        <v>A3</v>
      </c>
      <c r="V121" s="9">
        <f>VLOOKUP(U121,Sheet1!$B$2:$C$12,2,TRUE)</f>
        <v>8</v>
      </c>
      <c r="W121" s="1" t="str">
        <f>VLOOKUP($E121,'[8]Gui chi Quynh'!$C$11:$F$391,3,0)</f>
        <v>A4</v>
      </c>
      <c r="X121" s="9">
        <f>VLOOKUP(W121,Sheet1!$B$2:$C$12,2,TRUE)</f>
        <v>7</v>
      </c>
      <c r="Y121" s="1" t="str">
        <f>VLOOKUP($E121,'[9]Gui chi Quynh'!$C$11:$E$390,3,0)</f>
        <v>A3</v>
      </c>
      <c r="Z121" s="9">
        <f>VLOOKUP(Y121,Sheet1!$B$2:$C$12,2,TRUE)</f>
        <v>8</v>
      </c>
      <c r="AA121" s="1" t="str">
        <f>VLOOKUP($E121,'[10]Gui chi Quynh'!$C$11:$E$391,3,0)</f>
        <v>A4</v>
      </c>
      <c r="AB121" s="9">
        <f>VLOOKUP(AA121,Sheet1!$B$2:$C$12,2,TRUE)</f>
        <v>7</v>
      </c>
      <c r="AC121" s="241" t="str">
        <f>VLOOKUP(E121,Sheet2!$E$9:$AE$343,24,0)</f>
        <v>A3</v>
      </c>
      <c r="AD121" s="117">
        <f>VLOOKUP(AC121,Sheet1!$B$2:$C$12,2,TRUE)</f>
        <v>8</v>
      </c>
      <c r="AE121" s="241" t="str">
        <f>VLOOKUP(E121,Sheet2!$E$9:$AE$343,26,0)</f>
        <v>A4</v>
      </c>
      <c r="AF121" s="9">
        <f>VLOOKUP(AE121,Sheet1!$B$2:$C$12,2,TRUE)</f>
        <v>7</v>
      </c>
      <c r="AG121" s="169">
        <f t="shared" si="4"/>
        <v>7.583333333333333</v>
      </c>
      <c r="AH121" s="241" t="str">
        <f>VLOOKUP(E121,'CAC DV GUI'!$C$5:$AF$401,27,0)</f>
        <v>Tốt</v>
      </c>
      <c r="AI121" s="241" t="str">
        <f>VLOOKUP(E121,'CAC DV GUI'!$C$5:$AF$401,28,0)</f>
        <v>Tốt</v>
      </c>
      <c r="AJ121" s="241">
        <f>VLOOKUP(E121,'CAC DV GUI'!$C$5:$AF$401,29,0)</f>
        <v>0</v>
      </c>
      <c r="AK121" s="117"/>
      <c r="AL121" s="117"/>
      <c r="AM121" s="117" t="str">
        <f t="shared" si="9"/>
        <v>Tốt</v>
      </c>
      <c r="AN121" s="117"/>
      <c r="AO121" s="556"/>
    </row>
    <row r="122" spans="1:41" s="2" customFormat="1" ht="24.95" customHeight="1" x14ac:dyDescent="0.25">
      <c r="A122" s="41">
        <f>IF(E122="","",SUBTOTAL(3,$E$8:E122))</f>
        <v>115</v>
      </c>
      <c r="B122" s="41">
        <f>COUNTIF($F$8:F122,F122)</f>
        <v>10</v>
      </c>
      <c r="C122" s="43" t="s">
        <v>648</v>
      </c>
      <c r="D122" s="20" t="s">
        <v>69</v>
      </c>
      <c r="E122" s="45" t="s">
        <v>416</v>
      </c>
      <c r="F122" s="55" t="s">
        <v>1019</v>
      </c>
      <c r="G122" s="55" t="s">
        <v>1014</v>
      </c>
      <c r="H122" s="9" t="s">
        <v>643</v>
      </c>
      <c r="I122" s="1" t="str">
        <f>VLOOKUP($E122,'[1]Gui chi Quynh'!$C$11:$E$397,3,0)</f>
        <v>A4</v>
      </c>
      <c r="J122" s="9">
        <f>VLOOKUP(I122,Sheet1!$B$2:$C$12,2,TRUE)</f>
        <v>7</v>
      </c>
      <c r="K122" s="1" t="s">
        <v>304</v>
      </c>
      <c r="L122" s="9">
        <f>VLOOKUP(K122,Sheet1!$B$2:$C$12,2,TRUE)</f>
        <v>7</v>
      </c>
      <c r="M122" s="1" t="str">
        <f>VLOOKUP($E122,'[3]Gui chi Quynh'!$C$11:$E$396,3,0)</f>
        <v>A4</v>
      </c>
      <c r="N122" s="9">
        <f>VLOOKUP(M122,Sheet1!$B$2:$C$12,2,TRUE)</f>
        <v>7</v>
      </c>
      <c r="O122" s="1" t="str">
        <f>VLOOKUP($E122,'[4]Gui chi Quynh'!$C$11:$E$396,3,0)</f>
        <v>A3</v>
      </c>
      <c r="P122" s="9">
        <f>VLOOKUP(O122,Sheet1!$B$2:$C$12,2,TRUE)</f>
        <v>8</v>
      </c>
      <c r="Q122" s="1" t="str">
        <f>VLOOKUP($E122,'[5]Gui chi Quynh'!$C$11:$E$394,3,0)</f>
        <v>A4</v>
      </c>
      <c r="R122" s="9">
        <f>VLOOKUP(Q122,Sheet1!$B$2:$C$12,2,TRUE)</f>
        <v>7</v>
      </c>
      <c r="S122" s="1" t="str">
        <f>VLOOKUP($E122,'[6]Gui chi Quynh'!$C$11:$E$393,3,0)</f>
        <v>A4</v>
      </c>
      <c r="T122" s="9">
        <f>VLOOKUP(S122,Sheet1!$B$2:$C$12,2,TRUE)</f>
        <v>7</v>
      </c>
      <c r="U122" s="1" t="str">
        <f>VLOOKUP($E122,'[7]Gui chi Quynh'!$C$11:$E$392,3,0)</f>
        <v>A3</v>
      </c>
      <c r="V122" s="9">
        <f>VLOOKUP(U122,Sheet1!$B$2:$C$12,2,TRUE)</f>
        <v>8</v>
      </c>
      <c r="W122" s="1" t="str">
        <f>VLOOKUP($E122,'[8]Gui chi Quynh'!$C$11:$F$391,3,0)</f>
        <v>A4</v>
      </c>
      <c r="X122" s="9">
        <f>VLOOKUP(W122,Sheet1!$B$2:$C$12,2,TRUE)</f>
        <v>7</v>
      </c>
      <c r="Y122" s="1" t="str">
        <f>VLOOKUP($E122,'[9]Gui chi Quynh'!$C$11:$E$390,3,0)</f>
        <v>A4</v>
      </c>
      <c r="Z122" s="9">
        <f>VLOOKUP(Y122,Sheet1!$B$2:$C$12,2,TRUE)</f>
        <v>7</v>
      </c>
      <c r="AA122" s="1" t="str">
        <f>VLOOKUP($E122,'[10]Gui chi Quynh'!$C$11:$E$391,3,0)</f>
        <v>A4</v>
      </c>
      <c r="AB122" s="9">
        <f>VLOOKUP(AA122,Sheet1!$B$2:$C$12,2,TRUE)</f>
        <v>7</v>
      </c>
      <c r="AC122" s="241" t="str">
        <f>VLOOKUP(E122,Sheet2!$E$9:$AE$343,24,0)</f>
        <v>A4</v>
      </c>
      <c r="AD122" s="117">
        <f>VLOOKUP(AC122,Sheet1!$B$2:$C$12,2,TRUE)</f>
        <v>7</v>
      </c>
      <c r="AE122" s="241" t="str">
        <f>VLOOKUP(E122,Sheet2!$E$9:$AE$343,26,0)</f>
        <v>A4</v>
      </c>
      <c r="AF122" s="9">
        <f>VLOOKUP(AE122,Sheet1!$B$2:$C$12,2,TRUE)</f>
        <v>7</v>
      </c>
      <c r="AG122" s="169">
        <f t="shared" si="4"/>
        <v>7.166666666666667</v>
      </c>
      <c r="AH122" s="241" t="str">
        <f>VLOOKUP(E122,'CAC DV GUI'!$C$5:$AF$401,27,0)</f>
        <v>Tốt</v>
      </c>
      <c r="AI122" s="241" t="str">
        <f>VLOOKUP(E122,'CAC DV GUI'!$C$5:$AF$401,28,0)</f>
        <v>Tốt</v>
      </c>
      <c r="AJ122" s="241">
        <f>VLOOKUP(E122,'CAC DV GUI'!$C$5:$AF$401,29,0)</f>
        <v>0</v>
      </c>
      <c r="AK122" s="117"/>
      <c r="AL122" s="117"/>
      <c r="AM122" s="117" t="str">
        <f t="shared" si="9"/>
        <v>Tốt</v>
      </c>
      <c r="AN122" s="117"/>
      <c r="AO122" s="556"/>
    </row>
    <row r="123" spans="1:41" s="2" customFormat="1" ht="24.95" customHeight="1" x14ac:dyDescent="0.25">
      <c r="A123" s="41">
        <f>IF(E123="","",SUBTOTAL(3,$E$8:E123))</f>
        <v>116</v>
      </c>
      <c r="B123" s="41">
        <f>COUNTIF($F$8:F123,F123)</f>
        <v>11</v>
      </c>
      <c r="C123" s="43" t="s">
        <v>648</v>
      </c>
      <c r="D123" s="20" t="s">
        <v>70</v>
      </c>
      <c r="E123" s="45" t="s">
        <v>417</v>
      </c>
      <c r="F123" s="55" t="s">
        <v>1019</v>
      </c>
      <c r="G123" s="55" t="s">
        <v>1014</v>
      </c>
      <c r="H123" s="9" t="s">
        <v>643</v>
      </c>
      <c r="I123" s="1" t="str">
        <f>VLOOKUP($E123,'[1]Gui chi Quynh'!$C$11:$E$397,3,0)</f>
        <v>A3</v>
      </c>
      <c r="J123" s="9">
        <f>VLOOKUP(I123,Sheet1!$B$2:$C$12,2,TRUE)</f>
        <v>8</v>
      </c>
      <c r="K123" s="1" t="s">
        <v>304</v>
      </c>
      <c r="L123" s="9">
        <f>VLOOKUP(K123,Sheet1!$B$2:$C$12,2,TRUE)</f>
        <v>7</v>
      </c>
      <c r="M123" s="1" t="str">
        <f>VLOOKUP($E123,'[3]Gui chi Quynh'!$C$11:$E$396,3,0)</f>
        <v>A3</v>
      </c>
      <c r="N123" s="9">
        <f>VLOOKUP(M123,Sheet1!$B$2:$C$12,2,TRUE)</f>
        <v>8</v>
      </c>
      <c r="O123" s="1" t="str">
        <f>VLOOKUP($E123,'[4]Gui chi Quynh'!$C$11:$E$396,3,0)</f>
        <v>A2</v>
      </c>
      <c r="P123" s="9">
        <f>VLOOKUP(O123,Sheet1!$B$2:$C$12,2,TRUE)</f>
        <v>9</v>
      </c>
      <c r="Q123" s="1" t="str">
        <f>VLOOKUP($E123,'[5]Gui chi Quynh'!$C$11:$E$394,3,0)</f>
        <v>A4</v>
      </c>
      <c r="R123" s="9">
        <f>VLOOKUP(Q123,Sheet1!$B$2:$C$12,2,TRUE)</f>
        <v>7</v>
      </c>
      <c r="S123" s="1" t="str">
        <f>VLOOKUP($E123,'[6]Gui chi Quynh'!$C$11:$E$393,3,0)</f>
        <v>A4</v>
      </c>
      <c r="T123" s="9">
        <f>VLOOKUP(S123,Sheet1!$B$2:$C$12,2,TRUE)</f>
        <v>7</v>
      </c>
      <c r="U123" s="1" t="str">
        <f>VLOOKUP($E123,'[7]Gui chi Quynh'!$C$11:$E$392,3,0)</f>
        <v>A3</v>
      </c>
      <c r="V123" s="9">
        <f>VLOOKUP(U123,Sheet1!$B$2:$C$12,2,TRUE)</f>
        <v>8</v>
      </c>
      <c r="W123" s="1" t="str">
        <f>VLOOKUP($E123,'[8]Gui chi Quynh'!$C$11:$F$391,3,0)</f>
        <v>A4</v>
      </c>
      <c r="X123" s="9">
        <f>VLOOKUP(W123,Sheet1!$B$2:$C$12,2,TRUE)</f>
        <v>7</v>
      </c>
      <c r="Y123" s="1" t="str">
        <f>VLOOKUP($E123,'[9]Gui chi Quynh'!$C$11:$E$390,3,0)</f>
        <v>A4</v>
      </c>
      <c r="Z123" s="9">
        <f>VLOOKUP(Y123,Sheet1!$B$2:$C$12,2,TRUE)</f>
        <v>7</v>
      </c>
      <c r="AA123" s="1" t="str">
        <f>VLOOKUP($E123,'[10]Gui chi Quynh'!$C$11:$E$391,3,0)</f>
        <v>A4</v>
      </c>
      <c r="AB123" s="9">
        <f>VLOOKUP(AA123,Sheet1!$B$2:$C$12,2,TRUE)</f>
        <v>7</v>
      </c>
      <c r="AC123" s="241" t="str">
        <f>VLOOKUP(E123,Sheet2!$E$9:$AE$343,24,0)</f>
        <v>A4</v>
      </c>
      <c r="AD123" s="117">
        <f>VLOOKUP(AC123,Sheet1!$B$2:$C$12,2,TRUE)</f>
        <v>7</v>
      </c>
      <c r="AE123" s="241" t="str">
        <f>VLOOKUP(E123,Sheet2!$E$9:$AE$343,26,0)</f>
        <v>A4</v>
      </c>
      <c r="AF123" s="9">
        <f>VLOOKUP(AE123,Sheet1!$B$2:$C$12,2,TRUE)</f>
        <v>7</v>
      </c>
      <c r="AG123" s="169">
        <f t="shared" ref="AG123:AG186" si="10">(J123+L123+N123+P123+R123+T123+V123+X123+Z123+AB123+AD123+AF123)/12</f>
        <v>7.416666666666667</v>
      </c>
      <c r="AH123" s="241" t="str">
        <f>VLOOKUP(E123,'CAC DV GUI'!$C$5:$AF$401,27,0)</f>
        <v>Tốt</v>
      </c>
      <c r="AI123" s="241" t="str">
        <f>VLOOKUP(E123,'CAC DV GUI'!$C$5:$AF$401,28,0)</f>
        <v>Tốt</v>
      </c>
      <c r="AJ123" s="241">
        <f>VLOOKUP(E123,'CAC DV GUI'!$C$5:$AF$401,29,0)</f>
        <v>0</v>
      </c>
      <c r="AK123" s="117"/>
      <c r="AL123" s="117"/>
      <c r="AM123" s="117" t="str">
        <f t="shared" si="9"/>
        <v>Tốt</v>
      </c>
      <c r="AN123" s="117"/>
      <c r="AO123" s="556"/>
    </row>
    <row r="124" spans="1:41" s="2" customFormat="1" ht="24.95" customHeight="1" x14ac:dyDescent="0.25">
      <c r="A124" s="41">
        <f>IF(E124="","",SUBTOTAL(3,$E$8:E124))</f>
        <v>117</v>
      </c>
      <c r="B124" s="41">
        <f>COUNTIF($F$8:F124,F124)</f>
        <v>12</v>
      </c>
      <c r="C124" s="43" t="s">
        <v>649</v>
      </c>
      <c r="D124" s="20" t="s">
        <v>42</v>
      </c>
      <c r="E124" s="45" t="s">
        <v>435</v>
      </c>
      <c r="F124" s="55" t="s">
        <v>1019</v>
      </c>
      <c r="G124" s="55" t="s">
        <v>1014</v>
      </c>
      <c r="H124" s="9" t="s">
        <v>643</v>
      </c>
      <c r="I124" s="1" t="str">
        <f>VLOOKUP($E124,'[1]Gui chi Quynh'!$C$11:$E$397,3,0)</f>
        <v>A4</v>
      </c>
      <c r="J124" s="9">
        <f>VLOOKUP(I124,Sheet1!$B$2:$C$12,2,TRUE)</f>
        <v>7</v>
      </c>
      <c r="K124" s="1" t="s">
        <v>304</v>
      </c>
      <c r="L124" s="9">
        <f>VLOOKUP(K124,Sheet1!$B$2:$C$12,2,TRUE)</f>
        <v>7</v>
      </c>
      <c r="M124" s="1" t="str">
        <f>VLOOKUP($E124,'[3]Gui chi Quynh'!$C$11:$E$396,3,0)</f>
        <v>A4</v>
      </c>
      <c r="N124" s="9">
        <f>VLOOKUP(M124,Sheet1!$B$2:$C$12,2,TRUE)</f>
        <v>7</v>
      </c>
      <c r="O124" s="1" t="str">
        <f>VLOOKUP($E124,'[4]Gui chi Quynh'!$C$11:$E$396,3,0)</f>
        <v>A3</v>
      </c>
      <c r="P124" s="9">
        <f>VLOOKUP(O124,Sheet1!$B$2:$C$12,2,TRUE)</f>
        <v>8</v>
      </c>
      <c r="Q124" s="1" t="str">
        <f>VLOOKUP($E124,'[5]Gui chi Quynh'!$C$11:$E$394,3,0)</f>
        <v>A3</v>
      </c>
      <c r="R124" s="9">
        <f>VLOOKUP(Q124,Sheet1!$B$2:$C$12,2,TRUE)</f>
        <v>8</v>
      </c>
      <c r="S124" s="1" t="str">
        <f>VLOOKUP($E124,'[6]Gui chi Quynh'!$C$11:$E$393,3,0)</f>
        <v>A4</v>
      </c>
      <c r="T124" s="9">
        <f>VLOOKUP(S124,Sheet1!$B$2:$C$12,2,TRUE)</f>
        <v>7</v>
      </c>
      <c r="U124" s="1" t="str">
        <f>VLOOKUP($E124,'[7]Gui chi Quynh'!$C$11:$E$392,3,0)</f>
        <v>A4</v>
      </c>
      <c r="V124" s="9">
        <f>VLOOKUP(U124,Sheet1!$B$2:$C$12,2,TRUE)</f>
        <v>7</v>
      </c>
      <c r="W124" s="1" t="str">
        <f>VLOOKUP($E124,'[8]Gui chi Quynh'!$C$11:$F$391,3,0)</f>
        <v>A4</v>
      </c>
      <c r="X124" s="9">
        <f>VLOOKUP(W124,Sheet1!$B$2:$C$12,2,TRUE)</f>
        <v>7</v>
      </c>
      <c r="Y124" s="1" t="str">
        <f>VLOOKUP($E124,'[9]Gui chi Quynh'!$C$11:$E$390,3,0)</f>
        <v>A4</v>
      </c>
      <c r="Z124" s="9">
        <f>VLOOKUP(Y124,Sheet1!$B$2:$C$12,2,TRUE)</f>
        <v>7</v>
      </c>
      <c r="AA124" s="1" t="str">
        <f>VLOOKUP($E124,'[10]Gui chi Quynh'!$C$11:$E$391,3,0)</f>
        <v>A3</v>
      </c>
      <c r="AB124" s="9">
        <f>VLOOKUP(AA124,Sheet1!$B$2:$C$12,2,TRUE)</f>
        <v>8</v>
      </c>
      <c r="AC124" s="241" t="str">
        <f>VLOOKUP(E124,Sheet2!$E$9:$AE$343,24,0)</f>
        <v>A4</v>
      </c>
      <c r="AD124" s="117">
        <f>VLOOKUP(AC124,Sheet1!$B$2:$C$12,2,TRUE)</f>
        <v>7</v>
      </c>
      <c r="AE124" s="241" t="str">
        <f>VLOOKUP(E124,Sheet2!$E$9:$AE$343,26,0)</f>
        <v>A4</v>
      </c>
      <c r="AF124" s="9">
        <f>VLOOKUP(AE124,Sheet1!$B$2:$C$12,2,TRUE)</f>
        <v>7</v>
      </c>
      <c r="AG124" s="169">
        <f t="shared" si="10"/>
        <v>7.25</v>
      </c>
      <c r="AH124" s="241" t="str">
        <f>VLOOKUP(E124,'CAC DV GUI'!$C$5:$AF$401,27,0)</f>
        <v>Tốt</v>
      </c>
      <c r="AI124" s="241" t="str">
        <f>VLOOKUP(E124,'CAC DV GUI'!$C$5:$AF$401,28,0)</f>
        <v>Tốt</v>
      </c>
      <c r="AJ124" s="241">
        <f>VLOOKUP(E124,'CAC DV GUI'!$C$5:$AF$401,29,0)</f>
        <v>0</v>
      </c>
      <c r="AK124" s="117"/>
      <c r="AL124" s="117"/>
      <c r="AM124" s="117" t="str">
        <f t="shared" si="9"/>
        <v>Tốt</v>
      </c>
      <c r="AN124" s="117"/>
      <c r="AO124" s="556"/>
    </row>
    <row r="125" spans="1:41" s="2" customFormat="1" ht="24.95" customHeight="1" x14ac:dyDescent="0.25">
      <c r="A125" s="41">
        <f>IF(E125="","",SUBTOTAL(3,$E$8:E125))</f>
        <v>118</v>
      </c>
      <c r="B125" s="41">
        <f>COUNTIF($F$8:F125,F125)</f>
        <v>13</v>
      </c>
      <c r="C125" s="43" t="s">
        <v>649</v>
      </c>
      <c r="D125" s="20" t="s">
        <v>76</v>
      </c>
      <c r="E125" s="45" t="s">
        <v>422</v>
      </c>
      <c r="F125" s="55" t="s">
        <v>1019</v>
      </c>
      <c r="G125" s="55" t="s">
        <v>1014</v>
      </c>
      <c r="H125" s="9" t="s">
        <v>643</v>
      </c>
      <c r="I125" s="1" t="str">
        <f>VLOOKUP($E125,'[1]Gui chi Quynh'!$C$11:$E$397,3,0)</f>
        <v>A4</v>
      </c>
      <c r="J125" s="9">
        <f>VLOOKUP(I125,Sheet1!$B$2:$C$12,2,TRUE)</f>
        <v>7</v>
      </c>
      <c r="K125" s="1" t="s">
        <v>304</v>
      </c>
      <c r="L125" s="9">
        <f>VLOOKUP(K125,Sheet1!$B$2:$C$12,2,TRUE)</f>
        <v>7</v>
      </c>
      <c r="M125" s="1" t="str">
        <f>VLOOKUP($E125,'[3]Gui chi Quynh'!$C$11:$E$396,3,0)</f>
        <v>A4</v>
      </c>
      <c r="N125" s="9">
        <f>VLOOKUP(M125,Sheet1!$B$2:$C$12,2,TRUE)</f>
        <v>7</v>
      </c>
      <c r="O125" s="1" t="str">
        <f>VLOOKUP($E125,'[4]Gui chi Quynh'!$C$11:$E$396,3,0)</f>
        <v>A3</v>
      </c>
      <c r="P125" s="9">
        <f>VLOOKUP(O125,Sheet1!$B$2:$C$12,2,TRUE)</f>
        <v>8</v>
      </c>
      <c r="Q125" s="1" t="str">
        <f>VLOOKUP($E125,'[5]Gui chi Quynh'!$C$11:$E$394,3,0)</f>
        <v>A3</v>
      </c>
      <c r="R125" s="9">
        <f>VLOOKUP(Q125,Sheet1!$B$2:$C$12,2,TRUE)</f>
        <v>8</v>
      </c>
      <c r="S125" s="1" t="str">
        <f>VLOOKUP($E125,'[6]Gui chi Quynh'!$C$11:$E$393,3,0)</f>
        <v>A3</v>
      </c>
      <c r="T125" s="9">
        <f>VLOOKUP(S125,Sheet1!$B$2:$C$12,2,TRUE)</f>
        <v>8</v>
      </c>
      <c r="U125" s="1" t="str">
        <f>VLOOKUP($E125,'[7]Gui chi Quynh'!$C$11:$E$392,3,0)</f>
        <v>A4</v>
      </c>
      <c r="V125" s="9">
        <f>VLOOKUP(U125,Sheet1!$B$2:$C$12,2,TRUE)</f>
        <v>7</v>
      </c>
      <c r="W125" s="1" t="str">
        <f>VLOOKUP($E125,'[8]Gui chi Quynh'!$C$11:$F$391,3,0)</f>
        <v>A4</v>
      </c>
      <c r="X125" s="9">
        <f>VLOOKUP(W125,Sheet1!$B$2:$C$12,2,TRUE)</f>
        <v>7</v>
      </c>
      <c r="Y125" s="1" t="str">
        <f>VLOOKUP($E125,'[9]Gui chi Quynh'!$C$11:$E$390,3,0)</f>
        <v>A2</v>
      </c>
      <c r="Z125" s="9">
        <f>VLOOKUP(Y125,Sheet1!$B$2:$C$12,2,TRUE)</f>
        <v>9</v>
      </c>
      <c r="AA125" s="1" t="str">
        <f>VLOOKUP($E125,'[10]Gui chi Quynh'!$C$11:$E$391,3,0)</f>
        <v>A3</v>
      </c>
      <c r="AB125" s="9">
        <f>VLOOKUP(AA125,Sheet1!$B$2:$C$12,2,TRUE)</f>
        <v>8</v>
      </c>
      <c r="AC125" s="241" t="str">
        <f>VLOOKUP(E125,Sheet2!$E$9:$AE$343,24,0)</f>
        <v>A4</v>
      </c>
      <c r="AD125" s="117">
        <f>VLOOKUP(AC125,Sheet1!$B$2:$C$12,2,TRUE)</f>
        <v>7</v>
      </c>
      <c r="AE125" s="241" t="str">
        <f>VLOOKUP(E125,Sheet2!$E$9:$AE$343,26,0)</f>
        <v>A4</v>
      </c>
      <c r="AF125" s="9">
        <f>VLOOKUP(AE125,Sheet1!$B$2:$C$12,2,TRUE)</f>
        <v>7</v>
      </c>
      <c r="AG125" s="169">
        <f t="shared" si="10"/>
        <v>7.5</v>
      </c>
      <c r="AH125" s="241" t="str">
        <f>VLOOKUP(E125,'CAC DV GUI'!$C$5:$AF$401,27,0)</f>
        <v>Tốt</v>
      </c>
      <c r="AI125" s="241" t="str">
        <f>VLOOKUP(E125,'CAC DV GUI'!$C$5:$AF$401,28,0)</f>
        <v>Tốt</v>
      </c>
      <c r="AJ125" s="241">
        <f>VLOOKUP(E125,'CAC DV GUI'!$C$5:$AF$401,29,0)</f>
        <v>0</v>
      </c>
      <c r="AK125" s="117"/>
      <c r="AL125" s="117"/>
      <c r="AM125" s="117" t="str">
        <f t="shared" si="9"/>
        <v>Tốt</v>
      </c>
      <c r="AN125" s="117"/>
      <c r="AO125" s="556"/>
    </row>
    <row r="126" spans="1:41" s="2" customFormat="1" ht="24.95" customHeight="1" x14ac:dyDescent="0.25">
      <c r="A126" s="41">
        <f>IF(E126="","",SUBTOTAL(3,$E$8:E126))</f>
        <v>119</v>
      </c>
      <c r="B126" s="41">
        <f>COUNTIF($F$8:F126,F126)</f>
        <v>14</v>
      </c>
      <c r="C126" s="43" t="s">
        <v>649</v>
      </c>
      <c r="D126" s="20" t="s">
        <v>6</v>
      </c>
      <c r="E126" s="45" t="s">
        <v>437</v>
      </c>
      <c r="F126" s="55" t="s">
        <v>1019</v>
      </c>
      <c r="G126" s="55" t="s">
        <v>1014</v>
      </c>
      <c r="H126" s="9" t="s">
        <v>643</v>
      </c>
      <c r="I126" s="1" t="str">
        <f>VLOOKUP($E126,'[1]Gui chi Quynh'!$C$11:$E$397,3,0)</f>
        <v>A4</v>
      </c>
      <c r="J126" s="9">
        <f>VLOOKUP(I126,Sheet1!$B$2:$C$12,2,TRUE)</f>
        <v>7</v>
      </c>
      <c r="K126" s="1" t="s">
        <v>304</v>
      </c>
      <c r="L126" s="9">
        <f>VLOOKUP(K126,Sheet1!$B$2:$C$12,2,TRUE)</f>
        <v>7</v>
      </c>
      <c r="M126" s="1" t="str">
        <f>VLOOKUP($E126,'[3]Gui chi Quynh'!$C$11:$E$396,3,0)</f>
        <v>A4</v>
      </c>
      <c r="N126" s="9">
        <f>VLOOKUP(M126,Sheet1!$B$2:$C$12,2,TRUE)</f>
        <v>7</v>
      </c>
      <c r="O126" s="1" t="str">
        <f>VLOOKUP($E126,'[4]Gui chi Quynh'!$C$11:$E$396,3,0)</f>
        <v>A2</v>
      </c>
      <c r="P126" s="9">
        <f>VLOOKUP(O126,Sheet1!$B$2:$C$12,2,TRUE)</f>
        <v>9</v>
      </c>
      <c r="Q126" s="1" t="str">
        <f>VLOOKUP($E126,'[5]Gui chi Quynh'!$C$11:$E$394,3,0)</f>
        <v>A3</v>
      </c>
      <c r="R126" s="9">
        <f>VLOOKUP(Q126,Sheet1!$B$2:$C$12,2,TRUE)</f>
        <v>8</v>
      </c>
      <c r="S126" s="1" t="str">
        <f>VLOOKUP($E126,'[6]Gui chi Quynh'!$C$11:$E$393,3,0)</f>
        <v>A3</v>
      </c>
      <c r="T126" s="9">
        <f>VLOOKUP(S126,Sheet1!$B$2:$C$12,2,TRUE)</f>
        <v>8</v>
      </c>
      <c r="U126" s="1" t="str">
        <f>VLOOKUP($E126,'[7]Gui chi Quynh'!$C$11:$E$392,3,0)</f>
        <v>A4</v>
      </c>
      <c r="V126" s="9">
        <f>VLOOKUP(U126,Sheet1!$B$2:$C$12,2,TRUE)</f>
        <v>7</v>
      </c>
      <c r="W126" s="1" t="str">
        <f>VLOOKUP($E126,'[8]Gui chi Quynh'!$C$11:$F$391,3,0)</f>
        <v>A4</v>
      </c>
      <c r="X126" s="9">
        <f>VLOOKUP(W126,Sheet1!$B$2:$C$12,2,TRUE)</f>
        <v>7</v>
      </c>
      <c r="Y126" s="1" t="str">
        <f>VLOOKUP($E126,'[9]Gui chi Quynh'!$C$11:$E$390,3,0)</f>
        <v>A3</v>
      </c>
      <c r="Z126" s="9">
        <f>VLOOKUP(Y126,Sheet1!$B$2:$C$12,2,TRUE)</f>
        <v>8</v>
      </c>
      <c r="AA126" s="1" t="str">
        <f>VLOOKUP($E126,'[10]Gui chi Quynh'!$C$11:$E$391,3,0)</f>
        <v>A3</v>
      </c>
      <c r="AB126" s="9">
        <f>VLOOKUP(AA126,Sheet1!$B$2:$C$12,2,TRUE)</f>
        <v>8</v>
      </c>
      <c r="AC126" s="241" t="str">
        <f>VLOOKUP(E126,Sheet2!$E$9:$AE$343,24,0)</f>
        <v>A4</v>
      </c>
      <c r="AD126" s="117">
        <f>VLOOKUP(AC126,Sheet1!$B$2:$C$12,2,TRUE)</f>
        <v>7</v>
      </c>
      <c r="AE126" s="241" t="str">
        <f>VLOOKUP(E126,Sheet2!$E$9:$AE$343,26,0)</f>
        <v>A4</v>
      </c>
      <c r="AF126" s="9">
        <f>VLOOKUP(AE126,Sheet1!$B$2:$C$12,2,TRUE)</f>
        <v>7</v>
      </c>
      <c r="AG126" s="169">
        <f t="shared" si="10"/>
        <v>7.5</v>
      </c>
      <c r="AH126" s="241" t="str">
        <f>VLOOKUP(E126,'CAC DV GUI'!$C$5:$AF$401,27,0)</f>
        <v>Tốt</v>
      </c>
      <c r="AI126" s="241" t="str">
        <f>VLOOKUP(E126,'CAC DV GUI'!$C$5:$AF$401,28,0)</f>
        <v>Tốt</v>
      </c>
      <c r="AJ126" s="241">
        <f>VLOOKUP(E126,'CAC DV GUI'!$C$5:$AF$401,29,0)</f>
        <v>0</v>
      </c>
      <c r="AK126" s="117"/>
      <c r="AL126" s="117"/>
      <c r="AM126" s="117" t="str">
        <f t="shared" si="9"/>
        <v>Tốt</v>
      </c>
      <c r="AN126" s="117"/>
      <c r="AO126" s="556"/>
    </row>
    <row r="127" spans="1:41" s="2" customFormat="1" ht="24.95" customHeight="1" x14ac:dyDescent="0.25">
      <c r="A127" s="41">
        <f>IF(E127="","",SUBTOTAL(3,$E$8:E127))</f>
        <v>120</v>
      </c>
      <c r="B127" s="41">
        <f>COUNTIF($F$8:F127,F127)</f>
        <v>15</v>
      </c>
      <c r="C127" s="43" t="s">
        <v>648</v>
      </c>
      <c r="D127" s="20" t="s">
        <v>77</v>
      </c>
      <c r="E127" s="45" t="s">
        <v>423</v>
      </c>
      <c r="F127" s="55" t="s">
        <v>1019</v>
      </c>
      <c r="G127" s="55" t="s">
        <v>1014</v>
      </c>
      <c r="H127" s="9" t="s">
        <v>643</v>
      </c>
      <c r="I127" s="1" t="str">
        <f>VLOOKUP($E127,'[1]Gui chi Quynh'!$C$11:$E$397,3,0)</f>
        <v>A4</v>
      </c>
      <c r="J127" s="9">
        <f>VLOOKUP(I127,Sheet1!$B$2:$C$12,2,TRUE)</f>
        <v>7</v>
      </c>
      <c r="K127" s="1" t="s">
        <v>304</v>
      </c>
      <c r="L127" s="9">
        <f>VLOOKUP(K127,Sheet1!$B$2:$C$12,2,TRUE)</f>
        <v>7</v>
      </c>
      <c r="M127" s="1" t="str">
        <f>VLOOKUP($E127,'[3]Gui chi Quynh'!$C$11:$E$396,3,0)</f>
        <v>A3</v>
      </c>
      <c r="N127" s="9">
        <f>VLOOKUP(M127,Sheet1!$B$2:$C$12,2,TRUE)</f>
        <v>8</v>
      </c>
      <c r="O127" s="1" t="str">
        <f>VLOOKUP($E127,'[4]Gui chi Quynh'!$C$11:$E$396,3,0)</f>
        <v>A3</v>
      </c>
      <c r="P127" s="9">
        <f>VLOOKUP(O127,Sheet1!$B$2:$C$12,2,TRUE)</f>
        <v>8</v>
      </c>
      <c r="Q127" s="1" t="str">
        <f>VLOOKUP($E127,'[5]Gui chi Quynh'!$C$11:$E$394,3,0)</f>
        <v>A3</v>
      </c>
      <c r="R127" s="9">
        <f>VLOOKUP(Q127,Sheet1!$B$2:$C$12,2,TRUE)</f>
        <v>8</v>
      </c>
      <c r="S127" s="1" t="str">
        <f>VLOOKUP($E127,'[6]Gui chi Quynh'!$C$11:$E$393,3,0)</f>
        <v>A4</v>
      </c>
      <c r="T127" s="9">
        <f>VLOOKUP(S127,Sheet1!$B$2:$C$12,2,TRUE)</f>
        <v>7</v>
      </c>
      <c r="U127" s="1" t="str">
        <f>VLOOKUP($E127,'[7]Gui chi Quynh'!$C$11:$E$392,3,0)</f>
        <v>A3</v>
      </c>
      <c r="V127" s="9">
        <f>VLOOKUP(U127,Sheet1!$B$2:$C$12,2,TRUE)</f>
        <v>8</v>
      </c>
      <c r="W127" s="1" t="str">
        <f>VLOOKUP($E127,'[8]Gui chi Quynh'!$C$11:$F$391,3,0)</f>
        <v>A4</v>
      </c>
      <c r="X127" s="9">
        <f>VLOOKUP(W127,Sheet1!$B$2:$C$12,2,TRUE)</f>
        <v>7</v>
      </c>
      <c r="Y127" s="1" t="str">
        <f>VLOOKUP($E127,'[9]Gui chi Quynh'!$C$11:$E$390,3,0)</f>
        <v>A3</v>
      </c>
      <c r="Z127" s="9">
        <f>VLOOKUP(Y127,Sheet1!$B$2:$C$12,2,TRUE)</f>
        <v>8</v>
      </c>
      <c r="AA127" s="1" t="str">
        <f>VLOOKUP($E127,'[10]Gui chi Quynh'!$C$11:$E$391,3,0)</f>
        <v>A3</v>
      </c>
      <c r="AB127" s="9">
        <f>VLOOKUP(AA127,Sheet1!$B$2:$C$12,2,TRUE)</f>
        <v>8</v>
      </c>
      <c r="AC127" s="241" t="str">
        <f>VLOOKUP(E127,Sheet2!$E$9:$AE$343,24,0)</f>
        <v>A3</v>
      </c>
      <c r="AD127" s="117">
        <f>VLOOKUP(AC127,Sheet1!$B$2:$C$12,2,TRUE)</f>
        <v>8</v>
      </c>
      <c r="AE127" s="241" t="str">
        <f>VLOOKUP(E127,Sheet2!$E$9:$AE$343,26,0)</f>
        <v>A4</v>
      </c>
      <c r="AF127" s="9">
        <f>VLOOKUP(AE127,Sheet1!$B$2:$C$12,2,TRUE)</f>
        <v>7</v>
      </c>
      <c r="AG127" s="169">
        <f t="shared" si="10"/>
        <v>7.583333333333333</v>
      </c>
      <c r="AH127" s="241" t="str">
        <f>VLOOKUP(E127,'CAC DV GUI'!$C$5:$AF$401,27,0)</f>
        <v>Tốt</v>
      </c>
      <c r="AI127" s="241" t="str">
        <f>VLOOKUP(E127,'CAC DV GUI'!$C$5:$AF$401,28,0)</f>
        <v>Tốt</v>
      </c>
      <c r="AJ127" s="241">
        <f>VLOOKUP(E127,'CAC DV GUI'!$C$5:$AF$401,29,0)</f>
        <v>0</v>
      </c>
      <c r="AK127" s="117"/>
      <c r="AL127" s="117"/>
      <c r="AM127" s="117" t="str">
        <f t="shared" si="9"/>
        <v>Tốt</v>
      </c>
      <c r="AN127" s="117"/>
      <c r="AO127" s="556"/>
    </row>
    <row r="128" spans="1:41" s="2" customFormat="1" ht="24.95" customHeight="1" x14ac:dyDescent="0.25">
      <c r="A128" s="41">
        <f>IF(E128="","",SUBTOTAL(3,$E$8:E128))</f>
        <v>121</v>
      </c>
      <c r="B128" s="41">
        <f>COUNTIF($F$8:F78,F128)</f>
        <v>0</v>
      </c>
      <c r="C128" s="43" t="s">
        <v>648</v>
      </c>
      <c r="D128" s="20" t="s">
        <v>75</v>
      </c>
      <c r="E128" s="41" t="s">
        <v>411</v>
      </c>
      <c r="F128" s="55" t="s">
        <v>1019</v>
      </c>
      <c r="G128" s="55" t="s">
        <v>1014</v>
      </c>
      <c r="H128" s="9" t="s">
        <v>643</v>
      </c>
      <c r="I128" s="1" t="str">
        <f>VLOOKUP($E128,'[1]Gui chi Quynh'!$C$11:$E$397,3,0)</f>
        <v>A4</v>
      </c>
      <c r="J128" s="9">
        <f>VLOOKUP(I128,Sheet1!$B$2:$C$12,2,TRUE)</f>
        <v>7</v>
      </c>
      <c r="K128" s="1" t="s">
        <v>304</v>
      </c>
      <c r="L128" s="9">
        <f>VLOOKUP(K128,Sheet1!$B$2:$C$12,2,TRUE)</f>
        <v>7</v>
      </c>
      <c r="M128" s="1" t="str">
        <f>VLOOKUP($E128,'[3]Gui chi Quynh'!$C$11:$E$396,3,0)</f>
        <v>A4</v>
      </c>
      <c r="N128" s="9">
        <f>VLOOKUP(M128,Sheet1!$B$2:$C$12,2,TRUE)</f>
        <v>7</v>
      </c>
      <c r="O128" s="1" t="str">
        <f>VLOOKUP($E128,'[4]Gui chi Quynh'!$C$11:$E$396,3,0)</f>
        <v>A2</v>
      </c>
      <c r="P128" s="9">
        <f>VLOOKUP(O128,Sheet1!$B$2:$C$12,2,TRUE)</f>
        <v>9</v>
      </c>
      <c r="Q128" s="1" t="str">
        <f>VLOOKUP($E128,'[5]Gui chi Quynh'!$C$11:$E$394,3,0)</f>
        <v>A3</v>
      </c>
      <c r="R128" s="9">
        <f>VLOOKUP(Q128,Sheet1!$B$2:$C$12,2,TRUE)</f>
        <v>8</v>
      </c>
      <c r="S128" s="1" t="str">
        <f>VLOOKUP($E128,'[6]Gui chi Quynh'!$C$11:$E$393,3,0)</f>
        <v>A3</v>
      </c>
      <c r="T128" s="9">
        <f>VLOOKUP(S128,Sheet1!$B$2:$C$12,2,TRUE)</f>
        <v>8</v>
      </c>
      <c r="U128" s="1" t="str">
        <f>VLOOKUP($E128,'[7]Gui chi Quynh'!$C$11:$E$392,3,0)</f>
        <v>A3</v>
      </c>
      <c r="V128" s="9">
        <f>VLOOKUP(U128,Sheet1!$B$2:$C$12,2,TRUE)</f>
        <v>8</v>
      </c>
      <c r="W128" s="1" t="str">
        <f>VLOOKUP($E128,'[8]Gui chi Quynh'!$C$11:$F$391,3,0)</f>
        <v>A4</v>
      </c>
      <c r="X128" s="9">
        <f>VLOOKUP(W128,Sheet1!$B$2:$C$12,2,TRUE)</f>
        <v>7</v>
      </c>
      <c r="Y128" s="1" t="str">
        <f>VLOOKUP($E128,'[9]Gui chi Quynh'!$C$11:$E$390,3,0)</f>
        <v>A3</v>
      </c>
      <c r="Z128" s="9">
        <f>VLOOKUP(Y128,Sheet1!$B$2:$C$12,2,TRUE)</f>
        <v>8</v>
      </c>
      <c r="AA128" s="1" t="str">
        <f>VLOOKUP($E128,'[10]Gui chi Quynh'!$C$11:$E$391,3,0)</f>
        <v>A3</v>
      </c>
      <c r="AB128" s="9">
        <f>VLOOKUP(AA128,Sheet1!$B$2:$C$12,2,TRUE)</f>
        <v>8</v>
      </c>
      <c r="AC128" s="241" t="str">
        <f>VLOOKUP(E128,Sheet2!$E$9:$AE$343,24,0)</f>
        <v>A3</v>
      </c>
      <c r="AD128" s="117">
        <f>VLOOKUP(AC128,Sheet1!$B$2:$C$12,2,TRUE)</f>
        <v>8</v>
      </c>
      <c r="AE128" s="241" t="str">
        <f>VLOOKUP(E128,Sheet2!$E$9:$AE$343,26,0)</f>
        <v>A3</v>
      </c>
      <c r="AF128" s="9">
        <f>VLOOKUP(AE128,Sheet1!$B$2:$C$12,2,TRUE)</f>
        <v>8</v>
      </c>
      <c r="AG128" s="169">
        <f t="shared" si="10"/>
        <v>7.75</v>
      </c>
      <c r="AH128" s="241" t="str">
        <f>VLOOKUP(E128,'CAC DV GUI'!$C$5:$AF$401,27,0)</f>
        <v>Tốt</v>
      </c>
      <c r="AI128" s="241" t="str">
        <f>VLOOKUP(E128,'CAC DV GUI'!$C$5:$AF$401,28,0)</f>
        <v>Tốt</v>
      </c>
      <c r="AJ128" s="241">
        <f>VLOOKUP(E128,'CAC DV GUI'!$C$5:$AF$401,29,0)</f>
        <v>0</v>
      </c>
      <c r="AK128" s="117"/>
      <c r="AL128" s="117"/>
      <c r="AM128" s="117" t="str">
        <f t="shared" si="9"/>
        <v>Tốt</v>
      </c>
      <c r="AN128" s="117"/>
      <c r="AO128" s="556"/>
    </row>
    <row r="129" spans="1:41" s="2" customFormat="1" ht="24.95" customHeight="1" x14ac:dyDescent="0.25">
      <c r="A129" s="41">
        <f>IF(E129="","",SUBTOTAL(3,$E$8:E129))</f>
        <v>122</v>
      </c>
      <c r="B129" s="41">
        <f>COUNTIF($F$8:F129,F129)</f>
        <v>17</v>
      </c>
      <c r="C129" s="43" t="s">
        <v>649</v>
      </c>
      <c r="D129" s="20" t="s">
        <v>80</v>
      </c>
      <c r="E129" s="45" t="s">
        <v>425</v>
      </c>
      <c r="F129" s="55" t="s">
        <v>1019</v>
      </c>
      <c r="G129" s="55" t="s">
        <v>1014</v>
      </c>
      <c r="H129" s="9" t="s">
        <v>643</v>
      </c>
      <c r="I129" s="1" t="str">
        <f>VLOOKUP($E129,'[1]Gui chi Quynh'!$C$11:$E$397,3,0)</f>
        <v>A3</v>
      </c>
      <c r="J129" s="9">
        <f>VLOOKUP(I129,Sheet1!$B$2:$C$12,2,TRUE)</f>
        <v>8</v>
      </c>
      <c r="K129" s="1" t="s">
        <v>304</v>
      </c>
      <c r="L129" s="9">
        <f>VLOOKUP(K129,Sheet1!$B$2:$C$12,2,TRUE)</f>
        <v>7</v>
      </c>
      <c r="M129" s="1" t="str">
        <f>VLOOKUP($E129,'[3]Gui chi Quynh'!$C$11:$E$396,3,0)</f>
        <v>A4</v>
      </c>
      <c r="N129" s="9">
        <f>VLOOKUP(M129,Sheet1!$B$2:$C$12,2,TRUE)</f>
        <v>7</v>
      </c>
      <c r="O129" s="1" t="str">
        <f>VLOOKUP($E129,'[4]Gui chi Quynh'!$C$11:$E$396,3,0)</f>
        <v>A1</v>
      </c>
      <c r="P129" s="9">
        <f>VLOOKUP(O129,Sheet1!$B$2:$C$12,2,TRUE)</f>
        <v>10</v>
      </c>
      <c r="Q129" s="1" t="str">
        <f>VLOOKUP($E129,'[5]Gui chi Quynh'!$C$11:$E$394,3,0)</f>
        <v>A1</v>
      </c>
      <c r="R129" s="9">
        <f>VLOOKUP(Q129,Sheet1!$B$2:$C$12,2,TRUE)</f>
        <v>10</v>
      </c>
      <c r="S129" s="1" t="str">
        <f>VLOOKUP($E129,'[6]Gui chi Quynh'!$C$11:$E$393,3,0)</f>
        <v>A1</v>
      </c>
      <c r="T129" s="9">
        <f>VLOOKUP(S129,Sheet1!$B$2:$C$12,2,TRUE)</f>
        <v>10</v>
      </c>
      <c r="U129" s="1" t="str">
        <f>VLOOKUP($E129,'[7]Gui chi Quynh'!$C$11:$E$392,3,0)</f>
        <v>A3</v>
      </c>
      <c r="V129" s="9">
        <f>VLOOKUP(U129,Sheet1!$B$2:$C$12,2,TRUE)</f>
        <v>8</v>
      </c>
      <c r="W129" s="1" t="str">
        <f>VLOOKUP($E129,'[8]Gui chi Quynh'!$C$11:$F$391,3,0)</f>
        <v>A3</v>
      </c>
      <c r="X129" s="9">
        <f>VLOOKUP(W129,Sheet1!$B$2:$C$12,2,TRUE)</f>
        <v>8</v>
      </c>
      <c r="Y129" s="1" t="str">
        <f>VLOOKUP($E129,'[9]Gui chi Quynh'!$C$11:$E$390,3,0)</f>
        <v>A3</v>
      </c>
      <c r="Z129" s="9">
        <f>VLOOKUP(Y129,Sheet1!$B$2:$C$12,2,TRUE)</f>
        <v>8</v>
      </c>
      <c r="AA129" s="1" t="str">
        <f>VLOOKUP($E129,'[10]Gui chi Quynh'!$C$11:$E$391,3,0)</f>
        <v>A1</v>
      </c>
      <c r="AB129" s="9">
        <f>VLOOKUP(AA129,Sheet1!$B$2:$C$12,2,TRUE)</f>
        <v>10</v>
      </c>
      <c r="AC129" s="241" t="str">
        <f>VLOOKUP(E129,Sheet2!$E$9:$AE$343,24,0)</f>
        <v>A3</v>
      </c>
      <c r="AD129" s="117">
        <f>VLOOKUP(AC129,Sheet1!$B$2:$C$12,2,TRUE)</f>
        <v>8</v>
      </c>
      <c r="AE129" s="241" t="str">
        <f>VLOOKUP(E129,Sheet2!$E$9:$AE$343,26,0)</f>
        <v>A4</v>
      </c>
      <c r="AF129" s="9">
        <f>VLOOKUP(AE129,Sheet1!$B$2:$C$12,2,TRUE)</f>
        <v>7</v>
      </c>
      <c r="AG129" s="169">
        <f t="shared" si="10"/>
        <v>8.4166666666666661</v>
      </c>
      <c r="AH129" s="241" t="str">
        <f>VLOOKUP(E129,'CAC DV GUI'!$C$5:$AF$401,27,0)</f>
        <v>Xuất sắc</v>
      </c>
      <c r="AI129" s="241" t="str">
        <f>VLOOKUP(E129,'CAC DV GUI'!$C$5:$AF$401,28,0)</f>
        <v>Xuất sắc</v>
      </c>
      <c r="AJ129" s="241">
        <f>VLOOKUP(E129,'CAC DV GUI'!$C$5:$AF$401,29,0)</f>
        <v>0</v>
      </c>
      <c r="AK129" s="117"/>
      <c r="AL129" s="117"/>
      <c r="AM129" s="117" t="str">
        <f t="shared" si="9"/>
        <v>Xuất sắc</v>
      </c>
      <c r="AN129" s="117"/>
      <c r="AO129" s="556"/>
    </row>
    <row r="130" spans="1:41" s="2" customFormat="1" ht="24.95" customHeight="1" x14ac:dyDescent="0.25">
      <c r="A130" s="41">
        <f>IF(E130="","",SUBTOTAL(3,$E$8:E130))</f>
        <v>123</v>
      </c>
      <c r="B130" s="41">
        <f>COUNTIF($F$8:F130,F130)</f>
        <v>18</v>
      </c>
      <c r="C130" s="43" t="s">
        <v>649</v>
      </c>
      <c r="D130" s="20" t="s">
        <v>79</v>
      </c>
      <c r="E130" s="45" t="s">
        <v>597</v>
      </c>
      <c r="F130" s="55" t="s">
        <v>1019</v>
      </c>
      <c r="G130" s="55" t="s">
        <v>1014</v>
      </c>
      <c r="H130" s="9" t="s">
        <v>643</v>
      </c>
      <c r="I130" s="1" t="str">
        <f>VLOOKUP($E130,'[1]Gui chi Quynh'!$C$11:$E$397,3,0)</f>
        <v>A3</v>
      </c>
      <c r="J130" s="9">
        <f>VLOOKUP(I130,Sheet1!$B$2:$C$12,2,TRUE)</f>
        <v>8</v>
      </c>
      <c r="K130" s="1" t="s">
        <v>304</v>
      </c>
      <c r="L130" s="9">
        <f>VLOOKUP(K130,Sheet1!$B$2:$C$12,2,TRUE)</f>
        <v>7</v>
      </c>
      <c r="M130" s="1" t="str">
        <f>VLOOKUP($E130,'[3]Gui chi Quynh'!$C$11:$E$396,3,0)</f>
        <v>A4</v>
      </c>
      <c r="N130" s="9">
        <f>VLOOKUP(M130,Sheet1!$B$2:$C$12,2,TRUE)</f>
        <v>7</v>
      </c>
      <c r="O130" s="1" t="str">
        <f>VLOOKUP($E130,'[4]Gui chi Quynh'!$C$11:$E$396,3,0)</f>
        <v>A1</v>
      </c>
      <c r="P130" s="9">
        <f>VLOOKUP(O130,Sheet1!$B$2:$C$12,2,TRUE)</f>
        <v>10</v>
      </c>
      <c r="Q130" s="1" t="str">
        <f>VLOOKUP($E130,'[5]Gui chi Quynh'!$C$11:$E$394,3,0)</f>
        <v>A1</v>
      </c>
      <c r="R130" s="9">
        <f>VLOOKUP(Q130,Sheet1!$B$2:$C$12,2,TRUE)</f>
        <v>10</v>
      </c>
      <c r="S130" s="1" t="str">
        <f>VLOOKUP($E130,'[6]Gui chi Quynh'!$C$11:$E$393,3,0)</f>
        <v>A1</v>
      </c>
      <c r="T130" s="9">
        <f>VLOOKUP(S130,Sheet1!$B$2:$C$12,2,TRUE)</f>
        <v>10</v>
      </c>
      <c r="U130" s="1" t="str">
        <f>VLOOKUP($E130,'[7]Gui chi Quynh'!$C$11:$E$392,3,0)</f>
        <v>A1</v>
      </c>
      <c r="V130" s="9">
        <f>VLOOKUP(U130,Sheet1!$B$2:$C$12,2,TRUE)</f>
        <v>10</v>
      </c>
      <c r="W130" s="1" t="str">
        <f>VLOOKUP($E130,'[8]Gui chi Quynh'!$C$11:$F$391,3,0)</f>
        <v>A1</v>
      </c>
      <c r="X130" s="9">
        <f>VLOOKUP(W130,Sheet1!$B$2:$C$12,2,TRUE)</f>
        <v>10</v>
      </c>
      <c r="Y130" s="1" t="str">
        <f>VLOOKUP($E130,'[9]Gui chi Quynh'!$C$11:$E$390,3,0)</f>
        <v>A1</v>
      </c>
      <c r="Z130" s="9">
        <f>VLOOKUP(Y130,Sheet1!$B$2:$C$12,2,TRUE)</f>
        <v>10</v>
      </c>
      <c r="AA130" s="1" t="str">
        <f>VLOOKUP($E130,'[10]Gui chi Quynh'!$C$11:$E$391,3,0)</f>
        <v>A1</v>
      </c>
      <c r="AB130" s="9">
        <f>VLOOKUP(AA130,Sheet1!$B$2:$C$12,2,TRUE)</f>
        <v>10</v>
      </c>
      <c r="AC130" s="241" t="str">
        <f>VLOOKUP(E130,Sheet2!$E$9:$AE$343,24,0)</f>
        <v>A1</v>
      </c>
      <c r="AD130" s="117">
        <f>VLOOKUP(AC130,Sheet1!$B$2:$C$12,2,TRUE)</f>
        <v>10</v>
      </c>
      <c r="AE130" s="241" t="str">
        <f>VLOOKUP(E130,Sheet2!$E$9:$AE$343,26,0)</f>
        <v>A3</v>
      </c>
      <c r="AF130" s="9">
        <f>VLOOKUP(AE130,Sheet1!$B$2:$C$12,2,TRUE)</f>
        <v>8</v>
      </c>
      <c r="AG130" s="169">
        <f t="shared" si="10"/>
        <v>9.1666666666666661</v>
      </c>
      <c r="AH130" s="241" t="str">
        <f>VLOOKUP(E130,'CAC DV GUI'!$C$5:$AF$401,27,0)</f>
        <v>Xuất sắc</v>
      </c>
      <c r="AI130" s="241" t="str">
        <f>VLOOKUP(E130,'CAC DV GUI'!$C$5:$AF$401,28,0)</f>
        <v>Xuất sắc</v>
      </c>
      <c r="AJ130" s="241">
        <f>VLOOKUP(E130,'CAC DV GUI'!$C$5:$AF$401,29,0)</f>
        <v>0</v>
      </c>
      <c r="AK130" s="117"/>
      <c r="AL130" s="117"/>
      <c r="AM130" s="117" t="str">
        <f t="shared" si="9"/>
        <v>Xuất sắc</v>
      </c>
      <c r="AN130" s="117"/>
      <c r="AO130" s="556"/>
    </row>
    <row r="131" spans="1:41" s="2" customFormat="1" ht="24.95" customHeight="1" x14ac:dyDescent="0.25">
      <c r="A131" s="41">
        <f>IF(E131="","",SUBTOTAL(3,$E$8:E131))</f>
        <v>124</v>
      </c>
      <c r="B131" s="41">
        <f>COUNTIF($F$8:F131,F131)</f>
        <v>19</v>
      </c>
      <c r="C131" s="43" t="s">
        <v>649</v>
      </c>
      <c r="D131" s="20" t="s">
        <v>81</v>
      </c>
      <c r="E131" s="43" t="s">
        <v>426</v>
      </c>
      <c r="F131" s="55" t="s">
        <v>1019</v>
      </c>
      <c r="G131" s="55" t="s">
        <v>1014</v>
      </c>
      <c r="H131" s="9" t="s">
        <v>643</v>
      </c>
      <c r="I131" s="1" t="str">
        <f>VLOOKUP($E131,'[1]Gui chi Quynh'!$C$11:$E$397,3,0)</f>
        <v>A3</v>
      </c>
      <c r="J131" s="9">
        <f>VLOOKUP(I131,Sheet1!$B$2:$C$12,2,TRUE)</f>
        <v>8</v>
      </c>
      <c r="K131" s="1" t="s">
        <v>304</v>
      </c>
      <c r="L131" s="9">
        <f>VLOOKUP(K131,Sheet1!$B$2:$C$12,2,TRUE)</f>
        <v>7</v>
      </c>
      <c r="M131" s="1" t="str">
        <f>VLOOKUP($E131,'[3]Gui chi Quynh'!$C$11:$E$396,3,0)</f>
        <v>A4</v>
      </c>
      <c r="N131" s="9">
        <f>VLOOKUP(M131,Sheet1!$B$2:$C$12,2,TRUE)</f>
        <v>7</v>
      </c>
      <c r="O131" s="1" t="str">
        <f>VLOOKUP($E131,'[4]Gui chi Quynh'!$C$11:$E$396,3,0)</f>
        <v>A3</v>
      </c>
      <c r="P131" s="9">
        <f>VLOOKUP(O131,Sheet1!$B$2:$C$12,2,TRUE)</f>
        <v>8</v>
      </c>
      <c r="Q131" s="1" t="str">
        <f>VLOOKUP($E131,'[5]Gui chi Quynh'!$C$11:$E$394,3,0)</f>
        <v>A3</v>
      </c>
      <c r="R131" s="9">
        <f>VLOOKUP(Q131,Sheet1!$B$2:$C$12,2,TRUE)</f>
        <v>8</v>
      </c>
      <c r="S131" s="1" t="str">
        <f>VLOOKUP($E131,'[6]Gui chi Quynh'!$C$11:$E$393,3,0)</f>
        <v>A3</v>
      </c>
      <c r="T131" s="9">
        <f>VLOOKUP(S131,Sheet1!$B$2:$C$12,2,TRUE)</f>
        <v>8</v>
      </c>
      <c r="U131" s="1" t="str">
        <f>VLOOKUP($E131,'[7]Gui chi Quynh'!$C$11:$E$392,3,0)</f>
        <v>A2</v>
      </c>
      <c r="V131" s="9">
        <f>VLOOKUP(U131,Sheet1!$B$2:$C$12,2,TRUE)</f>
        <v>9</v>
      </c>
      <c r="W131" s="1" t="str">
        <f>VLOOKUP($E131,'[8]Gui chi Quynh'!$C$11:$F$391,3,0)</f>
        <v>A2</v>
      </c>
      <c r="X131" s="9">
        <f>VLOOKUP(W131,Sheet1!$B$2:$C$12,2,TRUE)</f>
        <v>9</v>
      </c>
      <c r="Y131" s="1" t="str">
        <f>VLOOKUP($E131,'[9]Gui chi Quynh'!$C$11:$E$390,3,0)</f>
        <v>A2</v>
      </c>
      <c r="Z131" s="9">
        <f>VLOOKUP(Y131,Sheet1!$B$2:$C$12,2,TRUE)</f>
        <v>9</v>
      </c>
      <c r="AA131" s="1" t="str">
        <f>VLOOKUP($E131,'[10]Gui chi Quynh'!$C$11:$E$391,3,0)</f>
        <v>A1</v>
      </c>
      <c r="AB131" s="9">
        <f>VLOOKUP(AA131,Sheet1!$B$2:$C$12,2,TRUE)</f>
        <v>10</v>
      </c>
      <c r="AC131" s="241" t="str">
        <f>VLOOKUP(E131,Sheet2!$E$9:$AE$343,24,0)</f>
        <v>A4</v>
      </c>
      <c r="AD131" s="117">
        <f>VLOOKUP(AC131,Sheet1!$B$2:$C$12,2,TRUE)</f>
        <v>7</v>
      </c>
      <c r="AE131" s="241" t="str">
        <f>VLOOKUP(E131,Sheet2!$E$9:$AE$343,26,0)</f>
        <v>A4</v>
      </c>
      <c r="AF131" s="9">
        <f>VLOOKUP(AE131,Sheet1!$B$2:$C$12,2,TRUE)</f>
        <v>7</v>
      </c>
      <c r="AG131" s="169">
        <f t="shared" si="10"/>
        <v>8.0833333333333339</v>
      </c>
      <c r="AH131" s="241" t="str">
        <f>VLOOKUP(E131,'CAC DV GUI'!$C$5:$AF$401,27,0)</f>
        <v>Xuất sắc</v>
      </c>
      <c r="AI131" s="241" t="str">
        <f>VLOOKUP(E131,'CAC DV GUI'!$C$5:$AF$401,28,0)</f>
        <v>Xuất sắc</v>
      </c>
      <c r="AJ131" s="241">
        <f>VLOOKUP(E131,'CAC DV GUI'!$C$5:$AF$401,29,0)</f>
        <v>0</v>
      </c>
      <c r="AK131" s="117"/>
      <c r="AL131" s="117"/>
      <c r="AM131" s="117" t="str">
        <f t="shared" si="9"/>
        <v>Xuất sắc</v>
      </c>
      <c r="AN131" s="117"/>
      <c r="AO131" s="556"/>
    </row>
    <row r="132" spans="1:41" s="2" customFormat="1" ht="24.95" customHeight="1" x14ac:dyDescent="0.25">
      <c r="A132" s="41">
        <f>IF(E132="","",SUBTOTAL(3,$E$8:E132))</f>
        <v>125</v>
      </c>
      <c r="B132" s="41">
        <f>COUNTIF($F$8:F132,F132)</f>
        <v>20</v>
      </c>
      <c r="C132" s="43" t="s">
        <v>649</v>
      </c>
      <c r="D132" s="20" t="s">
        <v>78</v>
      </c>
      <c r="E132" s="41" t="s">
        <v>412</v>
      </c>
      <c r="F132" s="55" t="s">
        <v>1019</v>
      </c>
      <c r="G132" s="55" t="s">
        <v>1014</v>
      </c>
      <c r="H132" s="9" t="s">
        <v>643</v>
      </c>
      <c r="I132" s="1" t="str">
        <f>VLOOKUP($E132,'[1]Gui chi Quynh'!$C$11:$E$397,3,0)</f>
        <v>A3</v>
      </c>
      <c r="J132" s="9">
        <f>VLOOKUP(I132,Sheet1!$B$2:$C$12,2,TRUE)</f>
        <v>8</v>
      </c>
      <c r="K132" s="1" t="s">
        <v>304</v>
      </c>
      <c r="L132" s="9">
        <f>VLOOKUP(K132,Sheet1!$B$2:$C$12,2,TRUE)</f>
        <v>7</v>
      </c>
      <c r="M132" s="1" t="str">
        <f>VLOOKUP($E132,'[3]Gui chi Quynh'!$C$11:$E$396,3,0)</f>
        <v>A4</v>
      </c>
      <c r="N132" s="9">
        <f>VLOOKUP(M132,Sheet1!$B$2:$C$12,2,TRUE)</f>
        <v>7</v>
      </c>
      <c r="O132" s="1" t="str">
        <f>VLOOKUP($E132,'[4]Gui chi Quynh'!$C$11:$E$396,3,0)</f>
        <v>A3</v>
      </c>
      <c r="P132" s="9">
        <f>VLOOKUP(O132,Sheet1!$B$2:$C$12,2,TRUE)</f>
        <v>8</v>
      </c>
      <c r="Q132" s="1" t="str">
        <f>VLOOKUP($E132,'[5]Gui chi Quynh'!$C$11:$E$394,3,0)</f>
        <v>A2</v>
      </c>
      <c r="R132" s="9">
        <f>VLOOKUP(Q132,Sheet1!$B$2:$C$12,2,TRUE)</f>
        <v>9</v>
      </c>
      <c r="S132" s="1" t="str">
        <f>VLOOKUP($E132,'[6]Gui chi Quynh'!$C$11:$E$393,3,0)</f>
        <v>A3</v>
      </c>
      <c r="T132" s="9">
        <f>VLOOKUP(S132,Sheet1!$B$2:$C$12,2,TRUE)</f>
        <v>8</v>
      </c>
      <c r="U132" s="1" t="str">
        <f>VLOOKUP($E132,'[7]Gui chi Quynh'!$C$11:$E$392,3,0)</f>
        <v>A2</v>
      </c>
      <c r="V132" s="9">
        <f>VLOOKUP(U132,Sheet1!$B$2:$C$12,2,TRUE)</f>
        <v>9</v>
      </c>
      <c r="W132" s="1" t="str">
        <f>VLOOKUP($E132,'[8]Gui chi Quynh'!$C$11:$F$391,3,0)</f>
        <v>A3</v>
      </c>
      <c r="X132" s="9">
        <f>VLOOKUP(W132,Sheet1!$B$2:$C$12,2,TRUE)</f>
        <v>8</v>
      </c>
      <c r="Y132" s="1" t="str">
        <f>VLOOKUP($E132,'[9]Gui chi Quynh'!$C$11:$E$390,3,0)</f>
        <v>A4</v>
      </c>
      <c r="Z132" s="9">
        <f>VLOOKUP(Y132,Sheet1!$B$2:$C$12,2,TRUE)</f>
        <v>7</v>
      </c>
      <c r="AA132" s="1" t="str">
        <f>VLOOKUP($E132,'[10]Gui chi Quynh'!$C$11:$E$391,3,0)</f>
        <v>A1</v>
      </c>
      <c r="AB132" s="9">
        <f>VLOOKUP(AA132,Sheet1!$B$2:$C$12,2,TRUE)</f>
        <v>10</v>
      </c>
      <c r="AC132" s="241" t="str">
        <f>VLOOKUP(E132,Sheet2!$E$9:$AE$343,24,0)</f>
        <v>A3</v>
      </c>
      <c r="AD132" s="117">
        <f>VLOOKUP(AC132,Sheet1!$B$2:$C$12,2,TRUE)</f>
        <v>8</v>
      </c>
      <c r="AE132" s="241" t="str">
        <f>VLOOKUP(E132,Sheet2!$E$9:$AE$343,26,0)</f>
        <v>A4</v>
      </c>
      <c r="AF132" s="9">
        <f>VLOOKUP(AE132,Sheet1!$B$2:$C$12,2,TRUE)</f>
        <v>7</v>
      </c>
      <c r="AG132" s="169">
        <f t="shared" si="10"/>
        <v>8</v>
      </c>
      <c r="AH132" s="241" t="str">
        <f>VLOOKUP(E132,'CAC DV GUI'!$C$5:$AF$401,27,0)</f>
        <v>Xuất sắc</v>
      </c>
      <c r="AI132" s="241" t="str">
        <f>VLOOKUP(E132,'CAC DV GUI'!$C$5:$AF$401,28,0)</f>
        <v>Xuất sắc</v>
      </c>
      <c r="AJ132" s="241">
        <f>VLOOKUP(E132,'CAC DV GUI'!$C$5:$AF$401,29,0)</f>
        <v>0</v>
      </c>
      <c r="AK132" s="117"/>
      <c r="AL132" s="117"/>
      <c r="AM132" s="117" t="str">
        <f t="shared" si="9"/>
        <v>Xuất sắc</v>
      </c>
      <c r="AN132" s="117"/>
      <c r="AO132" s="556"/>
    </row>
    <row r="133" spans="1:41" s="2" customFormat="1" ht="24.95" customHeight="1" x14ac:dyDescent="0.25">
      <c r="A133" s="41">
        <f>IF(E133="","",SUBTOTAL(3,$E$8:E133))</f>
        <v>126</v>
      </c>
      <c r="B133" s="41">
        <f>COUNTIF($F$8:F133,F133)</f>
        <v>21</v>
      </c>
      <c r="C133" s="43" t="s">
        <v>649</v>
      </c>
      <c r="D133" s="20" t="s">
        <v>7</v>
      </c>
      <c r="E133" s="45" t="s">
        <v>436</v>
      </c>
      <c r="F133" s="55" t="s">
        <v>1019</v>
      </c>
      <c r="G133" s="55" t="s">
        <v>1014</v>
      </c>
      <c r="H133" s="9" t="s">
        <v>643</v>
      </c>
      <c r="I133" s="1" t="str">
        <f>VLOOKUP($E133,'[1]Gui chi Quynh'!$C$11:$E$397,3,0)</f>
        <v>A3</v>
      </c>
      <c r="J133" s="9">
        <f>VLOOKUP(I133,Sheet1!$B$2:$C$12,2,TRUE)</f>
        <v>8</v>
      </c>
      <c r="K133" s="1" t="s">
        <v>304</v>
      </c>
      <c r="L133" s="9">
        <f>VLOOKUP(K133,Sheet1!$B$2:$C$12,2,TRUE)</f>
        <v>7</v>
      </c>
      <c r="M133" s="1" t="str">
        <f>VLOOKUP($E133,'[3]Gui chi Quynh'!$C$11:$E$396,3,0)</f>
        <v>A4</v>
      </c>
      <c r="N133" s="9">
        <f>VLOOKUP(M133,Sheet1!$B$2:$C$12,2,TRUE)</f>
        <v>7</v>
      </c>
      <c r="O133" s="1" t="str">
        <f>VLOOKUP($E133,'[4]Gui chi Quynh'!$C$11:$E$396,3,0)</f>
        <v>A3</v>
      </c>
      <c r="P133" s="9">
        <f>VLOOKUP(O133,Sheet1!$B$2:$C$12,2,TRUE)</f>
        <v>8</v>
      </c>
      <c r="Q133" s="1" t="str">
        <f>VLOOKUP($E133,'[5]Gui chi Quynh'!$C$11:$E$394,3,0)</f>
        <v>A3</v>
      </c>
      <c r="R133" s="9">
        <f>VLOOKUP(Q133,Sheet1!$B$2:$C$12,2,TRUE)</f>
        <v>8</v>
      </c>
      <c r="S133" s="1" t="str">
        <f>VLOOKUP($E133,'[6]Gui chi Quynh'!$C$11:$E$393,3,0)</f>
        <v>A3</v>
      </c>
      <c r="T133" s="9">
        <f>VLOOKUP(S133,Sheet1!$B$2:$C$12,2,TRUE)</f>
        <v>8</v>
      </c>
      <c r="U133" s="1" t="str">
        <f>VLOOKUP($E133,'[7]Gui chi Quynh'!$C$11:$E$392,3,0)</f>
        <v>A2</v>
      </c>
      <c r="V133" s="9">
        <f>VLOOKUP(U133,Sheet1!$B$2:$C$12,2,TRUE)</f>
        <v>9</v>
      </c>
      <c r="W133" s="1" t="str">
        <f>VLOOKUP($E133,'[8]Gui chi Quynh'!$C$11:$F$391,3,0)</f>
        <v>A3</v>
      </c>
      <c r="X133" s="9">
        <f>VLOOKUP(W133,Sheet1!$B$2:$C$12,2,TRUE)</f>
        <v>8</v>
      </c>
      <c r="Y133" s="1" t="str">
        <f>VLOOKUP($E133,'[9]Gui chi Quynh'!$C$11:$E$390,3,0)</f>
        <v>A4</v>
      </c>
      <c r="Z133" s="9">
        <f>VLOOKUP(Y133,Sheet1!$B$2:$C$12,2,TRUE)</f>
        <v>7</v>
      </c>
      <c r="AA133" s="1" t="str">
        <f>VLOOKUP($E133,'[10]Gui chi Quynh'!$C$11:$E$391,3,0)</f>
        <v>A1</v>
      </c>
      <c r="AB133" s="9">
        <f>VLOOKUP(AA133,Sheet1!$B$2:$C$12,2,TRUE)</f>
        <v>10</v>
      </c>
      <c r="AC133" s="241" t="str">
        <f>VLOOKUP(E133,Sheet2!$E$9:$AE$343,24,0)</f>
        <v>A4</v>
      </c>
      <c r="AD133" s="117">
        <f>VLOOKUP(AC133,Sheet1!$B$2:$C$12,2,TRUE)</f>
        <v>7</v>
      </c>
      <c r="AE133" s="241" t="str">
        <f>VLOOKUP(E133,Sheet2!$E$9:$AE$343,26,0)</f>
        <v>A4</v>
      </c>
      <c r="AF133" s="9">
        <f>VLOOKUP(AE133,Sheet1!$B$2:$C$12,2,TRUE)</f>
        <v>7</v>
      </c>
      <c r="AG133" s="169">
        <f t="shared" si="10"/>
        <v>7.833333333333333</v>
      </c>
      <c r="AH133" s="241" t="str">
        <f>VLOOKUP(E133,'CAC DV GUI'!$C$5:$AF$401,27,0)</f>
        <v>Tốt</v>
      </c>
      <c r="AI133" s="241" t="str">
        <f>VLOOKUP(E133,'CAC DV GUI'!$C$5:$AF$401,28,0)</f>
        <v>Tốt</v>
      </c>
      <c r="AJ133" s="241">
        <f>VLOOKUP(E133,'CAC DV GUI'!$C$5:$AF$401,29,0)</f>
        <v>0</v>
      </c>
      <c r="AK133" s="117"/>
      <c r="AL133" s="117"/>
      <c r="AM133" s="117" t="str">
        <f t="shared" si="9"/>
        <v>Tốt</v>
      </c>
      <c r="AN133" s="117"/>
      <c r="AO133" s="556"/>
    </row>
    <row r="134" spans="1:41" s="2" customFormat="1" ht="24.95" customHeight="1" x14ac:dyDescent="0.25">
      <c r="A134" s="41">
        <f>IF(E134="","",SUBTOTAL(3,$E$8:E134))</f>
        <v>127</v>
      </c>
      <c r="B134" s="41">
        <f>COUNTIF($F$8:F134,F134)</f>
        <v>1</v>
      </c>
      <c r="C134" s="43" t="s">
        <v>648</v>
      </c>
      <c r="D134" s="20" t="s">
        <v>310</v>
      </c>
      <c r="E134" s="45" t="s">
        <v>427</v>
      </c>
      <c r="F134" s="652" t="s">
        <v>1023</v>
      </c>
      <c r="G134" s="652" t="s">
        <v>1013</v>
      </c>
      <c r="H134" s="56" t="s">
        <v>643</v>
      </c>
      <c r="I134" s="1" t="str">
        <f>VLOOKUP($E134,'[1]Gui chi Quynh'!$C$11:$E$397,3,0)</f>
        <v>A2</v>
      </c>
      <c r="J134" s="9">
        <f>VLOOKUP(I134,Sheet1!$B$2:$C$12,2,TRUE)</f>
        <v>9</v>
      </c>
      <c r="K134" s="1" t="str">
        <f>VLOOKUP($E134,'[2]Gui chi Quynh'!$C$11:$E$397,3,0)</f>
        <v>A2</v>
      </c>
      <c r="L134" s="9">
        <f>VLOOKUP(K134,Sheet1!$B$2:$C$12,2,TRUE)</f>
        <v>9</v>
      </c>
      <c r="M134" s="1" t="str">
        <f>VLOOKUP($E134,'[3]Gui chi Quynh'!$C$11:$E$396,3,0)</f>
        <v>A2</v>
      </c>
      <c r="N134" s="9">
        <f>VLOOKUP(M134,Sheet1!$B$2:$C$12,2,TRUE)</f>
        <v>9</v>
      </c>
      <c r="O134" s="1" t="str">
        <f>VLOOKUP($E134,'[4]Gui chi Quynh'!$C$11:$E$396,3,0)</f>
        <v>A2</v>
      </c>
      <c r="P134" s="9">
        <f>VLOOKUP(O134,Sheet1!$B$2:$C$12,2,TRUE)</f>
        <v>9</v>
      </c>
      <c r="Q134" s="1" t="str">
        <f>VLOOKUP($E134,'[5]Gui chi Quynh'!$C$11:$E$394,3,0)</f>
        <v>A2</v>
      </c>
      <c r="R134" s="9">
        <f>VLOOKUP(Q134,Sheet1!$B$2:$C$12,2,TRUE)</f>
        <v>9</v>
      </c>
      <c r="S134" s="1" t="str">
        <f>VLOOKUP($E134,'[6]Gui chi Quynh'!$C$11:$E$393,3,0)</f>
        <v>A2</v>
      </c>
      <c r="T134" s="9">
        <f>VLOOKUP(S134,Sheet1!$B$2:$C$12,2,TRUE)</f>
        <v>9</v>
      </c>
      <c r="U134" s="1" t="str">
        <f>VLOOKUP($E134,'[7]Gui chi Quynh'!$C$11:$E$392,3,0)</f>
        <v>A2</v>
      </c>
      <c r="V134" s="9">
        <f>VLOOKUP(U134,Sheet1!$B$2:$C$12,2,TRUE)</f>
        <v>9</v>
      </c>
      <c r="W134" s="1" t="str">
        <f>VLOOKUP($E134,'[8]Gui chi Quynh'!$C$11:$F$391,3,0)</f>
        <v>A2</v>
      </c>
      <c r="X134" s="9">
        <f>VLOOKUP(W134,Sheet1!$B$2:$C$12,2,TRUE)</f>
        <v>9</v>
      </c>
      <c r="Y134" s="1" t="str">
        <f>VLOOKUP($E134,'[9]Gui chi Quynh'!$C$11:$E$390,3,0)</f>
        <v>A1</v>
      </c>
      <c r="Z134" s="9">
        <f>VLOOKUP(Y134,Sheet1!$B$2:$C$12,2,TRUE)</f>
        <v>10</v>
      </c>
      <c r="AA134" s="1" t="str">
        <f>VLOOKUP($E134,'[10]Gui chi Quynh'!$C$11:$E$391,3,0)</f>
        <v>A1</v>
      </c>
      <c r="AB134" s="9">
        <f>VLOOKUP(AA134,Sheet1!$B$2:$C$12,2,TRUE)</f>
        <v>10</v>
      </c>
      <c r="AC134" s="241" t="str">
        <f>VLOOKUP(E134,Sheet2!$E$9:$AE$343,24,0)</f>
        <v>A2</v>
      </c>
      <c r="AD134" s="117">
        <f>VLOOKUP(AC134,Sheet1!$B$2:$C$12,2,TRUE)</f>
        <v>9</v>
      </c>
      <c r="AE134" s="241" t="str">
        <f>VLOOKUP(E134,Sheet2!$E$9:$AE$343,26,0)</f>
        <v>A2</v>
      </c>
      <c r="AF134" s="9">
        <f>VLOOKUP(AE134,Sheet1!$B$2:$C$12,2,TRUE)</f>
        <v>9</v>
      </c>
      <c r="AG134" s="169">
        <f t="shared" si="10"/>
        <v>9.1666666666666661</v>
      </c>
      <c r="AH134" s="241" t="str">
        <f>VLOOKUP(E134,'CAC DV GUI'!$C$5:$AF$401,27,0)</f>
        <v>Xuất sắc</v>
      </c>
      <c r="AI134" s="241" t="str">
        <f>VLOOKUP(E134,'CAC DV GUI'!$C$5:$AF$401,28,0)</f>
        <v>Xuất sắc</v>
      </c>
      <c r="AJ134" s="241">
        <f>VLOOKUP(E134,'CAC DV GUI'!$C$5:$AF$401,29,0)</f>
        <v>0</v>
      </c>
      <c r="AK134" s="117" t="s">
        <v>833</v>
      </c>
      <c r="AL134" s="117"/>
      <c r="AM134" s="117" t="s">
        <v>807</v>
      </c>
      <c r="AN134" s="117"/>
      <c r="AO134" s="556"/>
    </row>
    <row r="135" spans="1:41" s="2" customFormat="1" ht="69.75" customHeight="1" x14ac:dyDescent="0.25">
      <c r="A135" s="41">
        <f>IF(E135="","",SUBTOTAL(3,$E$8:E135))</f>
        <v>128</v>
      </c>
      <c r="B135" s="41">
        <f>COUNTIF($F$8:F135,F135)</f>
        <v>2</v>
      </c>
      <c r="C135" s="43" t="s">
        <v>648</v>
      </c>
      <c r="D135" s="20" t="s">
        <v>311</v>
      </c>
      <c r="E135" s="41" t="s">
        <v>428</v>
      </c>
      <c r="F135" s="55" t="s">
        <v>1023</v>
      </c>
      <c r="G135" s="55" t="s">
        <v>1014</v>
      </c>
      <c r="H135" s="9" t="s">
        <v>643</v>
      </c>
      <c r="I135" s="1" t="str">
        <f>VLOOKUP($E135,'[1]Gui chi Quynh'!$C$11:$E$397,3,0)</f>
        <v>A3</v>
      </c>
      <c r="J135" s="9">
        <f>VLOOKUP(I135,Sheet1!$B$2:$C$12,2,TRUE)</f>
        <v>8</v>
      </c>
      <c r="K135" s="1" t="s">
        <v>304</v>
      </c>
      <c r="L135" s="9">
        <f>VLOOKUP(K135,Sheet1!$B$2:$C$12,2,TRUE)</f>
        <v>7</v>
      </c>
      <c r="M135" s="1" t="str">
        <f>VLOOKUP($E135,'[3]Gui chi Quynh'!$C$11:$E$396,3,0)</f>
        <v>A4</v>
      </c>
      <c r="N135" s="9">
        <f>VLOOKUP(M135,Sheet1!$B$2:$C$12,2,TRUE)</f>
        <v>7</v>
      </c>
      <c r="O135" s="1" t="str">
        <f>VLOOKUP($E135,'[4]Gui chi Quynh'!$C$11:$E$396,3,0)</f>
        <v>A4</v>
      </c>
      <c r="P135" s="9">
        <f>VLOOKUP(O135,Sheet1!$B$2:$C$12,2,TRUE)</f>
        <v>7</v>
      </c>
      <c r="Q135" s="1" t="str">
        <f>VLOOKUP($E135,'[5]Gui chi Quynh'!$C$11:$E$394,3,0)</f>
        <v>A4</v>
      </c>
      <c r="R135" s="9">
        <f>VLOOKUP(Q135,Sheet1!$B$2:$C$12,2,TRUE)</f>
        <v>7</v>
      </c>
      <c r="S135" s="1" t="str">
        <f>VLOOKUP($E135,'[6]Gui chi Quynh'!$C$11:$E$393,3,0)</f>
        <v>A4</v>
      </c>
      <c r="T135" s="9">
        <f>VLOOKUP(S135,Sheet1!$B$2:$C$12,2,TRUE)</f>
        <v>7</v>
      </c>
      <c r="U135" s="1" t="str">
        <f>VLOOKUP($E135,'[7]Gui chi Quynh'!$C$11:$E$392,3,0)</f>
        <v>A3</v>
      </c>
      <c r="V135" s="9">
        <f>VLOOKUP(U135,Sheet1!$B$2:$C$12,2,TRUE)</f>
        <v>8</v>
      </c>
      <c r="W135" s="1" t="str">
        <f>VLOOKUP($E135,'[8]Gui chi Quynh'!$C$11:$F$391,3,0)</f>
        <v>A DN</v>
      </c>
      <c r="X135" s="9"/>
      <c r="Y135" s="1" t="str">
        <f>VLOOKUP($E135,'[9]Gui chi Quynh'!$C$11:$E$390,3,0)</f>
        <v>A DN</v>
      </c>
      <c r="Z135" s="9"/>
      <c r="AA135" s="1" t="str">
        <f>VLOOKUP($E135,'[10]Gui chi Quynh'!$C$11:$E$391,3,0)</f>
        <v>A DN</v>
      </c>
      <c r="AB135" s="9"/>
      <c r="AC135" s="241" t="str">
        <f>VLOOKUP(E135,Sheet2!$E$9:$AE$343,24,0)</f>
        <v>A DN</v>
      </c>
      <c r="AD135" s="117"/>
      <c r="AE135" s="241" t="str">
        <f>VLOOKUP(E135,Sheet2!$E$9:$AE$343,26,0)</f>
        <v>A DN</v>
      </c>
      <c r="AF135" s="9"/>
      <c r="AG135" s="169">
        <f>(J135+L135+N135+P135+R135+T135+V135+X135+Z135+AB135+AD135+AF135)/7</f>
        <v>7.2857142857142856</v>
      </c>
      <c r="AH135" s="241" t="str">
        <f>VLOOKUP(E135,'CAC DV GUI'!$C$5:$AF$401,27,0)</f>
        <v>Tốt</v>
      </c>
      <c r="AI135" s="241" t="str">
        <f>VLOOKUP(E135,'CAC DV GUI'!$C$5:$AF$401,28,0)</f>
        <v>Tốt</v>
      </c>
      <c r="AJ135" s="241">
        <f>VLOOKUP(E135,'CAC DV GUI'!$C$5:$AF$401,29,0)</f>
        <v>0</v>
      </c>
      <c r="AK135" s="117"/>
      <c r="AL135" s="117"/>
      <c r="AM135" s="117" t="str">
        <f t="shared" ref="AM135:AM149" si="11">AI135</f>
        <v>Tốt</v>
      </c>
      <c r="AN135" s="117"/>
      <c r="AO135" s="554" t="s">
        <v>941</v>
      </c>
    </row>
    <row r="136" spans="1:41" s="2" customFormat="1" ht="24.95" customHeight="1" x14ac:dyDescent="0.25">
      <c r="A136" s="41">
        <f>IF(E136="","",SUBTOTAL(3,$E$8:E136))</f>
        <v>129</v>
      </c>
      <c r="B136" s="41">
        <f>COUNTIF($F$8:F136,F136)</f>
        <v>3</v>
      </c>
      <c r="C136" s="43" t="s">
        <v>648</v>
      </c>
      <c r="D136" s="20" t="s">
        <v>317</v>
      </c>
      <c r="E136" s="45" t="s">
        <v>432</v>
      </c>
      <c r="F136" s="55" t="s">
        <v>1023</v>
      </c>
      <c r="G136" s="55" t="s">
        <v>1014</v>
      </c>
      <c r="H136" s="9" t="s">
        <v>643</v>
      </c>
      <c r="I136" s="1" t="str">
        <f>VLOOKUP($E136,'[1]Gui chi Quynh'!$C$11:$E$397,3,0)</f>
        <v>A3</v>
      </c>
      <c r="J136" s="9">
        <f>VLOOKUP(I136,Sheet1!$B$2:$C$12,2,TRUE)</f>
        <v>8</v>
      </c>
      <c r="K136" s="1" t="s">
        <v>304</v>
      </c>
      <c r="L136" s="9">
        <f>VLOOKUP(K136,Sheet1!$B$2:$C$12,2,TRUE)</f>
        <v>7</v>
      </c>
      <c r="M136" s="1" t="str">
        <f>VLOOKUP($E136,'[3]Gui chi Quynh'!$C$11:$E$396,3,0)</f>
        <v>A3</v>
      </c>
      <c r="N136" s="9">
        <f>VLOOKUP(M136,Sheet1!$B$2:$C$12,2,TRUE)</f>
        <v>8</v>
      </c>
      <c r="O136" s="1" t="str">
        <f>VLOOKUP($E136,'[4]Gui chi Quynh'!$C$11:$E$396,3,0)</f>
        <v>A4</v>
      </c>
      <c r="P136" s="9">
        <f>VLOOKUP(O136,Sheet1!$B$2:$C$12,2,TRUE)</f>
        <v>7</v>
      </c>
      <c r="Q136" s="1" t="str">
        <f>VLOOKUP($E136,'[5]Gui chi Quynh'!$C$11:$E$394,3,0)</f>
        <v>A3</v>
      </c>
      <c r="R136" s="9">
        <f>VLOOKUP(Q136,Sheet1!$B$2:$C$12,2,TRUE)</f>
        <v>8</v>
      </c>
      <c r="S136" s="1" t="str">
        <f>VLOOKUP($E136,'[6]Gui chi Quynh'!$C$11:$E$393,3,0)</f>
        <v>A4</v>
      </c>
      <c r="T136" s="9">
        <f>VLOOKUP(S136,Sheet1!$B$2:$C$12,2,TRUE)</f>
        <v>7</v>
      </c>
      <c r="U136" s="1" t="str">
        <f>VLOOKUP($E136,'[7]Gui chi Quynh'!$C$11:$E$392,3,0)</f>
        <v>A2</v>
      </c>
      <c r="V136" s="9">
        <f>VLOOKUP(U136,Sheet1!$B$2:$C$12,2,TRUE)</f>
        <v>9</v>
      </c>
      <c r="W136" s="1" t="str">
        <f>VLOOKUP($E136,'[8]Gui chi Quynh'!$C$11:$F$391,3,0)</f>
        <v>A4</v>
      </c>
      <c r="X136" s="9">
        <f>VLOOKUP(W136,Sheet1!$B$2:$C$12,2,TRUE)</f>
        <v>7</v>
      </c>
      <c r="Y136" s="1" t="str">
        <f>VLOOKUP($E136,'[9]Gui chi Quynh'!$C$11:$E$390,3,0)</f>
        <v>A4</v>
      </c>
      <c r="Z136" s="9">
        <f>VLOOKUP(Y136,Sheet1!$B$2:$C$12,2,TRUE)</f>
        <v>7</v>
      </c>
      <c r="AA136" s="1" t="str">
        <f>VLOOKUP($E136,'[10]Gui chi Quynh'!$C$11:$E$391,3,0)</f>
        <v>A1</v>
      </c>
      <c r="AB136" s="9">
        <f>VLOOKUP(AA136,Sheet1!$B$2:$C$12,2,TRUE)</f>
        <v>10</v>
      </c>
      <c r="AC136" s="241" t="str">
        <f>VLOOKUP(E136,Sheet2!$E$9:$AE$343,24,0)</f>
        <v>A3</v>
      </c>
      <c r="AD136" s="117">
        <f>VLOOKUP(AC136,Sheet1!$B$2:$C$12,2,TRUE)</f>
        <v>8</v>
      </c>
      <c r="AE136" s="241" t="str">
        <f>VLOOKUP(E136,Sheet2!$E$9:$AE$343,26,0)</f>
        <v>A3</v>
      </c>
      <c r="AF136" s="9">
        <f>VLOOKUP(AE136,Sheet1!$B$2:$C$12,2,TRUE)</f>
        <v>8</v>
      </c>
      <c r="AG136" s="169">
        <f t="shared" si="10"/>
        <v>7.833333333333333</v>
      </c>
      <c r="AH136" s="241" t="str">
        <f>VLOOKUP(E136,'CAC DV GUI'!$C$5:$AF$401,27,0)</f>
        <v>Tốt</v>
      </c>
      <c r="AI136" s="241" t="str">
        <f>VLOOKUP(E136,'CAC DV GUI'!$C$5:$AF$401,28,0)</f>
        <v>Tốt</v>
      </c>
      <c r="AJ136" s="241">
        <f>VLOOKUP(E136,'CAC DV GUI'!$C$5:$AF$401,29,0)</f>
        <v>0</v>
      </c>
      <c r="AK136" s="117"/>
      <c r="AL136" s="117"/>
      <c r="AM136" s="117" t="str">
        <f t="shared" si="11"/>
        <v>Tốt</v>
      </c>
      <c r="AN136" s="117"/>
      <c r="AO136" s="556"/>
    </row>
    <row r="137" spans="1:41" s="2" customFormat="1" ht="24.95" customHeight="1" x14ac:dyDescent="0.25">
      <c r="A137" s="41">
        <f>IF(E137="","",SUBTOTAL(3,$E$8:E137))</f>
        <v>130</v>
      </c>
      <c r="B137" s="41">
        <f>COUNTIF($F$8:F137,F137)</f>
        <v>4</v>
      </c>
      <c r="C137" s="43" t="s">
        <v>648</v>
      </c>
      <c r="D137" s="20" t="s">
        <v>316</v>
      </c>
      <c r="E137" s="45" t="s">
        <v>433</v>
      </c>
      <c r="F137" s="55" t="s">
        <v>1023</v>
      </c>
      <c r="G137" s="55" t="s">
        <v>1014</v>
      </c>
      <c r="H137" s="9" t="s">
        <v>643</v>
      </c>
      <c r="I137" s="1" t="str">
        <f>VLOOKUP($E137,'[1]Gui chi Quynh'!$C$11:$E$397,3,0)</f>
        <v>A3</v>
      </c>
      <c r="J137" s="9">
        <f>VLOOKUP(I137,Sheet1!$B$2:$C$12,2,TRUE)</f>
        <v>8</v>
      </c>
      <c r="K137" s="1" t="s">
        <v>304</v>
      </c>
      <c r="L137" s="9">
        <f>VLOOKUP(K137,Sheet1!$B$2:$C$12,2,TRUE)</f>
        <v>7</v>
      </c>
      <c r="M137" s="1" t="str">
        <f>VLOOKUP($E137,'[3]Gui chi Quynh'!$C$11:$E$396,3,0)</f>
        <v>A4</v>
      </c>
      <c r="N137" s="9">
        <f>VLOOKUP(M137,Sheet1!$B$2:$C$12,2,TRUE)</f>
        <v>7</v>
      </c>
      <c r="O137" s="1" t="str">
        <f>VLOOKUP($E137,'[4]Gui chi Quynh'!$C$11:$E$396,3,0)</f>
        <v>A4</v>
      </c>
      <c r="P137" s="9">
        <f>VLOOKUP(O137,Sheet1!$B$2:$C$12,2,TRUE)</f>
        <v>7</v>
      </c>
      <c r="Q137" s="1" t="str">
        <f>VLOOKUP($E137,'[5]Gui chi Quynh'!$C$11:$E$394,3,0)</f>
        <v>A3</v>
      </c>
      <c r="R137" s="9">
        <f>VLOOKUP(Q137,Sheet1!$B$2:$C$12,2,TRUE)</f>
        <v>8</v>
      </c>
      <c r="S137" s="1" t="str">
        <f>VLOOKUP($E137,'[6]Gui chi Quynh'!$C$11:$E$393,3,0)</f>
        <v>A4</v>
      </c>
      <c r="T137" s="9">
        <f>VLOOKUP(S137,Sheet1!$B$2:$C$12,2,TRUE)</f>
        <v>7</v>
      </c>
      <c r="U137" s="1" t="str">
        <f>VLOOKUP($E137,'[7]Gui chi Quynh'!$C$11:$E$392,3,0)</f>
        <v>A3</v>
      </c>
      <c r="V137" s="9">
        <f>VLOOKUP(U137,Sheet1!$B$2:$C$12,2,TRUE)</f>
        <v>8</v>
      </c>
      <c r="W137" s="1" t="str">
        <f>VLOOKUP($E137,'[8]Gui chi Quynh'!$C$11:$F$391,3,0)</f>
        <v>A4</v>
      </c>
      <c r="X137" s="9">
        <f>VLOOKUP(W137,Sheet1!$B$2:$C$12,2,TRUE)</f>
        <v>7</v>
      </c>
      <c r="Y137" s="1" t="str">
        <f>VLOOKUP($E137,'[9]Gui chi Quynh'!$C$11:$E$390,3,0)</f>
        <v>A3</v>
      </c>
      <c r="Z137" s="9">
        <f>VLOOKUP(Y137,Sheet1!$B$2:$C$12,2,TRUE)</f>
        <v>8</v>
      </c>
      <c r="AA137" s="1" t="str">
        <f>VLOOKUP($E137,'[10]Gui chi Quynh'!$C$11:$E$391,3,0)</f>
        <v>A3</v>
      </c>
      <c r="AB137" s="9">
        <f>VLOOKUP(AA137,Sheet1!$B$2:$C$12,2,TRUE)</f>
        <v>8</v>
      </c>
      <c r="AC137" s="241" t="str">
        <f>VLOOKUP(E137,Sheet2!$E$9:$AE$343,24,0)</f>
        <v>A3</v>
      </c>
      <c r="AD137" s="117">
        <f>VLOOKUP(AC137,Sheet1!$B$2:$C$12,2,TRUE)</f>
        <v>8</v>
      </c>
      <c r="AE137" s="241" t="str">
        <f>VLOOKUP(E137,Sheet2!$E$9:$AE$343,26,0)</f>
        <v>A3</v>
      </c>
      <c r="AF137" s="9">
        <f>VLOOKUP(AE137,Sheet1!$B$2:$C$12,2,TRUE)</f>
        <v>8</v>
      </c>
      <c r="AG137" s="169">
        <f t="shared" si="10"/>
        <v>7.583333333333333</v>
      </c>
      <c r="AH137" s="241" t="str">
        <f>VLOOKUP(E137,'CAC DV GUI'!$C$5:$AF$401,27,0)</f>
        <v>Tốt</v>
      </c>
      <c r="AI137" s="241" t="str">
        <f>VLOOKUP(E137,'CAC DV GUI'!$C$5:$AF$401,28,0)</f>
        <v>Tốt</v>
      </c>
      <c r="AJ137" s="241">
        <f>VLOOKUP(E137,'CAC DV GUI'!$C$5:$AF$401,29,0)</f>
        <v>0</v>
      </c>
      <c r="AK137" s="117"/>
      <c r="AL137" s="117"/>
      <c r="AM137" s="117" t="str">
        <f t="shared" si="11"/>
        <v>Tốt</v>
      </c>
      <c r="AN137" s="117"/>
      <c r="AO137" s="556"/>
    </row>
    <row r="138" spans="1:41" s="2" customFormat="1" ht="24.95" customHeight="1" x14ac:dyDescent="0.25">
      <c r="A138" s="41">
        <f>IF(E138="","",SUBTOTAL(3,$E$8:E138))</f>
        <v>131</v>
      </c>
      <c r="B138" s="41">
        <f>COUNTIF($F$8:F138,F138)</f>
        <v>5</v>
      </c>
      <c r="C138" s="43" t="s">
        <v>648</v>
      </c>
      <c r="D138" s="20" t="s">
        <v>267</v>
      </c>
      <c r="E138" s="45" t="s">
        <v>431</v>
      </c>
      <c r="F138" s="55" t="s">
        <v>1023</v>
      </c>
      <c r="G138" s="55" t="s">
        <v>1014</v>
      </c>
      <c r="H138" s="9" t="s">
        <v>643</v>
      </c>
      <c r="I138" s="1" t="str">
        <f>VLOOKUP($E138,'[1]Gui chi Quynh'!$C$11:$E$397,3,0)</f>
        <v>A3</v>
      </c>
      <c r="J138" s="9">
        <f>VLOOKUP(I138,Sheet1!$B$2:$C$12,2,TRUE)</f>
        <v>8</v>
      </c>
      <c r="K138" s="1" t="s">
        <v>304</v>
      </c>
      <c r="L138" s="9">
        <f>VLOOKUP(K138,Sheet1!$B$2:$C$12,2,TRUE)</f>
        <v>7</v>
      </c>
      <c r="M138" s="1" t="str">
        <f>VLOOKUP($E138,'[3]Gui chi Quynh'!$C$11:$E$396,3,0)</f>
        <v>A4</v>
      </c>
      <c r="N138" s="9">
        <f>VLOOKUP(M138,Sheet1!$B$2:$C$12,2,TRUE)</f>
        <v>7</v>
      </c>
      <c r="O138" s="1" t="str">
        <f>VLOOKUP($E138,'[4]Gui chi Quynh'!$C$11:$E$396,3,0)</f>
        <v>A4</v>
      </c>
      <c r="P138" s="9">
        <f>VLOOKUP(O138,Sheet1!$B$2:$C$12,2,TRUE)</f>
        <v>7</v>
      </c>
      <c r="Q138" s="1" t="str">
        <f>VLOOKUP($E138,'[5]Gui chi Quynh'!$C$11:$E$394,3,0)</f>
        <v>A3</v>
      </c>
      <c r="R138" s="9">
        <f>VLOOKUP(Q138,Sheet1!$B$2:$C$12,2,TRUE)</f>
        <v>8</v>
      </c>
      <c r="S138" s="1" t="str">
        <f>VLOOKUP($E138,'[6]Gui chi Quynh'!$C$11:$E$393,3,0)</f>
        <v>A4</v>
      </c>
      <c r="T138" s="9">
        <f>VLOOKUP(S138,Sheet1!$B$2:$C$12,2,TRUE)</f>
        <v>7</v>
      </c>
      <c r="U138" s="1" t="str">
        <f>VLOOKUP($E138,'[7]Gui chi Quynh'!$C$11:$E$392,3,0)</f>
        <v>A3</v>
      </c>
      <c r="V138" s="9">
        <f>VLOOKUP(U138,Sheet1!$B$2:$C$12,2,TRUE)</f>
        <v>8</v>
      </c>
      <c r="W138" s="1" t="str">
        <f>VLOOKUP($E138,'[8]Gui chi Quynh'!$C$11:$F$391,3,0)</f>
        <v>A3</v>
      </c>
      <c r="X138" s="9">
        <f>VLOOKUP(W138,Sheet1!$B$2:$C$12,2,TRUE)</f>
        <v>8</v>
      </c>
      <c r="Y138" s="1" t="str">
        <f>VLOOKUP($E138,'[9]Gui chi Quynh'!$C$11:$E$390,3,0)</f>
        <v>A2</v>
      </c>
      <c r="Z138" s="9">
        <f>VLOOKUP(Y138,Sheet1!$B$2:$C$12,2,TRUE)</f>
        <v>9</v>
      </c>
      <c r="AA138" s="1" t="str">
        <f>VLOOKUP($E138,'[10]Gui chi Quynh'!$C$11:$E$391,3,0)</f>
        <v>A1</v>
      </c>
      <c r="AB138" s="9">
        <f>VLOOKUP(AA138,Sheet1!$B$2:$C$12,2,TRUE)</f>
        <v>10</v>
      </c>
      <c r="AC138" s="241" t="str">
        <f>VLOOKUP(E138,Sheet2!$E$9:$AE$343,24,0)</f>
        <v>A3</v>
      </c>
      <c r="AD138" s="117">
        <f>VLOOKUP(AC138,Sheet1!$B$2:$C$12,2,TRUE)</f>
        <v>8</v>
      </c>
      <c r="AE138" s="241" t="str">
        <f>VLOOKUP(E138,Sheet2!$E$9:$AE$343,26,0)</f>
        <v>A4</v>
      </c>
      <c r="AF138" s="9">
        <f>VLOOKUP(AE138,Sheet1!$B$2:$C$12,2,TRUE)</f>
        <v>7</v>
      </c>
      <c r="AG138" s="169">
        <f t="shared" si="10"/>
        <v>7.833333333333333</v>
      </c>
      <c r="AH138" s="241" t="str">
        <f>VLOOKUP(E138,'CAC DV GUI'!$C$5:$AF$401,27,0)</f>
        <v>Tốt</v>
      </c>
      <c r="AI138" s="241" t="str">
        <f>VLOOKUP(E138,'CAC DV GUI'!$C$5:$AF$401,28,0)</f>
        <v>Tốt</v>
      </c>
      <c r="AJ138" s="241">
        <f>VLOOKUP(E138,'CAC DV GUI'!$C$5:$AF$401,29,0)</f>
        <v>0</v>
      </c>
      <c r="AK138" s="117"/>
      <c r="AL138" s="117"/>
      <c r="AM138" s="117" t="str">
        <f t="shared" si="11"/>
        <v>Tốt</v>
      </c>
      <c r="AN138" s="117"/>
      <c r="AO138" s="556"/>
    </row>
    <row r="139" spans="1:41" s="2" customFormat="1" ht="24.95" customHeight="1" x14ac:dyDescent="0.25">
      <c r="A139" s="41">
        <f>IF(E139="","",SUBTOTAL(3,$E$8:E139))</f>
        <v>132</v>
      </c>
      <c r="B139" s="41">
        <f>COUNTIF($F$8:F139,F139)</f>
        <v>6</v>
      </c>
      <c r="C139" s="43" t="s">
        <v>648</v>
      </c>
      <c r="D139" s="20" t="s">
        <v>315</v>
      </c>
      <c r="E139" s="45" t="s">
        <v>430</v>
      </c>
      <c r="F139" s="55" t="s">
        <v>1023</v>
      </c>
      <c r="G139" s="55" t="s">
        <v>1014</v>
      </c>
      <c r="H139" s="9" t="s">
        <v>643</v>
      </c>
      <c r="I139" s="1" t="str">
        <f>VLOOKUP($E139,'[1]Gui chi Quynh'!$C$11:$E$397,3,0)</f>
        <v>A3</v>
      </c>
      <c r="J139" s="9">
        <f>VLOOKUP(I139,Sheet1!$B$2:$C$12,2,TRUE)</f>
        <v>8</v>
      </c>
      <c r="K139" s="1" t="s">
        <v>304</v>
      </c>
      <c r="L139" s="9">
        <f>VLOOKUP(K139,Sheet1!$B$2:$C$12,2,TRUE)</f>
        <v>7</v>
      </c>
      <c r="M139" s="1" t="str">
        <f>VLOOKUP($E139,'[3]Gui chi Quynh'!$C$11:$E$396,3,0)</f>
        <v>A4</v>
      </c>
      <c r="N139" s="9">
        <f>VLOOKUP(M139,Sheet1!$B$2:$C$12,2,TRUE)</f>
        <v>7</v>
      </c>
      <c r="O139" s="1" t="str">
        <f>VLOOKUP($E139,'[4]Gui chi Quynh'!$C$11:$E$396,3,0)</f>
        <v>A4</v>
      </c>
      <c r="P139" s="9">
        <f>VLOOKUP(O139,Sheet1!$B$2:$C$12,2,TRUE)</f>
        <v>7</v>
      </c>
      <c r="Q139" s="1" t="str">
        <f>VLOOKUP($E139,'[5]Gui chi Quynh'!$C$11:$E$394,3,0)</f>
        <v>A4</v>
      </c>
      <c r="R139" s="9">
        <f>VLOOKUP(Q139,Sheet1!$B$2:$C$12,2,TRUE)</f>
        <v>7</v>
      </c>
      <c r="S139" s="1" t="str">
        <f>VLOOKUP($E139,'[6]Gui chi Quynh'!$C$11:$E$393,3,0)</f>
        <v>A4</v>
      </c>
      <c r="T139" s="9">
        <f>VLOOKUP(S139,Sheet1!$B$2:$C$12,2,TRUE)</f>
        <v>7</v>
      </c>
      <c r="U139" s="1" t="str">
        <f>VLOOKUP($E139,'[7]Gui chi Quynh'!$C$11:$E$392,3,0)</f>
        <v>A3</v>
      </c>
      <c r="V139" s="9">
        <f>VLOOKUP(U139,Sheet1!$B$2:$C$12,2,TRUE)</f>
        <v>8</v>
      </c>
      <c r="W139" s="1" t="str">
        <f>VLOOKUP($E139,'[8]Gui chi Quynh'!$C$11:$F$391,3,0)</f>
        <v>A4</v>
      </c>
      <c r="X139" s="9">
        <f>VLOOKUP(W139,Sheet1!$B$2:$C$12,2,TRUE)</f>
        <v>7</v>
      </c>
      <c r="Y139" s="1" t="str">
        <f>VLOOKUP($E139,'[9]Gui chi Quynh'!$C$11:$E$390,3,0)</f>
        <v>A3</v>
      </c>
      <c r="Z139" s="9">
        <f>VLOOKUP(Y139,Sheet1!$B$2:$C$12,2,TRUE)</f>
        <v>8</v>
      </c>
      <c r="AA139" s="1" t="str">
        <f>VLOOKUP($E139,'[10]Gui chi Quynh'!$C$11:$E$391,3,0)</f>
        <v>A3</v>
      </c>
      <c r="AB139" s="9">
        <f>VLOOKUP(AA139,Sheet1!$B$2:$C$12,2,TRUE)</f>
        <v>8</v>
      </c>
      <c r="AC139" s="241" t="str">
        <f>VLOOKUP(E139,Sheet2!$E$9:$AE$343,24,0)</f>
        <v>A4</v>
      </c>
      <c r="AD139" s="117">
        <f>VLOOKUP(AC139,Sheet1!$B$2:$C$12,2,TRUE)</f>
        <v>7</v>
      </c>
      <c r="AE139" s="241" t="str">
        <f>VLOOKUP(E139,Sheet2!$E$9:$AE$343,26,0)</f>
        <v>A3</v>
      </c>
      <c r="AF139" s="9">
        <f>VLOOKUP(AE139,Sheet1!$B$2:$C$12,2,TRUE)</f>
        <v>8</v>
      </c>
      <c r="AG139" s="169">
        <f t="shared" si="10"/>
        <v>7.416666666666667</v>
      </c>
      <c r="AH139" s="241" t="str">
        <f>VLOOKUP(E139,'CAC DV GUI'!$C$5:$AF$401,27,0)</f>
        <v>Tốt</v>
      </c>
      <c r="AI139" s="241" t="str">
        <f>VLOOKUP(E139,'CAC DV GUI'!$C$5:$AF$401,28,0)</f>
        <v>Tốt</v>
      </c>
      <c r="AJ139" s="241">
        <f>VLOOKUP(E139,'CAC DV GUI'!$C$5:$AF$401,29,0)</f>
        <v>0</v>
      </c>
      <c r="AK139" s="117"/>
      <c r="AL139" s="117"/>
      <c r="AM139" s="117" t="str">
        <f t="shared" si="11"/>
        <v>Tốt</v>
      </c>
      <c r="AN139" s="117"/>
      <c r="AO139" s="556"/>
    </row>
    <row r="140" spans="1:41" s="16" customFormat="1" ht="24.95" customHeight="1" x14ac:dyDescent="0.25">
      <c r="A140" s="41">
        <f>IF(E140="","",SUBTOTAL(3,$E$8:E140))</f>
        <v>133</v>
      </c>
      <c r="B140" s="41">
        <f>COUNTIF($F$8:F140,F140)</f>
        <v>7</v>
      </c>
      <c r="C140" s="43" t="s">
        <v>648</v>
      </c>
      <c r="D140" s="20" t="s">
        <v>312</v>
      </c>
      <c r="E140" s="45" t="s">
        <v>429</v>
      </c>
      <c r="F140" s="55" t="s">
        <v>1023</v>
      </c>
      <c r="G140" s="55" t="s">
        <v>1014</v>
      </c>
      <c r="H140" s="9" t="s">
        <v>643</v>
      </c>
      <c r="I140" s="1" t="str">
        <f>VLOOKUP($E140,'[1]Gui chi Quynh'!$C$11:$E$397,3,0)</f>
        <v>A3</v>
      </c>
      <c r="J140" s="9">
        <f>VLOOKUP(I140,Sheet1!$B$2:$C$12,2,TRUE)</f>
        <v>8</v>
      </c>
      <c r="K140" s="1" t="s">
        <v>304</v>
      </c>
      <c r="L140" s="9">
        <f>VLOOKUP(K140,Sheet1!$B$2:$C$12,2,TRUE)</f>
        <v>7</v>
      </c>
      <c r="M140" s="1" t="str">
        <f>VLOOKUP($E140,'[3]Gui chi Quynh'!$C$11:$E$396,3,0)</f>
        <v>A4</v>
      </c>
      <c r="N140" s="9">
        <f>VLOOKUP(M140,Sheet1!$B$2:$C$12,2,TRUE)</f>
        <v>7</v>
      </c>
      <c r="O140" s="1" t="str">
        <f>VLOOKUP($E140,'[4]Gui chi Quynh'!$C$11:$E$396,3,0)</f>
        <v>A4</v>
      </c>
      <c r="P140" s="9">
        <f>VLOOKUP(O140,Sheet1!$B$2:$C$12,2,TRUE)</f>
        <v>7</v>
      </c>
      <c r="Q140" s="1" t="str">
        <f>VLOOKUP($E140,'[5]Gui chi Quynh'!$C$11:$E$394,3,0)</f>
        <v>A3</v>
      </c>
      <c r="R140" s="9">
        <f>VLOOKUP(Q140,Sheet1!$B$2:$C$12,2,TRUE)</f>
        <v>8</v>
      </c>
      <c r="S140" s="1" t="str">
        <f>VLOOKUP($E140,'[6]Gui chi Quynh'!$C$11:$E$393,3,0)</f>
        <v>A4</v>
      </c>
      <c r="T140" s="9">
        <f>VLOOKUP(S140,Sheet1!$B$2:$C$12,2,TRUE)</f>
        <v>7</v>
      </c>
      <c r="U140" s="1" t="str">
        <f>VLOOKUP($E140,'[7]Gui chi Quynh'!$C$11:$E$392,3,0)</f>
        <v>A3</v>
      </c>
      <c r="V140" s="9">
        <f>VLOOKUP(U140,Sheet1!$B$2:$C$12,2,TRUE)</f>
        <v>8</v>
      </c>
      <c r="W140" s="1" t="str">
        <f>VLOOKUP($E140,'[8]Gui chi Quynh'!$C$11:$F$391,3,0)</f>
        <v>A3</v>
      </c>
      <c r="X140" s="9">
        <f>VLOOKUP(W140,Sheet1!$B$2:$C$12,2,TRUE)</f>
        <v>8</v>
      </c>
      <c r="Y140" s="1" t="str">
        <f>VLOOKUP($E140,'[9]Gui chi Quynh'!$C$11:$E$390,3,0)</f>
        <v>A3</v>
      </c>
      <c r="Z140" s="9">
        <f>VLOOKUP(Y140,Sheet1!$B$2:$C$12,2,TRUE)</f>
        <v>8</v>
      </c>
      <c r="AA140" s="1" t="str">
        <f>VLOOKUP($E140,'[10]Gui chi Quynh'!$C$11:$E$391,3,0)</f>
        <v>A4</v>
      </c>
      <c r="AB140" s="9">
        <f>VLOOKUP(AA140,Sheet1!$B$2:$C$12,2,TRUE)</f>
        <v>7</v>
      </c>
      <c r="AC140" s="241" t="str">
        <f>VLOOKUP(E140,Sheet2!$E$9:$AE$343,24,0)</f>
        <v>A4</v>
      </c>
      <c r="AD140" s="117">
        <f>VLOOKUP(AC140,Sheet1!$B$2:$C$12,2,TRUE)</f>
        <v>7</v>
      </c>
      <c r="AE140" s="241" t="str">
        <f>VLOOKUP(E140,Sheet2!$E$9:$AE$343,26,0)</f>
        <v>A4</v>
      </c>
      <c r="AF140" s="9">
        <f>VLOOKUP(AE140,Sheet1!$B$2:$C$12,2,TRUE)</f>
        <v>7</v>
      </c>
      <c r="AG140" s="169">
        <f t="shared" si="10"/>
        <v>7.416666666666667</v>
      </c>
      <c r="AH140" s="241" t="str">
        <f>VLOOKUP(E140,'CAC DV GUI'!$C$5:$AF$401,27,0)</f>
        <v>Tốt</v>
      </c>
      <c r="AI140" s="241" t="str">
        <f>VLOOKUP(E140,'CAC DV GUI'!$C$5:$AF$401,28,0)</f>
        <v>Tốt</v>
      </c>
      <c r="AJ140" s="241">
        <f>VLOOKUP(E140,'CAC DV GUI'!$C$5:$AF$401,29,0)</f>
        <v>0</v>
      </c>
      <c r="AK140" s="117"/>
      <c r="AL140" s="117"/>
      <c r="AM140" s="117" t="str">
        <f t="shared" si="11"/>
        <v>Tốt</v>
      </c>
      <c r="AN140" s="117"/>
      <c r="AO140" s="556"/>
    </row>
    <row r="141" spans="1:41" s="2" customFormat="1" ht="24.95" customHeight="1" x14ac:dyDescent="0.25">
      <c r="A141" s="41">
        <f>IF(E141="","",SUBTOTAL(3,$E$8:E141))</f>
        <v>134</v>
      </c>
      <c r="B141" s="41">
        <f>COUNTIF($F$8:F141,F141)</f>
        <v>8</v>
      </c>
      <c r="C141" s="43" t="s">
        <v>648</v>
      </c>
      <c r="D141" s="20" t="s">
        <v>313</v>
      </c>
      <c r="E141" s="45" t="s">
        <v>424</v>
      </c>
      <c r="F141" s="55" t="s">
        <v>1023</v>
      </c>
      <c r="G141" s="55" t="s">
        <v>1014</v>
      </c>
      <c r="H141" s="9" t="s">
        <v>643</v>
      </c>
      <c r="I141" s="1" t="str">
        <f>VLOOKUP($E141,'[1]Gui chi Quynh'!$C$11:$E$397,3,0)</f>
        <v>A3</v>
      </c>
      <c r="J141" s="9">
        <f>VLOOKUP(I141,Sheet1!$B$2:$C$12,2,TRUE)</f>
        <v>8</v>
      </c>
      <c r="K141" s="1" t="s">
        <v>304</v>
      </c>
      <c r="L141" s="9">
        <f>VLOOKUP(K141,Sheet1!$B$2:$C$12,2,TRUE)</f>
        <v>7</v>
      </c>
      <c r="M141" s="1" t="str">
        <f>VLOOKUP($E141,'[3]Gui chi Quynh'!$C$11:$E$396,3,0)</f>
        <v>A4</v>
      </c>
      <c r="N141" s="9">
        <f>VLOOKUP(M141,Sheet1!$B$2:$C$12,2,TRUE)</f>
        <v>7</v>
      </c>
      <c r="O141" s="1" t="str">
        <f>VLOOKUP($E141,'[4]Gui chi Quynh'!$C$11:$E$396,3,0)</f>
        <v>A3</v>
      </c>
      <c r="P141" s="9">
        <f>VLOOKUP(O141,Sheet1!$B$2:$C$12,2,TRUE)</f>
        <v>8</v>
      </c>
      <c r="Q141" s="1" t="str">
        <f>VLOOKUP($E141,'[5]Gui chi Quynh'!$C$11:$E$394,3,0)</f>
        <v>A3</v>
      </c>
      <c r="R141" s="9">
        <f>VLOOKUP(Q141,Sheet1!$B$2:$C$12,2,TRUE)</f>
        <v>8</v>
      </c>
      <c r="S141" s="1" t="str">
        <f>VLOOKUP($E141,'[6]Gui chi Quynh'!$C$11:$E$393,3,0)</f>
        <v>A4</v>
      </c>
      <c r="T141" s="9">
        <f>VLOOKUP(S141,Sheet1!$B$2:$C$12,2,TRUE)</f>
        <v>7</v>
      </c>
      <c r="U141" s="1" t="str">
        <f>VLOOKUP($E141,'[7]Gui chi Quynh'!$C$11:$E$392,3,0)</f>
        <v>A3</v>
      </c>
      <c r="V141" s="9">
        <f>VLOOKUP(U141,Sheet1!$B$2:$C$12,2,TRUE)</f>
        <v>8</v>
      </c>
      <c r="W141" s="1" t="str">
        <f>VLOOKUP($E141,'[8]Gui chi Quynh'!$C$11:$F$391,3,0)</f>
        <v>A4</v>
      </c>
      <c r="X141" s="9">
        <f>VLOOKUP(W141,Sheet1!$B$2:$C$12,2,TRUE)</f>
        <v>7</v>
      </c>
      <c r="Y141" s="1" t="str">
        <f>VLOOKUP($E141,'[9]Gui chi Quynh'!$C$11:$E$390,3,0)</f>
        <v>A3</v>
      </c>
      <c r="Z141" s="9">
        <f>VLOOKUP(Y141,Sheet1!$B$2:$C$12,2,TRUE)</f>
        <v>8</v>
      </c>
      <c r="AA141" s="1" t="str">
        <f>VLOOKUP($E141,'[10]Gui chi Quynh'!$C$11:$E$391,3,0)</f>
        <v>A2</v>
      </c>
      <c r="AB141" s="9">
        <f>VLOOKUP(AA141,Sheet1!$B$2:$C$12,2,TRUE)</f>
        <v>9</v>
      </c>
      <c r="AC141" s="241" t="str">
        <f>VLOOKUP(E141,Sheet2!$E$9:$AE$343,24,0)</f>
        <v>A4</v>
      </c>
      <c r="AD141" s="117">
        <f>VLOOKUP(AC141,Sheet1!$B$2:$C$12,2,TRUE)</f>
        <v>7</v>
      </c>
      <c r="AE141" s="241" t="str">
        <f>VLOOKUP(E141,Sheet2!$E$9:$AE$343,26,0)</f>
        <v>A3</v>
      </c>
      <c r="AF141" s="9">
        <f>VLOOKUP(AE141,Sheet1!$B$2:$C$12,2,TRUE)</f>
        <v>8</v>
      </c>
      <c r="AG141" s="169">
        <f t="shared" si="10"/>
        <v>7.666666666666667</v>
      </c>
      <c r="AH141" s="241" t="str">
        <f>VLOOKUP(E141,'CAC DV GUI'!$C$5:$AF$401,27,0)</f>
        <v>Tốt</v>
      </c>
      <c r="AI141" s="241" t="str">
        <f>VLOOKUP(E141,'CAC DV GUI'!$C$5:$AF$401,28,0)</f>
        <v>Tốt</v>
      </c>
      <c r="AJ141" s="241">
        <f>VLOOKUP(E141,'CAC DV GUI'!$C$5:$AF$401,29,0)</f>
        <v>0</v>
      </c>
      <c r="AK141" s="117"/>
      <c r="AL141" s="117"/>
      <c r="AM141" s="117" t="str">
        <f t="shared" si="11"/>
        <v>Tốt</v>
      </c>
      <c r="AN141" s="117"/>
      <c r="AO141" s="556"/>
    </row>
    <row r="142" spans="1:41" s="2" customFormat="1" ht="172.5" customHeight="1" x14ac:dyDescent="0.25">
      <c r="A142" s="41">
        <f>IF(E142="","",SUBTOTAL(3,$E$8:E142))</f>
        <v>135</v>
      </c>
      <c r="B142" s="41">
        <f>COUNTIF($F$8:F142,F142)</f>
        <v>9</v>
      </c>
      <c r="C142" s="43" t="s">
        <v>648</v>
      </c>
      <c r="D142" s="20" t="s">
        <v>314</v>
      </c>
      <c r="E142" s="45" t="s">
        <v>434</v>
      </c>
      <c r="F142" s="55" t="s">
        <v>1023</v>
      </c>
      <c r="G142" s="55" t="s">
        <v>1014</v>
      </c>
      <c r="H142" s="9" t="s">
        <v>643</v>
      </c>
      <c r="I142" s="1" t="str">
        <f>VLOOKUP($E142,'[1]Gui chi Quynh'!$C$11:$E$397,3,0)</f>
        <v>A3</v>
      </c>
      <c r="J142" s="9">
        <f>VLOOKUP(I142,Sheet1!$B$2:$C$12,2,TRUE)</f>
        <v>8</v>
      </c>
      <c r="K142" s="1" t="s">
        <v>304</v>
      </c>
      <c r="L142" s="9">
        <f>VLOOKUP(K142,Sheet1!$B$2:$C$12,2,TRUE)</f>
        <v>7</v>
      </c>
      <c r="M142" s="1" t="str">
        <f>VLOOKUP($E142,'[3]Gui chi Quynh'!$C$11:$E$396,3,0)</f>
        <v>A4</v>
      </c>
      <c r="N142" s="9">
        <f>VLOOKUP(M142,Sheet1!$B$2:$C$12,2,TRUE)</f>
        <v>7</v>
      </c>
      <c r="O142" s="1" t="str">
        <f>VLOOKUP($E142,'[4]Gui chi Quynh'!$C$11:$E$396,3,0)</f>
        <v>A3</v>
      </c>
      <c r="P142" s="9">
        <f>VLOOKUP(O142,Sheet1!$B$2:$C$12,2,TRUE)</f>
        <v>8</v>
      </c>
      <c r="Q142" s="1" t="str">
        <f>VLOOKUP($E142,'[5]Gui chi Quynh'!$C$11:$E$394,3,0)</f>
        <v>A3</v>
      </c>
      <c r="R142" s="9">
        <f>VLOOKUP(Q142,Sheet1!$B$2:$C$12,2,TRUE)</f>
        <v>8</v>
      </c>
      <c r="S142" s="1" t="str">
        <f>VLOOKUP($E142,'[6]Gui chi Quynh'!$C$11:$E$393,3,0)</f>
        <v>A4</v>
      </c>
      <c r="T142" s="9">
        <f>VLOOKUP(S142,Sheet1!$B$2:$C$12,2,TRUE)</f>
        <v>7</v>
      </c>
      <c r="U142" s="1" t="str">
        <f>VLOOKUP($E142,'[7]Gui chi Quynh'!$C$11:$E$392,3,0)</f>
        <v>A3</v>
      </c>
      <c r="V142" s="9">
        <f>VLOOKUP(U142,Sheet1!$B$2:$C$12,2,TRUE)</f>
        <v>8</v>
      </c>
      <c r="W142" s="1" t="str">
        <f>VLOOKUP($E142,'[8]Gui chi Quynh'!$C$11:$F$391,3,0)</f>
        <v>A3</v>
      </c>
      <c r="X142" s="9">
        <f>VLOOKUP(W142,Sheet1!$B$2:$C$12,2,TRUE)</f>
        <v>8</v>
      </c>
      <c r="Y142" s="1" t="str">
        <f>VLOOKUP($E142,'[9]Gui chi Quynh'!$C$11:$E$390,3,0)</f>
        <v>A3</v>
      </c>
      <c r="Z142" s="9">
        <f>VLOOKUP(Y142,Sheet1!$B$2:$C$12,2,TRUE)</f>
        <v>8</v>
      </c>
      <c r="AA142" s="1" t="str">
        <f>VLOOKUP($E142,'[10]Gui chi Quynh'!$C$11:$E$391,3,0)</f>
        <v>A3</v>
      </c>
      <c r="AB142" s="9">
        <f>VLOOKUP(AA142,Sheet1!$B$2:$C$12,2,TRUE)</f>
        <v>8</v>
      </c>
      <c r="AC142" s="241" t="str">
        <f>VLOOKUP(E142,Sheet2!$E$9:$AE$343,24,0)</f>
        <v>A3</v>
      </c>
      <c r="AD142" s="117">
        <f>VLOOKUP(AC142,Sheet1!$B$2:$C$12,2,TRUE)</f>
        <v>8</v>
      </c>
      <c r="AE142" s="241" t="str">
        <f>VLOOKUP(E142,Sheet2!$E$9:$AE$343,26,0)</f>
        <v>A3</v>
      </c>
      <c r="AF142" s="9">
        <f>VLOOKUP(AE142,Sheet1!$B$2:$C$12,2,TRUE)</f>
        <v>8</v>
      </c>
      <c r="AG142" s="169">
        <f t="shared" si="10"/>
        <v>7.75</v>
      </c>
      <c r="AH142" s="241" t="str">
        <f>VLOOKUP(E142,'CAC DV GUI'!$C$5:$AF$401,27,0)</f>
        <v>Tốt</v>
      </c>
      <c r="AI142" s="30" t="s">
        <v>807</v>
      </c>
      <c r="AJ142" s="197" t="str">
        <f>VLOOKUP(E142,'CAC DV GUI'!$C$5:$AF$401,29,0)</f>
        <v xml:space="preserve">Tích cực trong các công việc của Trường, của Khoa
- Tổ chức các hoạt động, phong trào cho SV: Thi hùng biện tiếng Anh, 
Workshop định hướng nghề nghiệp, 
- Kiểm tra, hỗ trợ GVCH và GVTG làm hồ sơ chuyên môn phục vụ cho công tác thanh tra từ 21/4-15/6
- Dạy học lại không lấy thù lao cho SV khoá 19T4- kịp tiến độ ra trường </v>
      </c>
      <c r="AK142" s="117"/>
      <c r="AL142" s="117"/>
      <c r="AM142" s="117" t="str">
        <f t="shared" si="11"/>
        <v>Tốt</v>
      </c>
      <c r="AN142" s="117"/>
      <c r="AO142" s="241" t="s">
        <v>1047</v>
      </c>
    </row>
    <row r="143" spans="1:41" s="2" customFormat="1" ht="24.95" customHeight="1" x14ac:dyDescent="0.25">
      <c r="A143" s="41">
        <f>IF(E143="","",SUBTOTAL(3,$E$8:E143))</f>
        <v>136</v>
      </c>
      <c r="B143" s="41">
        <f>COUNTIF($F$8:F143,F143)</f>
        <v>10</v>
      </c>
      <c r="C143" s="43" t="s">
        <v>649</v>
      </c>
      <c r="D143" s="20" t="s">
        <v>289</v>
      </c>
      <c r="E143" s="45" t="s">
        <v>440</v>
      </c>
      <c r="F143" s="55" t="s">
        <v>1023</v>
      </c>
      <c r="G143" s="55" t="s">
        <v>1014</v>
      </c>
      <c r="H143" s="9" t="s">
        <v>643</v>
      </c>
      <c r="I143" s="1" t="str">
        <f>VLOOKUP($E143,'[1]Gui chi Quynh'!$C$11:$E$397,3,0)</f>
        <v>A4</v>
      </c>
      <c r="J143" s="9">
        <f>VLOOKUP(I143,Sheet1!$B$2:$C$12,2,TRUE)</f>
        <v>7</v>
      </c>
      <c r="K143" s="1" t="s">
        <v>304</v>
      </c>
      <c r="L143" s="9">
        <f>VLOOKUP(K143,Sheet1!$B$2:$C$12,2,TRUE)</f>
        <v>7</v>
      </c>
      <c r="M143" s="1" t="str">
        <f>VLOOKUP($E143,'[3]Gui chi Quynh'!$C$11:$E$396,3,0)</f>
        <v>A4</v>
      </c>
      <c r="N143" s="9">
        <f>VLOOKUP(M143,Sheet1!$B$2:$C$12,2,TRUE)</f>
        <v>7</v>
      </c>
      <c r="O143" s="1" t="str">
        <f>VLOOKUP($E143,'[4]Gui chi Quynh'!$C$11:$E$396,3,0)</f>
        <v>A4</v>
      </c>
      <c r="P143" s="9">
        <f>VLOOKUP(O143,Sheet1!$B$2:$C$12,2,TRUE)</f>
        <v>7</v>
      </c>
      <c r="Q143" s="1" t="str">
        <f>VLOOKUP($E143,'[5]Gui chi Quynh'!$C$11:$E$394,3,0)</f>
        <v>A4</v>
      </c>
      <c r="R143" s="9">
        <f>VLOOKUP(Q143,Sheet1!$B$2:$C$12,2,TRUE)</f>
        <v>7</v>
      </c>
      <c r="S143" s="1" t="str">
        <f>VLOOKUP($E143,'[6]Gui chi Quynh'!$C$11:$E$393,3,0)</f>
        <v>A4</v>
      </c>
      <c r="T143" s="9">
        <f>VLOOKUP(S143,Sheet1!$B$2:$C$12,2,TRUE)</f>
        <v>7</v>
      </c>
      <c r="U143" s="1" t="str">
        <f>VLOOKUP($E143,'[7]Gui chi Quynh'!$C$11:$E$392,3,0)</f>
        <v>A4</v>
      </c>
      <c r="V143" s="9">
        <f>VLOOKUP(U143,Sheet1!$B$2:$C$12,2,TRUE)</f>
        <v>7</v>
      </c>
      <c r="W143" s="1" t="str">
        <f>VLOOKUP($E143,'[8]Gui chi Quynh'!$C$11:$F$391,3,0)</f>
        <v>A4</v>
      </c>
      <c r="X143" s="9">
        <f>VLOOKUP(W143,Sheet1!$B$2:$C$12,2,TRUE)</f>
        <v>7</v>
      </c>
      <c r="Y143" s="1" t="str">
        <f>VLOOKUP($E143,'[9]Gui chi Quynh'!$C$11:$E$390,3,0)</f>
        <v>A4</v>
      </c>
      <c r="Z143" s="9">
        <f>VLOOKUP(Y143,Sheet1!$B$2:$C$12,2,TRUE)</f>
        <v>7</v>
      </c>
      <c r="AA143" s="1" t="str">
        <f>VLOOKUP($E143,'[10]Gui chi Quynh'!$C$11:$E$391,3,0)</f>
        <v>A4</v>
      </c>
      <c r="AB143" s="9">
        <f>VLOOKUP(AA143,Sheet1!$B$2:$C$12,2,TRUE)</f>
        <v>7</v>
      </c>
      <c r="AC143" s="241" t="str">
        <f>VLOOKUP(E143,Sheet2!$E$9:$AE$343,24,0)</f>
        <v>A3</v>
      </c>
      <c r="AD143" s="117">
        <f>VLOOKUP(AC143,Sheet1!$B$2:$C$12,2,TRUE)</f>
        <v>8</v>
      </c>
      <c r="AE143" s="241" t="str">
        <f>VLOOKUP(E143,Sheet2!$E$9:$AE$343,26,0)</f>
        <v>A3</v>
      </c>
      <c r="AF143" s="9">
        <f>VLOOKUP(AE143,Sheet1!$B$2:$C$12,2,TRUE)</f>
        <v>8</v>
      </c>
      <c r="AG143" s="169">
        <f t="shared" si="10"/>
        <v>7.166666666666667</v>
      </c>
      <c r="AH143" s="241" t="str">
        <f>VLOOKUP(E143,'CAC DV GUI'!$C$5:$AF$401,27,0)</f>
        <v>Tốt</v>
      </c>
      <c r="AI143" s="241" t="str">
        <f>VLOOKUP(E143,'CAC DV GUI'!$C$5:$AF$401,28,0)</f>
        <v>Tốt</v>
      </c>
      <c r="AJ143" s="241">
        <f>VLOOKUP(E143,'CAC DV GUI'!$C$5:$AF$401,29,0)</f>
        <v>0</v>
      </c>
      <c r="AK143" s="117"/>
      <c r="AL143" s="117"/>
      <c r="AM143" s="117" t="str">
        <f t="shared" si="11"/>
        <v>Tốt</v>
      </c>
      <c r="AN143" s="117"/>
      <c r="AO143" s="556"/>
    </row>
    <row r="144" spans="1:41" s="2" customFormat="1" ht="24.95" customHeight="1" x14ac:dyDescent="0.25">
      <c r="A144" s="41">
        <f>IF(E144="","",SUBTOTAL(3,$E$8:E144))</f>
        <v>137</v>
      </c>
      <c r="B144" s="41">
        <f>COUNTIF($F$8:F144,F144)</f>
        <v>11</v>
      </c>
      <c r="C144" s="43" t="s">
        <v>648</v>
      </c>
      <c r="D144" s="20" t="s">
        <v>275</v>
      </c>
      <c r="E144" s="45" t="s">
        <v>439</v>
      </c>
      <c r="F144" s="55" t="s">
        <v>1023</v>
      </c>
      <c r="G144" s="55" t="s">
        <v>1014</v>
      </c>
      <c r="H144" s="9" t="s">
        <v>643</v>
      </c>
      <c r="I144" s="1" t="str">
        <f>VLOOKUP($E144,'[1]Gui chi Quynh'!$C$11:$E$397,3,0)</f>
        <v>A3</v>
      </c>
      <c r="J144" s="9">
        <f>VLOOKUP(I144,Sheet1!$B$2:$C$12,2,TRUE)</f>
        <v>8</v>
      </c>
      <c r="K144" s="1" t="s">
        <v>304</v>
      </c>
      <c r="L144" s="9">
        <f>VLOOKUP(K144,Sheet1!$B$2:$C$12,2,TRUE)</f>
        <v>7</v>
      </c>
      <c r="M144" s="1" t="str">
        <f>VLOOKUP($E144,'[3]Gui chi Quynh'!$C$11:$E$396,3,0)</f>
        <v>A3</v>
      </c>
      <c r="N144" s="9">
        <f>VLOOKUP(M144,Sheet1!$B$2:$C$12,2,TRUE)</f>
        <v>8</v>
      </c>
      <c r="O144" s="1" t="str">
        <f>VLOOKUP($E144,'[4]Gui chi Quynh'!$C$11:$E$396,3,0)</f>
        <v>A4</v>
      </c>
      <c r="P144" s="9">
        <f>VLOOKUP(O144,Sheet1!$B$2:$C$12,2,TRUE)</f>
        <v>7</v>
      </c>
      <c r="Q144" s="1" t="str">
        <f>VLOOKUP($E144,'[5]Gui chi Quynh'!$C$11:$E$394,3,0)</f>
        <v>A3</v>
      </c>
      <c r="R144" s="9">
        <f>VLOOKUP(Q144,Sheet1!$B$2:$C$12,2,TRUE)</f>
        <v>8</v>
      </c>
      <c r="S144" s="1" t="str">
        <f>VLOOKUP($E144,'[6]Gui chi Quynh'!$C$11:$E$393,3,0)</f>
        <v>A4</v>
      </c>
      <c r="T144" s="9">
        <f>VLOOKUP(S144,Sheet1!$B$2:$C$12,2,TRUE)</f>
        <v>7</v>
      </c>
      <c r="U144" s="1" t="str">
        <f>VLOOKUP($E144,'[7]Gui chi Quynh'!$C$11:$E$392,3,0)</f>
        <v>A3</v>
      </c>
      <c r="V144" s="9">
        <f>VLOOKUP(U144,Sheet1!$B$2:$C$12,2,TRUE)</f>
        <v>8</v>
      </c>
      <c r="W144" s="1" t="str">
        <f>VLOOKUP($E144,'[8]Gui chi Quynh'!$C$11:$F$391,3,0)</f>
        <v>A3</v>
      </c>
      <c r="X144" s="9">
        <f>VLOOKUP(W144,Sheet1!$B$2:$C$12,2,TRUE)</f>
        <v>8</v>
      </c>
      <c r="Y144" s="1" t="str">
        <f>VLOOKUP($E144,'[9]Gui chi Quynh'!$C$11:$E$390,3,0)</f>
        <v>A3</v>
      </c>
      <c r="Z144" s="9">
        <f>VLOOKUP(Y144,Sheet1!$B$2:$C$12,2,TRUE)</f>
        <v>8</v>
      </c>
      <c r="AA144" s="1" t="str">
        <f>VLOOKUP($E144,'[10]Gui chi Quynh'!$C$11:$E$391,3,0)</f>
        <v>A3</v>
      </c>
      <c r="AB144" s="9">
        <f>VLOOKUP(AA144,Sheet1!$B$2:$C$12,2,TRUE)</f>
        <v>8</v>
      </c>
      <c r="AC144" s="241" t="str">
        <f>VLOOKUP(E144,Sheet2!$E$9:$AE$343,24,0)</f>
        <v>A4</v>
      </c>
      <c r="AD144" s="117">
        <f>VLOOKUP(AC144,Sheet1!$B$2:$C$12,2,TRUE)</f>
        <v>7</v>
      </c>
      <c r="AE144" s="241" t="str">
        <f>VLOOKUP(E144,Sheet2!$E$9:$AE$343,26,0)</f>
        <v>A3</v>
      </c>
      <c r="AF144" s="9">
        <f>VLOOKUP(AE144,Sheet1!$B$2:$C$12,2,TRUE)</f>
        <v>8</v>
      </c>
      <c r="AG144" s="169">
        <f t="shared" si="10"/>
        <v>7.666666666666667</v>
      </c>
      <c r="AH144" s="241" t="str">
        <f>VLOOKUP(E144,'CAC DV GUI'!$C$5:$AF$401,27,0)</f>
        <v>Tốt</v>
      </c>
      <c r="AI144" s="241" t="str">
        <f>VLOOKUP(E144,'CAC DV GUI'!$C$5:$AF$401,28,0)</f>
        <v>Tốt</v>
      </c>
      <c r="AJ144" s="241">
        <f>VLOOKUP(E144,'CAC DV GUI'!$C$5:$AF$401,29,0)</f>
        <v>0</v>
      </c>
      <c r="AK144" s="117"/>
      <c r="AL144" s="117"/>
      <c r="AM144" s="117" t="str">
        <f t="shared" si="11"/>
        <v>Tốt</v>
      </c>
      <c r="AN144" s="117"/>
      <c r="AO144" s="556"/>
    </row>
    <row r="145" spans="1:41" s="2" customFormat="1" ht="85.5" customHeight="1" x14ac:dyDescent="0.25">
      <c r="A145" s="41">
        <f>IF(E145="","",SUBTOTAL(3,$E$8:E145))</f>
        <v>138</v>
      </c>
      <c r="B145" s="41">
        <f>COUNTIF($F$8:F145,F145)</f>
        <v>12</v>
      </c>
      <c r="C145" s="43" t="s">
        <v>648</v>
      </c>
      <c r="D145" s="20" t="s">
        <v>670</v>
      </c>
      <c r="E145" s="45" t="s">
        <v>671</v>
      </c>
      <c r="F145" s="55" t="s">
        <v>1023</v>
      </c>
      <c r="G145" s="55" t="s">
        <v>1014</v>
      </c>
      <c r="H145" s="9" t="s">
        <v>643</v>
      </c>
      <c r="I145" s="1" t="str">
        <f>VLOOKUP($E145,'[1]Gui chi Quynh'!$C$11:$E$397,3,0)</f>
        <v>A3</v>
      </c>
      <c r="J145" s="9">
        <f>VLOOKUP(I145,Sheet1!$B$2:$C$12,2,TRUE)</f>
        <v>8</v>
      </c>
      <c r="K145" s="1" t="s">
        <v>304</v>
      </c>
      <c r="L145" s="9">
        <f>VLOOKUP(K145,Sheet1!$B$2:$C$12,2,TRUE)</f>
        <v>7</v>
      </c>
      <c r="M145" s="1" t="str">
        <f>VLOOKUP($E145,'[3]Gui chi Quynh'!$C$11:$E$396,3,0)</f>
        <v>A3</v>
      </c>
      <c r="N145" s="9">
        <f>VLOOKUP(M145,Sheet1!$B$2:$C$12,2,TRUE)</f>
        <v>8</v>
      </c>
      <c r="O145" s="1" t="str">
        <f>VLOOKUP($E145,'[4]Gui chi Quynh'!$C$11:$E$396,3,0)</f>
        <v>A3</v>
      </c>
      <c r="P145" s="9">
        <f>VLOOKUP(O145,Sheet1!$B$2:$C$12,2,TRUE)</f>
        <v>8</v>
      </c>
      <c r="Q145" s="1" t="str">
        <f>VLOOKUP($E145,'[5]Gui chi Quynh'!$C$11:$E$394,3,0)</f>
        <v>A4</v>
      </c>
      <c r="R145" s="9">
        <f>VLOOKUP(Q145,Sheet1!$B$2:$C$12,2,TRUE)</f>
        <v>7</v>
      </c>
      <c r="S145" s="1" t="str">
        <f>VLOOKUP($E145,'[6]Gui chi Quynh'!$C$11:$E$393,3,0)</f>
        <v>A DN</v>
      </c>
      <c r="T145" s="9"/>
      <c r="U145" s="1" t="str">
        <f>VLOOKUP($E145,'[7]Gui chi Quynh'!$C$11:$E$392,3,0)</f>
        <v>A DN</v>
      </c>
      <c r="V145" s="9"/>
      <c r="W145" s="1" t="str">
        <f>VLOOKUP($E145,'[8]Gui chi Quynh'!$C$11:$F$391,3,0)</f>
        <v>A DN</v>
      </c>
      <c r="X145" s="9"/>
      <c r="Y145" s="1" t="str">
        <f>VLOOKUP($E145,'[9]Gui chi Quynh'!$C$11:$E$390,3,0)</f>
        <v>A DN</v>
      </c>
      <c r="Z145" s="9"/>
      <c r="AA145" s="1" t="str">
        <f>VLOOKUP($E145,'[10]Gui chi Quynh'!$C$11:$E$391,3,0)</f>
        <v>A DN</v>
      </c>
      <c r="AB145" s="9"/>
      <c r="AC145" s="241" t="str">
        <f>VLOOKUP(E145,Sheet2!$E$9:$AE$343,24,0)</f>
        <v>A4</v>
      </c>
      <c r="AD145" s="117">
        <f>VLOOKUP(AC145,Sheet1!$B$2:$C$12,2,TRUE)</f>
        <v>7</v>
      </c>
      <c r="AE145" s="241" t="str">
        <f>VLOOKUP(E145,Sheet2!$E$9:$AE$343,26,0)</f>
        <v>A4</v>
      </c>
      <c r="AF145" s="9">
        <f>VLOOKUP(AE145,Sheet1!$B$2:$C$12,2,TRUE)</f>
        <v>7</v>
      </c>
      <c r="AG145" s="169">
        <f>(J145+L145+N145+P145+R145+T145+V145+X145+Z145+AB145+AD145+AF145)/7</f>
        <v>7.4285714285714288</v>
      </c>
      <c r="AH145" s="241" t="str">
        <f>VLOOKUP(E145,'CAC DV GUI'!$C$5:$AF$401,27,0)</f>
        <v>Tốt</v>
      </c>
      <c r="AI145" s="241" t="str">
        <f>VLOOKUP(E145,'CAC DV GUI'!$C$5:$AF$401,28,0)</f>
        <v>Tốt</v>
      </c>
      <c r="AJ145" s="241">
        <f>VLOOKUP(E145,'CAC DV GUI'!$C$5:$AF$401,29,0)</f>
        <v>0</v>
      </c>
      <c r="AK145" s="117"/>
      <c r="AL145" s="117"/>
      <c r="AM145" s="117" t="str">
        <f t="shared" si="11"/>
        <v>Tốt</v>
      </c>
      <c r="AN145" s="117"/>
      <c r="AO145" s="554" t="s">
        <v>940</v>
      </c>
    </row>
    <row r="146" spans="1:41" s="2" customFormat="1" ht="244.5" customHeight="1" x14ac:dyDescent="0.25">
      <c r="A146" s="41">
        <f>IF(E146="","",SUBTOTAL(3,$E$8:E146))</f>
        <v>139</v>
      </c>
      <c r="B146" s="41">
        <f>COUNTIF($F$8:F146,F146)</f>
        <v>13</v>
      </c>
      <c r="C146" s="43" t="s">
        <v>648</v>
      </c>
      <c r="D146" s="20" t="s">
        <v>691</v>
      </c>
      <c r="E146" s="45" t="s">
        <v>692</v>
      </c>
      <c r="F146" s="55" t="s">
        <v>1023</v>
      </c>
      <c r="G146" s="55" t="s">
        <v>1014</v>
      </c>
      <c r="H146" s="9" t="s">
        <v>643</v>
      </c>
      <c r="I146" s="1" t="s">
        <v>304</v>
      </c>
      <c r="J146" s="9">
        <f>VLOOKUP(I146,Sheet1!$B$2:$C$12,2,TRUE)</f>
        <v>7</v>
      </c>
      <c r="K146" s="1" t="s">
        <v>304</v>
      </c>
      <c r="L146" s="9">
        <f>VLOOKUP(K146,Sheet1!$B$2:$C$12,2,TRUE)</f>
        <v>7</v>
      </c>
      <c r="M146" s="1" t="str">
        <f>VLOOKUP($E146,'[3]Gui chi Quynh'!$C$11:$E$396,3,0)</f>
        <v>A4</v>
      </c>
      <c r="N146" s="9">
        <f>VLOOKUP(M146,Sheet1!$B$2:$C$12,2,TRUE)</f>
        <v>7</v>
      </c>
      <c r="O146" s="1" t="str">
        <f>VLOOKUP($E146,'[4]Gui chi Quynh'!$C$11:$E$396,3,0)</f>
        <v>A4</v>
      </c>
      <c r="P146" s="9">
        <f>VLOOKUP(O146,Sheet1!$B$2:$C$12,2,TRUE)</f>
        <v>7</v>
      </c>
      <c r="Q146" s="1" t="str">
        <f>VLOOKUP($E146,'[5]Gui chi Quynh'!$C$11:$E$394,3,0)</f>
        <v>A3</v>
      </c>
      <c r="R146" s="9">
        <f>VLOOKUP(Q146,Sheet1!$B$2:$C$12,2,TRUE)</f>
        <v>8</v>
      </c>
      <c r="S146" s="1" t="str">
        <f>VLOOKUP($E146,'[6]Gui chi Quynh'!$C$11:$E$393,3,0)</f>
        <v>A3</v>
      </c>
      <c r="T146" s="9">
        <f>VLOOKUP(S146,Sheet1!$B$2:$C$12,2,TRUE)</f>
        <v>8</v>
      </c>
      <c r="U146" s="1" t="str">
        <f>VLOOKUP($E146,'[7]Gui chi Quynh'!$C$11:$E$392,3,0)</f>
        <v>A3</v>
      </c>
      <c r="V146" s="9">
        <f>VLOOKUP(U146,Sheet1!$B$2:$C$12,2,TRUE)</f>
        <v>8</v>
      </c>
      <c r="W146" s="1" t="str">
        <f>VLOOKUP($E146,'[8]Gui chi Quynh'!$C$11:$F$391,3,0)</f>
        <v>A3</v>
      </c>
      <c r="X146" s="9">
        <f>VLOOKUP(W146,Sheet1!$B$2:$C$12,2,TRUE)</f>
        <v>8</v>
      </c>
      <c r="Y146" s="1" t="str">
        <f>VLOOKUP($E146,'[9]Gui chi Quynh'!$C$11:$E$390,3,0)</f>
        <v>A3</v>
      </c>
      <c r="Z146" s="9">
        <f>VLOOKUP(Y146,Sheet1!$B$2:$C$12,2,TRUE)</f>
        <v>8</v>
      </c>
      <c r="AA146" s="1" t="str">
        <f>VLOOKUP($E146,'[10]Gui chi Quynh'!$C$11:$E$391,3,0)</f>
        <v>A2</v>
      </c>
      <c r="AB146" s="9">
        <f>VLOOKUP(AA146,Sheet1!$B$2:$C$12,2,TRUE)</f>
        <v>9</v>
      </c>
      <c r="AC146" s="241" t="str">
        <f>VLOOKUP(E146,Sheet2!$E$9:$AE$343,24,0)</f>
        <v>A3</v>
      </c>
      <c r="AD146" s="117">
        <f>VLOOKUP(AC146,Sheet1!$B$2:$C$12,2,TRUE)</f>
        <v>8</v>
      </c>
      <c r="AE146" s="241" t="str">
        <f>VLOOKUP(E146,Sheet2!$E$9:$AE$343,26,0)</f>
        <v>A3</v>
      </c>
      <c r="AF146" s="9">
        <f>VLOOKUP(AE146,Sheet1!$B$2:$C$12,2,TRUE)</f>
        <v>8</v>
      </c>
      <c r="AG146" s="169">
        <f t="shared" si="10"/>
        <v>7.75</v>
      </c>
      <c r="AH146" s="241" t="str">
        <f>VLOOKUP(E146,'CAC DV GUI'!$C$5:$AF$401,27,0)</f>
        <v>Tốt</v>
      </c>
      <c r="AI146" s="30" t="s">
        <v>807</v>
      </c>
      <c r="AJ146" s="197" t="str">
        <f>VLOOKUP(E146,'CAC DV GUI'!$C$5:$AF$401,29,0)</f>
        <v>Rất Tích cực trong công tác của trường, của Khoa trong NH 24-25:
- là GVCH tiếng Hàn duy nhất của Khoa, mặc dù đang trong giai đoạn nuôi con nhỏ dưới 01 năm nhưng tích cực tham gia giảng dạy theo sự phân công của Khoa tại 02 cơ sở: CĐ LTT và TTGDTX Q.12
- Hỗ trợ Khoa trong việc kiểm hồ sơ chuyên môn phục vụ công tác thanh tra từ 21/04 đến 15/6
- Tham gia đi tuyển sinh tại tỉnh Long An.
- Hỗ trợ Khoa trong kiểm duyệt các đề thi chuyên môn
- Chủ động tổ chức các hoạt động, phong trào chuyên môn cho SV.</v>
      </c>
      <c r="AK146" s="117"/>
      <c r="AL146" s="117"/>
      <c r="AM146" s="117" t="str">
        <f t="shared" si="11"/>
        <v>Tốt</v>
      </c>
      <c r="AN146" s="117"/>
      <c r="AO146" s="241" t="s">
        <v>1046</v>
      </c>
    </row>
    <row r="147" spans="1:41" s="2" customFormat="1" ht="192.75" customHeight="1" x14ac:dyDescent="0.25">
      <c r="A147" s="41">
        <f>IF(E147="","",SUBTOTAL(3,$E$8:E147))</f>
        <v>140</v>
      </c>
      <c r="B147" s="41">
        <f>COUNTIF($F$8:F147,F147)</f>
        <v>14</v>
      </c>
      <c r="C147" s="84" t="s">
        <v>648</v>
      </c>
      <c r="D147" s="73" t="s">
        <v>701</v>
      </c>
      <c r="E147" s="102" t="s">
        <v>702</v>
      </c>
      <c r="F147" s="55" t="s">
        <v>1023</v>
      </c>
      <c r="G147" s="55" t="s">
        <v>1014</v>
      </c>
      <c r="H147" s="7" t="s">
        <v>643</v>
      </c>
      <c r="I147" s="1" t="str">
        <f>VLOOKUP($E147,'[1]Gui chi Quynh'!$C$11:$E$397,3,0)</f>
        <v>A3</v>
      </c>
      <c r="J147" s="9">
        <f>VLOOKUP(I147,Sheet1!$B$2:$C$12,2,TRUE)</f>
        <v>8</v>
      </c>
      <c r="K147" s="1" t="s">
        <v>304</v>
      </c>
      <c r="L147" s="9">
        <f>VLOOKUP(K147,Sheet1!$B$2:$C$12,2,TRUE)</f>
        <v>7</v>
      </c>
      <c r="M147" s="1" t="str">
        <f>VLOOKUP($E147,'[3]Gui chi Quynh'!$C$11:$E$396,3,0)</f>
        <v>A3</v>
      </c>
      <c r="N147" s="9">
        <f>VLOOKUP(M147,Sheet1!$B$2:$C$12,2,TRUE)</f>
        <v>8</v>
      </c>
      <c r="O147" s="1" t="str">
        <f>VLOOKUP($E147,'[4]Gui chi Quynh'!$C$11:$E$396,3,0)</f>
        <v>A4</v>
      </c>
      <c r="P147" s="9">
        <f>VLOOKUP(O147,Sheet1!$B$2:$C$12,2,TRUE)</f>
        <v>7</v>
      </c>
      <c r="Q147" s="1" t="str">
        <f>VLOOKUP($E147,'[5]Gui chi Quynh'!$C$11:$E$394,3,0)</f>
        <v>A3</v>
      </c>
      <c r="R147" s="9">
        <f>VLOOKUP(Q147,Sheet1!$B$2:$C$12,2,TRUE)</f>
        <v>8</v>
      </c>
      <c r="S147" s="1" t="str">
        <f>VLOOKUP($E147,'[6]Gui chi Quynh'!$C$11:$E$393,3,0)</f>
        <v>A4</v>
      </c>
      <c r="T147" s="9">
        <f>VLOOKUP(S147,Sheet1!$B$2:$C$12,2,TRUE)</f>
        <v>7</v>
      </c>
      <c r="U147" s="1" t="str">
        <f>VLOOKUP($E147,'[7]Gui chi Quynh'!$C$11:$E$392,3,0)</f>
        <v>A3</v>
      </c>
      <c r="V147" s="9">
        <f>VLOOKUP(U147,Sheet1!$B$2:$C$12,2,TRUE)</f>
        <v>8</v>
      </c>
      <c r="W147" s="1" t="str">
        <f>VLOOKUP($E147,'[8]Gui chi Quynh'!$C$11:$F$391,3,0)</f>
        <v>A3</v>
      </c>
      <c r="X147" s="9">
        <f>VLOOKUP(W147,Sheet1!$B$2:$C$12,2,TRUE)</f>
        <v>8</v>
      </c>
      <c r="Y147" s="1" t="str">
        <f>VLOOKUP($E147,'[9]Gui chi Quynh'!$C$11:$E$390,3,0)</f>
        <v>A3</v>
      </c>
      <c r="Z147" s="9">
        <f>VLOOKUP(Y147,Sheet1!$B$2:$C$12,2,TRUE)</f>
        <v>8</v>
      </c>
      <c r="AA147" s="1" t="str">
        <f>VLOOKUP($E147,'[10]Gui chi Quynh'!$C$11:$E$391,3,0)</f>
        <v>A3</v>
      </c>
      <c r="AB147" s="9">
        <f>VLOOKUP(AA147,Sheet1!$B$2:$C$12,2,TRUE)</f>
        <v>8</v>
      </c>
      <c r="AC147" s="241" t="str">
        <f>VLOOKUP(E147,Sheet2!$E$9:$AE$343,24,0)</f>
        <v>A2</v>
      </c>
      <c r="AD147" s="117">
        <f>VLOOKUP(AC147,Sheet1!$B$2:$C$12,2,TRUE)</f>
        <v>9</v>
      </c>
      <c r="AE147" s="241" t="str">
        <f>VLOOKUP(E147,Sheet2!$E$9:$AE$343,26,0)</f>
        <v>A4</v>
      </c>
      <c r="AF147" s="9">
        <f>VLOOKUP(AE147,Sheet1!$B$2:$C$12,2,TRUE)</f>
        <v>7</v>
      </c>
      <c r="AG147" s="169">
        <f t="shared" si="10"/>
        <v>7.75</v>
      </c>
      <c r="AH147" s="241" t="str">
        <f>VLOOKUP(E147,'CAC DV GUI'!$C$5:$AF$401,27,0)</f>
        <v>Tốt</v>
      </c>
      <c r="AI147" s="30" t="s">
        <v>807</v>
      </c>
      <c r="AJ147" s="197" t="str">
        <f>VLOOKUP(E147,'CAC DV GUI'!$C$5:$AF$401,29,0)</f>
        <v>Rất Tích cực trong công tác của trường, của Khoa trong NH24-25:
- Hỗ trợ Khoa trong việc kiểm hồ sơ chuyên môn phục vụ công tác thanh tra từ 21/04 đến 15/6
- Hỗ trợ Khoa trong kiểm duyệt các đề thi chuyên môn
- Chủ động tổ chức các hoạt động, phong trào chuyên môn cho SV: Workshop ẩm thức văn hoá Nhật Bản, Định hướng nghề nghiệp cho SV, thi viết chữ Nhật.</v>
      </c>
      <c r="AK147" s="117"/>
      <c r="AL147" s="117"/>
      <c r="AM147" s="117" t="str">
        <f t="shared" si="11"/>
        <v>Tốt</v>
      </c>
      <c r="AN147" s="117"/>
      <c r="AO147" s="241" t="s">
        <v>1049</v>
      </c>
    </row>
    <row r="148" spans="1:41" s="2" customFormat="1" ht="24.95" customHeight="1" x14ac:dyDescent="0.25">
      <c r="A148" s="41">
        <f>IF(E148="","",SUBTOTAL(3,$E$8:E148))</f>
        <v>141</v>
      </c>
      <c r="B148" s="41">
        <f>COUNTIF($F$8:F148,F148)</f>
        <v>15</v>
      </c>
      <c r="C148" s="84" t="s">
        <v>648</v>
      </c>
      <c r="D148" s="73" t="s">
        <v>725</v>
      </c>
      <c r="E148" s="102" t="s">
        <v>726</v>
      </c>
      <c r="F148" s="55" t="s">
        <v>1023</v>
      </c>
      <c r="G148" s="55" t="s">
        <v>1014</v>
      </c>
      <c r="H148" s="7" t="s">
        <v>643</v>
      </c>
      <c r="I148" s="21"/>
      <c r="J148" s="21"/>
      <c r="K148" s="1" t="s">
        <v>304</v>
      </c>
      <c r="L148" s="9">
        <f>VLOOKUP(K148,Sheet1!$B$2:$C$12,2,TRUE)</f>
        <v>7</v>
      </c>
      <c r="M148" s="1" t="str">
        <f>VLOOKUP($E148,'[3]Gui chi Quynh'!$C$11:$E$396,3,0)</f>
        <v>A3</v>
      </c>
      <c r="N148" s="9">
        <f>VLOOKUP(M148,Sheet1!$B$2:$C$12,2,TRUE)</f>
        <v>8</v>
      </c>
      <c r="O148" s="1" t="str">
        <f>VLOOKUP($E148,'[4]Gui chi Quynh'!$C$11:$E$396,3,0)</f>
        <v>A4</v>
      </c>
      <c r="P148" s="9">
        <f>VLOOKUP(O148,Sheet1!$B$2:$C$12,2,TRUE)</f>
        <v>7</v>
      </c>
      <c r="Q148" s="1" t="str">
        <f>VLOOKUP($E148,'[5]Gui chi Quynh'!$C$11:$E$394,3,0)</f>
        <v>A4</v>
      </c>
      <c r="R148" s="9">
        <f>VLOOKUP(Q148,Sheet1!$B$2:$C$12,2,TRUE)</f>
        <v>7</v>
      </c>
      <c r="S148" s="1" t="str">
        <f>VLOOKUP($E148,'[6]Gui chi Quynh'!$C$11:$E$393,3,0)</f>
        <v>A3</v>
      </c>
      <c r="T148" s="9">
        <f>VLOOKUP(S148,Sheet1!$B$2:$C$12,2,TRUE)</f>
        <v>8</v>
      </c>
      <c r="U148" s="1" t="str">
        <f>VLOOKUP($E148,'[7]Gui chi Quynh'!$C$11:$E$392,3,0)</f>
        <v>A3</v>
      </c>
      <c r="V148" s="9">
        <f>VLOOKUP(U148,Sheet1!$B$2:$C$12,2,TRUE)</f>
        <v>8</v>
      </c>
      <c r="W148" s="1" t="str">
        <f>VLOOKUP($E148,'[8]Gui chi Quynh'!$C$11:$F$391,3,0)</f>
        <v>A4</v>
      </c>
      <c r="X148" s="9">
        <f>VLOOKUP(W148,Sheet1!$B$2:$C$12,2,TRUE)</f>
        <v>7</v>
      </c>
      <c r="Y148" s="1" t="str">
        <f>VLOOKUP($E148,'[9]Gui chi Quynh'!$C$11:$E$390,3,0)</f>
        <v>A3</v>
      </c>
      <c r="Z148" s="9">
        <f>VLOOKUP(Y148,Sheet1!$B$2:$C$12,2,TRUE)</f>
        <v>8</v>
      </c>
      <c r="AA148" s="1" t="str">
        <f>VLOOKUP($E148,'[10]Gui chi Quynh'!$C$11:$E$391,3,0)</f>
        <v>A4</v>
      </c>
      <c r="AB148" s="9">
        <f>VLOOKUP(AA148,Sheet1!$B$2:$C$12,2,TRUE)</f>
        <v>7</v>
      </c>
      <c r="AC148" s="241" t="str">
        <f>VLOOKUP(E148,Sheet2!$E$9:$AE$343,24,0)</f>
        <v>A3</v>
      </c>
      <c r="AD148" s="117">
        <f>VLOOKUP(AC148,Sheet1!$B$2:$C$12,2,TRUE)</f>
        <v>8</v>
      </c>
      <c r="AE148" s="241" t="str">
        <f>VLOOKUP(E148,Sheet2!$E$9:$AE$343,26,0)</f>
        <v>A3</v>
      </c>
      <c r="AF148" s="9">
        <f>VLOOKUP(AE148,Sheet1!$B$2:$C$12,2,TRUE)</f>
        <v>8</v>
      </c>
      <c r="AG148" s="169">
        <f t="shared" si="10"/>
        <v>6.916666666666667</v>
      </c>
      <c r="AH148" s="241" t="str">
        <f>VLOOKUP(E148,'CAC DV GUI'!$C$5:$AF$401,27,0)</f>
        <v>Tốt</v>
      </c>
      <c r="AI148" s="241" t="str">
        <f>VLOOKUP(E148,'CAC DV GUI'!$C$5:$AF$401,28,0)</f>
        <v>Tốt</v>
      </c>
      <c r="AJ148" s="241">
        <f>VLOOKUP(E148,'CAC DV GUI'!$C$5:$AF$401,29,0)</f>
        <v>0</v>
      </c>
      <c r="AK148" s="117"/>
      <c r="AL148" s="117"/>
      <c r="AM148" s="117" t="str">
        <f t="shared" si="11"/>
        <v>Tốt</v>
      </c>
      <c r="AN148" s="117"/>
      <c r="AO148" s="558"/>
    </row>
    <row r="149" spans="1:41" s="2" customFormat="1" ht="30.75" customHeight="1" x14ac:dyDescent="0.25">
      <c r="A149" s="41">
        <f>IF(E149="","",SUBTOTAL(3,$E$8:E149))</f>
        <v>142</v>
      </c>
      <c r="B149" s="41">
        <f>COUNTIF($F$8:F149,F149)</f>
        <v>16</v>
      </c>
      <c r="C149" s="84" t="s">
        <v>649</v>
      </c>
      <c r="D149" s="73" t="s">
        <v>727</v>
      </c>
      <c r="E149" s="102" t="s">
        <v>728</v>
      </c>
      <c r="F149" s="55" t="s">
        <v>1023</v>
      </c>
      <c r="G149" s="55" t="s">
        <v>1014</v>
      </c>
      <c r="H149" s="7" t="s">
        <v>643</v>
      </c>
      <c r="I149" s="21"/>
      <c r="J149" s="21"/>
      <c r="K149" s="21"/>
      <c r="L149" s="21"/>
      <c r="M149" s="21"/>
      <c r="N149" s="21"/>
      <c r="O149" s="1" t="str">
        <f>VLOOKUP($E149,'[4]Gui chi Quynh'!$C$11:$E$396,3,0)</f>
        <v>A4</v>
      </c>
      <c r="P149" s="9">
        <f>VLOOKUP(O149,Sheet1!$B$2:$C$12,2,TRUE)</f>
        <v>7</v>
      </c>
      <c r="Q149" s="1" t="str">
        <f>VLOOKUP($E149,'[5]Gui chi Quynh'!$C$11:$E$394,3,0)</f>
        <v>A3</v>
      </c>
      <c r="R149" s="9">
        <f>VLOOKUP(Q149,Sheet1!$B$2:$C$12,2,TRUE)</f>
        <v>8</v>
      </c>
      <c r="S149" s="1" t="str">
        <f>VLOOKUP($E149,'[6]Gui chi Quynh'!$C$11:$E$393,3,0)</f>
        <v>A4</v>
      </c>
      <c r="T149" s="9">
        <f>VLOOKUP(S149,Sheet1!$B$2:$C$12,2,TRUE)</f>
        <v>7</v>
      </c>
      <c r="U149" s="1" t="str">
        <f>VLOOKUP($E149,'[7]Gui chi Quynh'!$C$11:$E$392,3,0)</f>
        <v>A3</v>
      </c>
      <c r="V149" s="9">
        <f>VLOOKUP(U149,Sheet1!$B$2:$C$12,2,TRUE)</f>
        <v>8</v>
      </c>
      <c r="W149" s="1" t="str">
        <f>VLOOKUP($E149,'[8]Gui chi Quynh'!$C$11:$F$391,3,0)</f>
        <v>A3</v>
      </c>
      <c r="X149" s="9">
        <f>VLOOKUP(W149,Sheet1!$B$2:$C$12,2,TRUE)</f>
        <v>8</v>
      </c>
      <c r="Y149" s="1" t="str">
        <f>VLOOKUP($E149,'[9]Gui chi Quynh'!$C$11:$E$390,3,0)</f>
        <v>A3</v>
      </c>
      <c r="Z149" s="9">
        <f>VLOOKUP(Y149,Sheet1!$B$2:$C$12,2,TRUE)</f>
        <v>8</v>
      </c>
      <c r="AA149" s="1" t="str">
        <f>VLOOKUP($E149,'[10]Gui chi Quynh'!$C$11:$E$391,3,0)</f>
        <v>A2</v>
      </c>
      <c r="AB149" s="9">
        <f>VLOOKUP(AA149,Sheet1!$B$2:$C$12,2,TRUE)</f>
        <v>9</v>
      </c>
      <c r="AC149" s="241" t="str">
        <f>VLOOKUP(E149,Sheet2!$E$9:$AE$343,24,0)</f>
        <v>A3</v>
      </c>
      <c r="AD149" s="117">
        <f>VLOOKUP(AC149,Sheet1!$B$2:$C$12,2,TRUE)</f>
        <v>8</v>
      </c>
      <c r="AE149" s="241" t="str">
        <f>VLOOKUP(E149,Sheet2!$E$9:$AE$343,26,0)</f>
        <v>A3</v>
      </c>
      <c r="AF149" s="9">
        <f>VLOOKUP(AE149,Sheet1!$B$2:$C$12,2,TRUE)</f>
        <v>8</v>
      </c>
      <c r="AG149" s="169">
        <f>(P149+R149+T149+V149+X149+Z149+AB149+AD149+AF149)/9</f>
        <v>7.8888888888888893</v>
      </c>
      <c r="AH149" s="241" t="str">
        <f>VLOOKUP(E149,'CAC DV GUI'!$C$5:$AF$401,27,0)</f>
        <v>Tốt</v>
      </c>
      <c r="AI149" s="241" t="str">
        <f>VLOOKUP(E149,'CAC DV GUI'!$C$5:$AF$401,28,0)</f>
        <v>Tốt</v>
      </c>
      <c r="AJ149" s="241">
        <f>VLOOKUP(E149,'CAC DV GUI'!$C$5:$AF$401,29,0)</f>
        <v>0</v>
      </c>
      <c r="AK149" s="117"/>
      <c r="AL149" s="117"/>
      <c r="AM149" s="117" t="str">
        <f t="shared" si="11"/>
        <v>Tốt</v>
      </c>
      <c r="AN149" s="117"/>
      <c r="AO149" s="554" t="s">
        <v>934</v>
      </c>
    </row>
    <row r="150" spans="1:41" s="2" customFormat="1" ht="24.95" customHeight="1" x14ac:dyDescent="0.25">
      <c r="A150" s="41">
        <f>IF(E150="","",SUBTOTAL(3,$E$8:E150))</f>
        <v>143</v>
      </c>
      <c r="B150" s="41">
        <f>COUNTIF($F$8:F150,F150)</f>
        <v>1</v>
      </c>
      <c r="C150" s="43" t="s">
        <v>648</v>
      </c>
      <c r="D150" s="47" t="s">
        <v>83</v>
      </c>
      <c r="E150" s="48" t="s">
        <v>442</v>
      </c>
      <c r="F150" s="652" t="s">
        <v>1021</v>
      </c>
      <c r="G150" s="652" t="s">
        <v>1013</v>
      </c>
      <c r="H150" s="56" t="s">
        <v>643</v>
      </c>
      <c r="I150" s="1" t="str">
        <f>VLOOKUP($E150,'[1]Gui chi Quynh'!$C$11:$E$397,3,0)</f>
        <v>A2</v>
      </c>
      <c r="J150" s="9">
        <f>VLOOKUP(I150,Sheet1!$B$2:$C$12,2,TRUE)</f>
        <v>9</v>
      </c>
      <c r="K150" s="1" t="str">
        <f>VLOOKUP($E150,'[2]Gui chi Quynh'!$C$11:$E$397,3,0)</f>
        <v>A2</v>
      </c>
      <c r="L150" s="9">
        <f>VLOOKUP(K150,Sheet1!$B$2:$C$12,2,TRUE)</f>
        <v>9</v>
      </c>
      <c r="M150" s="1" t="str">
        <f>VLOOKUP($E150,'[3]Gui chi Quynh'!$C$11:$E$396,3,0)</f>
        <v>A2</v>
      </c>
      <c r="N150" s="9">
        <f>VLOOKUP(M150,Sheet1!$B$2:$C$12,2,TRUE)</f>
        <v>9</v>
      </c>
      <c r="O150" s="1" t="str">
        <f>VLOOKUP($E150,'[4]Gui chi Quynh'!$C$11:$E$396,3,0)</f>
        <v>A2</v>
      </c>
      <c r="P150" s="9">
        <f>VLOOKUP(O150,Sheet1!$B$2:$C$12,2,TRUE)</f>
        <v>9</v>
      </c>
      <c r="Q150" s="1" t="str">
        <f>VLOOKUP($E150,'[5]Gui chi Quynh'!$C$11:$E$394,3,0)</f>
        <v>A2</v>
      </c>
      <c r="R150" s="9">
        <f>VLOOKUP(Q150,Sheet1!$B$2:$C$12,2,TRUE)</f>
        <v>9</v>
      </c>
      <c r="S150" s="1" t="str">
        <f>VLOOKUP($E150,'[6]Gui chi Quynh'!$C$11:$E$393,3,0)</f>
        <v>A2</v>
      </c>
      <c r="T150" s="9">
        <f>VLOOKUP(S150,Sheet1!$B$2:$C$12,2,TRUE)</f>
        <v>9</v>
      </c>
      <c r="U150" s="1" t="str">
        <f>VLOOKUP($E150,'[7]Gui chi Quynh'!$C$11:$E$392,3,0)</f>
        <v>A2</v>
      </c>
      <c r="V150" s="9">
        <f>VLOOKUP(U150,Sheet1!$B$2:$C$12,2,TRUE)</f>
        <v>9</v>
      </c>
      <c r="W150" s="1" t="str">
        <f>VLOOKUP($E150,'[8]Gui chi Quynh'!$C$11:$F$391,3,0)</f>
        <v>A2</v>
      </c>
      <c r="X150" s="9">
        <f>VLOOKUP(W150,Sheet1!$B$2:$C$12,2,TRUE)</f>
        <v>9</v>
      </c>
      <c r="Y150" s="1" t="str">
        <f>VLOOKUP($E150,'[9]Gui chi Quynh'!$C$11:$E$390,3,0)</f>
        <v>A2</v>
      </c>
      <c r="Z150" s="9">
        <f>VLOOKUP(Y150,Sheet1!$B$2:$C$12,2,TRUE)</f>
        <v>9</v>
      </c>
      <c r="AA150" s="1" t="str">
        <f>VLOOKUP($E150,'[10]Gui chi Quynh'!$C$11:$E$391,3,0)</f>
        <v>A2</v>
      </c>
      <c r="AB150" s="9">
        <f>VLOOKUP(AA150,Sheet1!$B$2:$C$12,2,TRUE)</f>
        <v>9</v>
      </c>
      <c r="AC150" s="241" t="str">
        <f>VLOOKUP(E150,Sheet2!$E$9:$AE$343,24,0)</f>
        <v>A2</v>
      </c>
      <c r="AD150" s="117">
        <f>VLOOKUP(AC150,Sheet1!$B$2:$C$12,2,TRUE)</f>
        <v>9</v>
      </c>
      <c r="AE150" s="241" t="str">
        <f>VLOOKUP(E150,Sheet2!$E$9:$AE$343,26,0)</f>
        <v>A2</v>
      </c>
      <c r="AF150" s="9">
        <f>VLOOKUP(AE150,Sheet1!$B$2:$C$12,2,TRUE)</f>
        <v>9</v>
      </c>
      <c r="AG150" s="169">
        <f t="shared" si="10"/>
        <v>9</v>
      </c>
      <c r="AH150" s="241" t="str">
        <f>VLOOKUP(E150,'CAC DV GUI'!$C$5:$AF$401,27,0)</f>
        <v>Tốt</v>
      </c>
      <c r="AI150" s="241" t="str">
        <f>VLOOKUP(E150,'CAC DV GUI'!$C$5:$AF$401,28,0)</f>
        <v>Xuất sắc</v>
      </c>
      <c r="AJ150" s="241">
        <f>VLOOKUP(E150,'CAC DV GUI'!$C$5:$AF$401,29,0)</f>
        <v>0</v>
      </c>
      <c r="AK150" s="117" t="s">
        <v>833</v>
      </c>
      <c r="AL150" s="117"/>
      <c r="AM150" s="117" t="s">
        <v>807</v>
      </c>
      <c r="AN150" s="117"/>
      <c r="AO150" s="556"/>
    </row>
    <row r="151" spans="1:41" s="2" customFormat="1" ht="24.95" customHeight="1" x14ac:dyDescent="0.25">
      <c r="A151" s="41">
        <f>IF(E151="","",SUBTOTAL(3,$E$8:E151))</f>
        <v>144</v>
      </c>
      <c r="B151" s="41">
        <f>COUNTIF($F$8:F151,F151)</f>
        <v>2</v>
      </c>
      <c r="C151" s="43" t="s">
        <v>649</v>
      </c>
      <c r="D151" s="47" t="s">
        <v>82</v>
      </c>
      <c r="E151" s="48" t="s">
        <v>441</v>
      </c>
      <c r="F151" s="55" t="s">
        <v>1021</v>
      </c>
      <c r="G151" s="652" t="s">
        <v>1013</v>
      </c>
      <c r="H151" s="105" t="s">
        <v>643</v>
      </c>
      <c r="I151" s="1" t="str">
        <f>VLOOKUP($E151,'[1]Gui chi Quynh'!$C$11:$E$397,3,0)</f>
        <v>A3</v>
      </c>
      <c r="J151" s="9">
        <f>VLOOKUP(I151,Sheet1!$B$2:$C$12,2,TRUE)</f>
        <v>8</v>
      </c>
      <c r="K151" s="1" t="str">
        <f>VLOOKUP($E151,'[2]Gui chi Quynh'!$C$11:$E$397,3,0)</f>
        <v>A3</v>
      </c>
      <c r="L151" s="9">
        <f>VLOOKUP(K151,Sheet1!$B$2:$C$12,2,TRUE)</f>
        <v>8</v>
      </c>
      <c r="M151" s="1" t="str">
        <f>VLOOKUP($E151,'[3]Gui chi Quynh'!$C$11:$E$396,3,0)</f>
        <v>A4</v>
      </c>
      <c r="N151" s="9">
        <f>VLOOKUP(M151,Sheet1!$B$2:$C$12,2,TRUE)</f>
        <v>7</v>
      </c>
      <c r="O151" s="1" t="str">
        <f>VLOOKUP($E151,'[4]Gui chi Quynh'!$C$11:$E$396,3,0)</f>
        <v>A3</v>
      </c>
      <c r="P151" s="9">
        <f>VLOOKUP(O151,Sheet1!$B$2:$C$12,2,TRUE)</f>
        <v>8</v>
      </c>
      <c r="Q151" s="1" t="str">
        <f>VLOOKUP($E151,'[5]Gui chi Quynh'!$C$11:$E$394,3,0)</f>
        <v>A4</v>
      </c>
      <c r="R151" s="9">
        <f>VLOOKUP(Q151,Sheet1!$B$2:$C$12,2,TRUE)</f>
        <v>7</v>
      </c>
      <c r="S151" s="1" t="str">
        <f>VLOOKUP($E151,'[6]Gui chi Quynh'!$C$11:$E$393,3,0)</f>
        <v>A4</v>
      </c>
      <c r="T151" s="9">
        <f>VLOOKUP(S151,Sheet1!$B$2:$C$12,2,TRUE)</f>
        <v>7</v>
      </c>
      <c r="U151" s="1" t="str">
        <f>VLOOKUP($E151,'[7]Gui chi Quynh'!$C$11:$E$392,3,0)</f>
        <v>A3</v>
      </c>
      <c r="V151" s="9">
        <f>VLOOKUP(U151,Sheet1!$B$2:$C$12,2,TRUE)</f>
        <v>8</v>
      </c>
      <c r="W151" s="1" t="str">
        <f>VLOOKUP($E151,'[8]Gui chi Quynh'!$C$11:$F$391,3,0)</f>
        <v>A4</v>
      </c>
      <c r="X151" s="9">
        <f>VLOOKUP(W151,Sheet1!$B$2:$C$12,2,TRUE)</f>
        <v>7</v>
      </c>
      <c r="Y151" s="1" t="str">
        <f>VLOOKUP($E151,'[9]Gui chi Quynh'!$C$11:$E$390,3,0)</f>
        <v>A1</v>
      </c>
      <c r="Z151" s="9">
        <f>VLOOKUP(Y151,Sheet1!$B$2:$C$12,2,TRUE)</f>
        <v>10</v>
      </c>
      <c r="AA151" s="1" t="str">
        <f>VLOOKUP($E151,'[10]Gui chi Quynh'!$C$11:$E$391,3,0)</f>
        <v>A3</v>
      </c>
      <c r="AB151" s="9">
        <f>VLOOKUP(AA151,Sheet1!$B$2:$C$12,2,TRUE)</f>
        <v>8</v>
      </c>
      <c r="AC151" s="241" t="str">
        <f>VLOOKUP(E151,Sheet2!$E$9:$AE$343,24,0)</f>
        <v>A3</v>
      </c>
      <c r="AD151" s="117">
        <f>VLOOKUP(AC151,Sheet1!$B$2:$C$12,2,TRUE)</f>
        <v>8</v>
      </c>
      <c r="AE151" s="241" t="str">
        <f>VLOOKUP(E151,Sheet2!$E$9:$AE$343,26,0)</f>
        <v>A4</v>
      </c>
      <c r="AF151" s="9">
        <f>VLOOKUP(AE151,Sheet1!$B$2:$C$12,2,TRUE)</f>
        <v>7</v>
      </c>
      <c r="AG151" s="169">
        <f t="shared" si="10"/>
        <v>7.75</v>
      </c>
      <c r="AH151" s="241" t="str">
        <f>VLOOKUP(E151,'CAC DV GUI'!$C$5:$AF$401,27,0)</f>
        <v>Tốt</v>
      </c>
      <c r="AI151" s="241" t="str">
        <f>VLOOKUP(E151,'CAC DV GUI'!$C$5:$AF$401,28,0)</f>
        <v>Tốt</v>
      </c>
      <c r="AJ151" s="241">
        <f>VLOOKUP(E151,'CAC DV GUI'!$C$5:$AF$401,29,0)</f>
        <v>0</v>
      </c>
      <c r="AK151" s="117" t="s">
        <v>833</v>
      </c>
      <c r="AL151" s="117"/>
      <c r="AM151" s="117" t="s">
        <v>807</v>
      </c>
      <c r="AN151" s="117"/>
      <c r="AO151" s="556"/>
    </row>
    <row r="152" spans="1:41" s="2" customFormat="1" ht="24.95" customHeight="1" x14ac:dyDescent="0.25">
      <c r="A152" s="41">
        <f>IF(E152="","",SUBTOTAL(3,$E$8:E152))</f>
        <v>145</v>
      </c>
      <c r="B152" s="41">
        <f>COUNTIF($F$8:F152,F152)</f>
        <v>3</v>
      </c>
      <c r="C152" s="43" t="s">
        <v>648</v>
      </c>
      <c r="D152" s="47" t="s">
        <v>84</v>
      </c>
      <c r="E152" s="48" t="s">
        <v>445</v>
      </c>
      <c r="F152" s="55" t="s">
        <v>1021</v>
      </c>
      <c r="G152" s="55" t="s">
        <v>1014</v>
      </c>
      <c r="H152" s="9" t="s">
        <v>643</v>
      </c>
      <c r="I152" s="1" t="str">
        <f>VLOOKUP($E152,'[1]Gui chi Quynh'!$C$11:$E$397,3,0)</f>
        <v>A3</v>
      </c>
      <c r="J152" s="9">
        <f>VLOOKUP(I152,Sheet1!$B$2:$C$12,2,TRUE)</f>
        <v>8</v>
      </c>
      <c r="K152" s="1" t="s">
        <v>304</v>
      </c>
      <c r="L152" s="9">
        <f>VLOOKUP(K152,Sheet1!$B$2:$C$12,2,TRUE)</f>
        <v>7</v>
      </c>
      <c r="M152" s="1" t="str">
        <f>VLOOKUP($E152,'[3]Gui chi Quynh'!$C$11:$E$396,3,0)</f>
        <v>A3</v>
      </c>
      <c r="N152" s="9">
        <f>VLOOKUP(M152,Sheet1!$B$2:$C$12,2,TRUE)</f>
        <v>8</v>
      </c>
      <c r="O152" s="1" t="str">
        <f>VLOOKUP($E152,'[4]Gui chi Quynh'!$C$11:$E$396,3,0)</f>
        <v>A3</v>
      </c>
      <c r="P152" s="9">
        <f>VLOOKUP(O152,Sheet1!$B$2:$C$12,2,TRUE)</f>
        <v>8</v>
      </c>
      <c r="Q152" s="1" t="str">
        <f>VLOOKUP($E152,'[5]Gui chi Quynh'!$C$11:$E$394,3,0)</f>
        <v>A3</v>
      </c>
      <c r="R152" s="9">
        <f>VLOOKUP(Q152,Sheet1!$B$2:$C$12,2,TRUE)</f>
        <v>8</v>
      </c>
      <c r="S152" s="1" t="str">
        <f>VLOOKUP($E152,'[6]Gui chi Quynh'!$C$11:$E$393,3,0)</f>
        <v>A4</v>
      </c>
      <c r="T152" s="9">
        <f>VLOOKUP(S152,Sheet1!$B$2:$C$12,2,TRUE)</f>
        <v>7</v>
      </c>
      <c r="U152" s="1" t="str">
        <f>VLOOKUP($E152,'[7]Gui chi Quynh'!$C$11:$E$392,3,0)</f>
        <v>A3</v>
      </c>
      <c r="V152" s="9">
        <f>VLOOKUP(U152,Sheet1!$B$2:$C$12,2,TRUE)</f>
        <v>8</v>
      </c>
      <c r="W152" s="1" t="str">
        <f>VLOOKUP($E152,'[8]Gui chi Quynh'!$C$11:$F$391,3,0)</f>
        <v>A3</v>
      </c>
      <c r="X152" s="9">
        <f>VLOOKUP(W152,Sheet1!$B$2:$C$12,2,TRUE)</f>
        <v>8</v>
      </c>
      <c r="Y152" s="1" t="str">
        <f>VLOOKUP($E152,'[9]Gui chi Quynh'!$C$11:$E$390,3,0)</f>
        <v>A3</v>
      </c>
      <c r="Z152" s="9">
        <f>VLOOKUP(Y152,Sheet1!$B$2:$C$12,2,TRUE)</f>
        <v>8</v>
      </c>
      <c r="AA152" s="1" t="str">
        <f>VLOOKUP($E152,'[10]Gui chi Quynh'!$C$11:$E$391,3,0)</f>
        <v>A3</v>
      </c>
      <c r="AB152" s="9">
        <f>VLOOKUP(AA152,Sheet1!$B$2:$C$12,2,TRUE)</f>
        <v>8</v>
      </c>
      <c r="AC152" s="241" t="str">
        <f>VLOOKUP(E152,Sheet2!$E$9:$AE$343,24,0)</f>
        <v>A3</v>
      </c>
      <c r="AD152" s="117">
        <f>VLOOKUP(AC152,Sheet1!$B$2:$C$12,2,TRUE)</f>
        <v>8</v>
      </c>
      <c r="AE152" s="241" t="str">
        <f>VLOOKUP(E152,Sheet2!$E$9:$AE$343,26,0)</f>
        <v>A4</v>
      </c>
      <c r="AF152" s="9">
        <f>VLOOKUP(AE152,Sheet1!$B$2:$C$12,2,TRUE)</f>
        <v>7</v>
      </c>
      <c r="AG152" s="169">
        <f t="shared" si="10"/>
        <v>7.75</v>
      </c>
      <c r="AH152" s="241" t="str">
        <f>VLOOKUP(E152,'CAC DV GUI'!$C$5:$AF$401,27,0)</f>
        <v>Tốt</v>
      </c>
      <c r="AI152" s="241" t="str">
        <f>VLOOKUP(E152,'CAC DV GUI'!$C$5:$AF$401,28,0)</f>
        <v>Tốt</v>
      </c>
      <c r="AJ152" s="241">
        <f>VLOOKUP(E152,'CAC DV GUI'!$C$5:$AF$401,29,0)</f>
        <v>0</v>
      </c>
      <c r="AK152" s="117"/>
      <c r="AL152" s="117"/>
      <c r="AM152" s="117" t="str">
        <f t="shared" ref="AM152:AM163" si="12">AI152</f>
        <v>Tốt</v>
      </c>
      <c r="AN152" s="117"/>
      <c r="AO152" s="556"/>
    </row>
    <row r="153" spans="1:41" s="2" customFormat="1" ht="24.95" customHeight="1" x14ac:dyDescent="0.25">
      <c r="A153" s="41">
        <f>IF(E153="","",SUBTOTAL(3,$E$8:E153))</f>
        <v>146</v>
      </c>
      <c r="B153" s="41">
        <f>COUNTIF($F$8:F153,F153)</f>
        <v>4</v>
      </c>
      <c r="C153" s="43" t="s">
        <v>649</v>
      </c>
      <c r="D153" s="47" t="s">
        <v>90</v>
      </c>
      <c r="E153" s="48" t="s">
        <v>450</v>
      </c>
      <c r="F153" s="55" t="s">
        <v>1021</v>
      </c>
      <c r="G153" s="55" t="s">
        <v>1014</v>
      </c>
      <c r="H153" s="9" t="s">
        <v>643</v>
      </c>
      <c r="I153" s="1" t="str">
        <f>VLOOKUP($E153,'[1]Gui chi Quynh'!$C$11:$E$397,3,0)</f>
        <v>A4</v>
      </c>
      <c r="J153" s="9">
        <f>VLOOKUP(I153,Sheet1!$B$2:$C$12,2,TRUE)</f>
        <v>7</v>
      </c>
      <c r="K153" s="1" t="s">
        <v>304</v>
      </c>
      <c r="L153" s="9">
        <f>VLOOKUP(K153,Sheet1!$B$2:$C$12,2,TRUE)</f>
        <v>7</v>
      </c>
      <c r="M153" s="1" t="str">
        <f>VLOOKUP($E153,'[3]Gui chi Quynh'!$C$11:$E$396,3,0)</f>
        <v>A3</v>
      </c>
      <c r="N153" s="9">
        <f>VLOOKUP(M153,Sheet1!$B$2:$C$12,2,TRUE)</f>
        <v>8</v>
      </c>
      <c r="O153" s="1" t="str">
        <f>VLOOKUP($E153,'[4]Gui chi Quynh'!$C$11:$E$396,3,0)</f>
        <v>A3</v>
      </c>
      <c r="P153" s="9">
        <f>VLOOKUP(O153,Sheet1!$B$2:$C$12,2,TRUE)</f>
        <v>8</v>
      </c>
      <c r="Q153" s="1" t="str">
        <f>VLOOKUP($E153,'[5]Gui chi Quynh'!$C$11:$E$394,3,0)</f>
        <v>A3</v>
      </c>
      <c r="R153" s="9">
        <f>VLOOKUP(Q153,Sheet1!$B$2:$C$12,2,TRUE)</f>
        <v>8</v>
      </c>
      <c r="S153" s="1" t="str">
        <f>VLOOKUP($E153,'[6]Gui chi Quynh'!$C$11:$E$393,3,0)</f>
        <v>A4</v>
      </c>
      <c r="T153" s="9">
        <f>VLOOKUP(S153,Sheet1!$B$2:$C$12,2,TRUE)</f>
        <v>7</v>
      </c>
      <c r="U153" s="1" t="str">
        <f>VLOOKUP($E153,'[7]Gui chi Quynh'!$C$11:$E$392,3,0)</f>
        <v>A3</v>
      </c>
      <c r="V153" s="9">
        <f>VLOOKUP(U153,Sheet1!$B$2:$C$12,2,TRUE)</f>
        <v>8</v>
      </c>
      <c r="W153" s="1" t="str">
        <f>VLOOKUP($E153,'[8]Gui chi Quynh'!$C$11:$F$391,3,0)</f>
        <v>A3</v>
      </c>
      <c r="X153" s="9">
        <f>VLOOKUP(W153,Sheet1!$B$2:$C$12,2,TRUE)</f>
        <v>8</v>
      </c>
      <c r="Y153" s="1" t="str">
        <f>VLOOKUP($E153,'[9]Gui chi Quynh'!$C$11:$E$390,3,0)</f>
        <v>A3</v>
      </c>
      <c r="Z153" s="9">
        <f>VLOOKUP(Y153,Sheet1!$B$2:$C$12,2,TRUE)</f>
        <v>8</v>
      </c>
      <c r="AA153" s="1" t="str">
        <f>VLOOKUP($E153,'[10]Gui chi Quynh'!$C$11:$E$391,3,0)</f>
        <v>A2</v>
      </c>
      <c r="AB153" s="9">
        <f>VLOOKUP(AA153,Sheet1!$B$2:$C$12,2,TRUE)</f>
        <v>9</v>
      </c>
      <c r="AC153" s="241" t="str">
        <f>VLOOKUP(E153,Sheet2!$E$9:$AE$343,24,0)</f>
        <v>A3</v>
      </c>
      <c r="AD153" s="117">
        <f>VLOOKUP(AC153,Sheet1!$B$2:$C$12,2,TRUE)</f>
        <v>8</v>
      </c>
      <c r="AE153" s="241" t="str">
        <f>VLOOKUP(E153,Sheet2!$E$9:$AE$343,26,0)</f>
        <v>A4</v>
      </c>
      <c r="AF153" s="9">
        <f>VLOOKUP(AE153,Sheet1!$B$2:$C$12,2,TRUE)</f>
        <v>7</v>
      </c>
      <c r="AG153" s="169">
        <f t="shared" si="10"/>
        <v>7.75</v>
      </c>
      <c r="AH153" s="241" t="str">
        <f>VLOOKUP(E153,'CAC DV GUI'!$C$5:$AF$401,27,0)</f>
        <v>Tốt</v>
      </c>
      <c r="AI153" s="241" t="str">
        <f>VLOOKUP(E153,'CAC DV GUI'!$C$5:$AF$401,28,0)</f>
        <v>Tốt</v>
      </c>
      <c r="AJ153" s="241">
        <f>VLOOKUP(E153,'CAC DV GUI'!$C$5:$AF$401,29,0)</f>
        <v>0</v>
      </c>
      <c r="AK153" s="117"/>
      <c r="AL153" s="117"/>
      <c r="AM153" s="117" t="str">
        <f t="shared" si="12"/>
        <v>Tốt</v>
      </c>
      <c r="AN153" s="117"/>
      <c r="AO153" s="556"/>
    </row>
    <row r="154" spans="1:41" s="2" customFormat="1" ht="24.95" customHeight="1" x14ac:dyDescent="0.25">
      <c r="A154" s="41">
        <f>IF(E154="","",SUBTOTAL(3,$E$8:E154))</f>
        <v>147</v>
      </c>
      <c r="B154" s="41">
        <f>COUNTIF($F$8:F154,F154)</f>
        <v>5</v>
      </c>
      <c r="C154" s="43" t="s">
        <v>648</v>
      </c>
      <c r="D154" s="47" t="s">
        <v>86</v>
      </c>
      <c r="E154" s="48" t="s">
        <v>446</v>
      </c>
      <c r="F154" s="55" t="s">
        <v>1021</v>
      </c>
      <c r="G154" s="55" t="s">
        <v>1014</v>
      </c>
      <c r="H154" s="9" t="s">
        <v>643</v>
      </c>
      <c r="I154" s="1" t="str">
        <f>VLOOKUP($E154,'[1]Gui chi Quynh'!$C$11:$E$397,3,0)</f>
        <v>A3</v>
      </c>
      <c r="J154" s="9">
        <f>VLOOKUP(I154,Sheet1!$B$2:$C$12,2,TRUE)</f>
        <v>8</v>
      </c>
      <c r="K154" s="1" t="s">
        <v>304</v>
      </c>
      <c r="L154" s="9">
        <f>VLOOKUP(K154,Sheet1!$B$2:$C$12,2,TRUE)</f>
        <v>7</v>
      </c>
      <c r="M154" s="1" t="str">
        <f>VLOOKUP($E154,'[3]Gui chi Quynh'!$C$11:$E$396,3,0)</f>
        <v>A3</v>
      </c>
      <c r="N154" s="9">
        <f>VLOOKUP(M154,Sheet1!$B$2:$C$12,2,TRUE)</f>
        <v>8</v>
      </c>
      <c r="O154" s="1" t="str">
        <f>VLOOKUP($E154,'[4]Gui chi Quynh'!$C$11:$E$396,3,0)</f>
        <v>A3</v>
      </c>
      <c r="P154" s="9">
        <f>VLOOKUP(O154,Sheet1!$B$2:$C$12,2,TRUE)</f>
        <v>8</v>
      </c>
      <c r="Q154" s="1" t="str">
        <f>VLOOKUP($E154,'[5]Gui chi Quynh'!$C$11:$E$394,3,0)</f>
        <v>A3</v>
      </c>
      <c r="R154" s="9">
        <f>VLOOKUP(Q154,Sheet1!$B$2:$C$12,2,TRUE)</f>
        <v>8</v>
      </c>
      <c r="S154" s="1" t="str">
        <f>VLOOKUP($E154,'[6]Gui chi Quynh'!$C$11:$E$393,3,0)</f>
        <v>A2</v>
      </c>
      <c r="T154" s="9">
        <f>VLOOKUP(S154,Sheet1!$B$2:$C$12,2,TRUE)</f>
        <v>9</v>
      </c>
      <c r="U154" s="1" t="str">
        <f>VLOOKUP($E154,'[7]Gui chi Quynh'!$C$11:$E$392,3,0)</f>
        <v>A1</v>
      </c>
      <c r="V154" s="9">
        <f>VLOOKUP(U154,Sheet1!$B$2:$C$12,2,TRUE)</f>
        <v>10</v>
      </c>
      <c r="W154" s="1" t="str">
        <f>VLOOKUP($E154,'[8]Gui chi Quynh'!$C$11:$F$391,3,0)</f>
        <v>A4</v>
      </c>
      <c r="X154" s="9">
        <f>VLOOKUP(W154,Sheet1!$B$2:$C$12,2,TRUE)</f>
        <v>7</v>
      </c>
      <c r="Y154" s="1" t="str">
        <f>VLOOKUP($E154,'[9]Gui chi Quynh'!$C$11:$E$390,3,0)</f>
        <v>A3</v>
      </c>
      <c r="Z154" s="9">
        <f>VLOOKUP(Y154,Sheet1!$B$2:$C$12,2,TRUE)</f>
        <v>8</v>
      </c>
      <c r="AA154" s="1" t="str">
        <f>VLOOKUP($E154,'[10]Gui chi Quynh'!$C$11:$E$391,3,0)</f>
        <v>A1</v>
      </c>
      <c r="AB154" s="9">
        <f>VLOOKUP(AA154,Sheet1!$B$2:$C$12,2,TRUE)</f>
        <v>10</v>
      </c>
      <c r="AC154" s="241" t="str">
        <f>VLOOKUP(E154,Sheet2!$E$9:$AE$343,24,0)</f>
        <v>A1</v>
      </c>
      <c r="AD154" s="117">
        <f>VLOOKUP(AC154,Sheet1!$B$2:$C$12,2,TRUE)</f>
        <v>10</v>
      </c>
      <c r="AE154" s="241" t="str">
        <f>VLOOKUP(E154,Sheet2!$E$9:$AE$343,26,0)</f>
        <v>A3</v>
      </c>
      <c r="AF154" s="9">
        <f>VLOOKUP(AE154,Sheet1!$B$2:$C$12,2,TRUE)</f>
        <v>8</v>
      </c>
      <c r="AG154" s="169">
        <f t="shared" si="10"/>
        <v>8.4166666666666661</v>
      </c>
      <c r="AH154" s="241" t="str">
        <f>VLOOKUP(E154,'CAC DV GUI'!$C$5:$AF$401,27,0)</f>
        <v>Xuất sắc</v>
      </c>
      <c r="AI154" s="241" t="str">
        <f>VLOOKUP(E154,'CAC DV GUI'!$C$5:$AF$401,28,0)</f>
        <v>Tốt</v>
      </c>
      <c r="AJ154" s="241">
        <f>VLOOKUP(E154,'CAC DV GUI'!$C$5:$AF$401,29,0)</f>
        <v>0</v>
      </c>
      <c r="AK154" s="117"/>
      <c r="AL154" s="117"/>
      <c r="AM154" s="117" t="str">
        <f t="shared" si="12"/>
        <v>Tốt</v>
      </c>
      <c r="AN154" s="117"/>
      <c r="AO154" s="556"/>
    </row>
    <row r="155" spans="1:41" s="2" customFormat="1" ht="24.95" customHeight="1" x14ac:dyDescent="0.25">
      <c r="A155" s="41">
        <f>IF(E155="","",SUBTOTAL(3,$E$8:E155))</f>
        <v>148</v>
      </c>
      <c r="B155" s="41">
        <f>COUNTIF($F$8:F155,F155)</f>
        <v>6</v>
      </c>
      <c r="C155" s="43" t="s">
        <v>648</v>
      </c>
      <c r="D155" s="47" t="s">
        <v>94</v>
      </c>
      <c r="E155" s="48" t="s">
        <v>443</v>
      </c>
      <c r="F155" s="55" t="s">
        <v>1021</v>
      </c>
      <c r="G155" s="55" t="s">
        <v>1014</v>
      </c>
      <c r="H155" s="9" t="s">
        <v>643</v>
      </c>
      <c r="I155" s="1" t="str">
        <f>VLOOKUP($E155,'[1]Gui chi Quynh'!$C$11:$E$397,3,0)</f>
        <v>A3</v>
      </c>
      <c r="J155" s="9">
        <f>VLOOKUP(I155,Sheet1!$B$2:$C$12,2,TRUE)</f>
        <v>8</v>
      </c>
      <c r="K155" s="1" t="s">
        <v>304</v>
      </c>
      <c r="L155" s="9">
        <f>VLOOKUP(K155,Sheet1!$B$2:$C$12,2,TRUE)</f>
        <v>7</v>
      </c>
      <c r="M155" s="1" t="str">
        <f>VLOOKUP($E155,'[3]Gui chi Quynh'!$C$11:$E$396,3,0)</f>
        <v>A3</v>
      </c>
      <c r="N155" s="9">
        <f>VLOOKUP(M155,Sheet1!$B$2:$C$12,2,TRUE)</f>
        <v>8</v>
      </c>
      <c r="O155" s="1" t="str">
        <f>VLOOKUP($E155,'[4]Gui chi Quynh'!$C$11:$E$396,3,0)</f>
        <v>A1</v>
      </c>
      <c r="P155" s="9">
        <f>VLOOKUP(O155,Sheet1!$B$2:$C$12,2,TRUE)</f>
        <v>10</v>
      </c>
      <c r="Q155" s="1" t="str">
        <f>VLOOKUP($E155,'[5]Gui chi Quynh'!$C$11:$E$394,3,0)</f>
        <v>A2</v>
      </c>
      <c r="R155" s="9">
        <f>VLOOKUP(Q155,Sheet1!$B$2:$C$12,2,TRUE)</f>
        <v>9</v>
      </c>
      <c r="S155" s="1" t="str">
        <f>VLOOKUP($E155,'[6]Gui chi Quynh'!$C$11:$E$393,3,0)</f>
        <v>A3</v>
      </c>
      <c r="T155" s="9">
        <f>VLOOKUP(S155,Sheet1!$B$2:$C$12,2,TRUE)</f>
        <v>8</v>
      </c>
      <c r="U155" s="1" t="str">
        <f>VLOOKUP($E155,'[7]Gui chi Quynh'!$C$11:$E$392,3,0)</f>
        <v>A3</v>
      </c>
      <c r="V155" s="9">
        <f>VLOOKUP(U155,Sheet1!$B$2:$C$12,2,TRUE)</f>
        <v>8</v>
      </c>
      <c r="W155" s="1" t="str">
        <f>VLOOKUP($E155,'[8]Gui chi Quynh'!$C$11:$F$391,3,0)</f>
        <v>A3</v>
      </c>
      <c r="X155" s="9">
        <f>VLOOKUP(W155,Sheet1!$B$2:$C$12,2,TRUE)</f>
        <v>8</v>
      </c>
      <c r="Y155" s="1" t="str">
        <f>VLOOKUP($E155,'[9]Gui chi Quynh'!$C$11:$E$390,3,0)</f>
        <v>A1</v>
      </c>
      <c r="Z155" s="9">
        <f>VLOOKUP(Y155,Sheet1!$B$2:$C$12,2,TRUE)</f>
        <v>10</v>
      </c>
      <c r="AA155" s="1" t="str">
        <f>VLOOKUP($E155,'[10]Gui chi Quynh'!$C$11:$E$391,3,0)</f>
        <v>A4</v>
      </c>
      <c r="AB155" s="9">
        <f>VLOOKUP(AA155,Sheet1!$B$2:$C$12,2,TRUE)</f>
        <v>7</v>
      </c>
      <c r="AC155" s="241" t="str">
        <f>VLOOKUP(E155,Sheet2!$E$9:$AE$343,24,0)</f>
        <v>A1</v>
      </c>
      <c r="AD155" s="117">
        <f>VLOOKUP(AC155,Sheet1!$B$2:$C$12,2,TRUE)</f>
        <v>10</v>
      </c>
      <c r="AE155" s="241" t="str">
        <f>VLOOKUP(E155,Sheet2!$E$9:$AE$343,26,0)</f>
        <v>A1</v>
      </c>
      <c r="AF155" s="9">
        <f>VLOOKUP(AE155,Sheet1!$B$2:$C$12,2,TRUE)</f>
        <v>10</v>
      </c>
      <c r="AG155" s="169">
        <f t="shared" si="10"/>
        <v>8.5833333333333339</v>
      </c>
      <c r="AH155" s="241" t="str">
        <f>VLOOKUP(E155,'CAC DV GUI'!$C$5:$AF$401,27,0)</f>
        <v>Xuất sắc</v>
      </c>
      <c r="AI155" s="241" t="str">
        <f>VLOOKUP(E155,'CAC DV GUI'!$C$5:$AF$401,28,0)</f>
        <v>Tốt</v>
      </c>
      <c r="AJ155" s="241">
        <f>VLOOKUP(E155,'CAC DV GUI'!$C$5:$AF$401,29,0)</f>
        <v>0</v>
      </c>
      <c r="AK155" s="117"/>
      <c r="AL155" s="117"/>
      <c r="AM155" s="117" t="str">
        <f t="shared" si="12"/>
        <v>Tốt</v>
      </c>
      <c r="AN155" s="117"/>
      <c r="AO155" s="556"/>
    </row>
    <row r="156" spans="1:41" s="2" customFormat="1" ht="24.95" customHeight="1" x14ac:dyDescent="0.25">
      <c r="A156" s="41">
        <f>IF(E156="","",SUBTOTAL(3,$E$8:E156))</f>
        <v>149</v>
      </c>
      <c r="B156" s="41">
        <f>COUNTIF($F$8:F156,F156)</f>
        <v>7</v>
      </c>
      <c r="C156" s="43" t="s">
        <v>649</v>
      </c>
      <c r="D156" s="47" t="s">
        <v>92</v>
      </c>
      <c r="E156" s="48" t="s">
        <v>452</v>
      </c>
      <c r="F156" s="55" t="s">
        <v>1021</v>
      </c>
      <c r="G156" s="55" t="s">
        <v>1014</v>
      </c>
      <c r="H156" s="9" t="s">
        <v>643</v>
      </c>
      <c r="I156" s="1" t="str">
        <f>VLOOKUP($E156,'[1]Gui chi Quynh'!$C$11:$E$397,3,0)</f>
        <v>A4</v>
      </c>
      <c r="J156" s="9">
        <f>VLOOKUP(I156,Sheet1!$B$2:$C$12,2,TRUE)</f>
        <v>7</v>
      </c>
      <c r="K156" s="1" t="s">
        <v>304</v>
      </c>
      <c r="L156" s="9">
        <f>VLOOKUP(K156,Sheet1!$B$2:$C$12,2,TRUE)</f>
        <v>7</v>
      </c>
      <c r="M156" s="1" t="str">
        <f>VLOOKUP($E156,'[3]Gui chi Quynh'!$C$11:$E$396,3,0)</f>
        <v>A4</v>
      </c>
      <c r="N156" s="9">
        <f>VLOOKUP(M156,Sheet1!$B$2:$C$12,2,TRUE)</f>
        <v>7</v>
      </c>
      <c r="O156" s="1" t="str">
        <f>VLOOKUP($E156,'[4]Gui chi Quynh'!$C$11:$E$396,3,0)</f>
        <v>A3</v>
      </c>
      <c r="P156" s="9">
        <f>VLOOKUP(O156,Sheet1!$B$2:$C$12,2,TRUE)</f>
        <v>8</v>
      </c>
      <c r="Q156" s="1" t="str">
        <f>VLOOKUP($E156,'[5]Gui chi Quynh'!$C$11:$E$394,3,0)</f>
        <v>A4</v>
      </c>
      <c r="R156" s="9">
        <f>VLOOKUP(Q156,Sheet1!$B$2:$C$12,2,TRUE)</f>
        <v>7</v>
      </c>
      <c r="S156" s="1" t="str">
        <f>VLOOKUP($E156,'[6]Gui chi Quynh'!$C$11:$E$393,3,0)</f>
        <v>A4</v>
      </c>
      <c r="T156" s="9">
        <f>VLOOKUP(S156,Sheet1!$B$2:$C$12,2,TRUE)</f>
        <v>7</v>
      </c>
      <c r="U156" s="1" t="str">
        <f>VLOOKUP($E156,'[7]Gui chi Quynh'!$C$11:$E$392,3,0)</f>
        <v>A4</v>
      </c>
      <c r="V156" s="9">
        <f>VLOOKUP(U156,Sheet1!$B$2:$C$12,2,TRUE)</f>
        <v>7</v>
      </c>
      <c r="W156" s="1" t="str">
        <f>VLOOKUP($E156,'[8]Gui chi Quynh'!$C$11:$F$391,3,0)</f>
        <v>A4</v>
      </c>
      <c r="X156" s="9">
        <f>VLOOKUP(W156,Sheet1!$B$2:$C$12,2,TRUE)</f>
        <v>7</v>
      </c>
      <c r="Y156" s="1" t="str">
        <f>VLOOKUP($E156,'[9]Gui chi Quynh'!$C$11:$E$390,3,0)</f>
        <v>A4</v>
      </c>
      <c r="Z156" s="9">
        <f>VLOOKUP(Y156,Sheet1!$B$2:$C$12,2,TRUE)</f>
        <v>7</v>
      </c>
      <c r="AA156" s="1" t="str">
        <f>VLOOKUP($E156,'[10]Gui chi Quynh'!$C$11:$E$391,3,0)</f>
        <v>A4</v>
      </c>
      <c r="AB156" s="9">
        <f>VLOOKUP(AA156,Sheet1!$B$2:$C$12,2,TRUE)</f>
        <v>7</v>
      </c>
      <c r="AC156" s="241" t="str">
        <f>VLOOKUP(E156,Sheet2!$E$9:$AE$343,24,0)</f>
        <v>A4</v>
      </c>
      <c r="AD156" s="117">
        <f>VLOOKUP(AC156,Sheet1!$B$2:$C$12,2,TRUE)</f>
        <v>7</v>
      </c>
      <c r="AE156" s="241" t="str">
        <f>VLOOKUP(E156,Sheet2!$E$9:$AE$343,26,0)</f>
        <v>A4</v>
      </c>
      <c r="AF156" s="9">
        <f>VLOOKUP(AE156,Sheet1!$B$2:$C$12,2,TRUE)</f>
        <v>7</v>
      </c>
      <c r="AG156" s="169">
        <f t="shared" si="10"/>
        <v>7.083333333333333</v>
      </c>
      <c r="AH156" s="241" t="str">
        <f>VLOOKUP(E156,'CAC DV GUI'!$C$5:$AF$401,27,0)</f>
        <v>Tốt</v>
      </c>
      <c r="AI156" s="241" t="str">
        <f>VLOOKUP(E156,'CAC DV GUI'!$C$5:$AF$401,28,0)</f>
        <v>Tốt</v>
      </c>
      <c r="AJ156" s="241">
        <f>VLOOKUP(E156,'CAC DV GUI'!$C$5:$AF$401,29,0)</f>
        <v>0</v>
      </c>
      <c r="AK156" s="117"/>
      <c r="AL156" s="117"/>
      <c r="AM156" s="117" t="str">
        <f t="shared" si="12"/>
        <v>Tốt</v>
      </c>
      <c r="AN156" s="117"/>
      <c r="AO156" s="556"/>
    </row>
    <row r="157" spans="1:41" s="2" customFormat="1" ht="24.95" customHeight="1" x14ac:dyDescent="0.25">
      <c r="A157" s="41">
        <f>IF(E157="","",SUBTOTAL(3,$E$8:E157))</f>
        <v>150</v>
      </c>
      <c r="B157" s="41">
        <f>COUNTIF($F$8:F157,F157)</f>
        <v>8</v>
      </c>
      <c r="C157" s="43" t="s">
        <v>648</v>
      </c>
      <c r="D157" s="47" t="s">
        <v>95</v>
      </c>
      <c r="E157" s="48" t="s">
        <v>454</v>
      </c>
      <c r="F157" s="55" t="s">
        <v>1021</v>
      </c>
      <c r="G157" s="55" t="s">
        <v>1014</v>
      </c>
      <c r="H157" s="9" t="s">
        <v>643</v>
      </c>
      <c r="I157" s="1" t="str">
        <f>VLOOKUP($E157,'[1]Gui chi Quynh'!$C$11:$E$397,3,0)</f>
        <v>A4</v>
      </c>
      <c r="J157" s="9">
        <f>VLOOKUP(I157,Sheet1!$B$2:$C$12,2,TRUE)</f>
        <v>7</v>
      </c>
      <c r="K157" s="1" t="s">
        <v>304</v>
      </c>
      <c r="L157" s="9">
        <f>VLOOKUP(K157,Sheet1!$B$2:$C$12,2,TRUE)</f>
        <v>7</v>
      </c>
      <c r="M157" s="1" t="str">
        <f>VLOOKUP($E157,'[3]Gui chi Quynh'!$C$11:$E$396,3,0)</f>
        <v>A3</v>
      </c>
      <c r="N157" s="9">
        <f>VLOOKUP(M157,Sheet1!$B$2:$C$12,2,TRUE)</f>
        <v>8</v>
      </c>
      <c r="O157" s="1" t="str">
        <f>VLOOKUP($E157,'[4]Gui chi Quynh'!$C$11:$E$396,3,0)</f>
        <v>A4</v>
      </c>
      <c r="P157" s="9">
        <f>VLOOKUP(O157,Sheet1!$B$2:$C$12,2,TRUE)</f>
        <v>7</v>
      </c>
      <c r="Q157" s="1" t="str">
        <f>VLOOKUP($E157,'[5]Gui chi Quynh'!$C$11:$E$394,3,0)</f>
        <v>A4</v>
      </c>
      <c r="R157" s="9">
        <f>VLOOKUP(Q157,Sheet1!$B$2:$C$12,2,TRUE)</f>
        <v>7</v>
      </c>
      <c r="S157" s="1" t="str">
        <f>VLOOKUP($E157,'[6]Gui chi Quynh'!$C$11:$E$393,3,0)</f>
        <v>A4</v>
      </c>
      <c r="T157" s="9">
        <f>VLOOKUP(S157,Sheet1!$B$2:$C$12,2,TRUE)</f>
        <v>7</v>
      </c>
      <c r="U157" s="1" t="str">
        <f>VLOOKUP($E157,'[7]Gui chi Quynh'!$C$11:$E$392,3,0)</f>
        <v>A3</v>
      </c>
      <c r="V157" s="9">
        <f>VLOOKUP(U157,Sheet1!$B$2:$C$12,2,TRUE)</f>
        <v>8</v>
      </c>
      <c r="W157" s="1" t="str">
        <f>VLOOKUP($E157,'[8]Gui chi Quynh'!$C$11:$F$391,3,0)</f>
        <v>A3</v>
      </c>
      <c r="X157" s="9">
        <f>VLOOKUP(W157,Sheet1!$B$2:$C$12,2,TRUE)</f>
        <v>8</v>
      </c>
      <c r="Y157" s="1" t="str">
        <f>VLOOKUP($E157,'[9]Gui chi Quynh'!$C$11:$E$390,3,0)</f>
        <v>A3</v>
      </c>
      <c r="Z157" s="9">
        <f>VLOOKUP(Y157,Sheet1!$B$2:$C$12,2,TRUE)</f>
        <v>8</v>
      </c>
      <c r="AA157" s="1" t="str">
        <f>VLOOKUP($E157,'[10]Gui chi Quynh'!$C$11:$E$391,3,0)</f>
        <v>A2</v>
      </c>
      <c r="AB157" s="9">
        <f>VLOOKUP(AA157,Sheet1!$B$2:$C$12,2,TRUE)</f>
        <v>9</v>
      </c>
      <c r="AC157" s="241" t="str">
        <f>VLOOKUP(E157,Sheet2!$E$9:$AE$343,24,0)</f>
        <v>A2</v>
      </c>
      <c r="AD157" s="117">
        <f>VLOOKUP(AC157,Sheet1!$B$2:$C$12,2,TRUE)</f>
        <v>9</v>
      </c>
      <c r="AE157" s="241" t="str">
        <f>VLOOKUP(E157,Sheet2!$E$9:$AE$343,26,0)</f>
        <v>A3</v>
      </c>
      <c r="AF157" s="9">
        <f>VLOOKUP(AE157,Sheet1!$B$2:$C$12,2,TRUE)</f>
        <v>8</v>
      </c>
      <c r="AG157" s="169">
        <f t="shared" si="10"/>
        <v>7.75</v>
      </c>
      <c r="AH157" s="241" t="str">
        <f>VLOOKUP(E157,'CAC DV GUI'!$C$5:$AF$401,27,0)</f>
        <v>Tốt</v>
      </c>
      <c r="AI157" s="241" t="str">
        <f>VLOOKUP(E157,'CAC DV GUI'!$C$5:$AF$401,28,0)</f>
        <v>Tốt</v>
      </c>
      <c r="AJ157" s="241">
        <f>VLOOKUP(E157,'CAC DV GUI'!$C$5:$AF$401,29,0)</f>
        <v>0</v>
      </c>
      <c r="AK157" s="117"/>
      <c r="AL157" s="117"/>
      <c r="AM157" s="117" t="str">
        <f t="shared" si="12"/>
        <v>Tốt</v>
      </c>
      <c r="AN157" s="117"/>
      <c r="AO157" s="556"/>
    </row>
    <row r="158" spans="1:41" s="2" customFormat="1" ht="24.95" customHeight="1" x14ac:dyDescent="0.25">
      <c r="A158" s="41">
        <f>IF(E158="","",SUBTOTAL(3,$E$8:E158))</f>
        <v>151</v>
      </c>
      <c r="B158" s="41">
        <f>COUNTIF($F$8:F158,F158)</f>
        <v>9</v>
      </c>
      <c r="C158" s="43" t="s">
        <v>648</v>
      </c>
      <c r="D158" s="47" t="s">
        <v>89</v>
      </c>
      <c r="E158" s="48" t="s">
        <v>449</v>
      </c>
      <c r="F158" s="55" t="s">
        <v>1021</v>
      </c>
      <c r="G158" s="55" t="s">
        <v>1014</v>
      </c>
      <c r="H158" s="9" t="s">
        <v>643</v>
      </c>
      <c r="I158" s="1" t="str">
        <f>VLOOKUP($E158,'[1]Gui chi Quynh'!$C$11:$E$397,3,0)</f>
        <v>A3</v>
      </c>
      <c r="J158" s="9">
        <f>VLOOKUP(I158,Sheet1!$B$2:$C$12,2,TRUE)</f>
        <v>8</v>
      </c>
      <c r="K158" s="1" t="s">
        <v>304</v>
      </c>
      <c r="L158" s="9">
        <f>VLOOKUP(K158,Sheet1!$B$2:$C$12,2,TRUE)</f>
        <v>7</v>
      </c>
      <c r="M158" s="1" t="str">
        <f>VLOOKUP($E158,'[3]Gui chi Quynh'!$C$11:$E$396,3,0)</f>
        <v>A3</v>
      </c>
      <c r="N158" s="9">
        <f>VLOOKUP(M158,Sheet1!$B$2:$C$12,2,TRUE)</f>
        <v>8</v>
      </c>
      <c r="O158" s="1" t="str">
        <f>VLOOKUP($E158,'[4]Gui chi Quynh'!$C$11:$E$396,3,0)</f>
        <v>A4</v>
      </c>
      <c r="P158" s="9">
        <f>VLOOKUP(O158,Sheet1!$B$2:$C$12,2,TRUE)</f>
        <v>7</v>
      </c>
      <c r="Q158" s="1" t="str">
        <f>VLOOKUP($E158,'[5]Gui chi Quynh'!$C$11:$E$394,3,0)</f>
        <v>A4</v>
      </c>
      <c r="R158" s="9">
        <f>VLOOKUP(Q158,Sheet1!$B$2:$C$12,2,TRUE)</f>
        <v>7</v>
      </c>
      <c r="S158" s="1" t="str">
        <f>VLOOKUP($E158,'[6]Gui chi Quynh'!$C$11:$E$393,3,0)</f>
        <v>A4</v>
      </c>
      <c r="T158" s="9">
        <f>VLOOKUP(S158,Sheet1!$B$2:$C$12,2,TRUE)</f>
        <v>7</v>
      </c>
      <c r="U158" s="1" t="str">
        <f>VLOOKUP($E158,'[7]Gui chi Quynh'!$C$11:$E$392,3,0)</f>
        <v>A3</v>
      </c>
      <c r="V158" s="9">
        <f>VLOOKUP(U158,Sheet1!$B$2:$C$12,2,TRUE)</f>
        <v>8</v>
      </c>
      <c r="W158" s="1" t="str">
        <f>VLOOKUP($E158,'[8]Gui chi Quynh'!$C$11:$F$391,3,0)</f>
        <v>A3</v>
      </c>
      <c r="X158" s="9">
        <f>VLOOKUP(W158,Sheet1!$B$2:$C$12,2,TRUE)</f>
        <v>8</v>
      </c>
      <c r="Y158" s="1" t="str">
        <f>VLOOKUP($E158,'[9]Gui chi Quynh'!$C$11:$E$390,3,0)</f>
        <v>A1</v>
      </c>
      <c r="Z158" s="9">
        <f>VLOOKUP(Y158,Sheet1!$B$2:$C$12,2,TRUE)</f>
        <v>10</v>
      </c>
      <c r="AA158" s="1" t="str">
        <f>VLOOKUP($E158,'[10]Gui chi Quynh'!$C$11:$E$391,3,0)</f>
        <v>A3</v>
      </c>
      <c r="AB158" s="9">
        <f>VLOOKUP(AA158,Sheet1!$B$2:$C$12,2,TRUE)</f>
        <v>8</v>
      </c>
      <c r="AC158" s="241" t="str">
        <f>VLOOKUP(E158,Sheet2!$E$9:$AE$343,24,0)</f>
        <v>A2</v>
      </c>
      <c r="AD158" s="117">
        <f>VLOOKUP(AC158,Sheet1!$B$2:$C$12,2,TRUE)</f>
        <v>9</v>
      </c>
      <c r="AE158" s="241" t="str">
        <f>VLOOKUP(E158,Sheet2!$E$9:$AE$343,26,0)</f>
        <v>A1</v>
      </c>
      <c r="AF158" s="9">
        <f>VLOOKUP(AE158,Sheet1!$B$2:$C$12,2,TRUE)</f>
        <v>10</v>
      </c>
      <c r="AG158" s="169">
        <f t="shared" si="10"/>
        <v>8.0833333333333339</v>
      </c>
      <c r="AH158" s="241" t="str">
        <f>VLOOKUP(E158,'CAC DV GUI'!$C$5:$AF$401,27,0)</f>
        <v>Xuất sắc</v>
      </c>
      <c r="AI158" s="241" t="str">
        <f>VLOOKUP(E158,'CAC DV GUI'!$C$5:$AF$401,28,0)</f>
        <v>Tốt</v>
      </c>
      <c r="AJ158" s="241">
        <f>VLOOKUP(E158,'CAC DV GUI'!$C$5:$AF$401,29,0)</f>
        <v>0</v>
      </c>
      <c r="AK158" s="117"/>
      <c r="AL158" s="117"/>
      <c r="AM158" s="117" t="str">
        <f t="shared" si="12"/>
        <v>Tốt</v>
      </c>
      <c r="AN158" s="117"/>
      <c r="AO158" s="571"/>
    </row>
    <row r="159" spans="1:41" s="2" customFormat="1" ht="24.95" customHeight="1" x14ac:dyDescent="0.25">
      <c r="A159" s="41">
        <f>IF(E159="","",SUBTOTAL(3,$E$8:E159))</f>
        <v>152</v>
      </c>
      <c r="B159" s="41">
        <f>COUNTIF($F$8:F159,F159)</f>
        <v>10</v>
      </c>
      <c r="C159" s="43" t="s">
        <v>648</v>
      </c>
      <c r="D159" s="47" t="s">
        <v>87</v>
      </c>
      <c r="E159" s="48" t="s">
        <v>447</v>
      </c>
      <c r="F159" s="55" t="s">
        <v>1021</v>
      </c>
      <c r="G159" s="55" t="s">
        <v>1014</v>
      </c>
      <c r="H159" s="9" t="s">
        <v>643</v>
      </c>
      <c r="I159" s="1" t="str">
        <f>VLOOKUP($E159,'[1]Gui chi Quynh'!$C$11:$E$397,3,0)</f>
        <v>A3</v>
      </c>
      <c r="J159" s="9">
        <f>VLOOKUP(I159,Sheet1!$B$2:$C$12,2,TRUE)</f>
        <v>8</v>
      </c>
      <c r="K159" s="1" t="s">
        <v>304</v>
      </c>
      <c r="L159" s="9">
        <f>VLOOKUP(K159,Sheet1!$B$2:$C$12,2,TRUE)</f>
        <v>7</v>
      </c>
      <c r="M159" s="1" t="str">
        <f>VLOOKUP($E159,'[3]Gui chi Quynh'!$C$11:$E$396,3,0)</f>
        <v>A1</v>
      </c>
      <c r="N159" s="9">
        <f>VLOOKUP(M159,Sheet1!$B$2:$C$12,2,TRUE)</f>
        <v>10</v>
      </c>
      <c r="O159" s="1" t="str">
        <f>VLOOKUP($E159,'[4]Gui chi Quynh'!$C$11:$E$396,3,0)</f>
        <v>A4</v>
      </c>
      <c r="P159" s="9">
        <f>VLOOKUP(O159,Sheet1!$B$2:$C$12,2,TRUE)</f>
        <v>7</v>
      </c>
      <c r="Q159" s="1" t="str">
        <f>VLOOKUP($E159,'[5]Gui chi Quynh'!$C$11:$E$394,3,0)</f>
        <v>A4</v>
      </c>
      <c r="R159" s="9">
        <f>VLOOKUP(Q159,Sheet1!$B$2:$C$12,2,TRUE)</f>
        <v>7</v>
      </c>
      <c r="S159" s="1" t="str">
        <f>VLOOKUP($E159,'[6]Gui chi Quynh'!$C$11:$E$393,3,0)</f>
        <v>A3</v>
      </c>
      <c r="T159" s="9">
        <f>VLOOKUP(S159,Sheet1!$B$2:$C$12,2,TRUE)</f>
        <v>8</v>
      </c>
      <c r="U159" s="1" t="str">
        <f>VLOOKUP($E159,'[7]Gui chi Quynh'!$C$11:$E$392,3,0)</f>
        <v>A2</v>
      </c>
      <c r="V159" s="9">
        <f>VLOOKUP(U159,Sheet1!$B$2:$C$12,2,TRUE)</f>
        <v>9</v>
      </c>
      <c r="W159" s="1" t="str">
        <f>VLOOKUP($E159,'[8]Gui chi Quynh'!$C$11:$F$391,3,0)</f>
        <v>A3</v>
      </c>
      <c r="X159" s="9">
        <f>VLOOKUP(W159,Sheet1!$B$2:$C$12,2,TRUE)</f>
        <v>8</v>
      </c>
      <c r="Y159" s="1" t="str">
        <f>VLOOKUP($E159,'[9]Gui chi Quynh'!$C$11:$E$390,3,0)</f>
        <v>A1</v>
      </c>
      <c r="Z159" s="9">
        <f>VLOOKUP(Y159,Sheet1!$B$2:$C$12,2,TRUE)</f>
        <v>10</v>
      </c>
      <c r="AA159" s="1" t="str">
        <f>VLOOKUP($E159,'[10]Gui chi Quynh'!$C$11:$E$391,3,0)</f>
        <v>A3</v>
      </c>
      <c r="AB159" s="9">
        <f>VLOOKUP(AA159,Sheet1!$B$2:$C$12,2,TRUE)</f>
        <v>8</v>
      </c>
      <c r="AC159" s="241" t="str">
        <f>VLOOKUP(E159,Sheet2!$E$9:$AE$343,24,0)</f>
        <v>A3</v>
      </c>
      <c r="AD159" s="117">
        <f>VLOOKUP(AC159,Sheet1!$B$2:$C$12,2,TRUE)</f>
        <v>8</v>
      </c>
      <c r="AE159" s="241" t="str">
        <f>VLOOKUP(E159,Sheet2!$E$9:$AE$343,26,0)</f>
        <v>A2</v>
      </c>
      <c r="AF159" s="9">
        <f>VLOOKUP(AE159,Sheet1!$B$2:$C$12,2,TRUE)</f>
        <v>9</v>
      </c>
      <c r="AG159" s="169">
        <f t="shared" si="10"/>
        <v>8.25</v>
      </c>
      <c r="AH159" s="241" t="str">
        <f>VLOOKUP(E159,'CAC DV GUI'!$C$5:$AF$401,27,0)</f>
        <v>Xuất sắc</v>
      </c>
      <c r="AI159" s="241" t="str">
        <f>VLOOKUP(E159,'CAC DV GUI'!$C$5:$AF$401,28,0)</f>
        <v>Tốt</v>
      </c>
      <c r="AJ159" s="241">
        <f>VLOOKUP(E159,'CAC DV GUI'!$C$5:$AF$401,29,0)</f>
        <v>0</v>
      </c>
      <c r="AK159" s="117"/>
      <c r="AL159" s="117"/>
      <c r="AM159" s="117" t="str">
        <f t="shared" si="12"/>
        <v>Tốt</v>
      </c>
      <c r="AN159" s="117"/>
      <c r="AO159" s="556"/>
    </row>
    <row r="160" spans="1:41" s="2" customFormat="1" ht="24.95" customHeight="1" x14ac:dyDescent="0.25">
      <c r="A160" s="41">
        <f>IF(E160="","",SUBTOTAL(3,$E$8:E160))</f>
        <v>153</v>
      </c>
      <c r="B160" s="41">
        <f>COUNTIF($F$8:F160,F160)</f>
        <v>11</v>
      </c>
      <c r="C160" s="43" t="s">
        <v>648</v>
      </c>
      <c r="D160" s="47" t="s">
        <v>88</v>
      </c>
      <c r="E160" s="48" t="s">
        <v>448</v>
      </c>
      <c r="F160" s="55" t="s">
        <v>1021</v>
      </c>
      <c r="G160" s="55" t="s">
        <v>1014</v>
      </c>
      <c r="H160" s="9" t="s">
        <v>643</v>
      </c>
      <c r="I160" s="1" t="str">
        <f>VLOOKUP($E160,'[1]Gui chi Quynh'!$C$11:$E$397,3,0)</f>
        <v>A3</v>
      </c>
      <c r="J160" s="9">
        <f>VLOOKUP(I160,Sheet1!$B$2:$C$12,2,TRUE)</f>
        <v>8</v>
      </c>
      <c r="K160" s="1" t="s">
        <v>304</v>
      </c>
      <c r="L160" s="9">
        <f>VLOOKUP(K160,Sheet1!$B$2:$C$12,2,TRUE)</f>
        <v>7</v>
      </c>
      <c r="M160" s="1" t="str">
        <f>VLOOKUP($E160,'[3]Gui chi Quynh'!$C$11:$E$396,3,0)</f>
        <v>A1</v>
      </c>
      <c r="N160" s="9">
        <f>VLOOKUP(M160,Sheet1!$B$2:$C$12,2,TRUE)</f>
        <v>10</v>
      </c>
      <c r="O160" s="1" t="str">
        <f>VLOOKUP($E160,'[4]Gui chi Quynh'!$C$11:$E$396,3,0)</f>
        <v>A3</v>
      </c>
      <c r="P160" s="9">
        <f>VLOOKUP(O160,Sheet1!$B$2:$C$12,2,TRUE)</f>
        <v>8</v>
      </c>
      <c r="Q160" s="1" t="str">
        <f>VLOOKUP($E160,'[5]Gui chi Quynh'!$C$11:$E$394,3,0)</f>
        <v>A3</v>
      </c>
      <c r="R160" s="9">
        <f>VLOOKUP(Q160,Sheet1!$B$2:$C$12,2,TRUE)</f>
        <v>8</v>
      </c>
      <c r="S160" s="1" t="str">
        <f>VLOOKUP($E160,'[6]Gui chi Quynh'!$C$11:$E$393,3,0)</f>
        <v>A3</v>
      </c>
      <c r="T160" s="9">
        <f>VLOOKUP(S160,Sheet1!$B$2:$C$12,2,TRUE)</f>
        <v>8</v>
      </c>
      <c r="U160" s="1" t="str">
        <f>VLOOKUP($E160,'[7]Gui chi Quynh'!$C$11:$E$392,3,0)</f>
        <v>A1</v>
      </c>
      <c r="V160" s="9">
        <f>VLOOKUP(U160,Sheet1!$B$2:$C$12,2,TRUE)</f>
        <v>10</v>
      </c>
      <c r="W160" s="1" t="str">
        <f>VLOOKUP($E160,'[8]Gui chi Quynh'!$C$11:$F$391,3,0)</f>
        <v>A3</v>
      </c>
      <c r="X160" s="9">
        <f>VLOOKUP(W160,Sheet1!$B$2:$C$12,2,TRUE)</f>
        <v>8</v>
      </c>
      <c r="Y160" s="1" t="str">
        <f>VLOOKUP($E160,'[9]Gui chi Quynh'!$C$11:$E$390,3,0)</f>
        <v>A1</v>
      </c>
      <c r="Z160" s="9">
        <f>VLOOKUP(Y160,Sheet1!$B$2:$C$12,2,TRUE)</f>
        <v>10</v>
      </c>
      <c r="AA160" s="1" t="str">
        <f>VLOOKUP($E160,'[10]Gui chi Quynh'!$C$11:$E$391,3,0)</f>
        <v>A3</v>
      </c>
      <c r="AB160" s="9">
        <f>VLOOKUP(AA160,Sheet1!$B$2:$C$12,2,TRUE)</f>
        <v>8</v>
      </c>
      <c r="AC160" s="241" t="str">
        <f>VLOOKUP(E160,Sheet2!$E$9:$AE$343,24,0)</f>
        <v>A1</v>
      </c>
      <c r="AD160" s="117">
        <f>VLOOKUP(AC160,Sheet1!$B$2:$C$12,2,TRUE)</f>
        <v>10</v>
      </c>
      <c r="AE160" s="241" t="str">
        <f>VLOOKUP(E160,Sheet2!$E$9:$AE$343,26,0)</f>
        <v>A2</v>
      </c>
      <c r="AF160" s="9">
        <f>VLOOKUP(AE160,Sheet1!$B$2:$C$12,2,TRUE)</f>
        <v>9</v>
      </c>
      <c r="AG160" s="169">
        <f t="shared" si="10"/>
        <v>8.6666666666666661</v>
      </c>
      <c r="AH160" s="241" t="str">
        <f>VLOOKUP(E160,'CAC DV GUI'!$C$5:$AF$401,27,0)</f>
        <v>Tốt</v>
      </c>
      <c r="AI160" s="241" t="str">
        <f>VLOOKUP(E160,'CAC DV GUI'!$C$5:$AF$401,28,0)</f>
        <v>Xuất sắc</v>
      </c>
      <c r="AJ160" s="241">
        <f>VLOOKUP(E160,'CAC DV GUI'!$C$5:$AF$401,29,0)</f>
        <v>0</v>
      </c>
      <c r="AK160" s="117"/>
      <c r="AL160" s="117"/>
      <c r="AM160" s="117" t="str">
        <f t="shared" si="12"/>
        <v>Xuất sắc</v>
      </c>
      <c r="AN160" s="117"/>
      <c r="AO160" s="556"/>
    </row>
    <row r="161" spans="1:41" s="2" customFormat="1" ht="24.95" customHeight="1" x14ac:dyDescent="0.25">
      <c r="A161" s="41">
        <f>IF(E161="","",SUBTOTAL(3,$E$8:E161))</f>
        <v>154</v>
      </c>
      <c r="B161" s="41">
        <f>COUNTIF($F$8:F161,F161)</f>
        <v>12</v>
      </c>
      <c r="C161" s="43" t="s">
        <v>648</v>
      </c>
      <c r="D161" s="47" t="s">
        <v>85</v>
      </c>
      <c r="E161" s="48" t="s">
        <v>444</v>
      </c>
      <c r="F161" s="55" t="s">
        <v>1021</v>
      </c>
      <c r="G161" s="55" t="s">
        <v>1014</v>
      </c>
      <c r="H161" s="9" t="s">
        <v>643</v>
      </c>
      <c r="I161" s="1" t="str">
        <f>VLOOKUP($E161,'[1]Gui chi Quynh'!$C$11:$E$397,3,0)</f>
        <v>A3</v>
      </c>
      <c r="J161" s="9">
        <f>VLOOKUP(I161,Sheet1!$B$2:$C$12,2,TRUE)</f>
        <v>8</v>
      </c>
      <c r="K161" s="1" t="s">
        <v>304</v>
      </c>
      <c r="L161" s="9">
        <f>VLOOKUP(K161,Sheet1!$B$2:$C$12,2,TRUE)</f>
        <v>7</v>
      </c>
      <c r="M161" s="1" t="str">
        <f>VLOOKUP($E161,'[3]Gui chi Quynh'!$C$11:$E$396,3,0)</f>
        <v>A3</v>
      </c>
      <c r="N161" s="9">
        <f>VLOOKUP(M161,Sheet1!$B$2:$C$12,2,TRUE)</f>
        <v>8</v>
      </c>
      <c r="O161" s="1" t="str">
        <f>VLOOKUP($E161,'[4]Gui chi Quynh'!$C$11:$E$396,3,0)</f>
        <v>A3</v>
      </c>
      <c r="P161" s="9">
        <f>VLOOKUP(O161,Sheet1!$B$2:$C$12,2,TRUE)</f>
        <v>8</v>
      </c>
      <c r="Q161" s="1" t="str">
        <f>VLOOKUP($E161,'[5]Gui chi Quynh'!$C$11:$E$394,3,0)</f>
        <v>A3</v>
      </c>
      <c r="R161" s="9">
        <f>VLOOKUP(Q161,Sheet1!$B$2:$C$12,2,TRUE)</f>
        <v>8</v>
      </c>
      <c r="S161" s="1" t="str">
        <f>VLOOKUP($E161,'[6]Gui chi Quynh'!$C$11:$E$393,3,0)</f>
        <v>A4</v>
      </c>
      <c r="T161" s="9">
        <f>VLOOKUP(S161,Sheet1!$B$2:$C$12,2,TRUE)</f>
        <v>7</v>
      </c>
      <c r="U161" s="1" t="str">
        <f>VLOOKUP($E161,'[7]Gui chi Quynh'!$C$11:$E$392,3,0)</f>
        <v>A3</v>
      </c>
      <c r="V161" s="9">
        <f>VLOOKUP(U161,Sheet1!$B$2:$C$12,2,TRUE)</f>
        <v>8</v>
      </c>
      <c r="W161" s="1" t="str">
        <f>VLOOKUP($E161,'[8]Gui chi Quynh'!$C$11:$F$391,3,0)</f>
        <v>A4</v>
      </c>
      <c r="X161" s="9">
        <f>VLOOKUP(W161,Sheet1!$B$2:$C$12,2,TRUE)</f>
        <v>7</v>
      </c>
      <c r="Y161" s="1" t="str">
        <f>VLOOKUP($E161,'[9]Gui chi Quynh'!$C$11:$E$390,3,0)</f>
        <v>A3</v>
      </c>
      <c r="Z161" s="9">
        <f>VLOOKUP(Y161,Sheet1!$B$2:$C$12,2,TRUE)</f>
        <v>8</v>
      </c>
      <c r="AA161" s="1" t="str">
        <f>VLOOKUP($E161,'[10]Gui chi Quynh'!$C$11:$E$391,3,0)</f>
        <v>A3</v>
      </c>
      <c r="AB161" s="9">
        <f>VLOOKUP(AA161,Sheet1!$B$2:$C$12,2,TRUE)</f>
        <v>8</v>
      </c>
      <c r="AC161" s="241" t="str">
        <f>VLOOKUP(E161,Sheet2!$E$9:$AE$343,24,0)</f>
        <v>A3</v>
      </c>
      <c r="AD161" s="117">
        <f>VLOOKUP(AC161,Sheet1!$B$2:$C$12,2,TRUE)</f>
        <v>8</v>
      </c>
      <c r="AE161" s="241" t="str">
        <f>VLOOKUP(E161,Sheet2!$E$9:$AE$343,26,0)</f>
        <v>A4</v>
      </c>
      <c r="AF161" s="9">
        <f>VLOOKUP(AE161,Sheet1!$B$2:$C$12,2,TRUE)</f>
        <v>7</v>
      </c>
      <c r="AG161" s="169">
        <f t="shared" si="10"/>
        <v>7.666666666666667</v>
      </c>
      <c r="AH161" s="241" t="str">
        <f>VLOOKUP(E161,'CAC DV GUI'!$C$5:$AF$401,27,0)</f>
        <v>Tốt</v>
      </c>
      <c r="AI161" s="241" t="str">
        <f>VLOOKUP(E161,'CAC DV GUI'!$C$5:$AF$401,28,0)</f>
        <v>Tốt</v>
      </c>
      <c r="AJ161" s="241">
        <f>VLOOKUP(E161,'CAC DV GUI'!$C$5:$AF$401,29,0)</f>
        <v>0</v>
      </c>
      <c r="AK161" s="117"/>
      <c r="AL161" s="117"/>
      <c r="AM161" s="117" t="str">
        <f t="shared" si="12"/>
        <v>Tốt</v>
      </c>
      <c r="AN161" s="117"/>
      <c r="AO161" s="556"/>
    </row>
    <row r="162" spans="1:41" s="2" customFormat="1" ht="24.95" customHeight="1" x14ac:dyDescent="0.25">
      <c r="A162" s="41">
        <f>IF(E162="","",SUBTOTAL(3,$E$8:E162))</f>
        <v>155</v>
      </c>
      <c r="B162" s="41">
        <f>COUNTIF($F$8:F162,F162)</f>
        <v>13</v>
      </c>
      <c r="C162" s="43" t="s">
        <v>648</v>
      </c>
      <c r="D162" s="49" t="s">
        <v>96</v>
      </c>
      <c r="E162" s="48" t="s">
        <v>455</v>
      </c>
      <c r="F162" s="55" t="s">
        <v>1021</v>
      </c>
      <c r="G162" s="55" t="s">
        <v>1014</v>
      </c>
      <c r="H162" s="9" t="s">
        <v>643</v>
      </c>
      <c r="I162" s="1" t="str">
        <f>VLOOKUP($E162,'[1]Gui chi Quynh'!$C$11:$E$397,3,0)</f>
        <v>A1</v>
      </c>
      <c r="J162" s="9">
        <f>VLOOKUP(I162,Sheet1!$B$2:$C$12,2,TRUE)</f>
        <v>10</v>
      </c>
      <c r="K162" s="1" t="s">
        <v>304</v>
      </c>
      <c r="L162" s="9">
        <f>VLOOKUP(K162,Sheet1!$B$2:$C$12,2,TRUE)</f>
        <v>7</v>
      </c>
      <c r="M162" s="1" t="str">
        <f>VLOOKUP($E162,'[3]Gui chi Quynh'!$C$11:$E$396,3,0)</f>
        <v>A1</v>
      </c>
      <c r="N162" s="9">
        <f>VLOOKUP(M162,Sheet1!$B$2:$C$12,2,TRUE)</f>
        <v>10</v>
      </c>
      <c r="O162" s="1" t="str">
        <f>VLOOKUP($E162,'[4]Gui chi Quynh'!$C$11:$E$396,3,0)</f>
        <v>A2</v>
      </c>
      <c r="P162" s="9">
        <f>VLOOKUP(O162,Sheet1!$B$2:$C$12,2,TRUE)</f>
        <v>9</v>
      </c>
      <c r="Q162" s="1" t="str">
        <f>VLOOKUP($E162,'[5]Gui chi Quynh'!$C$11:$E$394,3,0)</f>
        <v>A1</v>
      </c>
      <c r="R162" s="9">
        <f>VLOOKUP(Q162,Sheet1!$B$2:$C$12,2,TRUE)</f>
        <v>10</v>
      </c>
      <c r="S162" s="1" t="str">
        <f>VLOOKUP($E162,'[6]Gui chi Quynh'!$C$11:$E$393,3,0)</f>
        <v>A3</v>
      </c>
      <c r="T162" s="9">
        <f>VLOOKUP(S162,Sheet1!$B$2:$C$12,2,TRUE)</f>
        <v>8</v>
      </c>
      <c r="U162" s="1" t="str">
        <f>VLOOKUP($E162,'[7]Gui chi Quynh'!$C$11:$E$392,3,0)</f>
        <v>A2</v>
      </c>
      <c r="V162" s="9">
        <f>VLOOKUP(U162,Sheet1!$B$2:$C$12,2,TRUE)</f>
        <v>9</v>
      </c>
      <c r="W162" s="1" t="str">
        <f>VLOOKUP($E162,'[8]Gui chi Quynh'!$C$11:$F$391,3,0)</f>
        <v>A3</v>
      </c>
      <c r="X162" s="9">
        <f>VLOOKUP(W162,Sheet1!$B$2:$C$12,2,TRUE)</f>
        <v>8</v>
      </c>
      <c r="Y162" s="1" t="str">
        <f>VLOOKUP($E162,'[9]Gui chi Quynh'!$C$11:$E$390,3,0)</f>
        <v>A1</v>
      </c>
      <c r="Z162" s="9">
        <f>VLOOKUP(Y162,Sheet1!$B$2:$C$12,2,TRUE)</f>
        <v>10</v>
      </c>
      <c r="AA162" s="1" t="str">
        <f>VLOOKUP($E162,'[10]Gui chi Quynh'!$C$11:$E$391,3,0)</f>
        <v>A1</v>
      </c>
      <c r="AB162" s="9">
        <f>VLOOKUP(AA162,Sheet1!$B$2:$C$12,2,TRUE)</f>
        <v>10</v>
      </c>
      <c r="AC162" s="241" t="str">
        <f>VLOOKUP(E162,Sheet2!$E$9:$AE$343,24,0)</f>
        <v>A1</v>
      </c>
      <c r="AD162" s="117">
        <f>VLOOKUP(AC162,Sheet1!$B$2:$C$12,2,TRUE)</f>
        <v>10</v>
      </c>
      <c r="AE162" s="241" t="str">
        <f>VLOOKUP(E162,Sheet2!$E$9:$AE$343,26,0)</f>
        <v>A1</v>
      </c>
      <c r="AF162" s="9">
        <f>VLOOKUP(AE162,Sheet1!$B$2:$C$12,2,TRUE)</f>
        <v>10</v>
      </c>
      <c r="AG162" s="169">
        <f t="shared" si="10"/>
        <v>9.25</v>
      </c>
      <c r="AH162" s="241" t="str">
        <f>VLOOKUP(E162,'CAC DV GUI'!$C$5:$AF$401,27,0)</f>
        <v>Tốt</v>
      </c>
      <c r="AI162" s="241" t="str">
        <f>VLOOKUP(E162,'CAC DV GUI'!$C$5:$AF$401,28,0)</f>
        <v>Xuất sắc</v>
      </c>
      <c r="AJ162" s="241">
        <f>VLOOKUP(E162,'CAC DV GUI'!$C$5:$AF$401,29,0)</f>
        <v>0</v>
      </c>
      <c r="AK162" s="117"/>
      <c r="AL162" s="117"/>
      <c r="AM162" s="117" t="str">
        <f t="shared" si="12"/>
        <v>Xuất sắc</v>
      </c>
      <c r="AN162" s="117"/>
      <c r="AO162" s="556"/>
    </row>
    <row r="163" spans="1:41" s="2" customFormat="1" ht="24.95" customHeight="1" x14ac:dyDescent="0.25">
      <c r="A163" s="41">
        <f>IF(E163="","",SUBTOTAL(3,$E$8:E163))</f>
        <v>156</v>
      </c>
      <c r="B163" s="41">
        <f>COUNTIF($F$8:F163,F163)</f>
        <v>14</v>
      </c>
      <c r="C163" s="43" t="s">
        <v>648</v>
      </c>
      <c r="D163" s="47" t="s">
        <v>93</v>
      </c>
      <c r="E163" s="48" t="s">
        <v>453</v>
      </c>
      <c r="F163" s="55" t="s">
        <v>1021</v>
      </c>
      <c r="G163" s="55" t="s">
        <v>1014</v>
      </c>
      <c r="H163" s="9" t="s">
        <v>643</v>
      </c>
      <c r="I163" s="1" t="str">
        <f>VLOOKUP($E163,'[1]Gui chi Quynh'!$C$11:$E$397,3,0)</f>
        <v>A3</v>
      </c>
      <c r="J163" s="9">
        <f>VLOOKUP(I163,Sheet1!$B$2:$C$12,2,TRUE)</f>
        <v>8</v>
      </c>
      <c r="K163" s="1" t="s">
        <v>304</v>
      </c>
      <c r="L163" s="9">
        <f>VLOOKUP(K163,Sheet1!$B$2:$C$12,2,TRUE)</f>
        <v>7</v>
      </c>
      <c r="M163" s="1" t="str">
        <f>VLOOKUP($E163,'[3]Gui chi Quynh'!$C$11:$E$396,3,0)</f>
        <v>A3</v>
      </c>
      <c r="N163" s="9">
        <f>VLOOKUP(M163,Sheet1!$B$2:$C$12,2,TRUE)</f>
        <v>8</v>
      </c>
      <c r="O163" s="1" t="str">
        <f>VLOOKUP($E163,'[4]Gui chi Quynh'!$C$11:$E$396,3,0)</f>
        <v>A4</v>
      </c>
      <c r="P163" s="9">
        <f>VLOOKUP(O163,Sheet1!$B$2:$C$12,2,TRUE)</f>
        <v>7</v>
      </c>
      <c r="Q163" s="1" t="str">
        <f>VLOOKUP($E163,'[5]Gui chi Quynh'!$C$11:$E$394,3,0)</f>
        <v>A3</v>
      </c>
      <c r="R163" s="9">
        <f>VLOOKUP(Q163,Sheet1!$B$2:$C$12,2,TRUE)</f>
        <v>8</v>
      </c>
      <c r="S163" s="1" t="str">
        <f>VLOOKUP($E163,'[6]Gui chi Quynh'!$C$11:$E$393,3,0)</f>
        <v>A4</v>
      </c>
      <c r="T163" s="9">
        <f>VLOOKUP(S163,Sheet1!$B$2:$C$12,2,TRUE)</f>
        <v>7</v>
      </c>
      <c r="U163" s="1" t="str">
        <f>VLOOKUP($E163,'[7]Gui chi Quynh'!$C$11:$E$392,3,0)</f>
        <v>A3</v>
      </c>
      <c r="V163" s="9">
        <f>VLOOKUP(U163,Sheet1!$B$2:$C$12,2,TRUE)</f>
        <v>8</v>
      </c>
      <c r="W163" s="1" t="str">
        <f>VLOOKUP($E163,'[8]Gui chi Quynh'!$C$11:$F$391,3,0)</f>
        <v>A3</v>
      </c>
      <c r="X163" s="9">
        <f>VLOOKUP(W163,Sheet1!$B$2:$C$12,2,TRUE)</f>
        <v>8</v>
      </c>
      <c r="Y163" s="1" t="str">
        <f>VLOOKUP($E163,'[9]Gui chi Quynh'!$C$11:$E$390,3,0)</f>
        <v>A2</v>
      </c>
      <c r="Z163" s="9">
        <f>VLOOKUP(Y163,Sheet1!$B$2:$C$12,2,TRUE)</f>
        <v>9</v>
      </c>
      <c r="AA163" s="1" t="str">
        <f>VLOOKUP($E163,'[10]Gui chi Quynh'!$C$11:$E$391,3,0)</f>
        <v>A4</v>
      </c>
      <c r="AB163" s="9">
        <f>VLOOKUP(AA163,Sheet1!$B$2:$C$12,2,TRUE)</f>
        <v>7</v>
      </c>
      <c r="AC163" s="241" t="str">
        <f>VLOOKUP(E163,Sheet2!$E$9:$AE$343,24,0)</f>
        <v>A3</v>
      </c>
      <c r="AD163" s="117">
        <f>VLOOKUP(AC163,Sheet1!$B$2:$C$12,2,TRUE)</f>
        <v>8</v>
      </c>
      <c r="AE163" s="241" t="str">
        <f>VLOOKUP(E163,Sheet2!$E$9:$AE$343,26,0)</f>
        <v>A4</v>
      </c>
      <c r="AF163" s="9">
        <f>VLOOKUP(AE163,Sheet1!$B$2:$C$12,2,TRUE)</f>
        <v>7</v>
      </c>
      <c r="AG163" s="169">
        <f t="shared" si="10"/>
        <v>7.666666666666667</v>
      </c>
      <c r="AH163" s="241" t="str">
        <f>VLOOKUP(E163,'CAC DV GUI'!$C$5:$AF$401,27,0)</f>
        <v>Tốt</v>
      </c>
      <c r="AI163" s="241" t="str">
        <f>VLOOKUP(E163,'CAC DV GUI'!$C$5:$AF$401,28,0)</f>
        <v>Tốt</v>
      </c>
      <c r="AJ163" s="241">
        <f>VLOOKUP(E163,'CAC DV GUI'!$C$5:$AF$401,29,0)</f>
        <v>0</v>
      </c>
      <c r="AK163" s="117"/>
      <c r="AL163" s="117"/>
      <c r="AM163" s="117" t="str">
        <f t="shared" si="12"/>
        <v>Tốt</v>
      </c>
      <c r="AN163" s="117"/>
      <c r="AO163" s="556"/>
    </row>
    <row r="164" spans="1:41" s="2" customFormat="1" ht="24.95" customHeight="1" x14ac:dyDescent="0.25">
      <c r="A164" s="41">
        <f>IF(E164="","",SUBTOTAL(3,$E$8:E164))</f>
        <v>157</v>
      </c>
      <c r="B164" s="41">
        <f>COUNTIF($F$8:F164,F164)</f>
        <v>1</v>
      </c>
      <c r="C164" s="43" t="s">
        <v>649</v>
      </c>
      <c r="D164" s="20" t="s">
        <v>98</v>
      </c>
      <c r="E164" s="41" t="s">
        <v>456</v>
      </c>
      <c r="F164" s="652" t="s">
        <v>1015</v>
      </c>
      <c r="G164" s="652" t="s">
        <v>1013</v>
      </c>
      <c r="H164" s="56" t="s">
        <v>643</v>
      </c>
      <c r="I164" s="1" t="str">
        <f>VLOOKUP($E164,'[1]Gui chi Quynh'!$C$11:$E$397,3,0)</f>
        <v>A1</v>
      </c>
      <c r="J164" s="9">
        <f>VLOOKUP(I164,Sheet1!$B$2:$C$12,2,TRUE)</f>
        <v>10</v>
      </c>
      <c r="K164" s="1" t="str">
        <f>VLOOKUP($E164,'[2]Gui chi Quynh'!$C$11:$E$397,3,0)</f>
        <v>A2</v>
      </c>
      <c r="L164" s="9">
        <f>VLOOKUP(K164,Sheet1!$B$2:$C$12,2,TRUE)</f>
        <v>9</v>
      </c>
      <c r="M164" s="1" t="str">
        <f>VLOOKUP($E164,'[3]Gui chi Quynh'!$C$11:$E$396,3,0)</f>
        <v>A1</v>
      </c>
      <c r="N164" s="9">
        <f>VLOOKUP(M164,Sheet1!$B$2:$C$12,2,TRUE)</f>
        <v>10</v>
      </c>
      <c r="O164" s="1" t="str">
        <f>VLOOKUP($E164,'[4]Gui chi Quynh'!$C$11:$E$396,3,0)</f>
        <v>A2</v>
      </c>
      <c r="P164" s="9">
        <f>VLOOKUP(O164,Sheet1!$B$2:$C$12,2,TRUE)</f>
        <v>9</v>
      </c>
      <c r="Q164" s="1" t="str">
        <f>VLOOKUP($E164,'[5]Gui chi Quynh'!$C$11:$E$394,3,0)</f>
        <v>A2</v>
      </c>
      <c r="R164" s="9">
        <f>VLOOKUP(Q164,Sheet1!$B$2:$C$12,2,TRUE)</f>
        <v>9</v>
      </c>
      <c r="S164" s="1" t="str">
        <f>VLOOKUP($E164,'[6]Gui chi Quynh'!$C$11:$E$393,3,0)</f>
        <v>A2</v>
      </c>
      <c r="T164" s="9">
        <f>VLOOKUP(S164,Sheet1!$B$2:$C$12,2,TRUE)</f>
        <v>9</v>
      </c>
      <c r="U164" s="1" t="str">
        <f>VLOOKUP($E164,'[7]Gui chi Quynh'!$C$11:$E$392,3,0)</f>
        <v>A2</v>
      </c>
      <c r="V164" s="9">
        <f>VLOOKUP(U164,Sheet1!$B$2:$C$12,2,TRUE)</f>
        <v>9</v>
      </c>
      <c r="W164" s="1" t="str">
        <f>VLOOKUP($E164,'[8]Gui chi Quynh'!$C$11:$F$391,3,0)</f>
        <v>A2</v>
      </c>
      <c r="X164" s="9">
        <f>VLOOKUP(W164,Sheet1!$B$2:$C$12,2,TRUE)</f>
        <v>9</v>
      </c>
      <c r="Y164" s="1" t="str">
        <f>VLOOKUP($E164,'[9]Gui chi Quynh'!$C$11:$E$390,3,0)</f>
        <v>A1</v>
      </c>
      <c r="Z164" s="9">
        <f>VLOOKUP(Y164,Sheet1!$B$2:$C$12,2,TRUE)</f>
        <v>10</v>
      </c>
      <c r="AA164" s="1" t="str">
        <f>VLOOKUP($E164,'[10]Gui chi Quynh'!$C$11:$E$391,3,0)</f>
        <v>A1</v>
      </c>
      <c r="AB164" s="9">
        <f>VLOOKUP(AA164,Sheet1!$B$2:$C$12,2,TRUE)</f>
        <v>10</v>
      </c>
      <c r="AC164" s="241" t="str">
        <f>VLOOKUP(E164,Sheet2!$E$9:$AE$343,24,0)</f>
        <v>A2</v>
      </c>
      <c r="AD164" s="117">
        <f>VLOOKUP(AC164,Sheet1!$B$2:$C$12,2,TRUE)</f>
        <v>9</v>
      </c>
      <c r="AE164" s="241" t="str">
        <f>VLOOKUP(E164,Sheet2!$E$9:$AE$343,26,0)</f>
        <v>A2</v>
      </c>
      <c r="AF164" s="9">
        <f>VLOOKUP(AE164,Sheet1!$B$2:$C$12,2,TRUE)</f>
        <v>9</v>
      </c>
      <c r="AG164" s="169">
        <f t="shared" si="10"/>
        <v>9.3333333333333339</v>
      </c>
      <c r="AH164" s="241" t="str">
        <f>VLOOKUP(E164,'CAC DV GUI'!$C$5:$AF$401,27,0)</f>
        <v>Tốt</v>
      </c>
      <c r="AI164" s="241" t="str">
        <f>VLOOKUP(E164,'CAC DV GUI'!$C$5:$AF$401,28,0)</f>
        <v>Xuất sắc</v>
      </c>
      <c r="AJ164" s="241">
        <f>VLOOKUP(E164,'CAC DV GUI'!$C$5:$AF$401,29,0)</f>
        <v>0</v>
      </c>
      <c r="AK164" s="117" t="s">
        <v>833</v>
      </c>
      <c r="AL164" s="117"/>
      <c r="AM164" s="117" t="s">
        <v>807</v>
      </c>
      <c r="AN164" s="117"/>
      <c r="AO164" s="556"/>
    </row>
    <row r="165" spans="1:41" s="2" customFormat="1" ht="24.95" customHeight="1" x14ac:dyDescent="0.25">
      <c r="A165" s="41">
        <f>IF(E165="","",SUBTOTAL(3,$E$8:E165))</f>
        <v>158</v>
      </c>
      <c r="B165" s="41">
        <f>COUNTIF($F$8:F165,F165)</f>
        <v>2</v>
      </c>
      <c r="C165" s="43" t="s">
        <v>649</v>
      </c>
      <c r="D165" s="20" t="s">
        <v>107</v>
      </c>
      <c r="E165" s="43" t="s">
        <v>457</v>
      </c>
      <c r="F165" s="55" t="s">
        <v>1015</v>
      </c>
      <c r="G165" s="652" t="s">
        <v>1013</v>
      </c>
      <c r="H165" s="105" t="s">
        <v>643</v>
      </c>
      <c r="I165" s="1" t="str">
        <f>VLOOKUP($E165,'[1]Gui chi Quynh'!$C$11:$E$397,3,0)</f>
        <v>A4</v>
      </c>
      <c r="J165" s="9">
        <f>VLOOKUP(I165,Sheet1!$B$2:$C$12,2,TRUE)</f>
        <v>7</v>
      </c>
      <c r="K165" s="1" t="str">
        <f>VLOOKUP($E165,'[2]Gui chi Quynh'!$C$11:$E$397,3,0)</f>
        <v>A4</v>
      </c>
      <c r="L165" s="9">
        <f>VLOOKUP(K165,Sheet1!$B$2:$C$12,2,TRUE)</f>
        <v>7</v>
      </c>
      <c r="M165" s="1" t="str">
        <f>VLOOKUP($E165,'[3]Gui chi Quynh'!$C$11:$E$396,3,0)</f>
        <v>A3</v>
      </c>
      <c r="N165" s="9">
        <f>VLOOKUP(M165,Sheet1!$B$2:$C$12,2,TRUE)</f>
        <v>8</v>
      </c>
      <c r="O165" s="1" t="str">
        <f>VLOOKUP($E165,'[4]Gui chi Quynh'!$C$11:$E$396,3,0)</f>
        <v>A3</v>
      </c>
      <c r="P165" s="9">
        <f>VLOOKUP(O165,Sheet1!$B$2:$C$12,2,TRUE)</f>
        <v>8</v>
      </c>
      <c r="Q165" s="1" t="str">
        <f>VLOOKUP($E165,'[5]Gui chi Quynh'!$C$11:$E$394,3,0)</f>
        <v>A2</v>
      </c>
      <c r="R165" s="9">
        <f>VLOOKUP(Q165,Sheet1!$B$2:$C$12,2,TRUE)</f>
        <v>9</v>
      </c>
      <c r="S165" s="1" t="str">
        <f>VLOOKUP($E165,'[6]Gui chi Quynh'!$C$11:$E$393,3,0)</f>
        <v>A3</v>
      </c>
      <c r="T165" s="9">
        <f>VLOOKUP(S165,Sheet1!$B$2:$C$12,2,TRUE)</f>
        <v>8</v>
      </c>
      <c r="U165" s="1" t="str">
        <f>VLOOKUP($E165,'[7]Gui chi Quynh'!$C$11:$E$392,3,0)</f>
        <v>A3</v>
      </c>
      <c r="V165" s="9">
        <f>VLOOKUP(U165,Sheet1!$B$2:$C$12,2,TRUE)</f>
        <v>8</v>
      </c>
      <c r="W165" s="1" t="str">
        <f>VLOOKUP($E165,'[8]Gui chi Quynh'!$C$11:$F$391,3,0)</f>
        <v>A3</v>
      </c>
      <c r="X165" s="9">
        <f>VLOOKUP(W165,Sheet1!$B$2:$C$12,2,TRUE)</f>
        <v>8</v>
      </c>
      <c r="Y165" s="1" t="str">
        <f>VLOOKUP($E165,'[9]Gui chi Quynh'!$C$11:$E$390,3,0)</f>
        <v>A3</v>
      </c>
      <c r="Z165" s="9">
        <f>VLOOKUP(Y165,Sheet1!$B$2:$C$12,2,TRUE)</f>
        <v>8</v>
      </c>
      <c r="AA165" s="1" t="str">
        <f>VLOOKUP($E165,'[10]Gui chi Quynh'!$C$11:$E$391,3,0)</f>
        <v>A2</v>
      </c>
      <c r="AB165" s="9">
        <f>VLOOKUP(AA165,Sheet1!$B$2:$C$12,2,TRUE)</f>
        <v>9</v>
      </c>
      <c r="AC165" s="241" t="str">
        <f>VLOOKUP(E165,Sheet2!$E$9:$AE$343,24,0)</f>
        <v>A3</v>
      </c>
      <c r="AD165" s="117">
        <f>VLOOKUP(AC165,Sheet1!$B$2:$C$12,2,TRUE)</f>
        <v>8</v>
      </c>
      <c r="AE165" s="241" t="str">
        <f>VLOOKUP(E165,Sheet2!$E$9:$AE$343,26,0)</f>
        <v>A3</v>
      </c>
      <c r="AF165" s="9">
        <f>VLOOKUP(AE165,Sheet1!$B$2:$C$12,2,TRUE)</f>
        <v>8</v>
      </c>
      <c r="AG165" s="169">
        <f t="shared" si="10"/>
        <v>8</v>
      </c>
      <c r="AH165" s="241" t="str">
        <f>VLOOKUP(E165,'CAC DV GUI'!$C$5:$AF$401,27,0)</f>
        <v>Tốt</v>
      </c>
      <c r="AI165" s="241" t="str">
        <f>VLOOKUP(E165,'CAC DV GUI'!$C$5:$AF$401,28,0)</f>
        <v>Xuất sắc</v>
      </c>
      <c r="AJ165" s="241">
        <f>VLOOKUP(E165,'CAC DV GUI'!$C$5:$AF$401,29,0)</f>
        <v>0</v>
      </c>
      <c r="AK165" s="117" t="s">
        <v>833</v>
      </c>
      <c r="AL165" s="117"/>
      <c r="AM165" s="117" t="s">
        <v>807</v>
      </c>
      <c r="AN165" s="117"/>
      <c r="AO165" s="556"/>
    </row>
    <row r="166" spans="1:41" s="2" customFormat="1" ht="24.95" customHeight="1" x14ac:dyDescent="0.25">
      <c r="A166" s="41">
        <f>IF(E166="","",SUBTOTAL(3,$E$8:E166))</f>
        <v>159</v>
      </c>
      <c r="B166" s="41">
        <f>COUNTIF($F$8:F166,F166)</f>
        <v>3</v>
      </c>
      <c r="C166" s="43" t="s">
        <v>649</v>
      </c>
      <c r="D166" s="20" t="s">
        <v>101</v>
      </c>
      <c r="E166" s="43" t="s">
        <v>460</v>
      </c>
      <c r="F166" s="55" t="s">
        <v>1015</v>
      </c>
      <c r="G166" s="55" t="s">
        <v>1014</v>
      </c>
      <c r="H166" s="15" t="s">
        <v>643</v>
      </c>
      <c r="I166" s="1" t="str">
        <f>VLOOKUP($E166,'[1]Gui chi Quynh'!$C$11:$E$397,3,0)</f>
        <v>A3</v>
      </c>
      <c r="J166" s="9">
        <f>VLOOKUP(I166,Sheet1!$B$2:$C$12,2,TRUE)</f>
        <v>8</v>
      </c>
      <c r="K166" s="1" t="s">
        <v>304</v>
      </c>
      <c r="L166" s="9">
        <f>VLOOKUP(K166,Sheet1!$B$2:$C$12,2,TRUE)</f>
        <v>7</v>
      </c>
      <c r="M166" s="1" t="str">
        <f>VLOOKUP($E166,'[3]Gui chi Quynh'!$C$11:$E$396,3,0)</f>
        <v>A3</v>
      </c>
      <c r="N166" s="9">
        <f>VLOOKUP(M166,Sheet1!$B$2:$C$12,2,TRUE)</f>
        <v>8</v>
      </c>
      <c r="O166" s="1" t="str">
        <f>VLOOKUP($E166,'[4]Gui chi Quynh'!$C$11:$E$396,3,0)</f>
        <v>A3</v>
      </c>
      <c r="P166" s="9">
        <f>VLOOKUP(O166,Sheet1!$B$2:$C$12,2,TRUE)</f>
        <v>8</v>
      </c>
      <c r="Q166" s="1" t="str">
        <f>VLOOKUP($E166,'[5]Gui chi Quynh'!$C$11:$E$394,3,0)</f>
        <v>A3</v>
      </c>
      <c r="R166" s="9">
        <f>VLOOKUP(Q166,Sheet1!$B$2:$C$12,2,TRUE)</f>
        <v>8</v>
      </c>
      <c r="S166" s="1" t="str">
        <f>VLOOKUP($E166,'[6]Gui chi Quynh'!$C$11:$E$393,3,0)</f>
        <v>A3</v>
      </c>
      <c r="T166" s="9">
        <f>VLOOKUP(S166,Sheet1!$B$2:$C$12,2,TRUE)</f>
        <v>8</v>
      </c>
      <c r="U166" s="1" t="str">
        <f>VLOOKUP($E166,'[7]Gui chi Quynh'!$C$11:$E$392,3,0)</f>
        <v>A3</v>
      </c>
      <c r="V166" s="9">
        <f>VLOOKUP(U166,Sheet1!$B$2:$C$12,2,TRUE)</f>
        <v>8</v>
      </c>
      <c r="W166" s="1" t="str">
        <f>VLOOKUP($E166,'[8]Gui chi Quynh'!$C$11:$F$391,3,0)</f>
        <v>A3</v>
      </c>
      <c r="X166" s="9">
        <f>VLOOKUP(W166,Sheet1!$B$2:$C$12,2,TRUE)</f>
        <v>8</v>
      </c>
      <c r="Y166" s="1" t="str">
        <f>VLOOKUP($E166,'[9]Gui chi Quynh'!$C$11:$E$390,3,0)</f>
        <v>A3</v>
      </c>
      <c r="Z166" s="9">
        <f>VLOOKUP(Y166,Sheet1!$B$2:$C$12,2,TRUE)</f>
        <v>8</v>
      </c>
      <c r="AA166" s="1" t="str">
        <f>VLOOKUP($E166,'[10]Gui chi Quynh'!$C$11:$E$391,3,0)</f>
        <v>A2</v>
      </c>
      <c r="AB166" s="9">
        <f>VLOOKUP(AA166,Sheet1!$B$2:$C$12,2,TRUE)</f>
        <v>9</v>
      </c>
      <c r="AC166" s="241" t="str">
        <f>VLOOKUP(E166,Sheet2!$E$9:$AE$343,24,0)</f>
        <v>A3</v>
      </c>
      <c r="AD166" s="117">
        <f>VLOOKUP(AC166,Sheet1!$B$2:$C$12,2,TRUE)</f>
        <v>8</v>
      </c>
      <c r="AE166" s="241" t="str">
        <f>VLOOKUP(E166,Sheet2!$E$9:$AE$343,26,0)</f>
        <v>A3</v>
      </c>
      <c r="AF166" s="9">
        <f>VLOOKUP(AE166,Sheet1!$B$2:$C$12,2,TRUE)</f>
        <v>8</v>
      </c>
      <c r="AG166" s="169">
        <f t="shared" si="10"/>
        <v>8</v>
      </c>
      <c r="AH166" s="241" t="str">
        <f>VLOOKUP(E166,'CAC DV GUI'!$C$5:$AF$401,27,0)</f>
        <v>Tốt</v>
      </c>
      <c r="AI166" s="241" t="str">
        <f>VLOOKUP(E166,'CAC DV GUI'!$C$5:$AF$401,28,0)</f>
        <v>Tốt</v>
      </c>
      <c r="AJ166" s="241">
        <f>VLOOKUP(E166,'CAC DV GUI'!$C$5:$AF$401,29,0)</f>
        <v>0</v>
      </c>
      <c r="AK166" s="117"/>
      <c r="AL166" s="117"/>
      <c r="AM166" s="117" t="str">
        <f t="shared" ref="AM166:AM191" si="13">AI166</f>
        <v>Tốt</v>
      </c>
      <c r="AN166" s="117"/>
      <c r="AO166" s="556"/>
    </row>
    <row r="167" spans="1:41" s="2" customFormat="1" ht="24.95" customHeight="1" x14ac:dyDescent="0.25">
      <c r="A167" s="41">
        <f>IF(E167="","",SUBTOTAL(3,$E$8:E167))</f>
        <v>160</v>
      </c>
      <c r="B167" s="41">
        <f>COUNTIF($F$8:F167,F167)</f>
        <v>4</v>
      </c>
      <c r="C167" s="43" t="s">
        <v>649</v>
      </c>
      <c r="D167" s="20" t="s">
        <v>100</v>
      </c>
      <c r="E167" s="43" t="s">
        <v>459</v>
      </c>
      <c r="F167" s="55" t="s">
        <v>1015</v>
      </c>
      <c r="G167" s="55" t="s">
        <v>1014</v>
      </c>
      <c r="H167" s="15" t="s">
        <v>643</v>
      </c>
      <c r="I167" s="1" t="str">
        <f>VLOOKUP($E167,'[1]Gui chi Quynh'!$C$11:$E$397,3,0)</f>
        <v>A3</v>
      </c>
      <c r="J167" s="9">
        <f>VLOOKUP(I167,Sheet1!$B$2:$C$12,2,TRUE)</f>
        <v>8</v>
      </c>
      <c r="K167" s="1" t="s">
        <v>304</v>
      </c>
      <c r="L167" s="9">
        <f>VLOOKUP(K167,Sheet1!$B$2:$C$12,2,TRUE)</f>
        <v>7</v>
      </c>
      <c r="M167" s="1" t="str">
        <f>VLOOKUP($E167,'[3]Gui chi Quynh'!$C$11:$E$396,3,0)</f>
        <v>A2</v>
      </c>
      <c r="N167" s="9">
        <f>VLOOKUP(M167,Sheet1!$B$2:$C$12,2,TRUE)</f>
        <v>9</v>
      </c>
      <c r="O167" s="1" t="str">
        <f>VLOOKUP($E167,'[4]Gui chi Quynh'!$C$11:$E$396,3,0)</f>
        <v>A2</v>
      </c>
      <c r="P167" s="9">
        <f>VLOOKUP(O167,Sheet1!$B$2:$C$12,2,TRUE)</f>
        <v>9</v>
      </c>
      <c r="Q167" s="1" t="str">
        <f>VLOOKUP($E167,'[5]Gui chi Quynh'!$C$11:$E$394,3,0)</f>
        <v>A2</v>
      </c>
      <c r="R167" s="9">
        <f>VLOOKUP(Q167,Sheet1!$B$2:$C$12,2,TRUE)</f>
        <v>9</v>
      </c>
      <c r="S167" s="1" t="str">
        <f>VLOOKUP($E167,'[6]Gui chi Quynh'!$C$11:$E$393,3,0)</f>
        <v>A2</v>
      </c>
      <c r="T167" s="9">
        <f>VLOOKUP(S167,Sheet1!$B$2:$C$12,2,TRUE)</f>
        <v>9</v>
      </c>
      <c r="U167" s="1" t="str">
        <f>VLOOKUP($E167,'[7]Gui chi Quynh'!$C$11:$E$392,3,0)</f>
        <v>A2</v>
      </c>
      <c r="V167" s="9">
        <f>VLOOKUP(U167,Sheet1!$B$2:$C$12,2,TRUE)</f>
        <v>9</v>
      </c>
      <c r="W167" s="1" t="str">
        <f>VLOOKUP($E167,'[8]Gui chi Quynh'!$C$11:$F$391,3,0)</f>
        <v>A2</v>
      </c>
      <c r="X167" s="9">
        <f>VLOOKUP(W167,Sheet1!$B$2:$C$12,2,TRUE)</f>
        <v>9</v>
      </c>
      <c r="Y167" s="1" t="str">
        <f>VLOOKUP($E167,'[9]Gui chi Quynh'!$C$11:$E$390,3,0)</f>
        <v>A2</v>
      </c>
      <c r="Z167" s="9">
        <f>VLOOKUP(Y167,Sheet1!$B$2:$C$12,2,TRUE)</f>
        <v>9</v>
      </c>
      <c r="AA167" s="1" t="str">
        <f>VLOOKUP($E167,'[10]Gui chi Quynh'!$C$11:$E$391,3,0)</f>
        <v>A1</v>
      </c>
      <c r="AB167" s="9">
        <f>VLOOKUP(AA167,Sheet1!$B$2:$C$12,2,TRUE)</f>
        <v>10</v>
      </c>
      <c r="AC167" s="241" t="str">
        <f>VLOOKUP(E167,Sheet2!$E$9:$AE$343,24,0)</f>
        <v>A2</v>
      </c>
      <c r="AD167" s="117">
        <f>VLOOKUP(AC167,Sheet1!$B$2:$C$12,2,TRUE)</f>
        <v>9</v>
      </c>
      <c r="AE167" s="241" t="str">
        <f>VLOOKUP(E167,Sheet2!$E$9:$AE$343,26,0)</f>
        <v>A2</v>
      </c>
      <c r="AF167" s="9">
        <f>VLOOKUP(AE167,Sheet1!$B$2:$C$12,2,TRUE)</f>
        <v>9</v>
      </c>
      <c r="AG167" s="169">
        <f t="shared" si="10"/>
        <v>8.8333333333333339</v>
      </c>
      <c r="AH167" s="241" t="str">
        <f>VLOOKUP(E167,'CAC DV GUI'!$C$5:$AF$401,27,0)</f>
        <v>Tốt</v>
      </c>
      <c r="AI167" s="241" t="str">
        <f>VLOOKUP(E167,'CAC DV GUI'!$C$5:$AF$401,28,0)</f>
        <v>Xuất sắc</v>
      </c>
      <c r="AJ167" s="241">
        <f>VLOOKUP(E167,'CAC DV GUI'!$C$5:$AF$401,29,0)</f>
        <v>0</v>
      </c>
      <c r="AK167" s="117"/>
      <c r="AL167" s="117"/>
      <c r="AM167" s="117" t="str">
        <f t="shared" si="13"/>
        <v>Xuất sắc</v>
      </c>
      <c r="AN167" s="117"/>
      <c r="AO167" s="556"/>
    </row>
    <row r="168" spans="1:41" s="2" customFormat="1" ht="24.95" customHeight="1" x14ac:dyDescent="0.25">
      <c r="A168" s="41">
        <f>IF(E168="","",SUBTOTAL(3,$E$8:E168))</f>
        <v>161</v>
      </c>
      <c r="B168" s="41">
        <f>COUNTIF($F$8:F168,F168)</f>
        <v>5</v>
      </c>
      <c r="C168" s="43" t="s">
        <v>649</v>
      </c>
      <c r="D168" s="20" t="s">
        <v>112</v>
      </c>
      <c r="E168" s="43" t="s">
        <v>458</v>
      </c>
      <c r="F168" s="55" t="s">
        <v>1015</v>
      </c>
      <c r="G168" s="55" t="s">
        <v>1014</v>
      </c>
      <c r="H168" s="15" t="s">
        <v>643</v>
      </c>
      <c r="I168" s="1" t="str">
        <f>VLOOKUP($E168,'[1]Gui chi Quynh'!$C$11:$E$397,3,0)</f>
        <v>A1</v>
      </c>
      <c r="J168" s="9">
        <f>VLOOKUP(I168,Sheet1!$B$2:$C$12,2,TRUE)</f>
        <v>10</v>
      </c>
      <c r="K168" s="1" t="s">
        <v>304</v>
      </c>
      <c r="L168" s="9">
        <f>VLOOKUP(K168,Sheet1!$B$2:$C$12,2,TRUE)</f>
        <v>7</v>
      </c>
      <c r="M168" s="1" t="str">
        <f>VLOOKUP($E168,'[3]Gui chi Quynh'!$C$11:$E$396,3,0)</f>
        <v>A1</v>
      </c>
      <c r="N168" s="9">
        <f>VLOOKUP(M168,Sheet1!$B$2:$C$12,2,TRUE)</f>
        <v>10</v>
      </c>
      <c r="O168" s="1" t="str">
        <f>VLOOKUP($E168,'[4]Gui chi Quynh'!$C$11:$E$396,3,0)</f>
        <v>A2</v>
      </c>
      <c r="P168" s="9">
        <f>VLOOKUP(O168,Sheet1!$B$2:$C$12,2,TRUE)</f>
        <v>9</v>
      </c>
      <c r="Q168" s="1" t="str">
        <f>VLOOKUP($E168,'[5]Gui chi Quynh'!$C$11:$E$394,3,0)</f>
        <v>A2</v>
      </c>
      <c r="R168" s="9">
        <f>VLOOKUP(Q168,Sheet1!$B$2:$C$12,2,TRUE)</f>
        <v>9</v>
      </c>
      <c r="S168" s="1" t="str">
        <f>VLOOKUP($E168,'[6]Gui chi Quynh'!$C$11:$E$393,3,0)</f>
        <v>A2</v>
      </c>
      <c r="T168" s="9">
        <f>VLOOKUP(S168,Sheet1!$B$2:$C$12,2,TRUE)</f>
        <v>9</v>
      </c>
      <c r="U168" s="1" t="str">
        <f>VLOOKUP($E168,'[7]Gui chi Quynh'!$C$11:$E$392,3,0)</f>
        <v>A2</v>
      </c>
      <c r="V168" s="9">
        <f>VLOOKUP(U168,Sheet1!$B$2:$C$12,2,TRUE)</f>
        <v>9</v>
      </c>
      <c r="W168" s="1" t="str">
        <f>VLOOKUP($E168,'[8]Gui chi Quynh'!$C$11:$F$391,3,0)</f>
        <v>A2</v>
      </c>
      <c r="X168" s="9">
        <f>VLOOKUP(W168,Sheet1!$B$2:$C$12,2,TRUE)</f>
        <v>9</v>
      </c>
      <c r="Y168" s="1" t="str">
        <f>VLOOKUP($E168,'[9]Gui chi Quynh'!$C$11:$E$390,3,0)</f>
        <v>A2</v>
      </c>
      <c r="Z168" s="9">
        <f>VLOOKUP(Y168,Sheet1!$B$2:$C$12,2,TRUE)</f>
        <v>9</v>
      </c>
      <c r="AA168" s="1" t="str">
        <f>VLOOKUP($E168,'[10]Gui chi Quynh'!$C$11:$E$391,3,0)</f>
        <v>A2</v>
      </c>
      <c r="AB168" s="9">
        <f>VLOOKUP(AA168,Sheet1!$B$2:$C$12,2,TRUE)</f>
        <v>9</v>
      </c>
      <c r="AC168" s="241" t="str">
        <f>VLOOKUP(E168,Sheet2!$E$9:$AE$343,24,0)</f>
        <v>A1</v>
      </c>
      <c r="AD168" s="117">
        <f>VLOOKUP(AC168,Sheet1!$B$2:$C$12,2,TRUE)</f>
        <v>10</v>
      </c>
      <c r="AE168" s="241" t="str">
        <f>VLOOKUP(E168,Sheet2!$E$9:$AE$343,26,0)</f>
        <v>A3</v>
      </c>
      <c r="AF168" s="9">
        <f>VLOOKUP(AE168,Sheet1!$B$2:$C$12,2,TRUE)</f>
        <v>8</v>
      </c>
      <c r="AG168" s="169">
        <f t="shared" si="10"/>
        <v>9</v>
      </c>
      <c r="AH168" s="241" t="str">
        <f>VLOOKUP(E168,'CAC DV GUI'!$C$5:$AF$401,27,0)</f>
        <v>Tốt</v>
      </c>
      <c r="AI168" s="241" t="str">
        <f>VLOOKUP(E168,'CAC DV GUI'!$C$5:$AF$401,28,0)</f>
        <v>Tốt</v>
      </c>
      <c r="AJ168" s="241">
        <f>VLOOKUP(E168,'CAC DV GUI'!$C$5:$AF$401,29,0)</f>
        <v>0</v>
      </c>
      <c r="AK168" s="117"/>
      <c r="AL168" s="117"/>
      <c r="AM168" s="117" t="str">
        <f t="shared" si="13"/>
        <v>Tốt</v>
      </c>
      <c r="AN168" s="117"/>
      <c r="AO168" s="556"/>
    </row>
    <row r="169" spans="1:41" s="2" customFormat="1" ht="24.95" customHeight="1" x14ac:dyDescent="0.25">
      <c r="A169" s="41">
        <f>IF(E169="","",SUBTOTAL(3,$E$8:E169))</f>
        <v>162</v>
      </c>
      <c r="B169" s="41">
        <f>COUNTIF($F$8:F169,F169)</f>
        <v>6</v>
      </c>
      <c r="C169" s="43" t="s">
        <v>649</v>
      </c>
      <c r="D169" s="20" t="s">
        <v>99</v>
      </c>
      <c r="E169" s="43" t="s">
        <v>462</v>
      </c>
      <c r="F169" s="55" t="s">
        <v>1015</v>
      </c>
      <c r="G169" s="55" t="s">
        <v>1014</v>
      </c>
      <c r="H169" s="15" t="s">
        <v>643</v>
      </c>
      <c r="I169" s="1" t="str">
        <f>VLOOKUP($E169,'[1]Gui chi Quynh'!$C$11:$E$397,3,0)</f>
        <v>A4</v>
      </c>
      <c r="J169" s="9">
        <f>VLOOKUP(I169,Sheet1!$B$2:$C$12,2,TRUE)</f>
        <v>7</v>
      </c>
      <c r="K169" s="1" t="s">
        <v>304</v>
      </c>
      <c r="L169" s="9">
        <f>VLOOKUP(K169,Sheet1!$B$2:$C$12,2,TRUE)</f>
        <v>7</v>
      </c>
      <c r="M169" s="1" t="str">
        <f>VLOOKUP($E169,'[3]Gui chi Quynh'!$C$11:$E$396,3,0)</f>
        <v>A3</v>
      </c>
      <c r="N169" s="9">
        <f>VLOOKUP(M169,Sheet1!$B$2:$C$12,2,TRUE)</f>
        <v>8</v>
      </c>
      <c r="O169" s="1" t="str">
        <f>VLOOKUP($E169,'[4]Gui chi Quynh'!$C$11:$E$396,3,0)</f>
        <v>A3</v>
      </c>
      <c r="P169" s="9">
        <f>VLOOKUP(O169,Sheet1!$B$2:$C$12,2,TRUE)</f>
        <v>8</v>
      </c>
      <c r="Q169" s="1" t="str">
        <f>VLOOKUP($E169,'[5]Gui chi Quynh'!$C$11:$E$394,3,0)</f>
        <v>A4</v>
      </c>
      <c r="R169" s="9">
        <f>VLOOKUP(Q169,Sheet1!$B$2:$C$12,2,TRUE)</f>
        <v>7</v>
      </c>
      <c r="S169" s="1" t="str">
        <f>VLOOKUP($E169,'[6]Gui chi Quynh'!$C$11:$E$393,3,0)</f>
        <v>A3</v>
      </c>
      <c r="T169" s="9">
        <f>VLOOKUP(S169,Sheet1!$B$2:$C$12,2,TRUE)</f>
        <v>8</v>
      </c>
      <c r="U169" s="1" t="str">
        <f>VLOOKUP($E169,'[7]Gui chi Quynh'!$C$11:$E$392,3,0)</f>
        <v>A3</v>
      </c>
      <c r="V169" s="9">
        <f>VLOOKUP(U169,Sheet1!$B$2:$C$12,2,TRUE)</f>
        <v>8</v>
      </c>
      <c r="W169" s="1" t="str">
        <f>VLOOKUP($E169,'[8]Gui chi Quynh'!$C$11:$F$391,3,0)</f>
        <v>A3</v>
      </c>
      <c r="X169" s="9">
        <f>VLOOKUP(W169,Sheet1!$B$2:$C$12,2,TRUE)</f>
        <v>8</v>
      </c>
      <c r="Y169" s="1" t="str">
        <f>VLOOKUP($E169,'[9]Gui chi Quynh'!$C$11:$E$390,3,0)</f>
        <v>A3</v>
      </c>
      <c r="Z169" s="9">
        <f>VLOOKUP(Y169,Sheet1!$B$2:$C$12,2,TRUE)</f>
        <v>8</v>
      </c>
      <c r="AA169" s="1" t="str">
        <f>VLOOKUP($E169,'[10]Gui chi Quynh'!$C$11:$E$391,3,0)</f>
        <v>A4</v>
      </c>
      <c r="AB169" s="9">
        <f>VLOOKUP(AA169,Sheet1!$B$2:$C$12,2,TRUE)</f>
        <v>7</v>
      </c>
      <c r="AC169" s="241" t="str">
        <f>VLOOKUP(E169,Sheet2!$E$9:$AE$343,24,0)</f>
        <v>A3</v>
      </c>
      <c r="AD169" s="117">
        <f>VLOOKUP(AC169,Sheet1!$B$2:$C$12,2,TRUE)</f>
        <v>8</v>
      </c>
      <c r="AE169" s="241" t="str">
        <f>VLOOKUP(E169,Sheet2!$E$9:$AE$343,26,0)</f>
        <v>A3</v>
      </c>
      <c r="AF169" s="9">
        <f>VLOOKUP(AE169,Sheet1!$B$2:$C$12,2,TRUE)</f>
        <v>8</v>
      </c>
      <c r="AG169" s="169">
        <f t="shared" si="10"/>
        <v>7.666666666666667</v>
      </c>
      <c r="AH169" s="241" t="str">
        <f>VLOOKUP(E169,'CAC DV GUI'!$C$5:$AF$401,27,0)</f>
        <v>Tốt</v>
      </c>
      <c r="AI169" s="241" t="str">
        <f>VLOOKUP(E169,'CAC DV GUI'!$C$5:$AF$401,28,0)</f>
        <v>Tốt</v>
      </c>
      <c r="AJ169" s="241">
        <f>VLOOKUP(E169,'CAC DV GUI'!$C$5:$AF$401,29,0)</f>
        <v>0</v>
      </c>
      <c r="AK169" s="117"/>
      <c r="AL169" s="117"/>
      <c r="AM169" s="117" t="str">
        <f t="shared" si="13"/>
        <v>Tốt</v>
      </c>
      <c r="AN169" s="117"/>
      <c r="AO169" s="556"/>
    </row>
    <row r="170" spans="1:41" s="2" customFormat="1" ht="24.95" customHeight="1" x14ac:dyDescent="0.25">
      <c r="A170" s="41">
        <f>IF(E170="","",SUBTOTAL(3,$E$8:E170))</f>
        <v>163</v>
      </c>
      <c r="B170" s="41">
        <f>COUNTIF($F$8:F170,F170)</f>
        <v>7</v>
      </c>
      <c r="C170" s="43" t="s">
        <v>648</v>
      </c>
      <c r="D170" s="20" t="s">
        <v>102</v>
      </c>
      <c r="E170" s="43" t="s">
        <v>463</v>
      </c>
      <c r="F170" s="55" t="s">
        <v>1015</v>
      </c>
      <c r="G170" s="55" t="s">
        <v>1014</v>
      </c>
      <c r="H170" s="15" t="s">
        <v>643</v>
      </c>
      <c r="I170" s="1" t="str">
        <f>VLOOKUP($E170,'[1]Gui chi Quynh'!$C$11:$E$397,3,0)</f>
        <v>A3</v>
      </c>
      <c r="J170" s="9">
        <f>VLOOKUP(I170,Sheet1!$B$2:$C$12,2,TRUE)</f>
        <v>8</v>
      </c>
      <c r="K170" s="1" t="s">
        <v>304</v>
      </c>
      <c r="L170" s="9">
        <f>VLOOKUP(K170,Sheet1!$B$2:$C$12,2,TRUE)</f>
        <v>7</v>
      </c>
      <c r="M170" s="1" t="str">
        <f>VLOOKUP($E170,'[3]Gui chi Quynh'!$C$11:$E$396,3,0)</f>
        <v>A2</v>
      </c>
      <c r="N170" s="9">
        <f>VLOOKUP(M170,Sheet1!$B$2:$C$12,2,TRUE)</f>
        <v>9</v>
      </c>
      <c r="O170" s="1" t="str">
        <f>VLOOKUP($E170,'[4]Gui chi Quynh'!$C$11:$E$396,3,0)</f>
        <v>A4</v>
      </c>
      <c r="P170" s="9">
        <f>VLOOKUP(O170,Sheet1!$B$2:$C$12,2,TRUE)</f>
        <v>7</v>
      </c>
      <c r="Q170" s="1" t="str">
        <f>VLOOKUP($E170,'[5]Gui chi Quynh'!$C$11:$E$394,3,0)</f>
        <v>A3</v>
      </c>
      <c r="R170" s="9">
        <f>VLOOKUP(Q170,Sheet1!$B$2:$C$12,2,TRUE)</f>
        <v>8</v>
      </c>
      <c r="S170" s="1" t="str">
        <f>VLOOKUP($E170,'[6]Gui chi Quynh'!$C$11:$E$393,3,0)</f>
        <v>A4</v>
      </c>
      <c r="T170" s="9">
        <f>VLOOKUP(S170,Sheet1!$B$2:$C$12,2,TRUE)</f>
        <v>7</v>
      </c>
      <c r="U170" s="1" t="str">
        <f>VLOOKUP($E170,'[7]Gui chi Quynh'!$C$11:$E$392,3,0)</f>
        <v>A4</v>
      </c>
      <c r="V170" s="9">
        <f>VLOOKUP(U170,Sheet1!$B$2:$C$12,2,TRUE)</f>
        <v>7</v>
      </c>
      <c r="W170" s="1" t="str">
        <f>VLOOKUP($E170,'[8]Gui chi Quynh'!$C$11:$F$391,3,0)</f>
        <v>A3</v>
      </c>
      <c r="X170" s="9">
        <f>VLOOKUP(W170,Sheet1!$B$2:$C$12,2,TRUE)</f>
        <v>8</v>
      </c>
      <c r="Y170" s="1" t="str">
        <f>VLOOKUP($E170,'[9]Gui chi Quynh'!$C$11:$E$390,3,0)</f>
        <v>A3</v>
      </c>
      <c r="Z170" s="9">
        <f>VLOOKUP(Y170,Sheet1!$B$2:$C$12,2,TRUE)</f>
        <v>8</v>
      </c>
      <c r="AA170" s="1" t="str">
        <f>VLOOKUP($E170,'[10]Gui chi Quynh'!$C$11:$E$391,3,0)</f>
        <v>A2</v>
      </c>
      <c r="AB170" s="9">
        <f>VLOOKUP(AA170,Sheet1!$B$2:$C$12,2,TRUE)</f>
        <v>9</v>
      </c>
      <c r="AC170" s="241" t="str">
        <f>VLOOKUP(E170,Sheet2!$E$9:$AE$343,24,0)</f>
        <v>A4</v>
      </c>
      <c r="AD170" s="117">
        <f>VLOOKUP(AC170,Sheet1!$B$2:$C$12,2,TRUE)</f>
        <v>7</v>
      </c>
      <c r="AE170" s="241" t="str">
        <f>VLOOKUP(E170,Sheet2!$E$9:$AE$343,26,0)</f>
        <v>A3</v>
      </c>
      <c r="AF170" s="9">
        <f>VLOOKUP(AE170,Sheet1!$B$2:$C$12,2,TRUE)</f>
        <v>8</v>
      </c>
      <c r="AG170" s="169">
        <f t="shared" si="10"/>
        <v>7.75</v>
      </c>
      <c r="AH170" s="241" t="str">
        <f>VLOOKUP(E170,'CAC DV GUI'!$C$5:$AF$401,27,0)</f>
        <v>Tốt</v>
      </c>
      <c r="AI170" s="241" t="str">
        <f>VLOOKUP(E170,'CAC DV GUI'!$C$5:$AF$401,28,0)</f>
        <v>Tốt</v>
      </c>
      <c r="AJ170" s="241">
        <f>VLOOKUP(E170,'CAC DV GUI'!$C$5:$AF$401,29,0)</f>
        <v>0</v>
      </c>
      <c r="AK170" s="117"/>
      <c r="AL170" s="117"/>
      <c r="AM170" s="117" t="str">
        <f t="shared" si="13"/>
        <v>Tốt</v>
      </c>
      <c r="AN170" s="117"/>
      <c r="AO170" s="556"/>
    </row>
    <row r="171" spans="1:41" s="2" customFormat="1" ht="24.95" customHeight="1" x14ac:dyDescent="0.25">
      <c r="A171" s="41">
        <f>IF(E171="","",SUBTOTAL(3,$E$8:E171))</f>
        <v>164</v>
      </c>
      <c r="B171" s="41">
        <f>COUNTIF($F$8:F171,F171)</f>
        <v>8</v>
      </c>
      <c r="C171" s="43" t="s">
        <v>648</v>
      </c>
      <c r="D171" s="20" t="s">
        <v>103</v>
      </c>
      <c r="E171" s="43" t="s">
        <v>464</v>
      </c>
      <c r="F171" s="55" t="s">
        <v>1015</v>
      </c>
      <c r="G171" s="55" t="s">
        <v>1014</v>
      </c>
      <c r="H171" s="15" t="s">
        <v>643</v>
      </c>
      <c r="I171" s="1" t="str">
        <f>VLOOKUP($E171,'[1]Gui chi Quynh'!$C$11:$E$397,3,0)</f>
        <v>A1</v>
      </c>
      <c r="J171" s="9">
        <f>VLOOKUP(I171,Sheet1!$B$2:$C$12,2,TRUE)</f>
        <v>10</v>
      </c>
      <c r="K171" s="1" t="s">
        <v>304</v>
      </c>
      <c r="L171" s="9">
        <f>VLOOKUP(K171,Sheet1!$B$2:$C$12,2,TRUE)</f>
        <v>7</v>
      </c>
      <c r="M171" s="1" t="str">
        <f>VLOOKUP($E171,'[3]Gui chi Quynh'!$C$11:$E$396,3,0)</f>
        <v>A1</v>
      </c>
      <c r="N171" s="9">
        <f>VLOOKUP(M171,Sheet1!$B$2:$C$12,2,TRUE)</f>
        <v>10</v>
      </c>
      <c r="O171" s="1" t="str">
        <f>VLOOKUP($E171,'[4]Gui chi Quynh'!$C$11:$E$396,3,0)</f>
        <v>A2</v>
      </c>
      <c r="P171" s="9">
        <f>VLOOKUP(O171,Sheet1!$B$2:$C$12,2,TRUE)</f>
        <v>9</v>
      </c>
      <c r="Q171" s="1" t="str">
        <f>VLOOKUP($E171,'[5]Gui chi Quynh'!$C$11:$E$394,3,0)</f>
        <v>A1</v>
      </c>
      <c r="R171" s="9">
        <f>VLOOKUP(Q171,Sheet1!$B$2:$C$12,2,TRUE)</f>
        <v>10</v>
      </c>
      <c r="S171" s="1" t="str">
        <f>VLOOKUP($E171,'[6]Gui chi Quynh'!$C$11:$E$393,3,0)</f>
        <v>A2</v>
      </c>
      <c r="T171" s="9">
        <f>VLOOKUP(S171,Sheet1!$B$2:$C$12,2,TRUE)</f>
        <v>9</v>
      </c>
      <c r="U171" s="1" t="str">
        <f>VLOOKUP($E171,'[7]Gui chi Quynh'!$C$11:$E$392,3,0)</f>
        <v>A2</v>
      </c>
      <c r="V171" s="9">
        <f>VLOOKUP(U171,Sheet1!$B$2:$C$12,2,TRUE)</f>
        <v>9</v>
      </c>
      <c r="W171" s="1" t="str">
        <f>VLOOKUP($E171,'[8]Gui chi Quynh'!$C$11:$F$391,3,0)</f>
        <v>A2</v>
      </c>
      <c r="X171" s="9">
        <f>VLOOKUP(W171,Sheet1!$B$2:$C$12,2,TRUE)</f>
        <v>9</v>
      </c>
      <c r="Y171" s="1" t="str">
        <f>VLOOKUP($E171,'[9]Gui chi Quynh'!$C$11:$E$390,3,0)</f>
        <v>A2</v>
      </c>
      <c r="Z171" s="9">
        <f>VLOOKUP(Y171,Sheet1!$B$2:$C$12,2,TRUE)</f>
        <v>9</v>
      </c>
      <c r="AA171" s="1" t="str">
        <f>VLOOKUP($E171,'[10]Gui chi Quynh'!$C$11:$E$391,3,0)</f>
        <v>A2</v>
      </c>
      <c r="AB171" s="9">
        <f>VLOOKUP(AA171,Sheet1!$B$2:$C$12,2,TRUE)</f>
        <v>9</v>
      </c>
      <c r="AC171" s="241" t="str">
        <f>VLOOKUP(E171,Sheet2!$E$9:$AE$343,24,0)</f>
        <v>A3</v>
      </c>
      <c r="AD171" s="117">
        <f>VLOOKUP(AC171,Sheet1!$B$2:$C$12,2,TRUE)</f>
        <v>8</v>
      </c>
      <c r="AE171" s="241" t="str">
        <f>VLOOKUP(E171,Sheet2!$E$9:$AE$343,26,0)</f>
        <v>A3</v>
      </c>
      <c r="AF171" s="9">
        <f>VLOOKUP(AE171,Sheet1!$B$2:$C$12,2,TRUE)</f>
        <v>8</v>
      </c>
      <c r="AG171" s="169">
        <f t="shared" si="10"/>
        <v>8.9166666666666661</v>
      </c>
      <c r="AH171" s="241" t="str">
        <f>VLOOKUP(E171,'CAC DV GUI'!$C$5:$AF$401,27,0)</f>
        <v>Tốt</v>
      </c>
      <c r="AI171" s="241" t="str">
        <f>VLOOKUP(E171,'CAC DV GUI'!$C$5:$AF$401,28,0)</f>
        <v>Xuất sắc</v>
      </c>
      <c r="AJ171" s="241">
        <f>VLOOKUP(E171,'CAC DV GUI'!$C$5:$AF$401,29,0)</f>
        <v>0</v>
      </c>
      <c r="AK171" s="117"/>
      <c r="AL171" s="117"/>
      <c r="AM171" s="117" t="str">
        <f t="shared" si="13"/>
        <v>Xuất sắc</v>
      </c>
      <c r="AN171" s="117"/>
      <c r="AO171" s="556"/>
    </row>
    <row r="172" spans="1:41" s="2" customFormat="1" ht="24.95" customHeight="1" x14ac:dyDescent="0.25">
      <c r="A172" s="41">
        <f>IF(E172="","",SUBTOTAL(3,$E$8:E172))</f>
        <v>165</v>
      </c>
      <c r="B172" s="41">
        <f>COUNTIF($F$8:F172,F172)</f>
        <v>9</v>
      </c>
      <c r="C172" s="43" t="s">
        <v>649</v>
      </c>
      <c r="D172" s="20" t="s">
        <v>104</v>
      </c>
      <c r="E172" s="43" t="s">
        <v>465</v>
      </c>
      <c r="F172" s="55" t="s">
        <v>1015</v>
      </c>
      <c r="G172" s="55" t="s">
        <v>1014</v>
      </c>
      <c r="H172" s="15" t="s">
        <v>643</v>
      </c>
      <c r="I172" s="1" t="str">
        <f>VLOOKUP($E172,'[1]Gui chi Quynh'!$C$11:$E$397,3,0)</f>
        <v>A4</v>
      </c>
      <c r="J172" s="9">
        <f>VLOOKUP(I172,Sheet1!$B$2:$C$12,2,TRUE)</f>
        <v>7</v>
      </c>
      <c r="K172" s="1" t="s">
        <v>304</v>
      </c>
      <c r="L172" s="9">
        <f>VLOOKUP(K172,Sheet1!$B$2:$C$12,2,TRUE)</f>
        <v>7</v>
      </c>
      <c r="M172" s="1" t="str">
        <f>VLOOKUP($E172,'[3]Gui chi Quynh'!$C$11:$E$396,3,0)</f>
        <v>A4</v>
      </c>
      <c r="N172" s="9">
        <f>VLOOKUP(M172,Sheet1!$B$2:$C$12,2,TRUE)</f>
        <v>7</v>
      </c>
      <c r="O172" s="1" t="str">
        <f>VLOOKUP($E172,'[4]Gui chi Quynh'!$C$11:$E$396,3,0)</f>
        <v>A4</v>
      </c>
      <c r="P172" s="9">
        <f>VLOOKUP(O172,Sheet1!$B$2:$C$12,2,TRUE)</f>
        <v>7</v>
      </c>
      <c r="Q172" s="1" t="str">
        <f>VLOOKUP($E172,'[5]Gui chi Quynh'!$C$11:$E$394,3,0)</f>
        <v>A4</v>
      </c>
      <c r="R172" s="9">
        <f>VLOOKUP(Q172,Sheet1!$B$2:$C$12,2,TRUE)</f>
        <v>7</v>
      </c>
      <c r="S172" s="1" t="str">
        <f>VLOOKUP($E172,'[6]Gui chi Quynh'!$C$11:$E$393,3,0)</f>
        <v>A4</v>
      </c>
      <c r="T172" s="9">
        <f>VLOOKUP(S172,Sheet1!$B$2:$C$12,2,TRUE)</f>
        <v>7</v>
      </c>
      <c r="U172" s="1" t="str">
        <f>VLOOKUP($E172,'[7]Gui chi Quynh'!$C$11:$E$392,3,0)</f>
        <v>A4</v>
      </c>
      <c r="V172" s="9">
        <f>VLOOKUP(U172,Sheet1!$B$2:$C$12,2,TRUE)</f>
        <v>7</v>
      </c>
      <c r="W172" s="1" t="str">
        <f>VLOOKUP($E172,'[8]Gui chi Quynh'!$C$11:$F$391,3,0)</f>
        <v>A4</v>
      </c>
      <c r="X172" s="9">
        <f>VLOOKUP(W172,Sheet1!$B$2:$C$12,2,TRUE)</f>
        <v>7</v>
      </c>
      <c r="Y172" s="1" t="str">
        <f>VLOOKUP($E172,'[9]Gui chi Quynh'!$C$11:$E$390,3,0)</f>
        <v>A4</v>
      </c>
      <c r="Z172" s="9">
        <f>VLOOKUP(Y172,Sheet1!$B$2:$C$12,2,TRUE)</f>
        <v>7</v>
      </c>
      <c r="AA172" s="1" t="str">
        <f>VLOOKUP($E172,'[10]Gui chi Quynh'!$C$11:$E$391,3,0)</f>
        <v>A4</v>
      </c>
      <c r="AB172" s="9">
        <f>VLOOKUP(AA172,Sheet1!$B$2:$C$12,2,TRUE)</f>
        <v>7</v>
      </c>
      <c r="AC172" s="241" t="str">
        <f>VLOOKUP(E172,Sheet2!$E$9:$AE$343,24,0)</f>
        <v>A4</v>
      </c>
      <c r="AD172" s="117">
        <f>VLOOKUP(AC172,Sheet1!$B$2:$C$12,2,TRUE)</f>
        <v>7</v>
      </c>
      <c r="AE172" s="241" t="str">
        <f>VLOOKUP(E172,Sheet2!$E$9:$AE$343,26,0)</f>
        <v>A3</v>
      </c>
      <c r="AF172" s="9">
        <f>VLOOKUP(AE172,Sheet1!$B$2:$C$12,2,TRUE)</f>
        <v>8</v>
      </c>
      <c r="AG172" s="169">
        <f t="shared" si="10"/>
        <v>7.083333333333333</v>
      </c>
      <c r="AH172" s="241" t="str">
        <f>VLOOKUP(E172,'CAC DV GUI'!$C$5:$AF$401,27,0)</f>
        <v>Tốt</v>
      </c>
      <c r="AI172" s="241" t="str">
        <f>VLOOKUP(E172,'CAC DV GUI'!$C$5:$AF$401,28,0)</f>
        <v>Tốt</v>
      </c>
      <c r="AJ172" s="241">
        <f>VLOOKUP(E172,'CAC DV GUI'!$C$5:$AF$401,29,0)</f>
        <v>0</v>
      </c>
      <c r="AK172" s="117"/>
      <c r="AL172" s="117"/>
      <c r="AM172" s="117" t="str">
        <f t="shared" si="13"/>
        <v>Tốt</v>
      </c>
      <c r="AN172" s="117"/>
      <c r="AO172" s="556"/>
    </row>
    <row r="173" spans="1:41" s="2" customFormat="1" ht="24.95" customHeight="1" x14ac:dyDescent="0.25">
      <c r="A173" s="41">
        <f>IF(E173="","",SUBTOTAL(3,$E$8:E173))</f>
        <v>166</v>
      </c>
      <c r="B173" s="41">
        <f>COUNTIF($F$8:F173,F173)</f>
        <v>10</v>
      </c>
      <c r="C173" s="43" t="s">
        <v>648</v>
      </c>
      <c r="D173" s="20" t="s">
        <v>105</v>
      </c>
      <c r="E173" s="43" t="s">
        <v>466</v>
      </c>
      <c r="F173" s="55" t="s">
        <v>1015</v>
      </c>
      <c r="G173" s="55" t="s">
        <v>1014</v>
      </c>
      <c r="H173" s="15" t="s">
        <v>643</v>
      </c>
      <c r="I173" s="1" t="str">
        <f>VLOOKUP($E173,'[1]Gui chi Quynh'!$C$11:$E$397,3,0)</f>
        <v>A4</v>
      </c>
      <c r="J173" s="9">
        <f>VLOOKUP(I173,Sheet1!$B$2:$C$12,2,TRUE)</f>
        <v>7</v>
      </c>
      <c r="K173" s="1" t="s">
        <v>304</v>
      </c>
      <c r="L173" s="9">
        <f>VLOOKUP(K173,Sheet1!$B$2:$C$12,2,TRUE)</f>
        <v>7</v>
      </c>
      <c r="M173" s="1" t="str">
        <f>VLOOKUP($E173,'[3]Gui chi Quynh'!$C$11:$E$396,3,0)</f>
        <v>A4</v>
      </c>
      <c r="N173" s="9">
        <f>VLOOKUP(M173,Sheet1!$B$2:$C$12,2,TRUE)</f>
        <v>7</v>
      </c>
      <c r="O173" s="1" t="str">
        <f>VLOOKUP($E173,'[4]Gui chi Quynh'!$C$11:$E$396,3,0)</f>
        <v>A4</v>
      </c>
      <c r="P173" s="9">
        <f>VLOOKUP(O173,Sheet1!$B$2:$C$12,2,TRUE)</f>
        <v>7</v>
      </c>
      <c r="Q173" s="1" t="str">
        <f>VLOOKUP($E173,'[5]Gui chi Quynh'!$C$11:$E$394,3,0)</f>
        <v>A4</v>
      </c>
      <c r="R173" s="9">
        <f>VLOOKUP(Q173,Sheet1!$B$2:$C$12,2,TRUE)</f>
        <v>7</v>
      </c>
      <c r="S173" s="1" t="str">
        <f>VLOOKUP($E173,'[6]Gui chi Quynh'!$C$11:$E$393,3,0)</f>
        <v>A4</v>
      </c>
      <c r="T173" s="9">
        <f>VLOOKUP(S173,Sheet1!$B$2:$C$12,2,TRUE)</f>
        <v>7</v>
      </c>
      <c r="U173" s="1" t="str">
        <f>VLOOKUP($E173,'[7]Gui chi Quynh'!$C$11:$E$392,3,0)</f>
        <v>A3</v>
      </c>
      <c r="V173" s="9">
        <f>VLOOKUP(U173,Sheet1!$B$2:$C$12,2,TRUE)</f>
        <v>8</v>
      </c>
      <c r="W173" s="1" t="str">
        <f>VLOOKUP($E173,'[8]Gui chi Quynh'!$C$11:$F$391,3,0)</f>
        <v>A4</v>
      </c>
      <c r="X173" s="9">
        <f>VLOOKUP(W173,Sheet1!$B$2:$C$12,2,TRUE)</f>
        <v>7</v>
      </c>
      <c r="Y173" s="1" t="str">
        <f>VLOOKUP($E173,'[9]Gui chi Quynh'!$C$11:$E$390,3,0)</f>
        <v>A4</v>
      </c>
      <c r="Z173" s="9">
        <f>VLOOKUP(Y173,Sheet1!$B$2:$C$12,2,TRUE)</f>
        <v>7</v>
      </c>
      <c r="AA173" s="1" t="str">
        <f>VLOOKUP($E173,'[10]Gui chi Quynh'!$C$11:$E$391,3,0)</f>
        <v>A2</v>
      </c>
      <c r="AB173" s="9">
        <f>VLOOKUP(AA173,Sheet1!$B$2:$C$12,2,TRUE)</f>
        <v>9</v>
      </c>
      <c r="AC173" s="241" t="str">
        <f>VLOOKUP(E173,Sheet2!$E$9:$AE$343,24,0)</f>
        <v>A4</v>
      </c>
      <c r="AD173" s="117">
        <f>VLOOKUP(AC173,Sheet1!$B$2:$C$12,2,TRUE)</f>
        <v>7</v>
      </c>
      <c r="AE173" s="241" t="str">
        <f>VLOOKUP(E173,Sheet2!$E$9:$AE$343,26,0)</f>
        <v>A4</v>
      </c>
      <c r="AF173" s="9">
        <f>VLOOKUP(AE173,Sheet1!$B$2:$C$12,2,TRUE)</f>
        <v>7</v>
      </c>
      <c r="AG173" s="169">
        <f t="shared" si="10"/>
        <v>7.25</v>
      </c>
      <c r="AH173" s="241" t="str">
        <f>VLOOKUP(E173,'CAC DV GUI'!$C$5:$AF$401,27,0)</f>
        <v>Tốt</v>
      </c>
      <c r="AI173" s="241" t="str">
        <f>VLOOKUP(E173,'CAC DV GUI'!$C$5:$AF$401,28,0)</f>
        <v>Tốt</v>
      </c>
      <c r="AJ173" s="241">
        <f>VLOOKUP(E173,'CAC DV GUI'!$C$5:$AF$401,29,0)</f>
        <v>0</v>
      </c>
      <c r="AK173" s="117"/>
      <c r="AL173" s="117"/>
      <c r="AM173" s="117" t="str">
        <f t="shared" si="13"/>
        <v>Tốt</v>
      </c>
      <c r="AN173" s="117"/>
      <c r="AO173" s="556"/>
    </row>
    <row r="174" spans="1:41" s="2" customFormat="1" ht="24.95" customHeight="1" x14ac:dyDescent="0.25">
      <c r="A174" s="41">
        <f>IF(E174="","",SUBTOTAL(3,$E$8:E174))</f>
        <v>167</v>
      </c>
      <c r="B174" s="41">
        <f>COUNTIF($F$8:F174,F174)</f>
        <v>11</v>
      </c>
      <c r="C174" s="43" t="s">
        <v>648</v>
      </c>
      <c r="D174" s="20" t="s">
        <v>106</v>
      </c>
      <c r="E174" s="43" t="s">
        <v>467</v>
      </c>
      <c r="F174" s="55" t="s">
        <v>1015</v>
      </c>
      <c r="G174" s="55" t="s">
        <v>1014</v>
      </c>
      <c r="H174" s="15" t="s">
        <v>643</v>
      </c>
      <c r="I174" s="1" t="str">
        <f>VLOOKUP($E174,'[1]Gui chi Quynh'!$C$11:$E$397,3,0)</f>
        <v>A4</v>
      </c>
      <c r="J174" s="9">
        <f>VLOOKUP(I174,Sheet1!$B$2:$C$12,2,TRUE)</f>
        <v>7</v>
      </c>
      <c r="K174" s="1" t="s">
        <v>304</v>
      </c>
      <c r="L174" s="9">
        <f>VLOOKUP(K174,Sheet1!$B$2:$C$12,2,TRUE)</f>
        <v>7</v>
      </c>
      <c r="M174" s="1" t="str">
        <f>VLOOKUP($E174,'[3]Gui chi Quynh'!$C$11:$E$396,3,0)</f>
        <v>A4</v>
      </c>
      <c r="N174" s="9">
        <f>VLOOKUP(M174,Sheet1!$B$2:$C$12,2,TRUE)</f>
        <v>7</v>
      </c>
      <c r="O174" s="1" t="str">
        <f>VLOOKUP($E174,'[4]Gui chi Quynh'!$C$11:$E$396,3,0)</f>
        <v>A4</v>
      </c>
      <c r="P174" s="9">
        <f>VLOOKUP(O174,Sheet1!$B$2:$C$12,2,TRUE)</f>
        <v>7</v>
      </c>
      <c r="Q174" s="1" t="str">
        <f>VLOOKUP($E174,'[5]Gui chi Quynh'!$C$11:$E$394,3,0)</f>
        <v>A4</v>
      </c>
      <c r="R174" s="9">
        <f>VLOOKUP(Q174,Sheet1!$B$2:$C$12,2,TRUE)</f>
        <v>7</v>
      </c>
      <c r="S174" s="1" t="str">
        <f>VLOOKUP($E174,'[6]Gui chi Quynh'!$C$11:$E$393,3,0)</f>
        <v>A4</v>
      </c>
      <c r="T174" s="9">
        <f>VLOOKUP(S174,Sheet1!$B$2:$C$12,2,TRUE)</f>
        <v>7</v>
      </c>
      <c r="U174" s="1" t="str">
        <f>VLOOKUP($E174,'[7]Gui chi Quynh'!$C$11:$E$392,3,0)</f>
        <v>A4</v>
      </c>
      <c r="V174" s="9">
        <f>VLOOKUP(U174,Sheet1!$B$2:$C$12,2,TRUE)</f>
        <v>7</v>
      </c>
      <c r="W174" s="1" t="str">
        <f>VLOOKUP($E174,'[8]Gui chi Quynh'!$C$11:$F$391,3,0)</f>
        <v>A4</v>
      </c>
      <c r="X174" s="9">
        <f>VLOOKUP(W174,Sheet1!$B$2:$C$12,2,TRUE)</f>
        <v>7</v>
      </c>
      <c r="Y174" s="1" t="str">
        <f>VLOOKUP($E174,'[9]Gui chi Quynh'!$C$11:$E$390,3,0)</f>
        <v>A1</v>
      </c>
      <c r="Z174" s="9">
        <f>VLOOKUP(Y174,Sheet1!$B$2:$C$12,2,TRUE)</f>
        <v>10</v>
      </c>
      <c r="AA174" s="1" t="str">
        <f>VLOOKUP($E174,'[10]Gui chi Quynh'!$C$11:$E$391,3,0)</f>
        <v>A1</v>
      </c>
      <c r="AB174" s="9">
        <f>VLOOKUP(AA174,Sheet1!$B$2:$C$12,2,TRUE)</f>
        <v>10</v>
      </c>
      <c r="AC174" s="241" t="str">
        <f>VLOOKUP(E174,Sheet2!$E$9:$AE$343,24,0)</f>
        <v>A1</v>
      </c>
      <c r="AD174" s="117">
        <f>VLOOKUP(AC174,Sheet1!$B$2:$C$12,2,TRUE)</f>
        <v>10</v>
      </c>
      <c r="AE174" s="241" t="str">
        <f>VLOOKUP(E174,Sheet2!$E$9:$AE$343,26,0)</f>
        <v>A3</v>
      </c>
      <c r="AF174" s="9">
        <f>VLOOKUP(AE174,Sheet1!$B$2:$C$12,2,TRUE)</f>
        <v>8</v>
      </c>
      <c r="AG174" s="169">
        <f t="shared" si="10"/>
        <v>7.833333333333333</v>
      </c>
      <c r="AH174" s="241" t="str">
        <f>VLOOKUP(E174,'CAC DV GUI'!$C$5:$AF$401,27,0)</f>
        <v>Tốt</v>
      </c>
      <c r="AI174" s="241" t="str">
        <f>VLOOKUP(E174,'CAC DV GUI'!$C$5:$AF$401,28,0)</f>
        <v>Tốt</v>
      </c>
      <c r="AJ174" s="241">
        <f>VLOOKUP(E174,'CAC DV GUI'!$C$5:$AF$401,29,0)</f>
        <v>0</v>
      </c>
      <c r="AK174" s="117"/>
      <c r="AL174" s="117"/>
      <c r="AM174" s="117" t="str">
        <f t="shared" si="13"/>
        <v>Tốt</v>
      </c>
      <c r="AN174" s="117"/>
      <c r="AO174" s="556"/>
    </row>
    <row r="175" spans="1:41" s="2" customFormat="1" ht="24.95" customHeight="1" x14ac:dyDescent="0.25">
      <c r="A175" s="41">
        <f>IF(E175="","",SUBTOTAL(3,$E$8:E175))</f>
        <v>168</v>
      </c>
      <c r="B175" s="41">
        <f>COUNTIF($F$8:F175,F175)</f>
        <v>12</v>
      </c>
      <c r="C175" s="43" t="s">
        <v>649</v>
      </c>
      <c r="D175" s="20" t="s">
        <v>108</v>
      </c>
      <c r="E175" s="43" t="s">
        <v>468</v>
      </c>
      <c r="F175" s="55" t="s">
        <v>1015</v>
      </c>
      <c r="G175" s="55" t="s">
        <v>1014</v>
      </c>
      <c r="H175" s="15" t="s">
        <v>643</v>
      </c>
      <c r="I175" s="1" t="str">
        <f>VLOOKUP($E175,'[1]Gui chi Quynh'!$C$11:$E$397,3,0)</f>
        <v>A4</v>
      </c>
      <c r="J175" s="9">
        <f>VLOOKUP(I175,Sheet1!$B$2:$C$12,2,TRUE)</f>
        <v>7</v>
      </c>
      <c r="K175" s="1" t="s">
        <v>304</v>
      </c>
      <c r="L175" s="9">
        <f>VLOOKUP(K175,Sheet1!$B$2:$C$12,2,TRUE)</f>
        <v>7</v>
      </c>
      <c r="M175" s="1" t="str">
        <f>VLOOKUP($E175,'[3]Gui chi Quynh'!$C$11:$E$396,3,0)</f>
        <v>A4</v>
      </c>
      <c r="N175" s="9">
        <f>VLOOKUP(M175,Sheet1!$B$2:$C$12,2,TRUE)</f>
        <v>7</v>
      </c>
      <c r="O175" s="1" t="str">
        <f>VLOOKUP($E175,'[4]Gui chi Quynh'!$C$11:$E$396,3,0)</f>
        <v>A3</v>
      </c>
      <c r="P175" s="9">
        <f>VLOOKUP(O175,Sheet1!$B$2:$C$12,2,TRUE)</f>
        <v>8</v>
      </c>
      <c r="Q175" s="1" t="str">
        <f>VLOOKUP($E175,'[5]Gui chi Quynh'!$C$11:$E$394,3,0)</f>
        <v>A4</v>
      </c>
      <c r="R175" s="9">
        <f>VLOOKUP(Q175,Sheet1!$B$2:$C$12,2,TRUE)</f>
        <v>7</v>
      </c>
      <c r="S175" s="1" t="str">
        <f>VLOOKUP($E175,'[6]Gui chi Quynh'!$C$11:$E$393,3,0)</f>
        <v>A3</v>
      </c>
      <c r="T175" s="9">
        <f>VLOOKUP(S175,Sheet1!$B$2:$C$12,2,TRUE)</f>
        <v>8</v>
      </c>
      <c r="U175" s="1" t="str">
        <f>VLOOKUP($E175,'[7]Gui chi Quynh'!$C$11:$E$392,3,0)</f>
        <v>A4</v>
      </c>
      <c r="V175" s="9">
        <f>VLOOKUP(U175,Sheet1!$B$2:$C$12,2,TRUE)</f>
        <v>7</v>
      </c>
      <c r="W175" s="1" t="str">
        <f>VLOOKUP($E175,'[8]Gui chi Quynh'!$C$11:$F$391,3,0)</f>
        <v>A4</v>
      </c>
      <c r="X175" s="9">
        <f>VLOOKUP(W175,Sheet1!$B$2:$C$12,2,TRUE)</f>
        <v>7</v>
      </c>
      <c r="Y175" s="1" t="str">
        <f>VLOOKUP($E175,'[9]Gui chi Quynh'!$C$11:$E$390,3,0)</f>
        <v>A4</v>
      </c>
      <c r="Z175" s="9">
        <f>VLOOKUP(Y175,Sheet1!$B$2:$C$12,2,TRUE)</f>
        <v>7</v>
      </c>
      <c r="AA175" s="1" t="str">
        <f>VLOOKUP($E175,'[10]Gui chi Quynh'!$C$11:$E$391,3,0)</f>
        <v>A3</v>
      </c>
      <c r="AB175" s="9">
        <f>VLOOKUP(AA175,Sheet1!$B$2:$C$12,2,TRUE)</f>
        <v>8</v>
      </c>
      <c r="AC175" s="241" t="str">
        <f>VLOOKUP(E175,Sheet2!$E$9:$AE$343,24,0)</f>
        <v>A3</v>
      </c>
      <c r="AD175" s="117">
        <f>VLOOKUP(AC175,Sheet1!$B$2:$C$12,2,TRUE)</f>
        <v>8</v>
      </c>
      <c r="AE175" s="241" t="str">
        <f>VLOOKUP(E175,Sheet2!$E$9:$AE$343,26,0)</f>
        <v>A4</v>
      </c>
      <c r="AF175" s="9">
        <f>VLOOKUP(AE175,Sheet1!$B$2:$C$12,2,TRUE)</f>
        <v>7</v>
      </c>
      <c r="AG175" s="169">
        <f t="shared" si="10"/>
        <v>7.333333333333333</v>
      </c>
      <c r="AH175" s="241" t="str">
        <f>VLOOKUP(E175,'CAC DV GUI'!$C$5:$AF$401,27,0)</f>
        <v>Tốt</v>
      </c>
      <c r="AI175" s="241" t="str">
        <f>VLOOKUP(E175,'CAC DV GUI'!$C$5:$AF$401,28,0)</f>
        <v>Tốt</v>
      </c>
      <c r="AJ175" s="241">
        <f>VLOOKUP(E175,'CAC DV GUI'!$C$5:$AF$401,29,0)</f>
        <v>0</v>
      </c>
      <c r="AK175" s="117"/>
      <c r="AL175" s="117"/>
      <c r="AM175" s="117" t="str">
        <f t="shared" si="13"/>
        <v>Tốt</v>
      </c>
      <c r="AN175" s="117"/>
      <c r="AO175" s="556"/>
    </row>
    <row r="176" spans="1:41" s="2" customFormat="1" ht="24.95" customHeight="1" x14ac:dyDescent="0.25">
      <c r="A176" s="41">
        <f>IF(E176="","",SUBTOTAL(3,$E$8:E176))</f>
        <v>169</v>
      </c>
      <c r="B176" s="41">
        <f>COUNTIF($F$8:F176,F176)</f>
        <v>13</v>
      </c>
      <c r="C176" s="43" t="s">
        <v>649</v>
      </c>
      <c r="D176" s="20" t="s">
        <v>109</v>
      </c>
      <c r="E176" s="43" t="s">
        <v>469</v>
      </c>
      <c r="F176" s="55" t="s">
        <v>1015</v>
      </c>
      <c r="G176" s="55" t="s">
        <v>1014</v>
      </c>
      <c r="H176" s="15" t="s">
        <v>643</v>
      </c>
      <c r="I176" s="1" t="str">
        <f>VLOOKUP($E176,'[1]Gui chi Quynh'!$C$11:$E$397,3,0)</f>
        <v>A4</v>
      </c>
      <c r="J176" s="9">
        <f>VLOOKUP(I176,Sheet1!$B$2:$C$12,2,TRUE)</f>
        <v>7</v>
      </c>
      <c r="K176" s="1" t="s">
        <v>304</v>
      </c>
      <c r="L176" s="9">
        <f>VLOOKUP(K176,Sheet1!$B$2:$C$12,2,TRUE)</f>
        <v>7</v>
      </c>
      <c r="M176" s="1" t="str">
        <f>VLOOKUP($E176,'[3]Gui chi Quynh'!$C$11:$E$396,3,0)</f>
        <v>A3</v>
      </c>
      <c r="N176" s="9">
        <f>VLOOKUP(M176,Sheet1!$B$2:$C$12,2,TRUE)</f>
        <v>8</v>
      </c>
      <c r="O176" s="1" t="str">
        <f>VLOOKUP($E176,'[4]Gui chi Quynh'!$C$11:$E$396,3,0)</f>
        <v>A1</v>
      </c>
      <c r="P176" s="9">
        <f>VLOOKUP(O176,Sheet1!$B$2:$C$12,2,TRUE)</f>
        <v>10</v>
      </c>
      <c r="Q176" s="1" t="str">
        <f>VLOOKUP($E176,'[5]Gui chi Quynh'!$C$11:$E$394,3,0)</f>
        <v>A3</v>
      </c>
      <c r="R176" s="9">
        <f>VLOOKUP(Q176,Sheet1!$B$2:$C$12,2,TRUE)</f>
        <v>8</v>
      </c>
      <c r="S176" s="1" t="str">
        <f>VLOOKUP($E176,'[6]Gui chi Quynh'!$C$11:$E$393,3,0)</f>
        <v>A3</v>
      </c>
      <c r="T176" s="9">
        <f>VLOOKUP(S176,Sheet1!$B$2:$C$12,2,TRUE)</f>
        <v>8</v>
      </c>
      <c r="U176" s="1" t="str">
        <f>VLOOKUP($E176,'[7]Gui chi Quynh'!$C$11:$E$392,3,0)</f>
        <v>A3</v>
      </c>
      <c r="V176" s="9">
        <f>VLOOKUP(U176,Sheet1!$B$2:$C$12,2,TRUE)</f>
        <v>8</v>
      </c>
      <c r="W176" s="1" t="str">
        <f>VLOOKUP($E176,'[8]Gui chi Quynh'!$C$11:$F$391,3,0)</f>
        <v>A3</v>
      </c>
      <c r="X176" s="9">
        <f>VLOOKUP(W176,Sheet1!$B$2:$C$12,2,TRUE)</f>
        <v>8</v>
      </c>
      <c r="Y176" s="1" t="str">
        <f>VLOOKUP($E176,'[9]Gui chi Quynh'!$C$11:$E$390,3,0)</f>
        <v>A2</v>
      </c>
      <c r="Z176" s="9">
        <f>VLOOKUP(Y176,Sheet1!$B$2:$C$12,2,TRUE)</f>
        <v>9</v>
      </c>
      <c r="AA176" s="1" t="str">
        <f>VLOOKUP($E176,'[10]Gui chi Quynh'!$C$11:$E$391,3,0)</f>
        <v>A2</v>
      </c>
      <c r="AB176" s="9">
        <f>VLOOKUP(AA176,Sheet1!$B$2:$C$12,2,TRUE)</f>
        <v>9</v>
      </c>
      <c r="AC176" s="241" t="str">
        <f>VLOOKUP(E176,Sheet2!$E$9:$AE$343,24,0)</f>
        <v>A3</v>
      </c>
      <c r="AD176" s="117">
        <f>VLOOKUP(AC176,Sheet1!$B$2:$C$12,2,TRUE)</f>
        <v>8</v>
      </c>
      <c r="AE176" s="241" t="str">
        <f>VLOOKUP(E176,Sheet2!$E$9:$AE$343,26,0)</f>
        <v>A4</v>
      </c>
      <c r="AF176" s="9">
        <f>VLOOKUP(AE176,Sheet1!$B$2:$C$12,2,TRUE)</f>
        <v>7</v>
      </c>
      <c r="AG176" s="169">
        <f t="shared" si="10"/>
        <v>8.0833333333333339</v>
      </c>
      <c r="AH176" s="241" t="str">
        <f>VLOOKUP(E176,'CAC DV GUI'!$C$5:$AF$401,27,0)</f>
        <v>Tốt</v>
      </c>
      <c r="AI176" s="241" t="str">
        <f>VLOOKUP(E176,'CAC DV GUI'!$C$5:$AF$401,28,0)</f>
        <v>Tốt</v>
      </c>
      <c r="AJ176" s="241">
        <f>VLOOKUP(E176,'CAC DV GUI'!$C$5:$AF$401,29,0)</f>
        <v>0</v>
      </c>
      <c r="AK176" s="117"/>
      <c r="AL176" s="117"/>
      <c r="AM176" s="117" t="str">
        <f t="shared" si="13"/>
        <v>Tốt</v>
      </c>
      <c r="AN176" s="117"/>
      <c r="AO176" s="556"/>
    </row>
    <row r="177" spans="1:41" s="2" customFormat="1" ht="24.95" customHeight="1" x14ac:dyDescent="0.25">
      <c r="A177" s="41">
        <f>IF(E177="","",SUBTOTAL(3,$E$8:E177))</f>
        <v>170</v>
      </c>
      <c r="B177" s="41">
        <f>COUNTIF($F$8:F177,F177)</f>
        <v>14</v>
      </c>
      <c r="C177" s="43" t="s">
        <v>649</v>
      </c>
      <c r="D177" s="20" t="s">
        <v>110</v>
      </c>
      <c r="E177" s="43" t="s">
        <v>470</v>
      </c>
      <c r="F177" s="55" t="s">
        <v>1015</v>
      </c>
      <c r="G177" s="55" t="s">
        <v>1014</v>
      </c>
      <c r="H177" s="15" t="s">
        <v>643</v>
      </c>
      <c r="I177" s="1" t="str">
        <f>VLOOKUP($E177,'[1]Gui chi Quynh'!$C$11:$E$397,3,0)</f>
        <v>A4</v>
      </c>
      <c r="J177" s="9">
        <f>VLOOKUP(I177,Sheet1!$B$2:$C$12,2,TRUE)</f>
        <v>7</v>
      </c>
      <c r="K177" s="1" t="s">
        <v>304</v>
      </c>
      <c r="L177" s="9">
        <f>VLOOKUP(K177,Sheet1!$B$2:$C$12,2,TRUE)</f>
        <v>7</v>
      </c>
      <c r="M177" s="1" t="str">
        <f>VLOOKUP($E177,'[3]Gui chi Quynh'!$C$11:$E$396,3,0)</f>
        <v>A4</v>
      </c>
      <c r="N177" s="9">
        <f>VLOOKUP(M177,Sheet1!$B$2:$C$12,2,TRUE)</f>
        <v>7</v>
      </c>
      <c r="O177" s="1" t="str">
        <f>VLOOKUP($E177,'[4]Gui chi Quynh'!$C$11:$E$396,3,0)</f>
        <v>A4</v>
      </c>
      <c r="P177" s="9">
        <f>VLOOKUP(O177,Sheet1!$B$2:$C$12,2,TRUE)</f>
        <v>7</v>
      </c>
      <c r="Q177" s="1" t="str">
        <f>VLOOKUP($E177,'[5]Gui chi Quynh'!$C$11:$E$394,3,0)</f>
        <v>A4</v>
      </c>
      <c r="R177" s="9">
        <f>VLOOKUP(Q177,Sheet1!$B$2:$C$12,2,TRUE)</f>
        <v>7</v>
      </c>
      <c r="S177" s="1" t="str">
        <f>VLOOKUP($E177,'[6]Gui chi Quynh'!$C$11:$E$393,3,0)</f>
        <v>A4</v>
      </c>
      <c r="T177" s="9">
        <f>VLOOKUP(S177,Sheet1!$B$2:$C$12,2,TRUE)</f>
        <v>7</v>
      </c>
      <c r="U177" s="1" t="str">
        <f>VLOOKUP($E177,'[7]Gui chi Quynh'!$C$11:$E$392,3,0)</f>
        <v>A4</v>
      </c>
      <c r="V177" s="9">
        <f>VLOOKUP(U177,Sheet1!$B$2:$C$12,2,TRUE)</f>
        <v>7</v>
      </c>
      <c r="W177" s="1" t="str">
        <f>VLOOKUP($E177,'[8]Gui chi Quynh'!$C$11:$F$391,3,0)</f>
        <v>A4</v>
      </c>
      <c r="X177" s="9">
        <f>VLOOKUP(W177,Sheet1!$B$2:$C$12,2,TRUE)</f>
        <v>7</v>
      </c>
      <c r="Y177" s="1" t="str">
        <f>VLOOKUP($E177,'[9]Gui chi Quynh'!$C$11:$E$390,3,0)</f>
        <v>A3</v>
      </c>
      <c r="Z177" s="9">
        <f>VLOOKUP(Y177,Sheet1!$B$2:$C$12,2,TRUE)</f>
        <v>8</v>
      </c>
      <c r="AA177" s="1" t="str">
        <f>VLOOKUP($E177,'[10]Gui chi Quynh'!$C$11:$E$391,3,0)</f>
        <v>A2</v>
      </c>
      <c r="AB177" s="9">
        <f>VLOOKUP(AA177,Sheet1!$B$2:$C$12,2,TRUE)</f>
        <v>9</v>
      </c>
      <c r="AC177" s="241" t="str">
        <f>VLOOKUP(E177,Sheet2!$E$9:$AE$343,24,0)</f>
        <v>A4</v>
      </c>
      <c r="AD177" s="117">
        <f>VLOOKUP(AC177,Sheet1!$B$2:$C$12,2,TRUE)</f>
        <v>7</v>
      </c>
      <c r="AE177" s="241" t="str">
        <f>VLOOKUP(E177,Sheet2!$E$9:$AE$343,26,0)</f>
        <v>A3</v>
      </c>
      <c r="AF177" s="9">
        <f>VLOOKUP(AE177,Sheet1!$B$2:$C$12,2,TRUE)</f>
        <v>8</v>
      </c>
      <c r="AG177" s="169">
        <f t="shared" si="10"/>
        <v>7.333333333333333</v>
      </c>
      <c r="AH177" s="241" t="str">
        <f>VLOOKUP(E177,'CAC DV GUI'!$C$5:$AF$401,27,0)</f>
        <v>Tốt</v>
      </c>
      <c r="AI177" s="241" t="str">
        <f>VLOOKUP(E177,'CAC DV GUI'!$C$5:$AF$401,28,0)</f>
        <v>Tốt</v>
      </c>
      <c r="AJ177" s="241">
        <f>VLOOKUP(E177,'CAC DV GUI'!$C$5:$AF$401,29,0)</f>
        <v>0</v>
      </c>
      <c r="AK177" s="117"/>
      <c r="AL177" s="117"/>
      <c r="AM177" s="117" t="str">
        <f t="shared" si="13"/>
        <v>Tốt</v>
      </c>
      <c r="AN177" s="117"/>
      <c r="AO177" s="556"/>
    </row>
    <row r="178" spans="1:41" s="2" customFormat="1" ht="24.95" customHeight="1" x14ac:dyDescent="0.25">
      <c r="A178" s="41">
        <f>IF(E178="","",SUBTOTAL(3,$E$8:E178))</f>
        <v>171</v>
      </c>
      <c r="B178" s="41">
        <f>COUNTIF($F$8:F178,F178)</f>
        <v>15</v>
      </c>
      <c r="C178" s="43" t="s">
        <v>649</v>
      </c>
      <c r="D178" s="20" t="s">
        <v>82</v>
      </c>
      <c r="E178" s="43" t="s">
        <v>471</v>
      </c>
      <c r="F178" s="55" t="s">
        <v>1015</v>
      </c>
      <c r="G178" s="55" t="s">
        <v>1014</v>
      </c>
      <c r="H178" s="15" t="s">
        <v>643</v>
      </c>
      <c r="I178" s="1" t="str">
        <f>VLOOKUP($E178,'[1]Gui chi Quynh'!$C$11:$E$397,3,0)</f>
        <v>A4</v>
      </c>
      <c r="J178" s="9">
        <f>VLOOKUP(I178,Sheet1!$B$2:$C$12,2,TRUE)</f>
        <v>7</v>
      </c>
      <c r="K178" s="1" t="s">
        <v>304</v>
      </c>
      <c r="L178" s="9">
        <f>VLOOKUP(K178,Sheet1!$B$2:$C$12,2,TRUE)</f>
        <v>7</v>
      </c>
      <c r="M178" s="1" t="str">
        <f>VLOOKUP($E178,'[3]Gui chi Quynh'!$C$11:$E$396,3,0)</f>
        <v>A4</v>
      </c>
      <c r="N178" s="9">
        <f>VLOOKUP(M178,Sheet1!$B$2:$C$12,2,TRUE)</f>
        <v>7</v>
      </c>
      <c r="O178" s="1" t="str">
        <f>VLOOKUP($E178,'[4]Gui chi Quynh'!$C$11:$E$396,3,0)</f>
        <v>A4</v>
      </c>
      <c r="P178" s="9">
        <f>VLOOKUP(O178,Sheet1!$B$2:$C$12,2,TRUE)</f>
        <v>7</v>
      </c>
      <c r="Q178" s="1" t="str">
        <f>VLOOKUP($E178,'[5]Gui chi Quynh'!$C$11:$E$394,3,0)</f>
        <v>A4</v>
      </c>
      <c r="R178" s="9">
        <f>VLOOKUP(Q178,Sheet1!$B$2:$C$12,2,TRUE)</f>
        <v>7</v>
      </c>
      <c r="S178" s="1" t="str">
        <f>VLOOKUP($E178,'[6]Gui chi Quynh'!$C$11:$E$393,3,0)</f>
        <v>A4</v>
      </c>
      <c r="T178" s="9">
        <f>VLOOKUP(S178,Sheet1!$B$2:$C$12,2,TRUE)</f>
        <v>7</v>
      </c>
      <c r="U178" s="1" t="str">
        <f>VLOOKUP($E178,'[7]Gui chi Quynh'!$C$11:$E$392,3,0)</f>
        <v>A3</v>
      </c>
      <c r="V178" s="9">
        <f>VLOOKUP(U178,Sheet1!$B$2:$C$12,2,TRUE)</f>
        <v>8</v>
      </c>
      <c r="W178" s="1" t="str">
        <f>VLOOKUP($E178,'[8]Gui chi Quynh'!$C$11:$F$391,3,0)</f>
        <v>A4</v>
      </c>
      <c r="X178" s="9">
        <f>VLOOKUP(W178,Sheet1!$B$2:$C$12,2,TRUE)</f>
        <v>7</v>
      </c>
      <c r="Y178" s="1" t="str">
        <f>VLOOKUP($E178,'[9]Gui chi Quynh'!$C$11:$E$390,3,0)</f>
        <v>A4</v>
      </c>
      <c r="Z178" s="9">
        <f>VLOOKUP(Y178,Sheet1!$B$2:$C$12,2,TRUE)</f>
        <v>7</v>
      </c>
      <c r="AA178" s="1" t="str">
        <f>VLOOKUP($E178,'[10]Gui chi Quynh'!$C$11:$E$391,3,0)</f>
        <v>A4</v>
      </c>
      <c r="AB178" s="9">
        <f>VLOOKUP(AA178,Sheet1!$B$2:$C$12,2,TRUE)</f>
        <v>7</v>
      </c>
      <c r="AC178" s="241" t="str">
        <f>VLOOKUP(E178,Sheet2!$E$9:$AE$343,24,0)</f>
        <v>A4</v>
      </c>
      <c r="AD178" s="117">
        <f>VLOOKUP(AC178,Sheet1!$B$2:$C$12,2,TRUE)</f>
        <v>7</v>
      </c>
      <c r="AE178" s="241" t="str">
        <f>VLOOKUP(E178,Sheet2!$E$9:$AE$343,26,0)</f>
        <v>A4</v>
      </c>
      <c r="AF178" s="9">
        <f>VLOOKUP(AE178,Sheet1!$B$2:$C$12,2,TRUE)</f>
        <v>7</v>
      </c>
      <c r="AG178" s="169">
        <f t="shared" si="10"/>
        <v>7.083333333333333</v>
      </c>
      <c r="AH178" s="241" t="str">
        <f>VLOOKUP(E178,'CAC DV GUI'!$C$5:$AF$401,27,0)</f>
        <v>Tốt</v>
      </c>
      <c r="AI178" s="241" t="str">
        <f>VLOOKUP(E178,'CAC DV GUI'!$C$5:$AF$401,28,0)</f>
        <v>Tốt</v>
      </c>
      <c r="AJ178" s="241">
        <f>VLOOKUP(E178,'CAC DV GUI'!$C$5:$AF$401,29,0)</f>
        <v>0</v>
      </c>
      <c r="AK178" s="117"/>
      <c r="AL178" s="117"/>
      <c r="AM178" s="117" t="str">
        <f t="shared" si="13"/>
        <v>Tốt</v>
      </c>
      <c r="AN178" s="117"/>
      <c r="AO178" s="556"/>
    </row>
    <row r="179" spans="1:41" s="2" customFormat="1" ht="24.95" customHeight="1" x14ac:dyDescent="0.25">
      <c r="A179" s="41">
        <f>IF(E179="","",SUBTOTAL(3,$E$8:E179))</f>
        <v>172</v>
      </c>
      <c r="B179" s="41">
        <f>COUNTIF($F$8:F179,F179)</f>
        <v>16</v>
      </c>
      <c r="C179" s="43" t="s">
        <v>649</v>
      </c>
      <c r="D179" s="20" t="s">
        <v>111</v>
      </c>
      <c r="E179" s="43" t="s">
        <v>461</v>
      </c>
      <c r="F179" s="55" t="s">
        <v>1015</v>
      </c>
      <c r="G179" s="55" t="s">
        <v>1014</v>
      </c>
      <c r="H179" s="15" t="s">
        <v>643</v>
      </c>
      <c r="I179" s="1" t="str">
        <f>VLOOKUP($E179,'[1]Gui chi Quynh'!$C$11:$E$397,3,0)</f>
        <v>A4</v>
      </c>
      <c r="J179" s="9">
        <f>VLOOKUP(I179,Sheet1!$B$2:$C$12,2,TRUE)</f>
        <v>7</v>
      </c>
      <c r="K179" s="1" t="s">
        <v>304</v>
      </c>
      <c r="L179" s="9">
        <f>VLOOKUP(K179,Sheet1!$B$2:$C$12,2,TRUE)</f>
        <v>7</v>
      </c>
      <c r="M179" s="1" t="str">
        <f>VLOOKUP($E179,'[3]Gui chi Quynh'!$C$11:$E$396,3,0)</f>
        <v>A4</v>
      </c>
      <c r="N179" s="9">
        <f>VLOOKUP(M179,Sheet1!$B$2:$C$12,2,TRUE)</f>
        <v>7</v>
      </c>
      <c r="O179" s="1" t="str">
        <f>VLOOKUP($E179,'[4]Gui chi Quynh'!$C$11:$E$396,3,0)</f>
        <v>A4</v>
      </c>
      <c r="P179" s="9">
        <f>VLOOKUP(O179,Sheet1!$B$2:$C$12,2,TRUE)</f>
        <v>7</v>
      </c>
      <c r="Q179" s="1" t="str">
        <f>VLOOKUP($E179,'[5]Gui chi Quynh'!$C$11:$E$394,3,0)</f>
        <v>A4</v>
      </c>
      <c r="R179" s="9">
        <f>VLOOKUP(Q179,Sheet1!$B$2:$C$12,2,TRUE)</f>
        <v>7</v>
      </c>
      <c r="S179" s="1" t="str">
        <f>VLOOKUP($E179,'[6]Gui chi Quynh'!$C$11:$E$393,3,0)</f>
        <v>A4</v>
      </c>
      <c r="T179" s="9">
        <f>VLOOKUP(S179,Sheet1!$B$2:$C$12,2,TRUE)</f>
        <v>7</v>
      </c>
      <c r="U179" s="1" t="str">
        <f>VLOOKUP($E179,'[7]Gui chi Quynh'!$C$11:$E$392,3,0)</f>
        <v>A4</v>
      </c>
      <c r="V179" s="9">
        <f>VLOOKUP(U179,Sheet1!$B$2:$C$12,2,TRUE)</f>
        <v>7</v>
      </c>
      <c r="W179" s="1" t="str">
        <f>VLOOKUP($E179,'[8]Gui chi Quynh'!$C$11:$F$391,3,0)</f>
        <v>A4</v>
      </c>
      <c r="X179" s="9">
        <f>VLOOKUP(W179,Sheet1!$B$2:$C$12,2,TRUE)</f>
        <v>7</v>
      </c>
      <c r="Y179" s="1" t="str">
        <f>VLOOKUP($E179,'[9]Gui chi Quynh'!$C$11:$E$390,3,0)</f>
        <v>C1</v>
      </c>
      <c r="Z179" s="9">
        <f>VLOOKUP(Y179,Sheet1!$B$2:$C$12,2,TRUE)</f>
        <v>4</v>
      </c>
      <c r="AA179" s="1" t="str">
        <f>VLOOKUP($E179,'[10]Gui chi Quynh'!$C$11:$E$391,3,0)</f>
        <v>A4</v>
      </c>
      <c r="AB179" s="9">
        <f>VLOOKUP(AA179,Sheet1!$B$2:$C$12,2,TRUE)</f>
        <v>7</v>
      </c>
      <c r="AC179" s="241" t="str">
        <f>VLOOKUP(E179,Sheet2!$E$9:$AE$343,24,0)</f>
        <v>A4</v>
      </c>
      <c r="AD179" s="117">
        <f>VLOOKUP(AC179,Sheet1!$B$2:$C$12,2,TRUE)</f>
        <v>7</v>
      </c>
      <c r="AE179" s="241" t="str">
        <f>VLOOKUP(E179,Sheet2!$E$9:$AE$343,26,0)</f>
        <v>A4</v>
      </c>
      <c r="AF179" s="9">
        <f>VLOOKUP(AE179,Sheet1!$B$2:$C$12,2,TRUE)</f>
        <v>7</v>
      </c>
      <c r="AG179" s="169">
        <f t="shared" si="10"/>
        <v>6.75</v>
      </c>
      <c r="AH179" s="241" t="str">
        <f>VLOOKUP(E179,'CAC DV GUI'!$C$5:$AF$401,27,0)</f>
        <v>Tốt</v>
      </c>
      <c r="AI179" s="241" t="str">
        <f>VLOOKUP(E179,'CAC DV GUI'!$C$5:$AF$401,28,0)</f>
        <v>Tốt</v>
      </c>
      <c r="AJ179" s="241">
        <f>VLOOKUP(E179,'CAC DV GUI'!$C$5:$AF$401,29,0)</f>
        <v>0</v>
      </c>
      <c r="AK179" s="117"/>
      <c r="AL179" s="117"/>
      <c r="AM179" s="117" t="str">
        <f t="shared" si="13"/>
        <v>Tốt</v>
      </c>
      <c r="AN179" s="117"/>
      <c r="AO179" s="556"/>
    </row>
    <row r="180" spans="1:41" s="2" customFormat="1" ht="24.95" customHeight="1" x14ac:dyDescent="0.25">
      <c r="A180" s="41">
        <f>IF(E180="","",SUBTOTAL(3,$E$8:E180))</f>
        <v>173</v>
      </c>
      <c r="B180" s="41">
        <f>COUNTIF($F$8:F180,F180)</f>
        <v>17</v>
      </c>
      <c r="C180" s="43" t="s">
        <v>649</v>
      </c>
      <c r="D180" s="20" t="s">
        <v>113</v>
      </c>
      <c r="E180" s="43" t="s">
        <v>472</v>
      </c>
      <c r="F180" s="55" t="s">
        <v>1015</v>
      </c>
      <c r="G180" s="55" t="s">
        <v>1014</v>
      </c>
      <c r="H180" s="15" t="s">
        <v>643</v>
      </c>
      <c r="I180" s="1" t="str">
        <f>VLOOKUP($E180,'[1]Gui chi Quynh'!$C$11:$E$397,3,0)</f>
        <v>A3</v>
      </c>
      <c r="J180" s="9">
        <f>VLOOKUP(I180,Sheet1!$B$2:$C$12,2,TRUE)</f>
        <v>8</v>
      </c>
      <c r="K180" s="1" t="s">
        <v>304</v>
      </c>
      <c r="L180" s="9">
        <f>VLOOKUP(K180,Sheet1!$B$2:$C$12,2,TRUE)</f>
        <v>7</v>
      </c>
      <c r="M180" s="1" t="str">
        <f>VLOOKUP($E180,'[3]Gui chi Quynh'!$C$11:$E$396,3,0)</f>
        <v>A3</v>
      </c>
      <c r="N180" s="9">
        <f>VLOOKUP(M180,Sheet1!$B$2:$C$12,2,TRUE)</f>
        <v>8</v>
      </c>
      <c r="O180" s="1" t="str">
        <f>VLOOKUP($E180,'[4]Gui chi Quynh'!$C$11:$E$396,3,0)</f>
        <v>A3</v>
      </c>
      <c r="P180" s="9">
        <f>VLOOKUP(O180,Sheet1!$B$2:$C$12,2,TRUE)</f>
        <v>8</v>
      </c>
      <c r="Q180" s="1" t="str">
        <f>VLOOKUP($E180,'[5]Gui chi Quynh'!$C$11:$E$394,3,0)</f>
        <v>A2</v>
      </c>
      <c r="R180" s="9">
        <f>VLOOKUP(Q180,Sheet1!$B$2:$C$12,2,TRUE)</f>
        <v>9</v>
      </c>
      <c r="S180" s="1" t="str">
        <f>VLOOKUP($E180,'[6]Gui chi Quynh'!$C$11:$E$393,3,0)</f>
        <v>A4</v>
      </c>
      <c r="T180" s="9">
        <f>VLOOKUP(S180,Sheet1!$B$2:$C$12,2,TRUE)</f>
        <v>7</v>
      </c>
      <c r="U180" s="1" t="str">
        <f>VLOOKUP($E180,'[7]Gui chi Quynh'!$C$11:$E$392,3,0)</f>
        <v>A3</v>
      </c>
      <c r="V180" s="9">
        <f>VLOOKUP(U180,Sheet1!$B$2:$C$12,2,TRUE)</f>
        <v>8</v>
      </c>
      <c r="W180" s="1" t="str">
        <f>VLOOKUP($E180,'[8]Gui chi Quynh'!$C$11:$F$391,3,0)</f>
        <v>A4</v>
      </c>
      <c r="X180" s="9">
        <f>VLOOKUP(W180,Sheet1!$B$2:$C$12,2,TRUE)</f>
        <v>7</v>
      </c>
      <c r="Y180" s="1" t="str">
        <f>VLOOKUP($E180,'[9]Gui chi Quynh'!$C$11:$E$390,3,0)</f>
        <v>A3</v>
      </c>
      <c r="Z180" s="9">
        <f>VLOOKUP(Y180,Sheet1!$B$2:$C$12,2,TRUE)</f>
        <v>8</v>
      </c>
      <c r="AA180" s="1" t="str">
        <f>VLOOKUP($E180,'[10]Gui chi Quynh'!$C$11:$E$391,3,0)</f>
        <v>A2</v>
      </c>
      <c r="AB180" s="9">
        <f>VLOOKUP(AA180,Sheet1!$B$2:$C$12,2,TRUE)</f>
        <v>9</v>
      </c>
      <c r="AC180" s="241" t="str">
        <f>VLOOKUP(E180,Sheet2!$E$9:$AE$343,24,0)</f>
        <v>A3</v>
      </c>
      <c r="AD180" s="117">
        <f>VLOOKUP(AC180,Sheet1!$B$2:$C$12,2,TRUE)</f>
        <v>8</v>
      </c>
      <c r="AE180" s="241" t="str">
        <f>VLOOKUP(E180,Sheet2!$E$9:$AE$343,26,0)</f>
        <v>A3</v>
      </c>
      <c r="AF180" s="9">
        <f>VLOOKUP(AE180,Sheet1!$B$2:$C$12,2,TRUE)</f>
        <v>8</v>
      </c>
      <c r="AG180" s="169">
        <f t="shared" si="10"/>
        <v>7.916666666666667</v>
      </c>
      <c r="AH180" s="241" t="str">
        <f>VLOOKUP(E180,'CAC DV GUI'!$C$5:$AF$401,27,0)</f>
        <v>Tốt</v>
      </c>
      <c r="AI180" s="241" t="str">
        <f>VLOOKUP(E180,'CAC DV GUI'!$C$5:$AF$401,28,0)</f>
        <v>Tốt</v>
      </c>
      <c r="AJ180" s="241">
        <f>VLOOKUP(E180,'CAC DV GUI'!$C$5:$AF$401,29,0)</f>
        <v>0</v>
      </c>
      <c r="AK180" s="117"/>
      <c r="AL180" s="117"/>
      <c r="AM180" s="117" t="str">
        <f t="shared" si="13"/>
        <v>Tốt</v>
      </c>
      <c r="AN180" s="117"/>
      <c r="AO180" s="556"/>
    </row>
    <row r="181" spans="1:41" s="2" customFormat="1" ht="24.95" customHeight="1" x14ac:dyDescent="0.25">
      <c r="A181" s="41">
        <f>IF(E181="","",SUBTOTAL(3,$E$8:E181))</f>
        <v>174</v>
      </c>
      <c r="B181" s="41">
        <f>COUNTIF($F$8:F181,F181)</f>
        <v>18</v>
      </c>
      <c r="C181" s="43" t="s">
        <v>648</v>
      </c>
      <c r="D181" s="20" t="s">
        <v>114</v>
      </c>
      <c r="E181" s="43" t="s">
        <v>473</v>
      </c>
      <c r="F181" s="55" t="s">
        <v>1015</v>
      </c>
      <c r="G181" s="55" t="s">
        <v>1014</v>
      </c>
      <c r="H181" s="15" t="s">
        <v>643</v>
      </c>
      <c r="I181" s="1" t="str">
        <f>VLOOKUP($E181,'[1]Gui chi Quynh'!$C$11:$E$397,3,0)</f>
        <v>A4</v>
      </c>
      <c r="J181" s="9">
        <f>VLOOKUP(I181,Sheet1!$B$2:$C$12,2,TRUE)</f>
        <v>7</v>
      </c>
      <c r="K181" s="1" t="s">
        <v>304</v>
      </c>
      <c r="L181" s="9">
        <f>VLOOKUP(K181,Sheet1!$B$2:$C$12,2,TRUE)</f>
        <v>7</v>
      </c>
      <c r="M181" s="1" t="str">
        <f>VLOOKUP($E181,'[3]Gui chi Quynh'!$C$11:$E$396,3,0)</f>
        <v>A4</v>
      </c>
      <c r="N181" s="9">
        <f>VLOOKUP(M181,Sheet1!$B$2:$C$12,2,TRUE)</f>
        <v>7</v>
      </c>
      <c r="O181" s="1" t="str">
        <f>VLOOKUP($E181,'[4]Gui chi Quynh'!$C$11:$E$396,3,0)</f>
        <v>A4</v>
      </c>
      <c r="P181" s="9">
        <f>VLOOKUP(O181,Sheet1!$B$2:$C$12,2,TRUE)</f>
        <v>7</v>
      </c>
      <c r="Q181" s="1" t="str">
        <f>VLOOKUP($E181,'[5]Gui chi Quynh'!$C$11:$E$394,3,0)</f>
        <v>B1</v>
      </c>
      <c r="R181" s="9">
        <f>VLOOKUP(Q181,Sheet1!$B$2:$C$12,2,TRUE)</f>
        <v>6</v>
      </c>
      <c r="S181" s="1" t="str">
        <f>VLOOKUP($E181,'[6]Gui chi Quynh'!$C$11:$E$393,3,0)</f>
        <v>A4</v>
      </c>
      <c r="T181" s="9">
        <f>VLOOKUP(S181,Sheet1!$B$2:$C$12,2,TRUE)</f>
        <v>7</v>
      </c>
      <c r="U181" s="1" t="str">
        <f>VLOOKUP($E181,'[7]Gui chi Quynh'!$C$11:$E$392,3,0)</f>
        <v>A4</v>
      </c>
      <c r="V181" s="9">
        <f>VLOOKUP(U181,Sheet1!$B$2:$C$12,2,TRUE)</f>
        <v>7</v>
      </c>
      <c r="W181" s="1" t="str">
        <f>VLOOKUP($E181,'[8]Gui chi Quynh'!$C$11:$F$391,3,0)</f>
        <v>A4</v>
      </c>
      <c r="X181" s="9">
        <f>VLOOKUP(W181,Sheet1!$B$2:$C$12,2,TRUE)</f>
        <v>7</v>
      </c>
      <c r="Y181" s="1" t="str">
        <f>VLOOKUP($E181,'[9]Gui chi Quynh'!$C$11:$E$390,3,0)</f>
        <v>A4</v>
      </c>
      <c r="Z181" s="9">
        <f>VLOOKUP(Y181,Sheet1!$B$2:$C$12,2,TRUE)</f>
        <v>7</v>
      </c>
      <c r="AA181" s="1" t="str">
        <f>VLOOKUP($E181,'[10]Gui chi Quynh'!$C$11:$E$391,3,0)</f>
        <v>A4</v>
      </c>
      <c r="AB181" s="9">
        <f>VLOOKUP(AA181,Sheet1!$B$2:$C$12,2,TRUE)</f>
        <v>7</v>
      </c>
      <c r="AC181" s="241" t="str">
        <f>VLOOKUP(E181,Sheet2!$E$9:$AE$343,24,0)</f>
        <v>A4</v>
      </c>
      <c r="AD181" s="117">
        <f>VLOOKUP(AC181,Sheet1!$B$2:$C$12,2,TRUE)</f>
        <v>7</v>
      </c>
      <c r="AE181" s="241" t="str">
        <f>VLOOKUP(E181,Sheet2!$E$9:$AE$343,26,0)</f>
        <v>A4</v>
      </c>
      <c r="AF181" s="9">
        <f>VLOOKUP(AE181,Sheet1!$B$2:$C$12,2,TRUE)</f>
        <v>7</v>
      </c>
      <c r="AG181" s="169">
        <f t="shared" si="10"/>
        <v>6.916666666666667</v>
      </c>
      <c r="AH181" s="241" t="str">
        <f>VLOOKUP(E181,'CAC DV GUI'!$C$5:$AF$401,27,0)</f>
        <v>Tốt</v>
      </c>
      <c r="AI181" s="241" t="str">
        <f>VLOOKUP(E181,'CAC DV GUI'!$C$5:$AF$401,28,0)</f>
        <v>Tốt</v>
      </c>
      <c r="AJ181" s="241">
        <f>VLOOKUP(E181,'CAC DV GUI'!$C$5:$AF$401,29,0)</f>
        <v>0</v>
      </c>
      <c r="AK181" s="117"/>
      <c r="AL181" s="117"/>
      <c r="AM181" s="117" t="str">
        <f t="shared" si="13"/>
        <v>Tốt</v>
      </c>
      <c r="AN181" s="117"/>
      <c r="AO181" s="556"/>
    </row>
    <row r="182" spans="1:41" s="2" customFormat="1" ht="24.95" customHeight="1" x14ac:dyDescent="0.25">
      <c r="A182" s="41">
        <f>IF(E182="","",SUBTOTAL(3,$E$8:E182))</f>
        <v>175</v>
      </c>
      <c r="B182" s="41">
        <f>COUNTIF($F$8:F182,F182)</f>
        <v>19</v>
      </c>
      <c r="C182" s="43" t="s">
        <v>649</v>
      </c>
      <c r="D182" s="20" t="s">
        <v>115</v>
      </c>
      <c r="E182" s="43" t="s">
        <v>474</v>
      </c>
      <c r="F182" s="55" t="s">
        <v>1015</v>
      </c>
      <c r="G182" s="55" t="s">
        <v>1014</v>
      </c>
      <c r="H182" s="15" t="s">
        <v>643</v>
      </c>
      <c r="I182" s="1" t="str">
        <f>VLOOKUP($E182,'[1]Gui chi Quynh'!$C$11:$E$397,3,0)</f>
        <v>A4</v>
      </c>
      <c r="J182" s="9">
        <f>VLOOKUP(I182,Sheet1!$B$2:$C$12,2,TRUE)</f>
        <v>7</v>
      </c>
      <c r="K182" s="1" t="s">
        <v>304</v>
      </c>
      <c r="L182" s="9">
        <f>VLOOKUP(K182,Sheet1!$B$2:$C$12,2,TRUE)</f>
        <v>7</v>
      </c>
      <c r="M182" s="1" t="str">
        <f>VLOOKUP($E182,'[3]Gui chi Quynh'!$C$11:$E$396,3,0)</f>
        <v>A4</v>
      </c>
      <c r="N182" s="9">
        <f>VLOOKUP(M182,Sheet1!$B$2:$C$12,2,TRUE)</f>
        <v>7</v>
      </c>
      <c r="O182" s="1" t="str">
        <f>VLOOKUP($E182,'[4]Gui chi Quynh'!$C$11:$E$396,3,0)</f>
        <v>A3</v>
      </c>
      <c r="P182" s="9">
        <f>VLOOKUP(O182,Sheet1!$B$2:$C$12,2,TRUE)</f>
        <v>8</v>
      </c>
      <c r="Q182" s="1" t="str">
        <f>VLOOKUP($E182,'[5]Gui chi Quynh'!$C$11:$E$394,3,0)</f>
        <v>A3</v>
      </c>
      <c r="R182" s="9">
        <f>VLOOKUP(Q182,Sheet1!$B$2:$C$12,2,TRUE)</f>
        <v>8</v>
      </c>
      <c r="S182" s="1" t="str">
        <f>VLOOKUP($E182,'[6]Gui chi Quynh'!$C$11:$E$393,3,0)</f>
        <v>A3</v>
      </c>
      <c r="T182" s="9">
        <f>VLOOKUP(S182,Sheet1!$B$2:$C$12,2,TRUE)</f>
        <v>8</v>
      </c>
      <c r="U182" s="1" t="str">
        <f>VLOOKUP($E182,'[7]Gui chi Quynh'!$C$11:$E$392,3,0)</f>
        <v>A3</v>
      </c>
      <c r="V182" s="9">
        <f>VLOOKUP(U182,Sheet1!$B$2:$C$12,2,TRUE)</f>
        <v>8</v>
      </c>
      <c r="W182" s="1" t="str">
        <f>VLOOKUP($E182,'[8]Gui chi Quynh'!$C$11:$F$391,3,0)</f>
        <v>A4</v>
      </c>
      <c r="X182" s="9">
        <f>VLOOKUP(W182,Sheet1!$B$2:$C$12,2,TRUE)</f>
        <v>7</v>
      </c>
      <c r="Y182" s="1" t="str">
        <f>VLOOKUP($E182,'[9]Gui chi Quynh'!$C$11:$E$390,3,0)</f>
        <v>A3</v>
      </c>
      <c r="Z182" s="9">
        <f>VLOOKUP(Y182,Sheet1!$B$2:$C$12,2,TRUE)</f>
        <v>8</v>
      </c>
      <c r="AA182" s="1" t="str">
        <f>VLOOKUP($E182,'[10]Gui chi Quynh'!$C$11:$E$391,3,0)</f>
        <v>A3</v>
      </c>
      <c r="AB182" s="9">
        <f>VLOOKUP(AA182,Sheet1!$B$2:$C$12,2,TRUE)</f>
        <v>8</v>
      </c>
      <c r="AC182" s="241" t="str">
        <f>VLOOKUP(E182,Sheet2!$E$9:$AE$343,24,0)</f>
        <v>A4</v>
      </c>
      <c r="AD182" s="117">
        <f>VLOOKUP(AC182,Sheet1!$B$2:$C$12,2,TRUE)</f>
        <v>7</v>
      </c>
      <c r="AE182" s="241" t="str">
        <f>VLOOKUP(E182,Sheet2!$E$9:$AE$343,26,0)</f>
        <v>A3</v>
      </c>
      <c r="AF182" s="9">
        <f>VLOOKUP(AE182,Sheet1!$B$2:$C$12,2,TRUE)</f>
        <v>8</v>
      </c>
      <c r="AG182" s="169">
        <f t="shared" si="10"/>
        <v>7.583333333333333</v>
      </c>
      <c r="AH182" s="241" t="str">
        <f>VLOOKUP(E182,'CAC DV GUI'!$C$5:$AF$401,27,0)</f>
        <v>Tốt</v>
      </c>
      <c r="AI182" s="241" t="str">
        <f>VLOOKUP(E182,'CAC DV GUI'!$C$5:$AF$401,28,0)</f>
        <v>Tốt</v>
      </c>
      <c r="AJ182" s="241">
        <f>VLOOKUP(E182,'CAC DV GUI'!$C$5:$AF$401,29,0)</f>
        <v>0</v>
      </c>
      <c r="AK182" s="117"/>
      <c r="AL182" s="117"/>
      <c r="AM182" s="117" t="str">
        <f t="shared" si="13"/>
        <v>Tốt</v>
      </c>
      <c r="AN182" s="117"/>
      <c r="AO182" s="556"/>
    </row>
    <row r="183" spans="1:41" s="2" customFormat="1" ht="24.95" customHeight="1" x14ac:dyDescent="0.25">
      <c r="A183" s="41">
        <f>IF(E183="","",SUBTOTAL(3,$E$8:E183))</f>
        <v>176</v>
      </c>
      <c r="B183" s="41">
        <f>COUNTIF($F$8:F183,F183)</f>
        <v>20</v>
      </c>
      <c r="C183" s="43" t="s">
        <v>648</v>
      </c>
      <c r="D183" s="20" t="s">
        <v>117</v>
      </c>
      <c r="E183" s="43" t="s">
        <v>476</v>
      </c>
      <c r="F183" s="55" t="s">
        <v>1015</v>
      </c>
      <c r="G183" s="55" t="s">
        <v>1014</v>
      </c>
      <c r="H183" s="15" t="s">
        <v>643</v>
      </c>
      <c r="I183" s="1" t="str">
        <f>VLOOKUP($E183,'[1]Gui chi Quynh'!$C$11:$E$397,3,0)</f>
        <v>A2</v>
      </c>
      <c r="J183" s="9">
        <f>VLOOKUP(I183,Sheet1!$B$2:$C$12,2,TRUE)</f>
        <v>9</v>
      </c>
      <c r="K183" s="1" t="s">
        <v>304</v>
      </c>
      <c r="L183" s="9">
        <f>VLOOKUP(K183,Sheet1!$B$2:$C$12,2,TRUE)</f>
        <v>7</v>
      </c>
      <c r="M183" s="1" t="str">
        <f>VLOOKUP($E183,'[3]Gui chi Quynh'!$C$11:$E$396,3,0)</f>
        <v>A3</v>
      </c>
      <c r="N183" s="9">
        <f>VLOOKUP(M183,Sheet1!$B$2:$C$12,2,TRUE)</f>
        <v>8</v>
      </c>
      <c r="O183" s="1" t="str">
        <f>VLOOKUP($E183,'[4]Gui chi Quynh'!$C$11:$E$396,3,0)</f>
        <v>A4</v>
      </c>
      <c r="P183" s="9">
        <f>VLOOKUP(O183,Sheet1!$B$2:$C$12,2,TRUE)</f>
        <v>7</v>
      </c>
      <c r="Q183" s="1" t="str">
        <f>VLOOKUP($E183,'[5]Gui chi Quynh'!$C$11:$E$394,3,0)</f>
        <v>A3</v>
      </c>
      <c r="R183" s="9">
        <f>VLOOKUP(Q183,Sheet1!$B$2:$C$12,2,TRUE)</f>
        <v>8</v>
      </c>
      <c r="S183" s="1" t="str">
        <f>VLOOKUP($E183,'[6]Gui chi Quynh'!$C$11:$E$393,3,0)</f>
        <v>A3</v>
      </c>
      <c r="T183" s="9">
        <f>VLOOKUP(S183,Sheet1!$B$2:$C$12,2,TRUE)</f>
        <v>8</v>
      </c>
      <c r="U183" s="1" t="str">
        <f>VLOOKUP($E183,'[7]Gui chi Quynh'!$C$11:$E$392,3,0)</f>
        <v>A2</v>
      </c>
      <c r="V183" s="9">
        <f>VLOOKUP(U183,Sheet1!$B$2:$C$12,2,TRUE)</f>
        <v>9</v>
      </c>
      <c r="W183" s="1" t="str">
        <f>VLOOKUP($E183,'[8]Gui chi Quynh'!$C$11:$F$391,3,0)</f>
        <v>A4</v>
      </c>
      <c r="X183" s="9">
        <f>VLOOKUP(W183,Sheet1!$B$2:$C$12,2,TRUE)</f>
        <v>7</v>
      </c>
      <c r="Y183" s="1" t="str">
        <f>VLOOKUP($E183,'[9]Gui chi Quynh'!$C$11:$E$390,3,0)</f>
        <v>A4</v>
      </c>
      <c r="Z183" s="9">
        <f>VLOOKUP(Y183,Sheet1!$B$2:$C$12,2,TRUE)</f>
        <v>7</v>
      </c>
      <c r="AA183" s="1" t="str">
        <f>VLOOKUP($E183,'[10]Gui chi Quynh'!$C$11:$E$391,3,0)</f>
        <v>A1</v>
      </c>
      <c r="AB183" s="9">
        <f>VLOOKUP(AA183,Sheet1!$B$2:$C$12,2,TRUE)</f>
        <v>10</v>
      </c>
      <c r="AC183" s="241" t="str">
        <f>VLOOKUP(E183,Sheet2!$E$9:$AE$343,24,0)</f>
        <v>A1</v>
      </c>
      <c r="AD183" s="117">
        <f>VLOOKUP(AC183,Sheet1!$B$2:$C$12,2,TRUE)</f>
        <v>10</v>
      </c>
      <c r="AE183" s="241" t="str">
        <f>VLOOKUP(E183,Sheet2!$E$9:$AE$343,26,0)</f>
        <v>A3</v>
      </c>
      <c r="AF183" s="9">
        <f>VLOOKUP(AE183,Sheet1!$B$2:$C$12,2,TRUE)</f>
        <v>8</v>
      </c>
      <c r="AG183" s="169">
        <f t="shared" si="10"/>
        <v>8.1666666666666661</v>
      </c>
      <c r="AH183" s="241" t="str">
        <f>VLOOKUP(E183,'CAC DV GUI'!$C$5:$AF$401,27,0)</f>
        <v>Tốt</v>
      </c>
      <c r="AI183" s="241" t="str">
        <f>VLOOKUP(E183,'CAC DV GUI'!$C$5:$AF$401,28,0)</f>
        <v>Tốt</v>
      </c>
      <c r="AJ183" s="241">
        <f>VLOOKUP(E183,'CAC DV GUI'!$C$5:$AF$401,29,0)</f>
        <v>0</v>
      </c>
      <c r="AK183" s="117"/>
      <c r="AL183" s="117"/>
      <c r="AM183" s="117" t="str">
        <f t="shared" si="13"/>
        <v>Tốt</v>
      </c>
      <c r="AN183" s="117"/>
      <c r="AO183" s="556"/>
    </row>
    <row r="184" spans="1:41" s="2" customFormat="1" ht="24.95" customHeight="1" x14ac:dyDescent="0.25">
      <c r="A184" s="41">
        <f>IF(E184="","",SUBTOTAL(3,$E$8:E184))</f>
        <v>177</v>
      </c>
      <c r="B184" s="41">
        <f>COUNTIF($F$8:F184,F184)</f>
        <v>21</v>
      </c>
      <c r="C184" s="43" t="s">
        <v>649</v>
      </c>
      <c r="D184" s="20" t="s">
        <v>245</v>
      </c>
      <c r="E184" s="43" t="s">
        <v>478</v>
      </c>
      <c r="F184" s="55" t="s">
        <v>1015</v>
      </c>
      <c r="G184" s="55" t="s">
        <v>1014</v>
      </c>
      <c r="H184" s="15" t="s">
        <v>643</v>
      </c>
      <c r="I184" s="1" t="str">
        <f>VLOOKUP($E184,'[1]Gui chi Quynh'!$C$11:$E$397,3,0)</f>
        <v>A3</v>
      </c>
      <c r="J184" s="9">
        <f>VLOOKUP(I184,Sheet1!$B$2:$C$12,2,TRUE)</f>
        <v>8</v>
      </c>
      <c r="K184" s="1" t="s">
        <v>304</v>
      </c>
      <c r="L184" s="9">
        <f>VLOOKUP(K184,Sheet1!$B$2:$C$12,2,TRUE)</f>
        <v>7</v>
      </c>
      <c r="M184" s="1" t="str">
        <f>VLOOKUP($E184,'[3]Gui chi Quynh'!$C$11:$E$396,3,0)</f>
        <v>A4</v>
      </c>
      <c r="N184" s="9">
        <f>VLOOKUP(M184,Sheet1!$B$2:$C$12,2,TRUE)</f>
        <v>7</v>
      </c>
      <c r="O184" s="1" t="str">
        <f>VLOOKUP($E184,'[4]Gui chi Quynh'!$C$11:$E$396,3,0)</f>
        <v>A4</v>
      </c>
      <c r="P184" s="9">
        <f>VLOOKUP(O184,Sheet1!$B$2:$C$12,2,TRUE)</f>
        <v>7</v>
      </c>
      <c r="Q184" s="1" t="str">
        <f>VLOOKUP($E184,'[5]Gui chi Quynh'!$C$11:$E$394,3,0)</f>
        <v>A3</v>
      </c>
      <c r="R184" s="9">
        <f>VLOOKUP(Q184,Sheet1!$B$2:$C$12,2,TRUE)</f>
        <v>8</v>
      </c>
      <c r="S184" s="1" t="str">
        <f>VLOOKUP($E184,'[6]Gui chi Quynh'!$C$11:$E$393,3,0)</f>
        <v>A3</v>
      </c>
      <c r="T184" s="9">
        <f>VLOOKUP(S184,Sheet1!$B$2:$C$12,2,TRUE)</f>
        <v>8</v>
      </c>
      <c r="U184" s="1" t="str">
        <f>VLOOKUP($E184,'[7]Gui chi Quynh'!$C$11:$E$392,3,0)</f>
        <v>A3</v>
      </c>
      <c r="V184" s="9">
        <f>VLOOKUP(U184,Sheet1!$B$2:$C$12,2,TRUE)</f>
        <v>8</v>
      </c>
      <c r="W184" s="1" t="str">
        <f>VLOOKUP($E184,'[8]Gui chi Quynh'!$C$11:$F$391,3,0)</f>
        <v>A4</v>
      </c>
      <c r="X184" s="9">
        <f>VLOOKUP(W184,Sheet1!$B$2:$C$12,2,TRUE)</f>
        <v>7</v>
      </c>
      <c r="Y184" s="1" t="str">
        <f>VLOOKUP($E184,'[9]Gui chi Quynh'!$C$11:$E$390,3,0)</f>
        <v>A3</v>
      </c>
      <c r="Z184" s="9">
        <f>VLOOKUP(Y184,Sheet1!$B$2:$C$12,2,TRUE)</f>
        <v>8</v>
      </c>
      <c r="AA184" s="1" t="str">
        <f>VLOOKUP($E184,'[10]Gui chi Quynh'!$C$11:$E$391,3,0)</f>
        <v>A3</v>
      </c>
      <c r="AB184" s="9">
        <f>VLOOKUP(AA184,Sheet1!$B$2:$C$12,2,TRUE)</f>
        <v>8</v>
      </c>
      <c r="AC184" s="241" t="str">
        <f>VLOOKUP(E184,Sheet2!$E$9:$AE$343,24,0)</f>
        <v>A4</v>
      </c>
      <c r="AD184" s="117">
        <f>VLOOKUP(AC184,Sheet1!$B$2:$C$12,2,TRUE)</f>
        <v>7</v>
      </c>
      <c r="AE184" s="241" t="str">
        <f>VLOOKUP(E184,Sheet2!$E$9:$AE$343,26,0)</f>
        <v>A4</v>
      </c>
      <c r="AF184" s="9">
        <f>VLOOKUP(AE184,Sheet1!$B$2:$C$12,2,TRUE)</f>
        <v>7</v>
      </c>
      <c r="AG184" s="169">
        <f t="shared" si="10"/>
        <v>7.5</v>
      </c>
      <c r="AH184" s="241" t="str">
        <f>VLOOKUP(E184,'CAC DV GUI'!$C$5:$AF$401,27,0)</f>
        <v>Tốt</v>
      </c>
      <c r="AI184" s="241" t="str">
        <f>VLOOKUP(E184,'CAC DV GUI'!$C$5:$AF$401,28,0)</f>
        <v>Tốt</v>
      </c>
      <c r="AJ184" s="241">
        <f>VLOOKUP(E184,'CAC DV GUI'!$C$5:$AF$401,29,0)</f>
        <v>0</v>
      </c>
      <c r="AK184" s="117"/>
      <c r="AL184" s="117"/>
      <c r="AM184" s="117" t="str">
        <f t="shared" si="13"/>
        <v>Tốt</v>
      </c>
      <c r="AN184" s="117"/>
      <c r="AO184" s="556"/>
    </row>
    <row r="185" spans="1:41" s="2" customFormat="1" ht="24.95" customHeight="1" x14ac:dyDescent="0.25">
      <c r="A185" s="41">
        <f>IF(E185="","",SUBTOTAL(3,$E$8:E185))</f>
        <v>178</v>
      </c>
      <c r="B185" s="41">
        <f>COUNTIF($F$8:F185,F185)</f>
        <v>22</v>
      </c>
      <c r="C185" s="43" t="s">
        <v>649</v>
      </c>
      <c r="D185" s="20" t="s">
        <v>248</v>
      </c>
      <c r="E185" s="43" t="s">
        <v>479</v>
      </c>
      <c r="F185" s="55" t="s">
        <v>1015</v>
      </c>
      <c r="G185" s="55" t="s">
        <v>1014</v>
      </c>
      <c r="H185" s="15" t="s">
        <v>643</v>
      </c>
      <c r="I185" s="1" t="str">
        <f>VLOOKUP($E185,'[1]Gui chi Quynh'!$C$11:$E$397,3,0)</f>
        <v>A1</v>
      </c>
      <c r="J185" s="9">
        <f>VLOOKUP(I185,Sheet1!$B$2:$C$12,2,TRUE)</f>
        <v>10</v>
      </c>
      <c r="K185" s="1" t="s">
        <v>304</v>
      </c>
      <c r="L185" s="9">
        <f>VLOOKUP(K185,Sheet1!$B$2:$C$12,2,TRUE)</f>
        <v>7</v>
      </c>
      <c r="M185" s="1" t="str">
        <f>VLOOKUP($E185,'[3]Gui chi Quynh'!$C$11:$E$396,3,0)</f>
        <v>A3</v>
      </c>
      <c r="N185" s="9">
        <f>VLOOKUP(M185,Sheet1!$B$2:$C$12,2,TRUE)</f>
        <v>8</v>
      </c>
      <c r="O185" s="1" t="str">
        <f>VLOOKUP($E185,'[4]Gui chi Quynh'!$C$11:$E$396,3,0)</f>
        <v>A3</v>
      </c>
      <c r="P185" s="9">
        <f>VLOOKUP(O185,Sheet1!$B$2:$C$12,2,TRUE)</f>
        <v>8</v>
      </c>
      <c r="Q185" s="1" t="str">
        <f>VLOOKUP($E185,'[5]Gui chi Quynh'!$C$11:$E$394,3,0)</f>
        <v>A3</v>
      </c>
      <c r="R185" s="9">
        <f>VLOOKUP(Q185,Sheet1!$B$2:$C$12,2,TRUE)</f>
        <v>8</v>
      </c>
      <c r="S185" s="1" t="str">
        <f>VLOOKUP($E185,'[6]Gui chi Quynh'!$C$11:$E$393,3,0)</f>
        <v>A3</v>
      </c>
      <c r="T185" s="9">
        <f>VLOOKUP(S185,Sheet1!$B$2:$C$12,2,TRUE)</f>
        <v>8</v>
      </c>
      <c r="U185" s="1" t="str">
        <f>VLOOKUP($E185,'[7]Gui chi Quynh'!$C$11:$E$392,3,0)</f>
        <v>A3</v>
      </c>
      <c r="V185" s="9">
        <f>VLOOKUP(U185,Sheet1!$B$2:$C$12,2,TRUE)</f>
        <v>8</v>
      </c>
      <c r="W185" s="1" t="str">
        <f>VLOOKUP($E185,'[8]Gui chi Quynh'!$C$11:$F$391,3,0)</f>
        <v>A3</v>
      </c>
      <c r="X185" s="9">
        <f>VLOOKUP(W185,Sheet1!$B$2:$C$12,2,TRUE)</f>
        <v>8</v>
      </c>
      <c r="Y185" s="1" t="str">
        <f>VLOOKUP($E185,'[9]Gui chi Quynh'!$C$11:$E$390,3,0)</f>
        <v>A2</v>
      </c>
      <c r="Z185" s="9">
        <f>VLOOKUP(Y185,Sheet1!$B$2:$C$12,2,TRUE)</f>
        <v>9</v>
      </c>
      <c r="AA185" s="1" t="str">
        <f>VLOOKUP($E185,'[10]Gui chi Quynh'!$C$11:$E$391,3,0)</f>
        <v>A2</v>
      </c>
      <c r="AB185" s="9">
        <f>VLOOKUP(AA185,Sheet1!$B$2:$C$12,2,TRUE)</f>
        <v>9</v>
      </c>
      <c r="AC185" s="241" t="str">
        <f>VLOOKUP(E185,Sheet2!$E$9:$AE$343,24,0)</f>
        <v>A3</v>
      </c>
      <c r="AD185" s="117">
        <f>VLOOKUP(AC185,Sheet1!$B$2:$C$12,2,TRUE)</f>
        <v>8</v>
      </c>
      <c r="AE185" s="241" t="str">
        <f>VLOOKUP(E185,Sheet2!$E$9:$AE$343,26,0)</f>
        <v>A3</v>
      </c>
      <c r="AF185" s="9">
        <f>VLOOKUP(AE185,Sheet1!$B$2:$C$12,2,TRUE)</f>
        <v>8</v>
      </c>
      <c r="AG185" s="169">
        <f t="shared" si="10"/>
        <v>8.25</v>
      </c>
      <c r="AH185" s="241" t="str">
        <f>VLOOKUP(E185,'CAC DV GUI'!$C$5:$AF$401,27,0)</f>
        <v>Tốt</v>
      </c>
      <c r="AI185" s="241" t="str">
        <f>VLOOKUP(E185,'CAC DV GUI'!$C$5:$AF$401,28,0)</f>
        <v>Xuất sắc</v>
      </c>
      <c r="AJ185" s="241">
        <f>VLOOKUP(E185,'CAC DV GUI'!$C$5:$AF$401,29,0)</f>
        <v>0</v>
      </c>
      <c r="AK185" s="117"/>
      <c r="AL185" s="117"/>
      <c r="AM185" s="117" t="str">
        <f t="shared" si="13"/>
        <v>Xuất sắc</v>
      </c>
      <c r="AN185" s="117"/>
      <c r="AO185" s="556"/>
    </row>
    <row r="186" spans="1:41" s="2" customFormat="1" ht="24.95" customHeight="1" x14ac:dyDescent="0.25">
      <c r="A186" s="41">
        <f>IF(E186="","",SUBTOTAL(3,$E$8:E186))</f>
        <v>179</v>
      </c>
      <c r="B186" s="41">
        <f>COUNTIF($F$8:F186,F186)</f>
        <v>23</v>
      </c>
      <c r="C186" s="43" t="s">
        <v>649</v>
      </c>
      <c r="D186" s="20" t="s">
        <v>61</v>
      </c>
      <c r="E186" s="41" t="s">
        <v>477</v>
      </c>
      <c r="F186" s="55" t="s">
        <v>1015</v>
      </c>
      <c r="G186" s="55" t="s">
        <v>1014</v>
      </c>
      <c r="H186" s="15" t="s">
        <v>643</v>
      </c>
      <c r="I186" s="1" t="str">
        <f>VLOOKUP($E186,'[1]Gui chi Quynh'!$C$11:$E$397,3,0)</f>
        <v>A4</v>
      </c>
      <c r="J186" s="9">
        <f>VLOOKUP(I186,Sheet1!$B$2:$C$12,2,TRUE)</f>
        <v>7</v>
      </c>
      <c r="K186" s="1" t="s">
        <v>304</v>
      </c>
      <c r="L186" s="9">
        <f>VLOOKUP(K186,Sheet1!$B$2:$C$12,2,TRUE)</f>
        <v>7</v>
      </c>
      <c r="M186" s="1" t="str">
        <f>VLOOKUP($E186,'[3]Gui chi Quynh'!$C$11:$E$396,3,0)</f>
        <v>A4</v>
      </c>
      <c r="N186" s="9">
        <f>VLOOKUP(M186,Sheet1!$B$2:$C$12,2,TRUE)</f>
        <v>7</v>
      </c>
      <c r="O186" s="1" t="str">
        <f>VLOOKUP($E186,'[4]Gui chi Quynh'!$C$11:$E$396,3,0)</f>
        <v>A4</v>
      </c>
      <c r="P186" s="9">
        <f>VLOOKUP(O186,Sheet1!$B$2:$C$12,2,TRUE)</f>
        <v>7</v>
      </c>
      <c r="Q186" s="1" t="str">
        <f>VLOOKUP($E186,'[5]Gui chi Quynh'!$C$11:$E$394,3,0)</f>
        <v>A4</v>
      </c>
      <c r="R186" s="9">
        <f>VLOOKUP(Q186,Sheet1!$B$2:$C$12,2,TRUE)</f>
        <v>7</v>
      </c>
      <c r="S186" s="1" t="str">
        <f>VLOOKUP($E186,'[6]Gui chi Quynh'!$C$11:$E$393,3,0)</f>
        <v>A4</v>
      </c>
      <c r="T186" s="9">
        <f>VLOOKUP(S186,Sheet1!$B$2:$C$12,2,TRUE)</f>
        <v>7</v>
      </c>
      <c r="U186" s="1" t="str">
        <f>VLOOKUP($E186,'[7]Gui chi Quynh'!$C$11:$E$392,3,0)</f>
        <v>A4</v>
      </c>
      <c r="V186" s="9">
        <f>VLOOKUP(U186,Sheet1!$B$2:$C$12,2,TRUE)</f>
        <v>7</v>
      </c>
      <c r="W186" s="1" t="str">
        <f>VLOOKUP($E186,'[8]Gui chi Quynh'!$C$11:$F$391,3,0)</f>
        <v>A4</v>
      </c>
      <c r="X186" s="9">
        <f>VLOOKUP(W186,Sheet1!$B$2:$C$12,2,TRUE)</f>
        <v>7</v>
      </c>
      <c r="Y186" s="1" t="str">
        <f>VLOOKUP($E186,'[9]Gui chi Quynh'!$C$11:$E$390,3,0)</f>
        <v>A4</v>
      </c>
      <c r="Z186" s="9">
        <f>VLOOKUP(Y186,Sheet1!$B$2:$C$12,2,TRUE)</f>
        <v>7</v>
      </c>
      <c r="AA186" s="1" t="str">
        <f>VLOOKUP($E186,'[10]Gui chi Quynh'!$C$11:$E$391,3,0)</f>
        <v>A4</v>
      </c>
      <c r="AB186" s="9">
        <f>VLOOKUP(AA186,Sheet1!$B$2:$C$12,2,TRUE)</f>
        <v>7</v>
      </c>
      <c r="AC186" s="241" t="str">
        <f>VLOOKUP(E186,Sheet2!$E$9:$AE$343,24,0)</f>
        <v>A4</v>
      </c>
      <c r="AD186" s="117">
        <f>VLOOKUP(AC186,Sheet1!$B$2:$C$12,2,TRUE)</f>
        <v>7</v>
      </c>
      <c r="AE186" s="241" t="str">
        <f>VLOOKUP(E186,Sheet2!$E$9:$AE$343,26,0)</f>
        <v>A4</v>
      </c>
      <c r="AF186" s="9">
        <f>VLOOKUP(AE186,Sheet1!$B$2:$C$12,2,TRUE)</f>
        <v>7</v>
      </c>
      <c r="AG186" s="169">
        <f t="shared" si="10"/>
        <v>7</v>
      </c>
      <c r="AH186" s="241" t="str">
        <f>VLOOKUP(E186,'CAC DV GUI'!$C$5:$AF$401,27,0)</f>
        <v>Tốt</v>
      </c>
      <c r="AI186" s="241" t="str">
        <f>VLOOKUP(E186,'CAC DV GUI'!$C$5:$AF$401,28,0)</f>
        <v>Tốt</v>
      </c>
      <c r="AJ186" s="241">
        <f>VLOOKUP(E186,'CAC DV GUI'!$C$5:$AF$401,29,0)</f>
        <v>0</v>
      </c>
      <c r="AK186" s="117"/>
      <c r="AL186" s="117"/>
      <c r="AM186" s="117" t="str">
        <f t="shared" si="13"/>
        <v>Tốt</v>
      </c>
      <c r="AN186" s="117"/>
      <c r="AO186" s="556"/>
    </row>
    <row r="187" spans="1:41" s="2" customFormat="1" ht="24.95" customHeight="1" x14ac:dyDescent="0.25">
      <c r="A187" s="41">
        <f>IF(E187="","",SUBTOTAL(3,$E$8:E187))</f>
        <v>180</v>
      </c>
      <c r="B187" s="41">
        <f>COUNTIF($F$8:F187,F187)</f>
        <v>24</v>
      </c>
      <c r="C187" s="43" t="s">
        <v>649</v>
      </c>
      <c r="D187" s="20" t="s">
        <v>261</v>
      </c>
      <c r="E187" s="43" t="s">
        <v>480</v>
      </c>
      <c r="F187" s="55" t="s">
        <v>1015</v>
      </c>
      <c r="G187" s="55" t="s">
        <v>1014</v>
      </c>
      <c r="H187" s="15" t="s">
        <v>643</v>
      </c>
      <c r="I187" s="1" t="str">
        <f>VLOOKUP($E187,'[1]Gui chi Quynh'!$C$11:$E$397,3,0)</f>
        <v>A2</v>
      </c>
      <c r="J187" s="9">
        <f>VLOOKUP(I187,Sheet1!$B$2:$C$12,2,TRUE)</f>
        <v>9</v>
      </c>
      <c r="K187" s="1" t="s">
        <v>304</v>
      </c>
      <c r="L187" s="9">
        <f>VLOOKUP(K187,Sheet1!$B$2:$C$12,2,TRUE)</f>
        <v>7</v>
      </c>
      <c r="M187" s="1" t="str">
        <f>VLOOKUP($E187,'[3]Gui chi Quynh'!$C$11:$E$396,3,0)</f>
        <v>A2</v>
      </c>
      <c r="N187" s="9">
        <f>VLOOKUP(M187,Sheet1!$B$2:$C$12,2,TRUE)</f>
        <v>9</v>
      </c>
      <c r="O187" s="1" t="str">
        <f>VLOOKUP($E187,'[4]Gui chi Quynh'!$C$11:$E$396,3,0)</f>
        <v>A3</v>
      </c>
      <c r="P187" s="9">
        <f>VLOOKUP(O187,Sheet1!$B$2:$C$12,2,TRUE)</f>
        <v>8</v>
      </c>
      <c r="Q187" s="1" t="str">
        <f>VLOOKUP($E187,'[5]Gui chi Quynh'!$C$11:$E$394,3,0)</f>
        <v>A3</v>
      </c>
      <c r="R187" s="9">
        <f>VLOOKUP(Q187,Sheet1!$B$2:$C$12,2,TRUE)</f>
        <v>8</v>
      </c>
      <c r="S187" s="1" t="str">
        <f>VLOOKUP($E187,'[6]Gui chi Quynh'!$C$11:$E$393,3,0)</f>
        <v>A3</v>
      </c>
      <c r="T187" s="9">
        <f>VLOOKUP(S187,Sheet1!$B$2:$C$12,2,TRUE)</f>
        <v>8</v>
      </c>
      <c r="U187" s="1" t="str">
        <f>VLOOKUP($E187,'[7]Gui chi Quynh'!$C$11:$E$392,3,0)</f>
        <v>A3</v>
      </c>
      <c r="V187" s="9">
        <f>VLOOKUP(U187,Sheet1!$B$2:$C$12,2,TRUE)</f>
        <v>8</v>
      </c>
      <c r="W187" s="1" t="str">
        <f>VLOOKUP($E187,'[8]Gui chi Quynh'!$C$11:$F$391,3,0)</f>
        <v>A2</v>
      </c>
      <c r="X187" s="9">
        <f>VLOOKUP(W187,Sheet1!$B$2:$C$12,2,TRUE)</f>
        <v>9</v>
      </c>
      <c r="Y187" s="1" t="str">
        <f>VLOOKUP($E187,'[9]Gui chi Quynh'!$C$11:$E$390,3,0)</f>
        <v>A1</v>
      </c>
      <c r="Z187" s="9">
        <f>VLOOKUP(Y187,Sheet1!$B$2:$C$12,2,TRUE)</f>
        <v>10</v>
      </c>
      <c r="AA187" s="1" t="str">
        <f>VLOOKUP($E187,'[10]Gui chi Quynh'!$C$11:$E$391,3,0)</f>
        <v>A1</v>
      </c>
      <c r="AB187" s="9">
        <f>VLOOKUP(AA187,Sheet1!$B$2:$C$12,2,TRUE)</f>
        <v>10</v>
      </c>
      <c r="AC187" s="241" t="str">
        <f>VLOOKUP(E187,Sheet2!$E$9:$AE$343,24,0)</f>
        <v>A2</v>
      </c>
      <c r="AD187" s="117">
        <f>VLOOKUP(AC187,Sheet1!$B$2:$C$12,2,TRUE)</f>
        <v>9</v>
      </c>
      <c r="AE187" s="241" t="str">
        <f>VLOOKUP(E187,Sheet2!$E$9:$AE$343,26,0)</f>
        <v>A2</v>
      </c>
      <c r="AF187" s="9">
        <f>VLOOKUP(AE187,Sheet1!$B$2:$C$12,2,TRUE)</f>
        <v>9</v>
      </c>
      <c r="AG187" s="169">
        <f t="shared" ref="AG187:AG250" si="14">(J187+L187+N187+P187+R187+T187+V187+X187+Z187+AB187+AD187+AF187)/12</f>
        <v>8.6666666666666661</v>
      </c>
      <c r="AH187" s="241" t="str">
        <f>VLOOKUP(E187,'CAC DV GUI'!$C$5:$AF$401,27,0)</f>
        <v>Tốt</v>
      </c>
      <c r="AI187" s="241" t="str">
        <f>VLOOKUP(E187,'CAC DV GUI'!$C$5:$AF$401,28,0)</f>
        <v>Xuất sắc</v>
      </c>
      <c r="AJ187" s="241">
        <f>VLOOKUP(E187,'CAC DV GUI'!$C$5:$AF$401,29,0)</f>
        <v>0</v>
      </c>
      <c r="AK187" s="117"/>
      <c r="AL187" s="117"/>
      <c r="AM187" s="117" t="str">
        <f t="shared" si="13"/>
        <v>Xuất sắc</v>
      </c>
      <c r="AN187" s="117"/>
      <c r="AO187" s="556"/>
    </row>
    <row r="188" spans="1:41" s="2" customFormat="1" ht="24.95" customHeight="1" x14ac:dyDescent="0.25">
      <c r="A188" s="41">
        <f>IF(E188="","",SUBTOTAL(3,$E$8:E188))</f>
        <v>181</v>
      </c>
      <c r="B188" s="41">
        <f>COUNTIF($F$8:F188,F188)</f>
        <v>25</v>
      </c>
      <c r="C188" s="43" t="s">
        <v>649</v>
      </c>
      <c r="D188" s="20" t="s">
        <v>621</v>
      </c>
      <c r="E188" s="41" t="s">
        <v>622</v>
      </c>
      <c r="F188" s="55" t="s">
        <v>1015</v>
      </c>
      <c r="G188" s="55" t="s">
        <v>1014</v>
      </c>
      <c r="H188" s="15" t="s">
        <v>643</v>
      </c>
      <c r="I188" s="1" t="str">
        <f>VLOOKUP($E188,'[1]Gui chi Quynh'!$C$11:$E$397,3,0)</f>
        <v>A3</v>
      </c>
      <c r="J188" s="9">
        <f>VLOOKUP(I188,Sheet1!$B$2:$C$12,2,TRUE)</f>
        <v>8</v>
      </c>
      <c r="K188" s="1" t="s">
        <v>304</v>
      </c>
      <c r="L188" s="9">
        <f>VLOOKUP(K188,Sheet1!$B$2:$C$12,2,TRUE)</f>
        <v>7</v>
      </c>
      <c r="M188" s="1" t="str">
        <f>VLOOKUP($E188,'[3]Gui chi Quynh'!$C$11:$E$396,3,0)</f>
        <v>A3</v>
      </c>
      <c r="N188" s="9">
        <f>VLOOKUP(M188,Sheet1!$B$2:$C$12,2,TRUE)</f>
        <v>8</v>
      </c>
      <c r="O188" s="1" t="str">
        <f>VLOOKUP($E188,'[4]Gui chi Quynh'!$C$11:$E$396,3,0)</f>
        <v>A3</v>
      </c>
      <c r="P188" s="9">
        <f>VLOOKUP(O188,Sheet1!$B$2:$C$12,2,TRUE)</f>
        <v>8</v>
      </c>
      <c r="Q188" s="1" t="str">
        <f>VLOOKUP($E188,'[5]Gui chi Quynh'!$C$11:$E$394,3,0)</f>
        <v>A3</v>
      </c>
      <c r="R188" s="9">
        <f>VLOOKUP(Q188,Sheet1!$B$2:$C$12,2,TRUE)</f>
        <v>8</v>
      </c>
      <c r="S188" s="1" t="str">
        <f>VLOOKUP($E188,'[6]Gui chi Quynh'!$C$11:$E$393,3,0)</f>
        <v>A3</v>
      </c>
      <c r="T188" s="9">
        <f>VLOOKUP(S188,Sheet1!$B$2:$C$12,2,TRUE)</f>
        <v>8</v>
      </c>
      <c r="U188" s="1" t="str">
        <f>VLOOKUP($E188,'[7]Gui chi Quynh'!$C$11:$E$392,3,0)</f>
        <v>A3</v>
      </c>
      <c r="V188" s="9">
        <f>VLOOKUP(U188,Sheet1!$B$2:$C$12,2,TRUE)</f>
        <v>8</v>
      </c>
      <c r="W188" s="1" t="str">
        <f>VLOOKUP($E188,'[8]Gui chi Quynh'!$C$11:$F$391,3,0)</f>
        <v>A3</v>
      </c>
      <c r="X188" s="9">
        <f>VLOOKUP(W188,Sheet1!$B$2:$C$12,2,TRUE)</f>
        <v>8</v>
      </c>
      <c r="Y188" s="1" t="str">
        <f>VLOOKUP($E188,'[9]Gui chi Quynh'!$C$11:$E$390,3,0)</f>
        <v>A1</v>
      </c>
      <c r="Z188" s="9">
        <f>VLOOKUP(Y188,Sheet1!$B$2:$C$12,2,TRUE)</f>
        <v>10</v>
      </c>
      <c r="AA188" s="1" t="str">
        <f>VLOOKUP($E188,'[10]Gui chi Quynh'!$C$11:$E$391,3,0)</f>
        <v>A1</v>
      </c>
      <c r="AB188" s="9">
        <f>VLOOKUP(AA188,Sheet1!$B$2:$C$12,2,TRUE)</f>
        <v>10</v>
      </c>
      <c r="AC188" s="241" t="str">
        <f>VLOOKUP(E188,Sheet2!$E$9:$AE$343,24,0)</f>
        <v>A2</v>
      </c>
      <c r="AD188" s="117">
        <f>VLOOKUP(AC188,Sheet1!$B$2:$C$12,2,TRUE)</f>
        <v>9</v>
      </c>
      <c r="AE188" s="241" t="str">
        <f>VLOOKUP(E188,Sheet2!$E$9:$AE$343,26,0)</f>
        <v>A3</v>
      </c>
      <c r="AF188" s="9">
        <f>VLOOKUP(AE188,Sheet1!$B$2:$C$12,2,TRUE)</f>
        <v>8</v>
      </c>
      <c r="AG188" s="169">
        <f t="shared" si="14"/>
        <v>8.3333333333333339</v>
      </c>
      <c r="AH188" s="241" t="str">
        <f>VLOOKUP(E188,'CAC DV GUI'!$C$5:$AF$401,27,0)</f>
        <v>Tốt</v>
      </c>
      <c r="AI188" s="241" t="str">
        <f>VLOOKUP(E188,'CAC DV GUI'!$C$5:$AF$401,28,0)</f>
        <v>Xuất sắc</v>
      </c>
      <c r="AJ188" s="241">
        <f>VLOOKUP(E188,'CAC DV GUI'!$C$5:$AF$401,29,0)</f>
        <v>0</v>
      </c>
      <c r="AK188" s="117"/>
      <c r="AL188" s="117"/>
      <c r="AM188" s="117" t="str">
        <f t="shared" si="13"/>
        <v>Xuất sắc</v>
      </c>
      <c r="AN188" s="117"/>
      <c r="AO188" s="556"/>
    </row>
    <row r="189" spans="1:41" s="2" customFormat="1" ht="24.95" customHeight="1" x14ac:dyDescent="0.25">
      <c r="A189" s="41">
        <f>IF(E189="","",SUBTOTAL(3,$E$8:E189))</f>
        <v>182</v>
      </c>
      <c r="B189" s="41">
        <f>COUNTIF($F$8:F189,F189)</f>
        <v>26</v>
      </c>
      <c r="C189" s="43" t="s">
        <v>649</v>
      </c>
      <c r="D189" s="42" t="s">
        <v>50</v>
      </c>
      <c r="E189" s="41" t="s">
        <v>362</v>
      </c>
      <c r="F189" s="55" t="s">
        <v>1015</v>
      </c>
      <c r="G189" s="55" t="s">
        <v>1014</v>
      </c>
      <c r="H189" s="13" t="s">
        <v>643</v>
      </c>
      <c r="I189" s="1" t="str">
        <f>VLOOKUP($E189,'[1]Gui chi Quynh'!$C$11:$E$397,3,0)</f>
        <v>A3</v>
      </c>
      <c r="J189" s="9">
        <f>VLOOKUP(I189,Sheet1!$B$2:$C$12,2,TRUE)</f>
        <v>8</v>
      </c>
      <c r="K189" s="1" t="s">
        <v>304</v>
      </c>
      <c r="L189" s="9">
        <f>VLOOKUP(K189,Sheet1!$B$2:$C$12,2,TRUE)</f>
        <v>7</v>
      </c>
      <c r="M189" s="1" t="str">
        <f>VLOOKUP($E189,'[3]Gui chi Quynh'!$C$11:$E$396,3,0)</f>
        <v>A3</v>
      </c>
      <c r="N189" s="9">
        <f>VLOOKUP(M189,Sheet1!$B$2:$C$12,2,TRUE)</f>
        <v>8</v>
      </c>
      <c r="O189" s="1" t="str">
        <f>VLOOKUP($E189,'[4]Gui chi Quynh'!$C$11:$E$396,3,0)</f>
        <v>A3</v>
      </c>
      <c r="P189" s="9">
        <f>VLOOKUP(O189,Sheet1!$B$2:$C$12,2,TRUE)</f>
        <v>8</v>
      </c>
      <c r="Q189" s="1" t="str">
        <f>VLOOKUP($E189,'[5]Gui chi Quynh'!$C$11:$E$394,3,0)</f>
        <v>A3</v>
      </c>
      <c r="R189" s="9">
        <f>VLOOKUP(Q189,Sheet1!$B$2:$C$12,2,TRUE)</f>
        <v>8</v>
      </c>
      <c r="S189" s="1" t="str">
        <f>VLOOKUP($E189,'[6]Gui chi Quynh'!$C$11:$E$393,3,0)</f>
        <v>A3</v>
      </c>
      <c r="T189" s="9">
        <f>VLOOKUP(S189,Sheet1!$B$2:$C$12,2,TRUE)</f>
        <v>8</v>
      </c>
      <c r="U189" s="1" t="str">
        <f>VLOOKUP($E189,'[7]Gui chi Quynh'!$C$11:$E$392,3,0)</f>
        <v>A3</v>
      </c>
      <c r="V189" s="9">
        <f>VLOOKUP(U189,Sheet1!$B$2:$C$12,2,TRUE)</f>
        <v>8</v>
      </c>
      <c r="W189" s="1" t="str">
        <f>VLOOKUP($E189,'[8]Gui chi Quynh'!$C$11:$F$391,3,0)</f>
        <v>A3</v>
      </c>
      <c r="X189" s="9">
        <f>VLOOKUP(W189,Sheet1!$B$2:$C$12,2,TRUE)</f>
        <v>8</v>
      </c>
      <c r="Y189" s="1" t="str">
        <f>VLOOKUP($E189,'[9]Gui chi Quynh'!$C$11:$E$390,3,0)</f>
        <v>A3</v>
      </c>
      <c r="Z189" s="9">
        <f>VLOOKUP(Y189,Sheet1!$B$2:$C$12,2,TRUE)</f>
        <v>8</v>
      </c>
      <c r="AA189" s="1" t="str">
        <f>VLOOKUP($E189,'[10]Gui chi Quynh'!$C$11:$E$391,3,0)</f>
        <v>A2</v>
      </c>
      <c r="AB189" s="9">
        <f>VLOOKUP(AA189,Sheet1!$B$2:$C$12,2,TRUE)</f>
        <v>9</v>
      </c>
      <c r="AC189" s="241" t="str">
        <f>VLOOKUP(E189,Sheet2!$E$9:$AE$343,24,0)</f>
        <v>A3</v>
      </c>
      <c r="AD189" s="117">
        <f>VLOOKUP(AC189,Sheet1!$B$2:$C$12,2,TRUE)</f>
        <v>8</v>
      </c>
      <c r="AE189" s="241" t="str">
        <f>VLOOKUP(E189,Sheet2!$E$9:$AE$343,26,0)</f>
        <v>A3</v>
      </c>
      <c r="AF189" s="9">
        <f>VLOOKUP(AE189,Sheet1!$B$2:$C$12,2,TRUE)</f>
        <v>8</v>
      </c>
      <c r="AG189" s="169">
        <f t="shared" si="14"/>
        <v>8</v>
      </c>
      <c r="AH189" s="241" t="str">
        <f>VLOOKUP(E189,'CAC DV GUI'!$C$5:$AF$401,27,0)</f>
        <v>Tốt</v>
      </c>
      <c r="AI189" s="241" t="str">
        <f>VLOOKUP(E189,'CAC DV GUI'!$C$5:$AF$401,28,0)</f>
        <v>Tốt</v>
      </c>
      <c r="AJ189" s="241">
        <f>VLOOKUP(E189,'CAC DV GUI'!$C$5:$AF$401,29,0)</f>
        <v>0</v>
      </c>
      <c r="AK189" s="117"/>
      <c r="AL189" s="117"/>
      <c r="AM189" s="117" t="str">
        <f t="shared" si="13"/>
        <v>Tốt</v>
      </c>
      <c r="AN189" s="117"/>
      <c r="AO189" s="556"/>
    </row>
    <row r="190" spans="1:41" s="2" customFormat="1" ht="24.95" customHeight="1" x14ac:dyDescent="0.25">
      <c r="A190" s="41">
        <f>IF(E190="","",SUBTOTAL(3,$E$8:E190))</f>
        <v>183</v>
      </c>
      <c r="B190" s="41">
        <f>COUNTIF($F$8:F190,F190)</f>
        <v>27</v>
      </c>
      <c r="C190" s="43" t="s">
        <v>648</v>
      </c>
      <c r="D190" s="20" t="s">
        <v>636</v>
      </c>
      <c r="E190" s="41" t="s">
        <v>635</v>
      </c>
      <c r="F190" s="55" t="s">
        <v>1015</v>
      </c>
      <c r="G190" s="55" t="s">
        <v>1014</v>
      </c>
      <c r="H190" s="15" t="s">
        <v>643</v>
      </c>
      <c r="I190" s="1" t="str">
        <f>VLOOKUP($E190,'[1]Gui chi Quynh'!$C$11:$E$397,3,0)</f>
        <v>A4</v>
      </c>
      <c r="J190" s="9">
        <f>VLOOKUP(I190,Sheet1!$B$2:$C$12,2,TRUE)</f>
        <v>7</v>
      </c>
      <c r="K190" s="1" t="s">
        <v>304</v>
      </c>
      <c r="L190" s="9">
        <f>VLOOKUP(K190,Sheet1!$B$2:$C$12,2,TRUE)</f>
        <v>7</v>
      </c>
      <c r="M190" s="1" t="str">
        <f>VLOOKUP($E190,'[3]Gui chi Quynh'!$C$11:$E$396,3,0)</f>
        <v>A4</v>
      </c>
      <c r="N190" s="9">
        <f>VLOOKUP(M190,Sheet1!$B$2:$C$12,2,TRUE)</f>
        <v>7</v>
      </c>
      <c r="O190" s="1" t="str">
        <f>VLOOKUP($E190,'[4]Gui chi Quynh'!$C$11:$E$396,3,0)</f>
        <v>A4</v>
      </c>
      <c r="P190" s="9">
        <f>VLOOKUP(O190,Sheet1!$B$2:$C$12,2,TRUE)</f>
        <v>7</v>
      </c>
      <c r="Q190" s="1" t="str">
        <f>VLOOKUP($E190,'[5]Gui chi Quynh'!$C$11:$E$394,3,0)</f>
        <v>A4</v>
      </c>
      <c r="R190" s="9">
        <f>VLOOKUP(Q190,Sheet1!$B$2:$C$12,2,TRUE)</f>
        <v>7</v>
      </c>
      <c r="S190" s="1" t="str">
        <f>VLOOKUP($E190,'[6]Gui chi Quynh'!$C$11:$E$393,3,0)</f>
        <v>A4</v>
      </c>
      <c r="T190" s="9">
        <f>VLOOKUP(S190,Sheet1!$B$2:$C$12,2,TRUE)</f>
        <v>7</v>
      </c>
      <c r="U190" s="1" t="str">
        <f>VLOOKUP($E190,'[7]Gui chi Quynh'!$C$11:$E$392,3,0)</f>
        <v>A3</v>
      </c>
      <c r="V190" s="9">
        <f>VLOOKUP(U190,Sheet1!$B$2:$C$12,2,TRUE)</f>
        <v>8</v>
      </c>
      <c r="W190" s="1" t="str">
        <f>VLOOKUP($E190,'[8]Gui chi Quynh'!$C$11:$F$391,3,0)</f>
        <v>A4</v>
      </c>
      <c r="X190" s="9">
        <f>VLOOKUP(W190,Sheet1!$B$2:$C$12,2,TRUE)</f>
        <v>7</v>
      </c>
      <c r="Y190" s="1" t="str">
        <f>VLOOKUP($E190,'[9]Gui chi Quynh'!$C$11:$E$390,3,0)</f>
        <v>A4</v>
      </c>
      <c r="Z190" s="9">
        <f>VLOOKUP(Y190,Sheet1!$B$2:$C$12,2,TRUE)</f>
        <v>7</v>
      </c>
      <c r="AA190" s="1" t="str">
        <f>VLOOKUP($E190,'[10]Gui chi Quynh'!$C$11:$E$391,3,0)</f>
        <v>A4</v>
      </c>
      <c r="AB190" s="9">
        <f>VLOOKUP(AA190,Sheet1!$B$2:$C$12,2,TRUE)</f>
        <v>7</v>
      </c>
      <c r="AC190" s="241" t="str">
        <f>VLOOKUP(E190,Sheet2!$E$9:$AE$343,24,0)</f>
        <v>A4</v>
      </c>
      <c r="AD190" s="117">
        <f>VLOOKUP(AC190,Sheet1!$B$2:$C$12,2,TRUE)</f>
        <v>7</v>
      </c>
      <c r="AE190" s="241" t="str">
        <f>VLOOKUP(E190,Sheet2!$E$9:$AE$343,26,0)</f>
        <v>A4</v>
      </c>
      <c r="AF190" s="9">
        <f>VLOOKUP(AE190,Sheet1!$B$2:$C$12,2,TRUE)</f>
        <v>7</v>
      </c>
      <c r="AG190" s="169">
        <f t="shared" si="14"/>
        <v>7.083333333333333</v>
      </c>
      <c r="AH190" s="241" t="str">
        <f>VLOOKUP(E190,'CAC DV GUI'!$C$5:$AF$401,27,0)</f>
        <v>Tốt</v>
      </c>
      <c r="AI190" s="241" t="str">
        <f>VLOOKUP(E190,'CAC DV GUI'!$C$5:$AF$401,28,0)</f>
        <v>Tốt</v>
      </c>
      <c r="AJ190" s="241">
        <f>VLOOKUP(E190,'CAC DV GUI'!$C$5:$AF$401,29,0)</f>
        <v>0</v>
      </c>
      <c r="AK190" s="117"/>
      <c r="AL190" s="117"/>
      <c r="AM190" s="117" t="str">
        <f t="shared" si="13"/>
        <v>Tốt</v>
      </c>
      <c r="AN190" s="117"/>
      <c r="AO190" s="556"/>
    </row>
    <row r="191" spans="1:41" s="2" customFormat="1" ht="24.95" customHeight="1" x14ac:dyDescent="0.25">
      <c r="A191" s="41">
        <f>IF(E191="","",SUBTOTAL(3,$E$8:E191))</f>
        <v>184</v>
      </c>
      <c r="B191" s="41">
        <f>COUNTIF($F$8:F191,F191)</f>
        <v>28</v>
      </c>
      <c r="C191" s="41" t="s">
        <v>649</v>
      </c>
      <c r="D191" s="73" t="s">
        <v>658</v>
      </c>
      <c r="E191" s="41" t="s">
        <v>659</v>
      </c>
      <c r="F191" s="55" t="s">
        <v>1015</v>
      </c>
      <c r="G191" s="55" t="s">
        <v>1014</v>
      </c>
      <c r="H191" s="31" t="s">
        <v>643</v>
      </c>
      <c r="I191" s="1" t="str">
        <f>VLOOKUP($E191,'[1]Gui chi Quynh'!$C$11:$E$397,3,0)</f>
        <v>A4</v>
      </c>
      <c r="J191" s="9">
        <f>VLOOKUP(I191,Sheet1!$B$2:$C$12,2,TRUE)</f>
        <v>7</v>
      </c>
      <c r="K191" s="1" t="s">
        <v>304</v>
      </c>
      <c r="L191" s="9">
        <f>VLOOKUP(K191,Sheet1!$B$2:$C$12,2,TRUE)</f>
        <v>7</v>
      </c>
      <c r="M191" s="1" t="str">
        <f>VLOOKUP($E191,'[3]Gui chi Quynh'!$C$11:$E$396,3,0)</f>
        <v>A3</v>
      </c>
      <c r="N191" s="9">
        <f>VLOOKUP(M191,Sheet1!$B$2:$C$12,2,TRUE)</f>
        <v>8</v>
      </c>
      <c r="O191" s="1" t="str">
        <f>VLOOKUP($E191,'[4]Gui chi Quynh'!$C$11:$E$396,3,0)</f>
        <v>A3</v>
      </c>
      <c r="P191" s="9">
        <f>VLOOKUP(O191,Sheet1!$B$2:$C$12,2,TRUE)</f>
        <v>8</v>
      </c>
      <c r="Q191" s="1" t="str">
        <f>VLOOKUP($E191,'[5]Gui chi Quynh'!$C$11:$E$394,3,0)</f>
        <v>A3</v>
      </c>
      <c r="R191" s="9">
        <f>VLOOKUP(Q191,Sheet1!$B$2:$C$12,2,TRUE)</f>
        <v>8</v>
      </c>
      <c r="S191" s="1" t="str">
        <f>VLOOKUP($E191,'[6]Gui chi Quynh'!$C$11:$E$393,3,0)</f>
        <v>A3</v>
      </c>
      <c r="T191" s="9">
        <f>VLOOKUP(S191,Sheet1!$B$2:$C$12,2,TRUE)</f>
        <v>8</v>
      </c>
      <c r="U191" s="1" t="str">
        <f>VLOOKUP($E191,'[7]Gui chi Quynh'!$C$11:$E$392,3,0)</f>
        <v>A3</v>
      </c>
      <c r="V191" s="9">
        <f>VLOOKUP(U191,Sheet1!$B$2:$C$12,2,TRUE)</f>
        <v>8</v>
      </c>
      <c r="W191" s="1" t="str">
        <f>VLOOKUP($E191,'[8]Gui chi Quynh'!$C$11:$F$391,3,0)</f>
        <v>A3</v>
      </c>
      <c r="X191" s="9">
        <f>VLOOKUP(W191,Sheet1!$B$2:$C$12,2,TRUE)</f>
        <v>8</v>
      </c>
      <c r="Y191" s="1" t="str">
        <f>VLOOKUP($E191,'[9]Gui chi Quynh'!$C$11:$E$390,3,0)</f>
        <v>A3</v>
      </c>
      <c r="Z191" s="9">
        <f>VLOOKUP(Y191,Sheet1!$B$2:$C$12,2,TRUE)</f>
        <v>8</v>
      </c>
      <c r="AA191" s="1" t="str">
        <f>VLOOKUP($E191,'[10]Gui chi Quynh'!$C$11:$E$391,3,0)</f>
        <v>A3</v>
      </c>
      <c r="AB191" s="9">
        <f>VLOOKUP(AA191,Sheet1!$B$2:$C$12,2,TRUE)</f>
        <v>8</v>
      </c>
      <c r="AC191" s="241" t="str">
        <f>VLOOKUP(E191,Sheet2!$E$9:$AE$343,24,0)</f>
        <v>A3</v>
      </c>
      <c r="AD191" s="117">
        <f>VLOOKUP(AC191,Sheet1!$B$2:$C$12,2,TRUE)</f>
        <v>8</v>
      </c>
      <c r="AE191" s="241" t="str">
        <f>VLOOKUP(E191,Sheet2!$E$9:$AE$343,26,0)</f>
        <v>A3</v>
      </c>
      <c r="AF191" s="9">
        <f>VLOOKUP(AE191,Sheet1!$B$2:$C$12,2,TRUE)</f>
        <v>8</v>
      </c>
      <c r="AG191" s="169">
        <f t="shared" si="14"/>
        <v>7.833333333333333</v>
      </c>
      <c r="AH191" s="241" t="str">
        <f>VLOOKUP(E191,'CAC DV GUI'!$C$5:$AF$401,27,0)</f>
        <v>Tốt</v>
      </c>
      <c r="AI191" s="241" t="str">
        <f>VLOOKUP(E191,'CAC DV GUI'!$C$5:$AF$401,28,0)</f>
        <v>Tốt</v>
      </c>
      <c r="AJ191" s="241">
        <f>VLOOKUP(E191,'CAC DV GUI'!$C$5:$AF$401,29,0)</f>
        <v>0</v>
      </c>
      <c r="AK191" s="117"/>
      <c r="AL191" s="117"/>
      <c r="AM191" s="117" t="str">
        <f t="shared" si="13"/>
        <v>Tốt</v>
      </c>
      <c r="AN191" s="117"/>
      <c r="AO191" s="557"/>
    </row>
    <row r="192" spans="1:41" s="2" customFormat="1" ht="24.95" customHeight="1" x14ac:dyDescent="0.25">
      <c r="A192" s="41">
        <f>IF(E192="","",SUBTOTAL(3,$E$8:E192))</f>
        <v>185</v>
      </c>
      <c r="B192" s="41">
        <f>COUNTIF($F$8:F192,F192)</f>
        <v>1</v>
      </c>
      <c r="C192" s="43" t="s">
        <v>649</v>
      </c>
      <c r="D192" s="42" t="s">
        <v>200</v>
      </c>
      <c r="E192" s="43" t="s">
        <v>485</v>
      </c>
      <c r="F192" s="652" t="s">
        <v>1016</v>
      </c>
      <c r="G192" s="652" t="s">
        <v>1013</v>
      </c>
      <c r="H192" s="30" t="s">
        <v>643</v>
      </c>
      <c r="I192" s="1" t="str">
        <f>VLOOKUP($E192,'[1]Gui chi Quynh'!$C$11:$E$397,3,0)</f>
        <v>A2</v>
      </c>
      <c r="J192" s="9">
        <f>VLOOKUP(I192,Sheet1!$B$2:$C$12,2,TRUE)</f>
        <v>9</v>
      </c>
      <c r="K192" s="1" t="str">
        <f>VLOOKUP($E192,'[2]Gui chi Quynh'!$C$11:$E$397,3,0)</f>
        <v>A2</v>
      </c>
      <c r="L192" s="9">
        <f>VLOOKUP(K192,Sheet1!$B$2:$C$12,2,TRUE)</f>
        <v>9</v>
      </c>
      <c r="M192" s="1" t="str">
        <f>VLOOKUP($E192,'[3]Gui chi Quynh'!$C$11:$E$396,3,0)</f>
        <v>A2</v>
      </c>
      <c r="N192" s="9">
        <f>VLOOKUP(M192,Sheet1!$B$2:$C$12,2,TRUE)</f>
        <v>9</v>
      </c>
      <c r="O192" s="1" t="str">
        <f>VLOOKUP($E192,'[4]Gui chi Quynh'!$C$11:$E$396,3,0)</f>
        <v>A2</v>
      </c>
      <c r="P192" s="9">
        <f>VLOOKUP(O192,Sheet1!$B$2:$C$12,2,TRUE)</f>
        <v>9</v>
      </c>
      <c r="Q192" s="1" t="str">
        <f>VLOOKUP($E192,'[5]Gui chi Quynh'!$C$11:$E$394,3,0)</f>
        <v>A2</v>
      </c>
      <c r="R192" s="9">
        <f>VLOOKUP(Q192,Sheet1!$B$2:$C$12,2,TRUE)</f>
        <v>9</v>
      </c>
      <c r="S192" s="1" t="str">
        <f>VLOOKUP($E192,'[6]Gui chi Quynh'!$C$11:$E$393,3,0)</f>
        <v>A2</v>
      </c>
      <c r="T192" s="9">
        <f>VLOOKUP(S192,Sheet1!$B$2:$C$12,2,TRUE)</f>
        <v>9</v>
      </c>
      <c r="U192" s="1" t="str">
        <f>VLOOKUP($E192,'[7]Gui chi Quynh'!$C$11:$E$392,3,0)</f>
        <v>A2</v>
      </c>
      <c r="V192" s="9">
        <f>VLOOKUP(U192,Sheet1!$B$2:$C$12,2,TRUE)</f>
        <v>9</v>
      </c>
      <c r="W192" s="1" t="str">
        <f>VLOOKUP($E192,'[8]Gui chi Quynh'!$C$11:$F$391,3,0)</f>
        <v>A2</v>
      </c>
      <c r="X192" s="9">
        <f>VLOOKUP(W192,Sheet1!$B$2:$C$12,2,TRUE)</f>
        <v>9</v>
      </c>
      <c r="Y192" s="1" t="str">
        <f>VLOOKUP($E192,'[9]Gui chi Quynh'!$C$11:$E$390,3,0)</f>
        <v>A2</v>
      </c>
      <c r="Z192" s="9">
        <f>VLOOKUP(Y192,Sheet1!$B$2:$C$12,2,TRUE)</f>
        <v>9</v>
      </c>
      <c r="AA192" s="1" t="str">
        <f>VLOOKUP($E192,'[10]Gui chi Quynh'!$C$11:$E$391,3,0)</f>
        <v>A2</v>
      </c>
      <c r="AB192" s="9">
        <f>VLOOKUP(AA192,Sheet1!$B$2:$C$12,2,TRUE)</f>
        <v>9</v>
      </c>
      <c r="AC192" s="241" t="str">
        <f>VLOOKUP(E192,Sheet2!$E$9:$AE$343,24,0)</f>
        <v>A2</v>
      </c>
      <c r="AD192" s="117">
        <f>VLOOKUP(AC192,Sheet1!$B$2:$C$12,2,TRUE)</f>
        <v>9</v>
      </c>
      <c r="AE192" s="241" t="str">
        <f>VLOOKUP(E192,Sheet2!$E$9:$AE$343,26,0)</f>
        <v>A2</v>
      </c>
      <c r="AF192" s="9">
        <f>VLOOKUP(AE192,Sheet1!$B$2:$C$12,2,TRUE)</f>
        <v>9</v>
      </c>
      <c r="AG192" s="169">
        <f t="shared" si="14"/>
        <v>9</v>
      </c>
      <c r="AH192" s="241" t="str">
        <f>VLOOKUP(E192,'CAC DV GUI'!$C$5:$AF$401,27,0)</f>
        <v>Xuất sắc</v>
      </c>
      <c r="AI192" s="241" t="str">
        <f>VLOOKUP(E192,'CAC DV GUI'!$C$5:$AF$401,28,0)</f>
        <v>Xuất sắc</v>
      </c>
      <c r="AJ192" s="241">
        <f>VLOOKUP(E192,'CAC DV GUI'!$C$5:$AF$401,29,0)</f>
        <v>0</v>
      </c>
      <c r="AK192" s="117" t="s">
        <v>833</v>
      </c>
      <c r="AL192" s="117"/>
      <c r="AM192" s="117" t="s">
        <v>807</v>
      </c>
      <c r="AN192" s="117"/>
      <c r="AO192" s="556"/>
    </row>
    <row r="193" spans="1:41" s="2" customFormat="1" ht="24.95" customHeight="1" x14ac:dyDescent="0.25">
      <c r="A193" s="41">
        <f>IF(E193="","",SUBTOTAL(3,$E$8:E193))</f>
        <v>186</v>
      </c>
      <c r="B193" s="41">
        <f>COUNTIF($F$8:F193,F193)</f>
        <v>2</v>
      </c>
      <c r="C193" s="43" t="s">
        <v>649</v>
      </c>
      <c r="D193" s="42" t="s">
        <v>204</v>
      </c>
      <c r="E193" s="43" t="s">
        <v>484</v>
      </c>
      <c r="F193" s="55" t="s">
        <v>1016</v>
      </c>
      <c r="G193" s="652" t="s">
        <v>1013</v>
      </c>
      <c r="H193" s="105" t="s">
        <v>643</v>
      </c>
      <c r="I193" s="1" t="str">
        <f>VLOOKUP($E193,'[1]Gui chi Quynh'!$C$11:$E$397,3,0)</f>
        <v>A4</v>
      </c>
      <c r="J193" s="9">
        <f>VLOOKUP(I193,Sheet1!$B$2:$C$12,2,TRUE)</f>
        <v>7</v>
      </c>
      <c r="K193" s="1" t="str">
        <f>VLOOKUP($E193,'[2]Gui chi Quynh'!$C$11:$E$397,3,0)</f>
        <v>A4</v>
      </c>
      <c r="L193" s="9">
        <f>VLOOKUP(K193,Sheet1!$B$2:$C$12,2,TRUE)</f>
        <v>7</v>
      </c>
      <c r="M193" s="1" t="str">
        <f>VLOOKUP($E193,'[3]Gui chi Quynh'!$C$11:$E$396,3,0)</f>
        <v>A3</v>
      </c>
      <c r="N193" s="9">
        <f>VLOOKUP(M193,Sheet1!$B$2:$C$12,2,TRUE)</f>
        <v>8</v>
      </c>
      <c r="O193" s="1" t="str">
        <f>VLOOKUP($E193,'[4]Gui chi Quynh'!$C$11:$E$396,3,0)</f>
        <v>A3</v>
      </c>
      <c r="P193" s="9">
        <f>VLOOKUP(O193,Sheet1!$B$2:$C$12,2,TRUE)</f>
        <v>8</v>
      </c>
      <c r="Q193" s="1" t="str">
        <f>VLOOKUP($E193,'[5]Gui chi Quynh'!$C$11:$E$394,3,0)</f>
        <v>A3</v>
      </c>
      <c r="R193" s="9">
        <f>VLOOKUP(Q193,Sheet1!$B$2:$C$12,2,TRUE)</f>
        <v>8</v>
      </c>
      <c r="S193" s="1" t="str">
        <f>VLOOKUP($E193,'[6]Gui chi Quynh'!$C$11:$E$393,3,0)</f>
        <v>A3</v>
      </c>
      <c r="T193" s="9">
        <f>VLOOKUP(S193,Sheet1!$B$2:$C$12,2,TRUE)</f>
        <v>8</v>
      </c>
      <c r="U193" s="1" t="str">
        <f>VLOOKUP($E193,'[7]Gui chi Quynh'!$C$11:$E$392,3,0)</f>
        <v>A4</v>
      </c>
      <c r="V193" s="9">
        <f>VLOOKUP(U193,Sheet1!$B$2:$C$12,2,TRUE)</f>
        <v>7</v>
      </c>
      <c r="W193" s="1" t="str">
        <f>VLOOKUP($E193,'[8]Gui chi Quynh'!$C$11:$F$391,3,0)</f>
        <v>B1</v>
      </c>
      <c r="X193" s="9">
        <f>VLOOKUP(W193,Sheet1!$B$2:$C$12,2,TRUE)</f>
        <v>6</v>
      </c>
      <c r="Y193" s="1" t="str">
        <f>VLOOKUP($E193,'[9]Gui chi Quynh'!$C$11:$E$390,3,0)</f>
        <v>A3</v>
      </c>
      <c r="Z193" s="9">
        <f>VLOOKUP(Y193,Sheet1!$B$2:$C$12,2,TRUE)</f>
        <v>8</v>
      </c>
      <c r="AA193" s="1" t="str">
        <f>VLOOKUP($E193,'[10]Gui chi Quynh'!$C$11:$E$391,3,0)</f>
        <v>A3</v>
      </c>
      <c r="AB193" s="9">
        <f>VLOOKUP(AA193,Sheet1!$B$2:$C$12,2,TRUE)</f>
        <v>8</v>
      </c>
      <c r="AC193" s="241" t="str">
        <f>VLOOKUP(E193,Sheet2!$E$9:$AE$343,24,0)</f>
        <v>A3</v>
      </c>
      <c r="AD193" s="117">
        <f>VLOOKUP(AC193,Sheet1!$B$2:$C$12,2,TRUE)</f>
        <v>8</v>
      </c>
      <c r="AE193" s="241" t="str">
        <f>VLOOKUP(E193,Sheet2!$E$9:$AE$343,26,0)</f>
        <v>A3</v>
      </c>
      <c r="AF193" s="9">
        <f>VLOOKUP(AE193,Sheet1!$B$2:$C$12,2,TRUE)</f>
        <v>8</v>
      </c>
      <c r="AG193" s="169">
        <f t="shared" si="14"/>
        <v>7.583333333333333</v>
      </c>
      <c r="AH193" s="241" t="str">
        <f>VLOOKUP(E193,'CAC DV GUI'!$C$5:$AF$401,27,0)</f>
        <v>Tốt</v>
      </c>
      <c r="AI193" s="241" t="str">
        <f>VLOOKUP(E193,'CAC DV GUI'!$C$5:$AF$401,28,0)</f>
        <v>Tốt</v>
      </c>
      <c r="AJ193" s="241">
        <f>VLOOKUP(E193,'CAC DV GUI'!$C$5:$AF$401,29,0)</f>
        <v>0</v>
      </c>
      <c r="AK193" s="117" t="s">
        <v>807</v>
      </c>
      <c r="AL193" s="117"/>
      <c r="AM193" s="117" t="s">
        <v>807</v>
      </c>
      <c r="AN193" s="117"/>
      <c r="AO193" s="556"/>
    </row>
    <row r="194" spans="1:41" s="2" customFormat="1" ht="24.95" customHeight="1" x14ac:dyDescent="0.25">
      <c r="A194" s="41">
        <f>IF(E194="","",SUBTOTAL(3,$E$8:E194))</f>
        <v>187</v>
      </c>
      <c r="B194" s="41">
        <f>COUNTIF($F$8:F194,F194)</f>
        <v>3</v>
      </c>
      <c r="C194" s="43" t="s">
        <v>649</v>
      </c>
      <c r="D194" s="42" t="s">
        <v>195</v>
      </c>
      <c r="E194" s="43" t="s">
        <v>488</v>
      </c>
      <c r="F194" s="55" t="s">
        <v>1016</v>
      </c>
      <c r="G194" s="55" t="s">
        <v>1014</v>
      </c>
      <c r="H194" s="1" t="s">
        <v>643</v>
      </c>
      <c r="I194" s="1" t="str">
        <f>VLOOKUP($E194,'[1]Gui chi Quynh'!$C$11:$E$397,3,0)</f>
        <v>A4</v>
      </c>
      <c r="J194" s="9">
        <f>VLOOKUP(I194,Sheet1!$B$2:$C$12,2,TRUE)</f>
        <v>7</v>
      </c>
      <c r="K194" s="1" t="s">
        <v>304</v>
      </c>
      <c r="L194" s="9">
        <f>VLOOKUP(K194,Sheet1!$B$2:$C$12,2,TRUE)</f>
        <v>7</v>
      </c>
      <c r="M194" s="1" t="str">
        <f>VLOOKUP($E194,'[3]Gui chi Quynh'!$C$11:$E$396,3,0)</f>
        <v>A3</v>
      </c>
      <c r="N194" s="9">
        <f>VLOOKUP(M194,Sheet1!$B$2:$C$12,2,TRUE)</f>
        <v>8</v>
      </c>
      <c r="O194" s="1" t="str">
        <f>VLOOKUP($E194,'[4]Gui chi Quynh'!$C$11:$E$396,3,0)</f>
        <v>A4</v>
      </c>
      <c r="P194" s="9">
        <f>VLOOKUP(O194,Sheet1!$B$2:$C$12,2,TRUE)</f>
        <v>7</v>
      </c>
      <c r="Q194" s="1" t="str">
        <f>VLOOKUP($E194,'[5]Gui chi Quynh'!$C$11:$E$394,3,0)</f>
        <v>A3</v>
      </c>
      <c r="R194" s="9">
        <f>VLOOKUP(Q194,Sheet1!$B$2:$C$12,2,TRUE)</f>
        <v>8</v>
      </c>
      <c r="S194" s="1" t="str">
        <f>VLOOKUP($E194,'[6]Gui chi Quynh'!$C$11:$E$393,3,0)</f>
        <v>A4</v>
      </c>
      <c r="T194" s="9">
        <f>VLOOKUP(S194,Sheet1!$B$2:$C$12,2,TRUE)</f>
        <v>7</v>
      </c>
      <c r="U194" s="1" t="str">
        <f>VLOOKUP($E194,'[7]Gui chi Quynh'!$C$11:$E$392,3,0)</f>
        <v>A4</v>
      </c>
      <c r="V194" s="9">
        <f>VLOOKUP(U194,Sheet1!$B$2:$C$12,2,TRUE)</f>
        <v>7</v>
      </c>
      <c r="W194" s="1" t="str">
        <f>VLOOKUP($E194,'[8]Gui chi Quynh'!$C$11:$F$391,3,0)</f>
        <v>A4</v>
      </c>
      <c r="X194" s="9">
        <f>VLOOKUP(W194,Sheet1!$B$2:$C$12,2,TRUE)</f>
        <v>7</v>
      </c>
      <c r="Y194" s="1" t="str">
        <f>VLOOKUP($E194,'[9]Gui chi Quynh'!$C$11:$E$390,3,0)</f>
        <v>A4</v>
      </c>
      <c r="Z194" s="9">
        <f>VLOOKUP(Y194,Sheet1!$B$2:$C$12,2,TRUE)</f>
        <v>7</v>
      </c>
      <c r="AA194" s="1" t="str">
        <f>VLOOKUP($E194,'[10]Gui chi Quynh'!$C$11:$E$391,3,0)</f>
        <v>A4</v>
      </c>
      <c r="AB194" s="9">
        <f>VLOOKUP(AA194,Sheet1!$B$2:$C$12,2,TRUE)</f>
        <v>7</v>
      </c>
      <c r="AC194" s="241" t="str">
        <f>VLOOKUP(E194,Sheet2!$E$9:$AE$343,24,0)</f>
        <v>A4</v>
      </c>
      <c r="AD194" s="117">
        <f>VLOOKUP(AC194,Sheet1!$B$2:$C$12,2,TRUE)</f>
        <v>7</v>
      </c>
      <c r="AE194" s="241" t="str">
        <f>VLOOKUP(E194,Sheet2!$E$9:$AE$343,26,0)</f>
        <v>A3</v>
      </c>
      <c r="AF194" s="9">
        <f>VLOOKUP(AE194,Sheet1!$B$2:$C$12,2,TRUE)</f>
        <v>8</v>
      </c>
      <c r="AG194" s="169">
        <f t="shared" si="14"/>
        <v>7.25</v>
      </c>
      <c r="AH194" s="241" t="str">
        <f>VLOOKUP(E194,'CAC DV GUI'!$C$5:$AF$401,27,0)</f>
        <v>Tốt</v>
      </c>
      <c r="AI194" s="241" t="str">
        <f>VLOOKUP(E194,'CAC DV GUI'!$C$5:$AF$401,28,0)</f>
        <v>Tốt</v>
      </c>
      <c r="AJ194" s="241">
        <f>VLOOKUP(E194,'CAC DV GUI'!$C$5:$AF$401,29,0)</f>
        <v>0</v>
      </c>
      <c r="AK194" s="117"/>
      <c r="AL194" s="117"/>
      <c r="AM194" s="117" t="str">
        <f t="shared" ref="AM194:AM210" si="15">AI194</f>
        <v>Tốt</v>
      </c>
      <c r="AN194" s="117"/>
      <c r="AO194" s="556"/>
    </row>
    <row r="195" spans="1:41" s="2" customFormat="1" ht="24.95" customHeight="1" x14ac:dyDescent="0.25">
      <c r="A195" s="41">
        <f>IF(E195="","",SUBTOTAL(3,$E$8:E195))</f>
        <v>188</v>
      </c>
      <c r="B195" s="41">
        <f>COUNTIF($F$8:F195,F195)</f>
        <v>4</v>
      </c>
      <c r="C195" s="43" t="s">
        <v>649</v>
      </c>
      <c r="D195" s="42" t="s">
        <v>203</v>
      </c>
      <c r="E195" s="43" t="s">
        <v>494</v>
      </c>
      <c r="F195" s="55" t="s">
        <v>1016</v>
      </c>
      <c r="G195" s="55" t="s">
        <v>1014</v>
      </c>
      <c r="H195" s="1" t="s">
        <v>643</v>
      </c>
      <c r="I195" s="1" t="str">
        <f>VLOOKUP($E195,'[1]Gui chi Quynh'!$C$11:$E$397,3,0)</f>
        <v>A3</v>
      </c>
      <c r="J195" s="9">
        <f>VLOOKUP(I195,Sheet1!$B$2:$C$12,2,TRUE)</f>
        <v>8</v>
      </c>
      <c r="K195" s="1" t="s">
        <v>304</v>
      </c>
      <c r="L195" s="9">
        <f>VLOOKUP(K195,Sheet1!$B$2:$C$12,2,TRUE)</f>
        <v>7</v>
      </c>
      <c r="M195" s="1" t="str">
        <f>VLOOKUP($E195,'[3]Gui chi Quynh'!$C$11:$E$396,3,0)</f>
        <v>A3</v>
      </c>
      <c r="N195" s="9">
        <f>VLOOKUP(M195,Sheet1!$B$2:$C$12,2,TRUE)</f>
        <v>8</v>
      </c>
      <c r="O195" s="1" t="str">
        <f>VLOOKUP($E195,'[4]Gui chi Quynh'!$C$11:$E$396,3,0)</f>
        <v>A4</v>
      </c>
      <c r="P195" s="9">
        <f>VLOOKUP(O195,Sheet1!$B$2:$C$12,2,TRUE)</f>
        <v>7</v>
      </c>
      <c r="Q195" s="1" t="str">
        <f>VLOOKUP($E195,'[5]Gui chi Quynh'!$C$11:$E$394,3,0)</f>
        <v>A3</v>
      </c>
      <c r="R195" s="9">
        <f>VLOOKUP(Q195,Sheet1!$B$2:$C$12,2,TRUE)</f>
        <v>8</v>
      </c>
      <c r="S195" s="1" t="str">
        <f>VLOOKUP($E195,'[6]Gui chi Quynh'!$C$11:$E$393,3,0)</f>
        <v>A4</v>
      </c>
      <c r="T195" s="9">
        <f>VLOOKUP(S195,Sheet1!$B$2:$C$12,2,TRUE)</f>
        <v>7</v>
      </c>
      <c r="U195" s="1" t="str">
        <f>VLOOKUP($E195,'[7]Gui chi Quynh'!$C$11:$E$392,3,0)</f>
        <v>A3</v>
      </c>
      <c r="V195" s="9">
        <f>VLOOKUP(U195,Sheet1!$B$2:$C$12,2,TRUE)</f>
        <v>8</v>
      </c>
      <c r="W195" s="1" t="str">
        <f>VLOOKUP($E195,'[8]Gui chi Quynh'!$C$11:$F$391,3,0)</f>
        <v>A3</v>
      </c>
      <c r="X195" s="9">
        <f>VLOOKUP(W195,Sheet1!$B$2:$C$12,2,TRUE)</f>
        <v>8</v>
      </c>
      <c r="Y195" s="1" t="str">
        <f>VLOOKUP($E195,'[9]Gui chi Quynh'!$C$11:$E$390,3,0)</f>
        <v>A3</v>
      </c>
      <c r="Z195" s="9">
        <f>VLOOKUP(Y195,Sheet1!$B$2:$C$12,2,TRUE)</f>
        <v>8</v>
      </c>
      <c r="AA195" s="1" t="str">
        <f>VLOOKUP($E195,'[10]Gui chi Quynh'!$C$11:$E$391,3,0)</f>
        <v>A4</v>
      </c>
      <c r="AB195" s="9">
        <f>VLOOKUP(AA195,Sheet1!$B$2:$C$12,2,TRUE)</f>
        <v>7</v>
      </c>
      <c r="AC195" s="241" t="str">
        <f>VLOOKUP(E195,Sheet2!$E$9:$AE$343,24,0)</f>
        <v>A4</v>
      </c>
      <c r="AD195" s="117">
        <f>VLOOKUP(AC195,Sheet1!$B$2:$C$12,2,TRUE)</f>
        <v>7</v>
      </c>
      <c r="AE195" s="241" t="str">
        <f>VLOOKUP(E195,Sheet2!$E$9:$AE$343,26,0)</f>
        <v>A3</v>
      </c>
      <c r="AF195" s="9">
        <f>VLOOKUP(AE195,Sheet1!$B$2:$C$12,2,TRUE)</f>
        <v>8</v>
      </c>
      <c r="AG195" s="169">
        <f t="shared" si="14"/>
        <v>7.583333333333333</v>
      </c>
      <c r="AH195" s="241" t="str">
        <f>VLOOKUP(E195,'CAC DV GUI'!$C$5:$AF$401,27,0)</f>
        <v>Tốt</v>
      </c>
      <c r="AI195" s="241" t="str">
        <f>VLOOKUP(E195,'CAC DV GUI'!$C$5:$AF$401,28,0)</f>
        <v>Tốt</v>
      </c>
      <c r="AJ195" s="241">
        <f>VLOOKUP(E195,'CAC DV GUI'!$C$5:$AF$401,29,0)</f>
        <v>0</v>
      </c>
      <c r="AK195" s="117"/>
      <c r="AL195" s="117"/>
      <c r="AM195" s="117" t="str">
        <f t="shared" si="15"/>
        <v>Tốt</v>
      </c>
      <c r="AN195" s="117"/>
      <c r="AO195" s="556"/>
    </row>
    <row r="196" spans="1:41" s="2" customFormat="1" ht="24.95" customHeight="1" x14ac:dyDescent="0.25">
      <c r="A196" s="41">
        <f>IF(E196="","",SUBTOTAL(3,$E$8:E196))</f>
        <v>189</v>
      </c>
      <c r="B196" s="41">
        <f>COUNTIF($F$8:F196,F196)</f>
        <v>5</v>
      </c>
      <c r="C196" s="43" t="s">
        <v>649</v>
      </c>
      <c r="D196" s="42" t="s">
        <v>250</v>
      </c>
      <c r="E196" s="43" t="s">
        <v>500</v>
      </c>
      <c r="F196" s="55" t="s">
        <v>1016</v>
      </c>
      <c r="G196" s="55" t="s">
        <v>1014</v>
      </c>
      <c r="H196" s="1" t="s">
        <v>643</v>
      </c>
      <c r="I196" s="1" t="str">
        <f>VLOOKUP($E196,'[1]Gui chi Quynh'!$C$11:$E$397,3,0)</f>
        <v>A4</v>
      </c>
      <c r="J196" s="9">
        <f>VLOOKUP(I196,Sheet1!$B$2:$C$12,2,TRUE)</f>
        <v>7</v>
      </c>
      <c r="K196" s="1" t="s">
        <v>304</v>
      </c>
      <c r="L196" s="9">
        <f>VLOOKUP(K196,Sheet1!$B$2:$C$12,2,TRUE)</f>
        <v>7</v>
      </c>
      <c r="M196" s="1" t="str">
        <f>VLOOKUP($E196,'[3]Gui chi Quynh'!$C$11:$E$396,3,0)</f>
        <v>A3</v>
      </c>
      <c r="N196" s="9">
        <f>VLOOKUP(M196,Sheet1!$B$2:$C$12,2,TRUE)</f>
        <v>8</v>
      </c>
      <c r="O196" s="1" t="str">
        <f>VLOOKUP($E196,'[4]Gui chi Quynh'!$C$11:$E$396,3,0)</f>
        <v>A3</v>
      </c>
      <c r="P196" s="9">
        <f>VLOOKUP(O196,Sheet1!$B$2:$C$12,2,TRUE)</f>
        <v>8</v>
      </c>
      <c r="Q196" s="1" t="str">
        <f>VLOOKUP($E196,'[5]Gui chi Quynh'!$C$11:$E$394,3,0)</f>
        <v>A3</v>
      </c>
      <c r="R196" s="9">
        <f>VLOOKUP(Q196,Sheet1!$B$2:$C$12,2,TRUE)</f>
        <v>8</v>
      </c>
      <c r="S196" s="1" t="str">
        <f>VLOOKUP($E196,'[6]Gui chi Quynh'!$C$11:$E$393,3,0)</f>
        <v>A3</v>
      </c>
      <c r="T196" s="9">
        <f>VLOOKUP(S196,Sheet1!$B$2:$C$12,2,TRUE)</f>
        <v>8</v>
      </c>
      <c r="U196" s="1" t="str">
        <f>VLOOKUP($E196,'[7]Gui chi Quynh'!$C$11:$E$392,3,0)</f>
        <v>A2</v>
      </c>
      <c r="V196" s="9">
        <f>VLOOKUP(U196,Sheet1!$B$2:$C$12,2,TRUE)</f>
        <v>9</v>
      </c>
      <c r="W196" s="1" t="str">
        <f>VLOOKUP($E196,'[8]Gui chi Quynh'!$C$11:$F$391,3,0)</f>
        <v>A3</v>
      </c>
      <c r="X196" s="9">
        <f>VLOOKUP(W196,Sheet1!$B$2:$C$12,2,TRUE)</f>
        <v>8</v>
      </c>
      <c r="Y196" s="1" t="str">
        <f>VLOOKUP($E196,'[9]Gui chi Quynh'!$C$11:$E$390,3,0)</f>
        <v>A3</v>
      </c>
      <c r="Z196" s="9">
        <f>VLOOKUP(Y196,Sheet1!$B$2:$C$12,2,TRUE)</f>
        <v>8</v>
      </c>
      <c r="AA196" s="1" t="str">
        <f>VLOOKUP($E196,'[10]Gui chi Quynh'!$C$11:$E$391,3,0)</f>
        <v>A3</v>
      </c>
      <c r="AB196" s="9">
        <f>VLOOKUP(AA196,Sheet1!$B$2:$C$12,2,TRUE)</f>
        <v>8</v>
      </c>
      <c r="AC196" s="241" t="str">
        <f>VLOOKUP(E196,Sheet2!$E$9:$AE$343,24,0)</f>
        <v>A4</v>
      </c>
      <c r="AD196" s="117">
        <f>VLOOKUP(AC196,Sheet1!$B$2:$C$12,2,TRUE)</f>
        <v>7</v>
      </c>
      <c r="AE196" s="241" t="str">
        <f>VLOOKUP(E196,Sheet2!$E$9:$AE$343,26,0)</f>
        <v>A3</v>
      </c>
      <c r="AF196" s="9">
        <f>VLOOKUP(AE196,Sheet1!$B$2:$C$12,2,TRUE)</f>
        <v>8</v>
      </c>
      <c r="AG196" s="169">
        <f t="shared" si="14"/>
        <v>7.833333333333333</v>
      </c>
      <c r="AH196" s="241" t="str">
        <f>VLOOKUP(E196,'CAC DV GUI'!$C$5:$AF$401,27,0)</f>
        <v>Tốt</v>
      </c>
      <c r="AI196" s="241" t="str">
        <f>VLOOKUP(E196,'CAC DV GUI'!$C$5:$AF$401,28,0)</f>
        <v>Tốt</v>
      </c>
      <c r="AJ196" s="241">
        <f>VLOOKUP(E196,'CAC DV GUI'!$C$5:$AF$401,29,0)</f>
        <v>0</v>
      </c>
      <c r="AK196" s="117"/>
      <c r="AL196" s="117"/>
      <c r="AM196" s="117" t="str">
        <f t="shared" si="15"/>
        <v>Tốt</v>
      </c>
      <c r="AN196" s="117"/>
      <c r="AO196" s="556"/>
    </row>
    <row r="197" spans="1:41" s="2" customFormat="1" ht="24.95" customHeight="1" x14ac:dyDescent="0.25">
      <c r="A197" s="41">
        <f>IF(E197="","",SUBTOTAL(3,$E$8:E197))</f>
        <v>190</v>
      </c>
      <c r="B197" s="41">
        <f>COUNTIF($F$8:F197,F197)</f>
        <v>6</v>
      </c>
      <c r="C197" s="43" t="s">
        <v>648</v>
      </c>
      <c r="D197" s="42" t="s">
        <v>194</v>
      </c>
      <c r="E197" s="43" t="s">
        <v>483</v>
      </c>
      <c r="F197" s="55" t="s">
        <v>1016</v>
      </c>
      <c r="G197" s="55" t="s">
        <v>1014</v>
      </c>
      <c r="H197" s="1" t="s">
        <v>643</v>
      </c>
      <c r="I197" s="1" t="str">
        <f>VLOOKUP($E197,'[1]Gui chi Quynh'!$C$11:$E$397,3,0)</f>
        <v>A3</v>
      </c>
      <c r="J197" s="9">
        <f>VLOOKUP(I197,Sheet1!$B$2:$C$12,2,TRUE)</f>
        <v>8</v>
      </c>
      <c r="K197" s="1" t="s">
        <v>304</v>
      </c>
      <c r="L197" s="9">
        <f>VLOOKUP(K197,Sheet1!$B$2:$C$12,2,TRUE)</f>
        <v>7</v>
      </c>
      <c r="M197" s="1" t="str">
        <f>VLOOKUP($E197,'[3]Gui chi Quynh'!$C$11:$E$396,3,0)</f>
        <v>A4</v>
      </c>
      <c r="N197" s="9">
        <f>VLOOKUP(M197,Sheet1!$B$2:$C$12,2,TRUE)</f>
        <v>7</v>
      </c>
      <c r="O197" s="1" t="str">
        <f>VLOOKUP($E197,'[4]Gui chi Quynh'!$C$11:$E$396,3,0)</f>
        <v>A4</v>
      </c>
      <c r="P197" s="9">
        <f>VLOOKUP(O197,Sheet1!$B$2:$C$12,2,TRUE)</f>
        <v>7</v>
      </c>
      <c r="Q197" s="1" t="str">
        <f>VLOOKUP($E197,'[5]Gui chi Quynh'!$C$11:$E$394,3,0)</f>
        <v>A4</v>
      </c>
      <c r="R197" s="9">
        <f>VLOOKUP(Q197,Sheet1!$B$2:$C$12,2,TRUE)</f>
        <v>7</v>
      </c>
      <c r="S197" s="1" t="str">
        <f>VLOOKUP($E197,'[6]Gui chi Quynh'!$C$11:$E$393,3,0)</f>
        <v>A4</v>
      </c>
      <c r="T197" s="9">
        <f>VLOOKUP(S197,Sheet1!$B$2:$C$12,2,TRUE)</f>
        <v>7</v>
      </c>
      <c r="U197" s="1" t="str">
        <f>VLOOKUP($E197,'[7]Gui chi Quynh'!$C$11:$E$392,3,0)</f>
        <v>A2</v>
      </c>
      <c r="V197" s="9">
        <f>VLOOKUP(U197,Sheet1!$B$2:$C$12,2,TRUE)</f>
        <v>9</v>
      </c>
      <c r="W197" s="1" t="str">
        <f>VLOOKUP($E197,'[8]Gui chi Quynh'!$C$11:$F$391,3,0)</f>
        <v>A4</v>
      </c>
      <c r="X197" s="9">
        <f>VLOOKUP(W197,Sheet1!$B$2:$C$12,2,TRUE)</f>
        <v>7</v>
      </c>
      <c r="Y197" s="1" t="str">
        <f>VLOOKUP($E197,'[9]Gui chi Quynh'!$C$11:$E$390,3,0)</f>
        <v>A4</v>
      </c>
      <c r="Z197" s="9">
        <f>VLOOKUP(Y197,Sheet1!$B$2:$C$12,2,TRUE)</f>
        <v>7</v>
      </c>
      <c r="AA197" s="1" t="str">
        <f>VLOOKUP($E197,'[10]Gui chi Quynh'!$C$11:$E$391,3,0)</f>
        <v>A4</v>
      </c>
      <c r="AB197" s="9">
        <f>VLOOKUP(AA197,Sheet1!$B$2:$C$12,2,TRUE)</f>
        <v>7</v>
      </c>
      <c r="AC197" s="241" t="str">
        <f>VLOOKUP(E197,Sheet2!$E$9:$AE$343,24,0)</f>
        <v>A4</v>
      </c>
      <c r="AD197" s="117">
        <f>VLOOKUP(AC197,Sheet1!$B$2:$C$12,2,TRUE)</f>
        <v>7</v>
      </c>
      <c r="AE197" s="241" t="str">
        <f>VLOOKUP(E197,Sheet2!$E$9:$AE$343,26,0)</f>
        <v>A3</v>
      </c>
      <c r="AF197" s="9">
        <f>VLOOKUP(AE197,Sheet1!$B$2:$C$12,2,TRUE)</f>
        <v>8</v>
      </c>
      <c r="AG197" s="169">
        <f t="shared" si="14"/>
        <v>7.333333333333333</v>
      </c>
      <c r="AH197" s="241" t="str">
        <f>VLOOKUP(E197,'CAC DV GUI'!$C$5:$AF$401,27,0)</f>
        <v>Tốt</v>
      </c>
      <c r="AI197" s="241" t="str">
        <f>VLOOKUP(E197,'CAC DV GUI'!$C$5:$AF$401,28,0)</f>
        <v>Tốt</v>
      </c>
      <c r="AJ197" s="241">
        <f>VLOOKUP(E197,'CAC DV GUI'!$C$5:$AF$401,29,0)</f>
        <v>0</v>
      </c>
      <c r="AK197" s="117"/>
      <c r="AL197" s="117"/>
      <c r="AM197" s="117" t="str">
        <f t="shared" si="15"/>
        <v>Tốt</v>
      </c>
      <c r="AN197" s="117"/>
      <c r="AO197" s="556"/>
    </row>
    <row r="198" spans="1:41" s="2" customFormat="1" ht="24.95" customHeight="1" x14ac:dyDescent="0.25">
      <c r="A198" s="41">
        <f>IF(E198="","",SUBTOTAL(3,$E$8:E198))</f>
        <v>191</v>
      </c>
      <c r="B198" s="41">
        <f>COUNTIF($F$8:F198,F198)</f>
        <v>7</v>
      </c>
      <c r="C198" s="43" t="s">
        <v>649</v>
      </c>
      <c r="D198" s="42" t="s">
        <v>198</v>
      </c>
      <c r="E198" s="43" t="s">
        <v>487</v>
      </c>
      <c r="F198" s="55" t="s">
        <v>1016</v>
      </c>
      <c r="G198" s="55" t="s">
        <v>1014</v>
      </c>
      <c r="H198" s="1" t="s">
        <v>643</v>
      </c>
      <c r="I198" s="1" t="str">
        <f>VLOOKUP($E198,'[1]Gui chi Quynh'!$C$11:$E$397,3,0)</f>
        <v>A3</v>
      </c>
      <c r="J198" s="9">
        <f>VLOOKUP(I198,Sheet1!$B$2:$C$12,2,TRUE)</f>
        <v>8</v>
      </c>
      <c r="K198" s="1" t="s">
        <v>304</v>
      </c>
      <c r="L198" s="9">
        <f>VLOOKUP(K198,Sheet1!$B$2:$C$12,2,TRUE)</f>
        <v>7</v>
      </c>
      <c r="M198" s="1" t="str">
        <f>VLOOKUP($E198,'[3]Gui chi Quynh'!$C$11:$E$396,3,0)</f>
        <v>A3</v>
      </c>
      <c r="N198" s="9">
        <f>VLOOKUP(M198,Sheet1!$B$2:$C$12,2,TRUE)</f>
        <v>8</v>
      </c>
      <c r="O198" s="1" t="str">
        <f>VLOOKUP($E198,'[4]Gui chi Quynh'!$C$11:$E$396,3,0)</f>
        <v>A3</v>
      </c>
      <c r="P198" s="9">
        <f>VLOOKUP(O198,Sheet1!$B$2:$C$12,2,TRUE)</f>
        <v>8</v>
      </c>
      <c r="Q198" s="1" t="str">
        <f>VLOOKUP($E198,'[5]Gui chi Quynh'!$C$11:$E$394,3,0)</f>
        <v>A3</v>
      </c>
      <c r="R198" s="9">
        <f>VLOOKUP(Q198,Sheet1!$B$2:$C$12,2,TRUE)</f>
        <v>8</v>
      </c>
      <c r="S198" s="1" t="str">
        <f>VLOOKUP($E198,'[6]Gui chi Quynh'!$C$11:$E$393,3,0)</f>
        <v>A3</v>
      </c>
      <c r="T198" s="9">
        <f>VLOOKUP(S198,Sheet1!$B$2:$C$12,2,TRUE)</f>
        <v>8</v>
      </c>
      <c r="U198" s="1" t="str">
        <f>VLOOKUP($E198,'[7]Gui chi Quynh'!$C$11:$E$392,3,0)</f>
        <v>A2</v>
      </c>
      <c r="V198" s="9">
        <f>VLOOKUP(U198,Sheet1!$B$2:$C$12,2,TRUE)</f>
        <v>9</v>
      </c>
      <c r="W198" s="1" t="str">
        <f>VLOOKUP($E198,'[8]Gui chi Quynh'!$C$11:$F$391,3,0)</f>
        <v>A3</v>
      </c>
      <c r="X198" s="9">
        <f>VLOOKUP(W198,Sheet1!$B$2:$C$12,2,TRUE)</f>
        <v>8</v>
      </c>
      <c r="Y198" s="1" t="str">
        <f>VLOOKUP($E198,'[9]Gui chi Quynh'!$C$11:$E$390,3,0)</f>
        <v>A3</v>
      </c>
      <c r="Z198" s="9">
        <f>VLOOKUP(Y198,Sheet1!$B$2:$C$12,2,TRUE)</f>
        <v>8</v>
      </c>
      <c r="AA198" s="1" t="str">
        <f>VLOOKUP($E198,'[10]Gui chi Quynh'!$C$11:$E$391,3,0)</f>
        <v>A3</v>
      </c>
      <c r="AB198" s="9">
        <f>VLOOKUP(AA198,Sheet1!$B$2:$C$12,2,TRUE)</f>
        <v>8</v>
      </c>
      <c r="AC198" s="241" t="str">
        <f>VLOOKUP(E198,Sheet2!$E$9:$AE$343,24,0)</f>
        <v>A3</v>
      </c>
      <c r="AD198" s="117">
        <f>VLOOKUP(AC198,Sheet1!$B$2:$C$12,2,TRUE)</f>
        <v>8</v>
      </c>
      <c r="AE198" s="241" t="str">
        <f>VLOOKUP(E198,Sheet2!$E$9:$AE$343,26,0)</f>
        <v>A3</v>
      </c>
      <c r="AF198" s="9">
        <f>VLOOKUP(AE198,Sheet1!$B$2:$C$12,2,TRUE)</f>
        <v>8</v>
      </c>
      <c r="AG198" s="169">
        <f t="shared" si="14"/>
        <v>8</v>
      </c>
      <c r="AH198" s="241" t="str">
        <f>VLOOKUP(E198,'CAC DV GUI'!$C$5:$AF$401,27,0)</f>
        <v>Xuất sắc</v>
      </c>
      <c r="AI198" s="241" t="str">
        <f>VLOOKUP(E198,'CAC DV GUI'!$C$5:$AF$401,28,0)</f>
        <v>Xuất sắc</v>
      </c>
      <c r="AJ198" s="241" t="str">
        <f>VLOOKUP(E198,'CAC DV GUI'!$C$5:$AF$401,29,0)</f>
        <v>Nhiệt tình tham gia nhiều hoạt động của Khoa</v>
      </c>
      <c r="AK198" s="117"/>
      <c r="AL198" s="117"/>
      <c r="AM198" s="117" t="str">
        <f t="shared" si="15"/>
        <v>Xuất sắc</v>
      </c>
      <c r="AN198" s="117"/>
      <c r="AO198" s="556"/>
    </row>
    <row r="199" spans="1:41" s="2" customFormat="1" ht="24.95" customHeight="1" x14ac:dyDescent="0.25">
      <c r="A199" s="41">
        <f>IF(E199="","",SUBTOTAL(3,$E$8:E199))</f>
        <v>192</v>
      </c>
      <c r="B199" s="41">
        <f>COUNTIF($F$8:F199,F199)</f>
        <v>8</v>
      </c>
      <c r="C199" s="43" t="s">
        <v>649</v>
      </c>
      <c r="D199" s="42" t="s">
        <v>208</v>
      </c>
      <c r="E199" s="43" t="s">
        <v>497</v>
      </c>
      <c r="F199" s="55" t="s">
        <v>1016</v>
      </c>
      <c r="G199" s="55" t="s">
        <v>1014</v>
      </c>
      <c r="H199" s="1" t="s">
        <v>643</v>
      </c>
      <c r="I199" s="1" t="str">
        <f>VLOOKUP($E199,'[1]Gui chi Quynh'!$C$11:$E$397,3,0)</f>
        <v>A4</v>
      </c>
      <c r="J199" s="9">
        <f>VLOOKUP(I199,Sheet1!$B$2:$C$12,2,TRUE)</f>
        <v>7</v>
      </c>
      <c r="K199" s="1" t="s">
        <v>304</v>
      </c>
      <c r="L199" s="9">
        <f>VLOOKUP(K199,Sheet1!$B$2:$C$12,2,TRUE)</f>
        <v>7</v>
      </c>
      <c r="M199" s="1" t="str">
        <f>VLOOKUP($E199,'[3]Gui chi Quynh'!$C$11:$E$396,3,0)</f>
        <v>A3</v>
      </c>
      <c r="N199" s="9">
        <f>VLOOKUP(M199,Sheet1!$B$2:$C$12,2,TRUE)</f>
        <v>8</v>
      </c>
      <c r="O199" s="1" t="str">
        <f>VLOOKUP($E199,'[4]Gui chi Quynh'!$C$11:$E$396,3,0)</f>
        <v>A4</v>
      </c>
      <c r="P199" s="9">
        <f>VLOOKUP(O199,Sheet1!$B$2:$C$12,2,TRUE)</f>
        <v>7</v>
      </c>
      <c r="Q199" s="1" t="str">
        <f>VLOOKUP($E199,'[5]Gui chi Quynh'!$C$11:$E$394,3,0)</f>
        <v>A4</v>
      </c>
      <c r="R199" s="9">
        <f>VLOOKUP(Q199,Sheet1!$B$2:$C$12,2,TRUE)</f>
        <v>7</v>
      </c>
      <c r="S199" s="1" t="str">
        <f>VLOOKUP($E199,'[6]Gui chi Quynh'!$C$11:$E$393,3,0)</f>
        <v>A4</v>
      </c>
      <c r="T199" s="9">
        <f>VLOOKUP(S199,Sheet1!$B$2:$C$12,2,TRUE)</f>
        <v>7</v>
      </c>
      <c r="U199" s="1" t="str">
        <f>VLOOKUP($E199,'[7]Gui chi Quynh'!$C$11:$E$392,3,0)</f>
        <v>A3</v>
      </c>
      <c r="V199" s="9">
        <f>VLOOKUP(U199,Sheet1!$B$2:$C$12,2,TRUE)</f>
        <v>8</v>
      </c>
      <c r="W199" s="1" t="str">
        <f>VLOOKUP($E199,'[8]Gui chi Quynh'!$C$11:$F$391,3,0)</f>
        <v>A4</v>
      </c>
      <c r="X199" s="9">
        <f>VLOOKUP(W199,Sheet1!$B$2:$C$12,2,TRUE)</f>
        <v>7</v>
      </c>
      <c r="Y199" s="1" t="str">
        <f>VLOOKUP($E199,'[9]Gui chi Quynh'!$C$11:$E$390,3,0)</f>
        <v>A4</v>
      </c>
      <c r="Z199" s="9">
        <f>VLOOKUP(Y199,Sheet1!$B$2:$C$12,2,TRUE)</f>
        <v>7</v>
      </c>
      <c r="AA199" s="1" t="str">
        <f>VLOOKUP($E199,'[10]Gui chi Quynh'!$C$11:$E$391,3,0)</f>
        <v>A4</v>
      </c>
      <c r="AB199" s="9">
        <f>VLOOKUP(AA199,Sheet1!$B$2:$C$12,2,TRUE)</f>
        <v>7</v>
      </c>
      <c r="AC199" s="241" t="str">
        <f>VLOOKUP(E199,Sheet2!$E$9:$AE$343,24,0)</f>
        <v>A4</v>
      </c>
      <c r="AD199" s="117">
        <f>VLOOKUP(AC199,Sheet1!$B$2:$C$12,2,TRUE)</f>
        <v>7</v>
      </c>
      <c r="AE199" s="241" t="str">
        <f>VLOOKUP(E199,Sheet2!$E$9:$AE$343,26,0)</f>
        <v>A4</v>
      </c>
      <c r="AF199" s="9">
        <f>VLOOKUP(AE199,Sheet1!$B$2:$C$12,2,TRUE)</f>
        <v>7</v>
      </c>
      <c r="AG199" s="169">
        <f t="shared" si="14"/>
        <v>7.166666666666667</v>
      </c>
      <c r="AH199" s="241" t="str">
        <f>VLOOKUP(E199,'CAC DV GUI'!$C$5:$AF$401,27,0)</f>
        <v>Tốt</v>
      </c>
      <c r="AI199" s="241" t="str">
        <f>VLOOKUP(E199,'CAC DV GUI'!$C$5:$AF$401,28,0)</f>
        <v>Tốt</v>
      </c>
      <c r="AJ199" s="241">
        <f>VLOOKUP(E199,'CAC DV GUI'!$C$5:$AF$401,29,0)</f>
        <v>0</v>
      </c>
      <c r="AK199" s="117"/>
      <c r="AL199" s="117"/>
      <c r="AM199" s="117" t="str">
        <f t="shared" si="15"/>
        <v>Tốt</v>
      </c>
      <c r="AN199" s="117"/>
      <c r="AO199" s="556"/>
    </row>
    <row r="200" spans="1:41" s="2" customFormat="1" ht="24.95" customHeight="1" x14ac:dyDescent="0.25">
      <c r="A200" s="41">
        <f>IF(E200="","",SUBTOTAL(3,$E$8:E200))</f>
        <v>193</v>
      </c>
      <c r="B200" s="41">
        <f>COUNTIF($F$8:F200,F200)</f>
        <v>9</v>
      </c>
      <c r="C200" s="43" t="s">
        <v>649</v>
      </c>
      <c r="D200" s="42" t="s">
        <v>196</v>
      </c>
      <c r="E200" s="43" t="s">
        <v>489</v>
      </c>
      <c r="F200" s="55" t="s">
        <v>1016</v>
      </c>
      <c r="G200" s="55" t="s">
        <v>1014</v>
      </c>
      <c r="H200" s="1" t="s">
        <v>643</v>
      </c>
      <c r="I200" s="1" t="str">
        <f>VLOOKUP($E200,'[1]Gui chi Quynh'!$C$11:$E$397,3,0)</f>
        <v>A4</v>
      </c>
      <c r="J200" s="9">
        <f>VLOOKUP(I200,Sheet1!$B$2:$C$12,2,TRUE)</f>
        <v>7</v>
      </c>
      <c r="K200" s="1" t="s">
        <v>304</v>
      </c>
      <c r="L200" s="9">
        <f>VLOOKUP(K200,Sheet1!$B$2:$C$12,2,TRUE)</f>
        <v>7</v>
      </c>
      <c r="M200" s="1" t="str">
        <f>VLOOKUP($E200,'[3]Gui chi Quynh'!$C$11:$E$396,3,0)</f>
        <v>A3</v>
      </c>
      <c r="N200" s="9">
        <f>VLOOKUP(M200,Sheet1!$B$2:$C$12,2,TRUE)</f>
        <v>8</v>
      </c>
      <c r="O200" s="1" t="str">
        <f>VLOOKUP($E200,'[4]Gui chi Quynh'!$C$11:$E$396,3,0)</f>
        <v>A3</v>
      </c>
      <c r="P200" s="9">
        <f>VLOOKUP(O200,Sheet1!$B$2:$C$12,2,TRUE)</f>
        <v>8</v>
      </c>
      <c r="Q200" s="1" t="str">
        <f>VLOOKUP($E200,'[5]Gui chi Quynh'!$C$11:$E$394,3,0)</f>
        <v>A3</v>
      </c>
      <c r="R200" s="9">
        <f>VLOOKUP(Q200,Sheet1!$B$2:$C$12,2,TRUE)</f>
        <v>8</v>
      </c>
      <c r="S200" s="1" t="str">
        <f>VLOOKUP($E200,'[6]Gui chi Quynh'!$C$11:$E$393,3,0)</f>
        <v>A3</v>
      </c>
      <c r="T200" s="9">
        <f>VLOOKUP(S200,Sheet1!$B$2:$C$12,2,TRUE)</f>
        <v>8</v>
      </c>
      <c r="U200" s="1" t="str">
        <f>VLOOKUP($E200,'[7]Gui chi Quynh'!$C$11:$E$392,3,0)</f>
        <v>A3</v>
      </c>
      <c r="V200" s="9">
        <f>VLOOKUP(U200,Sheet1!$B$2:$C$12,2,TRUE)</f>
        <v>8</v>
      </c>
      <c r="W200" s="1" t="str">
        <f>VLOOKUP($E200,'[8]Gui chi Quynh'!$C$11:$F$391,3,0)</f>
        <v>A4</v>
      </c>
      <c r="X200" s="9">
        <f>VLOOKUP(W200,Sheet1!$B$2:$C$12,2,TRUE)</f>
        <v>7</v>
      </c>
      <c r="Y200" s="1" t="str">
        <f>VLOOKUP($E200,'[9]Gui chi Quynh'!$C$11:$E$390,3,0)</f>
        <v>A3</v>
      </c>
      <c r="Z200" s="9">
        <f>VLOOKUP(Y200,Sheet1!$B$2:$C$12,2,TRUE)</f>
        <v>8</v>
      </c>
      <c r="AA200" s="1" t="str">
        <f>VLOOKUP($E200,'[10]Gui chi Quynh'!$C$11:$E$391,3,0)</f>
        <v>A3</v>
      </c>
      <c r="AB200" s="9">
        <f>VLOOKUP(AA200,Sheet1!$B$2:$C$12,2,TRUE)</f>
        <v>8</v>
      </c>
      <c r="AC200" s="241" t="str">
        <f>VLOOKUP(E200,Sheet2!$E$9:$AE$343,24,0)</f>
        <v>A3</v>
      </c>
      <c r="AD200" s="117">
        <f>VLOOKUP(AC200,Sheet1!$B$2:$C$12,2,TRUE)</f>
        <v>8</v>
      </c>
      <c r="AE200" s="241" t="str">
        <f>VLOOKUP(E200,Sheet2!$E$9:$AE$343,26,0)</f>
        <v>A3</v>
      </c>
      <c r="AF200" s="9">
        <f>VLOOKUP(AE200,Sheet1!$B$2:$C$12,2,TRUE)</f>
        <v>8</v>
      </c>
      <c r="AG200" s="169">
        <f t="shared" si="14"/>
        <v>7.75</v>
      </c>
      <c r="AH200" s="241" t="str">
        <f>VLOOKUP(E200,'CAC DV GUI'!$C$5:$AF$401,27,0)</f>
        <v>Tốt</v>
      </c>
      <c r="AI200" s="241" t="str">
        <f>VLOOKUP(E200,'CAC DV GUI'!$C$5:$AF$401,28,0)</f>
        <v>Tốt</v>
      </c>
      <c r="AJ200" s="241">
        <f>VLOOKUP(E200,'CAC DV GUI'!$C$5:$AF$401,29,0)</f>
        <v>0</v>
      </c>
      <c r="AK200" s="117"/>
      <c r="AL200" s="117"/>
      <c r="AM200" s="117" t="str">
        <f t="shared" si="15"/>
        <v>Tốt</v>
      </c>
      <c r="AN200" s="117"/>
      <c r="AO200" s="556"/>
    </row>
    <row r="201" spans="1:41" s="2" customFormat="1" ht="24.95" customHeight="1" x14ac:dyDescent="0.25">
      <c r="A201" s="41">
        <f>IF(E201="","",SUBTOTAL(3,$E$8:E201))</f>
        <v>194</v>
      </c>
      <c r="B201" s="41">
        <f>COUNTIF($F$8:F201,F201)</f>
        <v>10</v>
      </c>
      <c r="C201" s="43" t="s">
        <v>648</v>
      </c>
      <c r="D201" s="42" t="s">
        <v>202</v>
      </c>
      <c r="E201" s="43" t="s">
        <v>493</v>
      </c>
      <c r="F201" s="55" t="s">
        <v>1016</v>
      </c>
      <c r="G201" s="55" t="s">
        <v>1014</v>
      </c>
      <c r="H201" s="1" t="s">
        <v>643</v>
      </c>
      <c r="I201" s="1" t="str">
        <f>VLOOKUP($E201,'[1]Gui chi Quynh'!$C$11:$E$397,3,0)</f>
        <v>A3</v>
      </c>
      <c r="J201" s="9">
        <f>VLOOKUP(I201,Sheet1!$B$2:$C$12,2,TRUE)</f>
        <v>8</v>
      </c>
      <c r="K201" s="1" t="s">
        <v>304</v>
      </c>
      <c r="L201" s="9">
        <f>VLOOKUP(K201,Sheet1!$B$2:$C$12,2,TRUE)</f>
        <v>7</v>
      </c>
      <c r="M201" s="1" t="str">
        <f>VLOOKUP($E201,'[3]Gui chi Quynh'!$C$11:$E$396,3,0)</f>
        <v>A3</v>
      </c>
      <c r="N201" s="9">
        <f>VLOOKUP(M201,Sheet1!$B$2:$C$12,2,TRUE)</f>
        <v>8</v>
      </c>
      <c r="O201" s="1" t="str">
        <f>VLOOKUP($E201,'[4]Gui chi Quynh'!$C$11:$E$396,3,0)</f>
        <v>A3</v>
      </c>
      <c r="P201" s="9">
        <f>VLOOKUP(O201,Sheet1!$B$2:$C$12,2,TRUE)</f>
        <v>8</v>
      </c>
      <c r="Q201" s="1" t="str">
        <f>VLOOKUP($E201,'[5]Gui chi Quynh'!$C$11:$E$394,3,0)</f>
        <v>A3</v>
      </c>
      <c r="R201" s="9">
        <f>VLOOKUP(Q201,Sheet1!$B$2:$C$12,2,TRUE)</f>
        <v>8</v>
      </c>
      <c r="S201" s="1" t="str">
        <f>VLOOKUP($E201,'[6]Gui chi Quynh'!$C$11:$E$393,3,0)</f>
        <v>A4</v>
      </c>
      <c r="T201" s="9">
        <f>VLOOKUP(S201,Sheet1!$B$2:$C$12,2,TRUE)</f>
        <v>7</v>
      </c>
      <c r="U201" s="1" t="str">
        <f>VLOOKUP($E201,'[7]Gui chi Quynh'!$C$11:$E$392,3,0)</f>
        <v>A3</v>
      </c>
      <c r="V201" s="9">
        <f>VLOOKUP(U201,Sheet1!$B$2:$C$12,2,TRUE)</f>
        <v>8</v>
      </c>
      <c r="W201" s="1" t="str">
        <f>VLOOKUP($E201,'[8]Gui chi Quynh'!$C$11:$F$391,3,0)</f>
        <v>A4</v>
      </c>
      <c r="X201" s="9">
        <f>VLOOKUP(W201,Sheet1!$B$2:$C$12,2,TRUE)</f>
        <v>7</v>
      </c>
      <c r="Y201" s="1" t="str">
        <f>VLOOKUP($E201,'[9]Gui chi Quynh'!$C$11:$E$390,3,0)</f>
        <v>A3</v>
      </c>
      <c r="Z201" s="9">
        <f>VLOOKUP(Y201,Sheet1!$B$2:$C$12,2,TRUE)</f>
        <v>8</v>
      </c>
      <c r="AA201" s="1" t="str">
        <f>VLOOKUP($E201,'[10]Gui chi Quynh'!$C$11:$E$391,3,0)</f>
        <v>A3</v>
      </c>
      <c r="AB201" s="9">
        <f>VLOOKUP(AA201,Sheet1!$B$2:$C$12,2,TRUE)</f>
        <v>8</v>
      </c>
      <c r="AC201" s="241" t="str">
        <f>VLOOKUP(E201,Sheet2!$E$9:$AE$343,24,0)</f>
        <v>A3</v>
      </c>
      <c r="AD201" s="117">
        <f>VLOOKUP(AC201,Sheet1!$B$2:$C$12,2,TRUE)</f>
        <v>8</v>
      </c>
      <c r="AE201" s="241" t="str">
        <f>VLOOKUP(E201,Sheet2!$E$9:$AE$343,26,0)</f>
        <v>A3</v>
      </c>
      <c r="AF201" s="9">
        <f>VLOOKUP(AE201,Sheet1!$B$2:$C$12,2,TRUE)</f>
        <v>8</v>
      </c>
      <c r="AG201" s="169">
        <f t="shared" si="14"/>
        <v>7.75</v>
      </c>
      <c r="AH201" s="241" t="str">
        <f>VLOOKUP(E201,'CAC DV GUI'!$C$5:$AF$401,27,0)</f>
        <v>Tốt</v>
      </c>
      <c r="AI201" s="241" t="str">
        <f>VLOOKUP(E201,'CAC DV GUI'!$C$5:$AF$401,28,0)</f>
        <v>Tốt</v>
      </c>
      <c r="AJ201" s="241">
        <f>VLOOKUP(E201,'CAC DV GUI'!$C$5:$AF$401,29,0)</f>
        <v>0</v>
      </c>
      <c r="AK201" s="117"/>
      <c r="AL201" s="117"/>
      <c r="AM201" s="117" t="str">
        <f t="shared" si="15"/>
        <v>Tốt</v>
      </c>
      <c r="AN201" s="117"/>
      <c r="AO201" s="556"/>
    </row>
    <row r="202" spans="1:41" s="2" customFormat="1" ht="24.95" customHeight="1" x14ac:dyDescent="0.25">
      <c r="A202" s="41">
        <f>IF(E202="","",SUBTOTAL(3,$E$8:E202))</f>
        <v>195</v>
      </c>
      <c r="B202" s="41">
        <f>COUNTIF($F$8:F202,F202)</f>
        <v>11</v>
      </c>
      <c r="C202" s="43" t="s">
        <v>648</v>
      </c>
      <c r="D202" s="42" t="s">
        <v>199</v>
      </c>
      <c r="E202" s="43" t="s">
        <v>491</v>
      </c>
      <c r="F202" s="55" t="s">
        <v>1016</v>
      </c>
      <c r="G202" s="55" t="s">
        <v>1014</v>
      </c>
      <c r="H202" s="1" t="s">
        <v>643</v>
      </c>
      <c r="I202" s="1" t="str">
        <f>VLOOKUP($E202,'[1]Gui chi Quynh'!$C$11:$E$397,3,0)</f>
        <v>A4</v>
      </c>
      <c r="J202" s="9">
        <f>VLOOKUP(I202,Sheet1!$B$2:$C$12,2,TRUE)</f>
        <v>7</v>
      </c>
      <c r="K202" s="1" t="s">
        <v>304</v>
      </c>
      <c r="L202" s="9">
        <f>VLOOKUP(K202,Sheet1!$B$2:$C$12,2,TRUE)</f>
        <v>7</v>
      </c>
      <c r="M202" s="1" t="str">
        <f>VLOOKUP($E202,'[3]Gui chi Quynh'!$C$11:$E$396,3,0)</f>
        <v>B1</v>
      </c>
      <c r="N202" s="9">
        <f>VLOOKUP(M202,Sheet1!$B$2:$C$12,2,TRUE)</f>
        <v>6</v>
      </c>
      <c r="O202" s="1" t="str">
        <f>VLOOKUP($E202,'[4]Gui chi Quynh'!$C$11:$E$396,3,0)</f>
        <v>A4</v>
      </c>
      <c r="P202" s="9">
        <f>VLOOKUP(O202,Sheet1!$B$2:$C$12,2,TRUE)</f>
        <v>7</v>
      </c>
      <c r="Q202" s="1" t="str">
        <f>VLOOKUP($E202,'[5]Gui chi Quynh'!$C$11:$E$394,3,0)</f>
        <v>A4</v>
      </c>
      <c r="R202" s="9">
        <f>VLOOKUP(Q202,Sheet1!$B$2:$C$12,2,TRUE)</f>
        <v>7</v>
      </c>
      <c r="S202" s="1" t="str">
        <f>VLOOKUP($E202,'[6]Gui chi Quynh'!$C$11:$E$393,3,0)</f>
        <v>A4</v>
      </c>
      <c r="T202" s="9">
        <f>VLOOKUP(S202,Sheet1!$B$2:$C$12,2,TRUE)</f>
        <v>7</v>
      </c>
      <c r="U202" s="1" t="str">
        <f>VLOOKUP($E202,'[7]Gui chi Quynh'!$C$11:$E$392,3,0)</f>
        <v>A2</v>
      </c>
      <c r="V202" s="9">
        <f>VLOOKUP(U202,Sheet1!$B$2:$C$12,2,TRUE)</f>
        <v>9</v>
      </c>
      <c r="W202" s="1" t="str">
        <f>VLOOKUP($E202,'[8]Gui chi Quynh'!$C$11:$F$391,3,0)</f>
        <v>A4</v>
      </c>
      <c r="X202" s="9">
        <f>VLOOKUP(W202,Sheet1!$B$2:$C$12,2,TRUE)</f>
        <v>7</v>
      </c>
      <c r="Y202" s="1" t="str">
        <f>VLOOKUP($E202,'[9]Gui chi Quynh'!$C$11:$E$390,3,0)</f>
        <v>A4</v>
      </c>
      <c r="Z202" s="9">
        <f>VLOOKUP(Y202,Sheet1!$B$2:$C$12,2,TRUE)</f>
        <v>7</v>
      </c>
      <c r="AA202" s="1" t="str">
        <f>VLOOKUP($E202,'[10]Gui chi Quynh'!$C$11:$E$391,3,0)</f>
        <v>A3</v>
      </c>
      <c r="AB202" s="9">
        <f>VLOOKUP(AA202,Sheet1!$B$2:$C$12,2,TRUE)</f>
        <v>8</v>
      </c>
      <c r="AC202" s="241" t="str">
        <f>VLOOKUP(E202,Sheet2!$E$9:$AE$343,24,0)</f>
        <v>A3</v>
      </c>
      <c r="AD202" s="117">
        <f>VLOOKUP(AC202,Sheet1!$B$2:$C$12,2,TRUE)</f>
        <v>8</v>
      </c>
      <c r="AE202" s="241" t="str">
        <f>VLOOKUP(E202,Sheet2!$E$9:$AE$343,26,0)</f>
        <v>A3</v>
      </c>
      <c r="AF202" s="9">
        <f>VLOOKUP(AE202,Sheet1!$B$2:$C$12,2,TRUE)</f>
        <v>8</v>
      </c>
      <c r="AG202" s="169">
        <f t="shared" si="14"/>
        <v>7.333333333333333</v>
      </c>
      <c r="AH202" s="241" t="str">
        <f>VLOOKUP(E202,'CAC DV GUI'!$C$5:$AF$401,27,0)</f>
        <v>Tốt</v>
      </c>
      <c r="AI202" s="241" t="str">
        <f>VLOOKUP(E202,'CAC DV GUI'!$C$5:$AF$401,28,0)</f>
        <v>Tốt</v>
      </c>
      <c r="AJ202" s="241">
        <f>VLOOKUP(E202,'CAC DV GUI'!$C$5:$AF$401,29,0)</f>
        <v>0</v>
      </c>
      <c r="AK202" s="117"/>
      <c r="AL202" s="117"/>
      <c r="AM202" s="117" t="str">
        <f t="shared" si="15"/>
        <v>Tốt</v>
      </c>
      <c r="AN202" s="117"/>
      <c r="AO202" s="556"/>
    </row>
    <row r="203" spans="1:41" s="2" customFormat="1" ht="24.95" customHeight="1" x14ac:dyDescent="0.25">
      <c r="A203" s="41">
        <f>IF(E203="","",SUBTOTAL(3,$E$8:E203))</f>
        <v>196</v>
      </c>
      <c r="B203" s="41">
        <f>COUNTIF($F$8:F203,F203)</f>
        <v>12</v>
      </c>
      <c r="C203" s="43" t="s">
        <v>649</v>
      </c>
      <c r="D203" s="42" t="s">
        <v>209</v>
      </c>
      <c r="E203" s="43" t="s">
        <v>498</v>
      </c>
      <c r="F203" s="55" t="s">
        <v>1016</v>
      </c>
      <c r="G203" s="55" t="s">
        <v>1014</v>
      </c>
      <c r="H203" s="1" t="s">
        <v>643</v>
      </c>
      <c r="I203" s="1" t="str">
        <f>VLOOKUP($E203,'[1]Gui chi Quynh'!$C$11:$E$397,3,0)</f>
        <v>A4</v>
      </c>
      <c r="J203" s="9">
        <f>VLOOKUP(I203,Sheet1!$B$2:$C$12,2,TRUE)</f>
        <v>7</v>
      </c>
      <c r="K203" s="1" t="s">
        <v>304</v>
      </c>
      <c r="L203" s="9">
        <f>VLOOKUP(K203,Sheet1!$B$2:$C$12,2,TRUE)</f>
        <v>7</v>
      </c>
      <c r="M203" s="1" t="str">
        <f>VLOOKUP($E203,'[3]Gui chi Quynh'!$C$11:$E$396,3,0)</f>
        <v>A3</v>
      </c>
      <c r="N203" s="9">
        <f>VLOOKUP(M203,Sheet1!$B$2:$C$12,2,TRUE)</f>
        <v>8</v>
      </c>
      <c r="O203" s="1" t="str">
        <f>VLOOKUP($E203,'[4]Gui chi Quynh'!$C$11:$E$396,3,0)</f>
        <v>A3</v>
      </c>
      <c r="P203" s="9">
        <f>VLOOKUP(O203,Sheet1!$B$2:$C$12,2,TRUE)</f>
        <v>8</v>
      </c>
      <c r="Q203" s="1" t="str">
        <f>VLOOKUP($E203,'[5]Gui chi Quynh'!$C$11:$E$394,3,0)</f>
        <v>A3</v>
      </c>
      <c r="R203" s="9">
        <f>VLOOKUP(Q203,Sheet1!$B$2:$C$12,2,TRUE)</f>
        <v>8</v>
      </c>
      <c r="S203" s="1" t="str">
        <f>VLOOKUP($E203,'[6]Gui chi Quynh'!$C$11:$E$393,3,0)</f>
        <v>A3</v>
      </c>
      <c r="T203" s="9">
        <f>VLOOKUP(S203,Sheet1!$B$2:$C$12,2,TRUE)</f>
        <v>8</v>
      </c>
      <c r="U203" s="1" t="str">
        <f>VLOOKUP($E203,'[7]Gui chi Quynh'!$C$11:$E$392,3,0)</f>
        <v>A2</v>
      </c>
      <c r="V203" s="9">
        <f>VLOOKUP(U203,Sheet1!$B$2:$C$12,2,TRUE)</f>
        <v>9</v>
      </c>
      <c r="W203" s="1" t="str">
        <f>VLOOKUP($E203,'[8]Gui chi Quynh'!$C$11:$F$391,3,0)</f>
        <v>A3</v>
      </c>
      <c r="X203" s="9">
        <f>VLOOKUP(W203,Sheet1!$B$2:$C$12,2,TRUE)</f>
        <v>8</v>
      </c>
      <c r="Y203" s="1" t="str">
        <f>VLOOKUP($E203,'[9]Gui chi Quynh'!$C$11:$E$390,3,0)</f>
        <v>A3</v>
      </c>
      <c r="Z203" s="9">
        <f>VLOOKUP(Y203,Sheet1!$B$2:$C$12,2,TRUE)</f>
        <v>8</v>
      </c>
      <c r="AA203" s="1" t="str">
        <f>VLOOKUP($E203,'[10]Gui chi Quynh'!$C$11:$E$391,3,0)</f>
        <v>A3</v>
      </c>
      <c r="AB203" s="9">
        <f>VLOOKUP(AA203,Sheet1!$B$2:$C$12,2,TRUE)</f>
        <v>8</v>
      </c>
      <c r="AC203" s="241" t="str">
        <f>VLOOKUP(E203,Sheet2!$E$9:$AE$343,24,0)</f>
        <v>A3</v>
      </c>
      <c r="AD203" s="117">
        <f>VLOOKUP(AC203,Sheet1!$B$2:$C$12,2,TRUE)</f>
        <v>8</v>
      </c>
      <c r="AE203" s="241" t="str">
        <f>VLOOKUP(E203,Sheet2!$E$9:$AE$343,26,0)</f>
        <v>A3</v>
      </c>
      <c r="AF203" s="9">
        <f>VLOOKUP(AE203,Sheet1!$B$2:$C$12,2,TRUE)</f>
        <v>8</v>
      </c>
      <c r="AG203" s="169">
        <f t="shared" si="14"/>
        <v>7.916666666666667</v>
      </c>
      <c r="AH203" s="241" t="str">
        <f>VLOOKUP(E203,'CAC DV GUI'!$C$5:$AF$401,27,0)</f>
        <v>Xuất sắc</v>
      </c>
      <c r="AI203" s="30" t="s">
        <v>807</v>
      </c>
      <c r="AJ203" s="241" t="str">
        <f>VLOOKUP(E203,'CAC DV GUI'!$C$5:$AF$401,29,0)</f>
        <v>Nhiệt tình hỗ trợ Khoa nhiều công việc</v>
      </c>
      <c r="AK203" s="117"/>
      <c r="AL203" s="117"/>
      <c r="AM203" s="117" t="str">
        <f t="shared" si="15"/>
        <v>Tốt</v>
      </c>
      <c r="AN203" s="117"/>
      <c r="AO203" s="241" t="s">
        <v>1047</v>
      </c>
    </row>
    <row r="204" spans="1:41" s="2" customFormat="1" ht="24.95" customHeight="1" x14ac:dyDescent="0.25">
      <c r="A204" s="41">
        <f>IF(E204="","",SUBTOTAL(3,$E$8:E204))</f>
        <v>197</v>
      </c>
      <c r="B204" s="41">
        <f>COUNTIF($F$8:F204,F204)</f>
        <v>13</v>
      </c>
      <c r="C204" s="43" t="s">
        <v>649</v>
      </c>
      <c r="D204" s="29" t="s">
        <v>207</v>
      </c>
      <c r="E204" s="43" t="s">
        <v>496</v>
      </c>
      <c r="F204" s="55" t="s">
        <v>1016</v>
      </c>
      <c r="G204" s="55" t="s">
        <v>1014</v>
      </c>
      <c r="H204" s="1" t="s">
        <v>643</v>
      </c>
      <c r="I204" s="1" t="str">
        <f>VLOOKUP($E204,'[1]Gui chi Quynh'!$C$11:$E$397,3,0)</f>
        <v>A3</v>
      </c>
      <c r="J204" s="9">
        <f>VLOOKUP(I204,Sheet1!$B$2:$C$12,2,TRUE)</f>
        <v>8</v>
      </c>
      <c r="K204" s="1" t="s">
        <v>304</v>
      </c>
      <c r="L204" s="9">
        <f>VLOOKUP(K204,Sheet1!$B$2:$C$12,2,TRUE)</f>
        <v>7</v>
      </c>
      <c r="M204" s="1" t="str">
        <f>VLOOKUP($E204,'[3]Gui chi Quynh'!$C$11:$E$396,3,0)</f>
        <v>A3</v>
      </c>
      <c r="N204" s="9">
        <f>VLOOKUP(M204,Sheet1!$B$2:$C$12,2,TRUE)</f>
        <v>8</v>
      </c>
      <c r="O204" s="1" t="str">
        <f>VLOOKUP($E204,'[4]Gui chi Quynh'!$C$11:$E$396,3,0)</f>
        <v>A4</v>
      </c>
      <c r="P204" s="9">
        <f>VLOOKUP(O204,Sheet1!$B$2:$C$12,2,TRUE)</f>
        <v>7</v>
      </c>
      <c r="Q204" s="1" t="str">
        <f>VLOOKUP($E204,'[5]Gui chi Quynh'!$C$11:$E$394,3,0)</f>
        <v>A4</v>
      </c>
      <c r="R204" s="9">
        <f>VLOOKUP(Q204,Sheet1!$B$2:$C$12,2,TRUE)</f>
        <v>7</v>
      </c>
      <c r="S204" s="1" t="str">
        <f>VLOOKUP($E204,'[6]Gui chi Quynh'!$C$11:$E$393,3,0)</f>
        <v>A4</v>
      </c>
      <c r="T204" s="9">
        <f>VLOOKUP(S204,Sheet1!$B$2:$C$12,2,TRUE)</f>
        <v>7</v>
      </c>
      <c r="U204" s="1" t="str">
        <f>VLOOKUP($E204,'[7]Gui chi Quynh'!$C$11:$E$392,3,0)</f>
        <v>A3</v>
      </c>
      <c r="V204" s="9">
        <f>VLOOKUP(U204,Sheet1!$B$2:$C$12,2,TRUE)</f>
        <v>8</v>
      </c>
      <c r="W204" s="1" t="str">
        <f>VLOOKUP($E204,'[8]Gui chi Quynh'!$C$11:$F$391,3,0)</f>
        <v>A4</v>
      </c>
      <c r="X204" s="9">
        <f>VLOOKUP(W204,Sheet1!$B$2:$C$12,2,TRUE)</f>
        <v>7</v>
      </c>
      <c r="Y204" s="1" t="str">
        <f>VLOOKUP($E204,'[9]Gui chi Quynh'!$C$11:$E$390,3,0)</f>
        <v>A4</v>
      </c>
      <c r="Z204" s="9">
        <f>VLOOKUP(Y204,Sheet1!$B$2:$C$12,2,TRUE)</f>
        <v>7</v>
      </c>
      <c r="AA204" s="1" t="str">
        <f>VLOOKUP($E204,'[10]Gui chi Quynh'!$C$11:$E$391,3,0)</f>
        <v>A4</v>
      </c>
      <c r="AB204" s="9">
        <f>VLOOKUP(AA204,Sheet1!$B$2:$C$12,2,TRUE)</f>
        <v>7</v>
      </c>
      <c r="AC204" s="241" t="str">
        <f>VLOOKUP(E204,Sheet2!$E$9:$AE$343,24,0)</f>
        <v>A4</v>
      </c>
      <c r="AD204" s="117">
        <f>VLOOKUP(AC204,Sheet1!$B$2:$C$12,2,TRUE)</f>
        <v>7</v>
      </c>
      <c r="AE204" s="241" t="str">
        <f>VLOOKUP(E204,Sheet2!$E$9:$AE$343,26,0)</f>
        <v>A3</v>
      </c>
      <c r="AF204" s="9">
        <f>VLOOKUP(AE204,Sheet1!$B$2:$C$12,2,TRUE)</f>
        <v>8</v>
      </c>
      <c r="AG204" s="169">
        <f t="shared" si="14"/>
        <v>7.333333333333333</v>
      </c>
      <c r="AH204" s="241" t="str">
        <f>VLOOKUP(E204,'CAC DV GUI'!$C$5:$AF$401,27,0)</f>
        <v>Tốt</v>
      </c>
      <c r="AI204" s="241" t="str">
        <f>VLOOKUP(E204,'CAC DV GUI'!$C$5:$AF$401,28,0)</f>
        <v>Tốt</v>
      </c>
      <c r="AJ204" s="241">
        <f>VLOOKUP(E204,'CAC DV GUI'!$C$5:$AF$401,29,0)</f>
        <v>0</v>
      </c>
      <c r="AK204" s="117"/>
      <c r="AL204" s="117"/>
      <c r="AM204" s="117" t="str">
        <f t="shared" si="15"/>
        <v>Tốt</v>
      </c>
      <c r="AN204" s="117"/>
      <c r="AO204" s="556"/>
    </row>
    <row r="205" spans="1:41" s="2" customFormat="1" ht="24.95" customHeight="1" x14ac:dyDescent="0.25">
      <c r="A205" s="41">
        <f>IF(E205="","",SUBTOTAL(3,$E$8:E205))</f>
        <v>198</v>
      </c>
      <c r="B205" s="41">
        <f>COUNTIF($F$8:F205,F205)</f>
        <v>14</v>
      </c>
      <c r="C205" s="43" t="s">
        <v>649</v>
      </c>
      <c r="D205" s="42" t="s">
        <v>171</v>
      </c>
      <c r="E205" s="43" t="s">
        <v>486</v>
      </c>
      <c r="F205" s="55" t="s">
        <v>1016</v>
      </c>
      <c r="G205" s="55" t="s">
        <v>1014</v>
      </c>
      <c r="H205" s="1" t="s">
        <v>643</v>
      </c>
      <c r="I205" s="1" t="str">
        <f>VLOOKUP($E205,'[1]Gui chi Quynh'!$C$11:$E$397,3,0)</f>
        <v>A4</v>
      </c>
      <c r="J205" s="9">
        <f>VLOOKUP(I205,Sheet1!$B$2:$C$12,2,TRUE)</f>
        <v>7</v>
      </c>
      <c r="K205" s="1" t="s">
        <v>304</v>
      </c>
      <c r="L205" s="9">
        <f>VLOOKUP(K205,Sheet1!$B$2:$C$12,2,TRUE)</f>
        <v>7</v>
      </c>
      <c r="M205" s="1" t="str">
        <f>VLOOKUP($E205,'[3]Gui chi Quynh'!$C$11:$E$396,3,0)</f>
        <v>A3</v>
      </c>
      <c r="N205" s="9">
        <f>VLOOKUP(M205,Sheet1!$B$2:$C$12,2,TRUE)</f>
        <v>8</v>
      </c>
      <c r="O205" s="1" t="str">
        <f>VLOOKUP($E205,'[4]Gui chi Quynh'!$C$11:$E$396,3,0)</f>
        <v>A3</v>
      </c>
      <c r="P205" s="9">
        <f>VLOOKUP(O205,Sheet1!$B$2:$C$12,2,TRUE)</f>
        <v>8</v>
      </c>
      <c r="Q205" s="1" t="str">
        <f>VLOOKUP($E205,'[5]Gui chi Quynh'!$C$11:$E$394,3,0)</f>
        <v>A3</v>
      </c>
      <c r="R205" s="9">
        <f>VLOOKUP(Q205,Sheet1!$B$2:$C$12,2,TRUE)</f>
        <v>8</v>
      </c>
      <c r="S205" s="1" t="str">
        <f>VLOOKUP($E205,'[6]Gui chi Quynh'!$C$11:$E$393,3,0)</f>
        <v>A3</v>
      </c>
      <c r="T205" s="9">
        <f>VLOOKUP(S205,Sheet1!$B$2:$C$12,2,TRUE)</f>
        <v>8</v>
      </c>
      <c r="U205" s="1" t="str">
        <f>VLOOKUP($E205,'[7]Gui chi Quynh'!$C$11:$E$392,3,0)</f>
        <v>A3</v>
      </c>
      <c r="V205" s="9">
        <f>VLOOKUP(U205,Sheet1!$B$2:$C$12,2,TRUE)</f>
        <v>8</v>
      </c>
      <c r="W205" s="1" t="str">
        <f>VLOOKUP($E205,'[8]Gui chi Quynh'!$C$11:$F$391,3,0)</f>
        <v>A4</v>
      </c>
      <c r="X205" s="9">
        <f>VLOOKUP(W205,Sheet1!$B$2:$C$12,2,TRUE)</f>
        <v>7</v>
      </c>
      <c r="Y205" s="1" t="str">
        <f>VLOOKUP($E205,'[9]Gui chi Quynh'!$C$11:$E$390,3,0)</f>
        <v>A4</v>
      </c>
      <c r="Z205" s="9">
        <f>VLOOKUP(Y205,Sheet1!$B$2:$C$12,2,TRUE)</f>
        <v>7</v>
      </c>
      <c r="AA205" s="1" t="str">
        <f>VLOOKUP($E205,'[10]Gui chi Quynh'!$C$11:$E$391,3,0)</f>
        <v>A4</v>
      </c>
      <c r="AB205" s="9">
        <f>VLOOKUP(AA205,Sheet1!$B$2:$C$12,2,TRUE)</f>
        <v>7</v>
      </c>
      <c r="AC205" s="241" t="str">
        <f>VLOOKUP(E205,Sheet2!$E$9:$AE$343,24,0)</f>
        <v>A4</v>
      </c>
      <c r="AD205" s="117">
        <f>VLOOKUP(AC205,Sheet1!$B$2:$C$12,2,TRUE)</f>
        <v>7</v>
      </c>
      <c r="AE205" s="241" t="str">
        <f>VLOOKUP(E205,Sheet2!$E$9:$AE$343,26,0)</f>
        <v>A3</v>
      </c>
      <c r="AF205" s="9">
        <f>VLOOKUP(AE205,Sheet1!$B$2:$C$12,2,TRUE)</f>
        <v>8</v>
      </c>
      <c r="AG205" s="169">
        <f t="shared" si="14"/>
        <v>7.5</v>
      </c>
      <c r="AH205" s="241" t="str">
        <f>VLOOKUP(E205,'CAC DV GUI'!$C$5:$AF$401,27,0)</f>
        <v>Tốt</v>
      </c>
      <c r="AI205" s="241" t="str">
        <f>VLOOKUP(E205,'CAC DV GUI'!$C$5:$AF$401,28,0)</f>
        <v>Tốt</v>
      </c>
      <c r="AJ205" s="241">
        <f>VLOOKUP(E205,'CAC DV GUI'!$C$5:$AF$401,29,0)</f>
        <v>0</v>
      </c>
      <c r="AK205" s="117"/>
      <c r="AL205" s="117"/>
      <c r="AM205" s="117" t="str">
        <f t="shared" si="15"/>
        <v>Tốt</v>
      </c>
      <c r="AN205" s="117"/>
      <c r="AO205" s="556"/>
    </row>
    <row r="206" spans="1:41" s="2" customFormat="1" ht="24.95" customHeight="1" x14ac:dyDescent="0.25">
      <c r="A206" s="41">
        <f>IF(E206="","",SUBTOTAL(3,$E$8:E206))</f>
        <v>199</v>
      </c>
      <c r="B206" s="41">
        <f>COUNTIF($F$8:F206,F206)</f>
        <v>15</v>
      </c>
      <c r="C206" s="43" t="s">
        <v>649</v>
      </c>
      <c r="D206" s="42" t="s">
        <v>206</v>
      </c>
      <c r="E206" s="43" t="s">
        <v>495</v>
      </c>
      <c r="F206" s="55" t="s">
        <v>1016</v>
      </c>
      <c r="G206" s="55" t="s">
        <v>1014</v>
      </c>
      <c r="H206" s="1" t="s">
        <v>643</v>
      </c>
      <c r="I206" s="1" t="str">
        <f>VLOOKUP($E206,'[1]Gui chi Quynh'!$C$11:$E$397,3,0)</f>
        <v>A4</v>
      </c>
      <c r="J206" s="9">
        <f>VLOOKUP(I206,Sheet1!$B$2:$C$12,2,TRUE)</f>
        <v>7</v>
      </c>
      <c r="K206" s="1" t="s">
        <v>304</v>
      </c>
      <c r="L206" s="9">
        <f>VLOOKUP(K206,Sheet1!$B$2:$C$12,2,TRUE)</f>
        <v>7</v>
      </c>
      <c r="M206" s="1" t="str">
        <f>VLOOKUP($E206,'[3]Gui chi Quynh'!$C$11:$E$396,3,0)</f>
        <v>A3</v>
      </c>
      <c r="N206" s="9">
        <f>VLOOKUP(M206,Sheet1!$B$2:$C$12,2,TRUE)</f>
        <v>8</v>
      </c>
      <c r="O206" s="1" t="str">
        <f>VLOOKUP($E206,'[4]Gui chi Quynh'!$C$11:$E$396,3,0)</f>
        <v>A3</v>
      </c>
      <c r="P206" s="9">
        <f>VLOOKUP(O206,Sheet1!$B$2:$C$12,2,TRUE)</f>
        <v>8</v>
      </c>
      <c r="Q206" s="1" t="str">
        <f>VLOOKUP($E206,'[5]Gui chi Quynh'!$C$11:$E$394,3,0)</f>
        <v>A3</v>
      </c>
      <c r="R206" s="9">
        <f>VLOOKUP(Q206,Sheet1!$B$2:$C$12,2,TRUE)</f>
        <v>8</v>
      </c>
      <c r="S206" s="1" t="str">
        <f>VLOOKUP($E206,'[6]Gui chi Quynh'!$C$11:$E$393,3,0)</f>
        <v>A4</v>
      </c>
      <c r="T206" s="9">
        <f>VLOOKUP(S206,Sheet1!$B$2:$C$12,2,TRUE)</f>
        <v>7</v>
      </c>
      <c r="U206" s="1" t="str">
        <f>VLOOKUP($E206,'[7]Gui chi Quynh'!$C$11:$E$392,3,0)</f>
        <v>A3</v>
      </c>
      <c r="V206" s="9">
        <f>VLOOKUP(U206,Sheet1!$B$2:$C$12,2,TRUE)</f>
        <v>8</v>
      </c>
      <c r="W206" s="1" t="str">
        <f>VLOOKUP($E206,'[8]Gui chi Quynh'!$C$11:$F$391,3,0)</f>
        <v>A4</v>
      </c>
      <c r="X206" s="9">
        <f>VLOOKUP(W206,Sheet1!$B$2:$C$12,2,TRUE)</f>
        <v>7</v>
      </c>
      <c r="Y206" s="1" t="str">
        <f>VLOOKUP($E206,'[9]Gui chi Quynh'!$C$11:$E$390,3,0)</f>
        <v>A3</v>
      </c>
      <c r="Z206" s="9">
        <f>VLOOKUP(Y206,Sheet1!$B$2:$C$12,2,TRUE)</f>
        <v>8</v>
      </c>
      <c r="AA206" s="1" t="str">
        <f>VLOOKUP($E206,'[10]Gui chi Quynh'!$C$11:$E$391,3,0)</f>
        <v>A3</v>
      </c>
      <c r="AB206" s="9">
        <f>VLOOKUP(AA206,Sheet1!$B$2:$C$12,2,TRUE)</f>
        <v>8</v>
      </c>
      <c r="AC206" s="241" t="str">
        <f>VLOOKUP(E206,Sheet2!$E$9:$AE$343,24,0)</f>
        <v>A3</v>
      </c>
      <c r="AD206" s="117">
        <f>VLOOKUP(AC206,Sheet1!$B$2:$C$12,2,TRUE)</f>
        <v>8</v>
      </c>
      <c r="AE206" s="241" t="str">
        <f>VLOOKUP(E206,Sheet2!$E$9:$AE$343,26,0)</f>
        <v>A3</v>
      </c>
      <c r="AF206" s="9">
        <f>VLOOKUP(AE206,Sheet1!$B$2:$C$12,2,TRUE)</f>
        <v>8</v>
      </c>
      <c r="AG206" s="169">
        <f t="shared" si="14"/>
        <v>7.666666666666667</v>
      </c>
      <c r="AH206" s="241" t="str">
        <f>VLOOKUP(E206,'CAC DV GUI'!$C$5:$AF$401,27,0)</f>
        <v>Tốt</v>
      </c>
      <c r="AI206" s="241" t="str">
        <f>VLOOKUP(E206,'CAC DV GUI'!$C$5:$AF$401,28,0)</f>
        <v>Tốt</v>
      </c>
      <c r="AJ206" s="241">
        <f>VLOOKUP(E206,'CAC DV GUI'!$C$5:$AF$401,29,0)</f>
        <v>0</v>
      </c>
      <c r="AK206" s="117"/>
      <c r="AL206" s="117"/>
      <c r="AM206" s="117" t="str">
        <f t="shared" si="15"/>
        <v>Tốt</v>
      </c>
      <c r="AN206" s="117"/>
      <c r="AO206" s="556"/>
    </row>
    <row r="207" spans="1:41" s="2" customFormat="1" ht="24.95" customHeight="1" x14ac:dyDescent="0.25">
      <c r="A207" s="41">
        <f>IF(E207="","",SUBTOTAL(3,$E$8:E207))</f>
        <v>200</v>
      </c>
      <c r="B207" s="41">
        <f>COUNTIF($F$8:F207,F207)</f>
        <v>16</v>
      </c>
      <c r="C207" s="43" t="s">
        <v>649</v>
      </c>
      <c r="D207" s="42" t="s">
        <v>205</v>
      </c>
      <c r="E207" s="43" t="s">
        <v>482</v>
      </c>
      <c r="F207" s="55" t="s">
        <v>1016</v>
      </c>
      <c r="G207" s="55" t="s">
        <v>1014</v>
      </c>
      <c r="H207" s="1" t="s">
        <v>643</v>
      </c>
      <c r="I207" s="1" t="str">
        <f>VLOOKUP($E207,'[1]Gui chi Quynh'!$C$11:$E$397,3,0)</f>
        <v>A3</v>
      </c>
      <c r="J207" s="9">
        <f>VLOOKUP(I207,Sheet1!$B$2:$C$12,2,TRUE)</f>
        <v>8</v>
      </c>
      <c r="K207" s="1" t="s">
        <v>304</v>
      </c>
      <c r="L207" s="9">
        <f>VLOOKUP(K207,Sheet1!$B$2:$C$12,2,TRUE)</f>
        <v>7</v>
      </c>
      <c r="M207" s="1" t="str">
        <f>VLOOKUP($E207,'[3]Gui chi Quynh'!$C$11:$E$396,3,0)</f>
        <v>A3</v>
      </c>
      <c r="N207" s="9">
        <f>VLOOKUP(M207,Sheet1!$B$2:$C$12,2,TRUE)</f>
        <v>8</v>
      </c>
      <c r="O207" s="1" t="str">
        <f>VLOOKUP($E207,'[4]Gui chi Quynh'!$C$11:$E$396,3,0)</f>
        <v>A4</v>
      </c>
      <c r="P207" s="9">
        <f>VLOOKUP(O207,Sheet1!$B$2:$C$12,2,TRUE)</f>
        <v>7</v>
      </c>
      <c r="Q207" s="1" t="str">
        <f>VLOOKUP($E207,'[5]Gui chi Quynh'!$C$11:$E$394,3,0)</f>
        <v>A3</v>
      </c>
      <c r="R207" s="9">
        <f>VLOOKUP(Q207,Sheet1!$B$2:$C$12,2,TRUE)</f>
        <v>8</v>
      </c>
      <c r="S207" s="1" t="str">
        <f>VLOOKUP($E207,'[6]Gui chi Quynh'!$C$11:$E$393,3,0)</f>
        <v>A4</v>
      </c>
      <c r="T207" s="9">
        <f>VLOOKUP(S207,Sheet1!$B$2:$C$12,2,TRUE)</f>
        <v>7</v>
      </c>
      <c r="U207" s="1" t="str">
        <f>VLOOKUP($E207,'[7]Gui chi Quynh'!$C$11:$E$392,3,0)</f>
        <v>A3</v>
      </c>
      <c r="V207" s="9">
        <f>VLOOKUP(U207,Sheet1!$B$2:$C$12,2,TRUE)</f>
        <v>8</v>
      </c>
      <c r="W207" s="1" t="str">
        <f>VLOOKUP($E207,'[8]Gui chi Quynh'!$C$11:$F$391,3,0)</f>
        <v>A4</v>
      </c>
      <c r="X207" s="9">
        <f>VLOOKUP(W207,Sheet1!$B$2:$C$12,2,TRUE)</f>
        <v>7</v>
      </c>
      <c r="Y207" s="1" t="str">
        <f>VLOOKUP($E207,'[9]Gui chi Quynh'!$C$11:$E$390,3,0)</f>
        <v>A4</v>
      </c>
      <c r="Z207" s="9">
        <f>VLOOKUP(Y207,Sheet1!$B$2:$C$12,2,TRUE)</f>
        <v>7</v>
      </c>
      <c r="AA207" s="1" t="str">
        <f>VLOOKUP($E207,'[10]Gui chi Quynh'!$C$11:$E$391,3,0)</f>
        <v>A4</v>
      </c>
      <c r="AB207" s="9">
        <f>VLOOKUP(AA207,Sheet1!$B$2:$C$12,2,TRUE)</f>
        <v>7</v>
      </c>
      <c r="AC207" s="241" t="str">
        <f>VLOOKUP(E207,Sheet2!$E$9:$AE$343,24,0)</f>
        <v>A4</v>
      </c>
      <c r="AD207" s="117">
        <f>VLOOKUP(AC207,Sheet1!$B$2:$C$12,2,TRUE)</f>
        <v>7</v>
      </c>
      <c r="AE207" s="241" t="str">
        <f>VLOOKUP(E207,Sheet2!$E$9:$AE$343,26,0)</f>
        <v>A3</v>
      </c>
      <c r="AF207" s="9">
        <f>VLOOKUP(AE207,Sheet1!$B$2:$C$12,2,TRUE)</f>
        <v>8</v>
      </c>
      <c r="AG207" s="169">
        <f t="shared" si="14"/>
        <v>7.416666666666667</v>
      </c>
      <c r="AH207" s="241" t="str">
        <f>VLOOKUP(E207,'CAC DV GUI'!$C$5:$AF$401,27,0)</f>
        <v>Tốt</v>
      </c>
      <c r="AI207" s="241" t="str">
        <f>VLOOKUP(E207,'CAC DV GUI'!$C$5:$AF$401,28,0)</f>
        <v>Tốt</v>
      </c>
      <c r="AJ207" s="241">
        <f>VLOOKUP(E207,'CAC DV GUI'!$C$5:$AF$401,29,0)</f>
        <v>0</v>
      </c>
      <c r="AK207" s="117"/>
      <c r="AL207" s="117"/>
      <c r="AM207" s="117" t="str">
        <f t="shared" si="15"/>
        <v>Tốt</v>
      </c>
      <c r="AN207" s="117"/>
      <c r="AO207" s="556"/>
    </row>
    <row r="208" spans="1:41" s="2" customFormat="1" ht="24.95" customHeight="1" x14ac:dyDescent="0.25">
      <c r="A208" s="41">
        <f>IF(E208="","",SUBTOTAL(3,$E$8:E208))</f>
        <v>201</v>
      </c>
      <c r="B208" s="41">
        <f>COUNTIF($F$8:F208,F208)</f>
        <v>17</v>
      </c>
      <c r="C208" s="43" t="s">
        <v>648</v>
      </c>
      <c r="D208" s="29" t="s">
        <v>201</v>
      </c>
      <c r="E208" s="43" t="s">
        <v>492</v>
      </c>
      <c r="F208" s="55" t="s">
        <v>1016</v>
      </c>
      <c r="G208" s="55" t="s">
        <v>1014</v>
      </c>
      <c r="H208" s="1" t="s">
        <v>643</v>
      </c>
      <c r="I208" s="1" t="str">
        <f>VLOOKUP($E208,'[1]Gui chi Quynh'!$C$11:$E$397,3,0)</f>
        <v>A3</v>
      </c>
      <c r="J208" s="9">
        <f>VLOOKUP(I208,Sheet1!$B$2:$C$12,2,TRUE)</f>
        <v>8</v>
      </c>
      <c r="K208" s="1" t="s">
        <v>304</v>
      </c>
      <c r="L208" s="9">
        <f>VLOOKUP(K208,Sheet1!$B$2:$C$12,2,TRUE)</f>
        <v>7</v>
      </c>
      <c r="M208" s="1" t="str">
        <f>VLOOKUP($E208,'[3]Gui chi Quynh'!$C$11:$E$396,3,0)</f>
        <v>A3</v>
      </c>
      <c r="N208" s="9">
        <f>VLOOKUP(M208,Sheet1!$B$2:$C$12,2,TRUE)</f>
        <v>8</v>
      </c>
      <c r="O208" s="1" t="str">
        <f>VLOOKUP($E208,'[4]Gui chi Quynh'!$C$11:$E$396,3,0)</f>
        <v>A4</v>
      </c>
      <c r="P208" s="9">
        <f>VLOOKUP(O208,Sheet1!$B$2:$C$12,2,TRUE)</f>
        <v>7</v>
      </c>
      <c r="Q208" s="1" t="str">
        <f>VLOOKUP($E208,'[5]Gui chi Quynh'!$C$11:$E$394,3,0)</f>
        <v>A3</v>
      </c>
      <c r="R208" s="9">
        <f>VLOOKUP(Q208,Sheet1!$B$2:$C$12,2,TRUE)</f>
        <v>8</v>
      </c>
      <c r="S208" s="1" t="str">
        <f>VLOOKUP($E208,'[6]Gui chi Quynh'!$C$11:$E$393,3,0)</f>
        <v>A4</v>
      </c>
      <c r="T208" s="9">
        <f>VLOOKUP(S208,Sheet1!$B$2:$C$12,2,TRUE)</f>
        <v>7</v>
      </c>
      <c r="U208" s="1" t="str">
        <f>VLOOKUP($E208,'[7]Gui chi Quynh'!$C$11:$E$392,3,0)</f>
        <v>A3</v>
      </c>
      <c r="V208" s="9">
        <f>VLOOKUP(U208,Sheet1!$B$2:$C$12,2,TRUE)</f>
        <v>8</v>
      </c>
      <c r="W208" s="1" t="str">
        <f>VLOOKUP($E208,'[8]Gui chi Quynh'!$C$11:$F$391,3,0)</f>
        <v>A4</v>
      </c>
      <c r="X208" s="9">
        <f>VLOOKUP(W208,Sheet1!$B$2:$C$12,2,TRUE)</f>
        <v>7</v>
      </c>
      <c r="Y208" s="1" t="str">
        <f>VLOOKUP($E208,'[9]Gui chi Quynh'!$C$11:$E$390,3,0)</f>
        <v>A4</v>
      </c>
      <c r="Z208" s="9">
        <f>VLOOKUP(Y208,Sheet1!$B$2:$C$12,2,TRUE)</f>
        <v>7</v>
      </c>
      <c r="AA208" s="1" t="str">
        <f>VLOOKUP($E208,'[10]Gui chi Quynh'!$C$11:$E$391,3,0)</f>
        <v>A3</v>
      </c>
      <c r="AB208" s="9">
        <f>VLOOKUP(AA208,Sheet1!$B$2:$C$12,2,TRUE)</f>
        <v>8</v>
      </c>
      <c r="AC208" s="241" t="str">
        <f>VLOOKUP(E208,Sheet2!$E$9:$AE$343,24,0)</f>
        <v>B1</v>
      </c>
      <c r="AD208" s="117">
        <f>VLOOKUP(AC208,Sheet1!$B$2:$C$12,2,TRUE)</f>
        <v>6</v>
      </c>
      <c r="AE208" s="241" t="str">
        <f>VLOOKUP(E208,Sheet2!$E$9:$AE$343,26,0)</f>
        <v>A3</v>
      </c>
      <c r="AF208" s="9">
        <f>VLOOKUP(AE208,Sheet1!$B$2:$C$12,2,TRUE)</f>
        <v>8</v>
      </c>
      <c r="AG208" s="169">
        <f t="shared" si="14"/>
        <v>7.416666666666667</v>
      </c>
      <c r="AH208" s="241" t="str">
        <f>VLOOKUP(E208,'CAC DV GUI'!$C$5:$AF$401,27,0)</f>
        <v>Tốt</v>
      </c>
      <c r="AI208" s="241" t="str">
        <f>VLOOKUP(E208,'CAC DV GUI'!$C$5:$AF$401,28,0)</f>
        <v>Tốt</v>
      </c>
      <c r="AJ208" s="241">
        <f>VLOOKUP(E208,'CAC DV GUI'!$C$5:$AF$401,29,0)</f>
        <v>0</v>
      </c>
      <c r="AK208" s="117"/>
      <c r="AL208" s="117"/>
      <c r="AM208" s="117" t="str">
        <f t="shared" si="15"/>
        <v>Tốt</v>
      </c>
      <c r="AN208" s="117"/>
      <c r="AO208" s="556"/>
    </row>
    <row r="209" spans="1:41" s="2" customFormat="1" ht="68.25" customHeight="1" x14ac:dyDescent="0.25">
      <c r="A209" s="41">
        <f>IF(E209="","",SUBTOTAL(3,$E$8:E209))</f>
        <v>202</v>
      </c>
      <c r="B209" s="41">
        <f>COUNTIF($F$8:F209,F209)</f>
        <v>18</v>
      </c>
      <c r="C209" s="43" t="s">
        <v>648</v>
      </c>
      <c r="D209" s="29" t="s">
        <v>681</v>
      </c>
      <c r="E209" s="41" t="s">
        <v>682</v>
      </c>
      <c r="F209" s="55" t="s">
        <v>1016</v>
      </c>
      <c r="G209" s="55" t="s">
        <v>1014</v>
      </c>
      <c r="H209" s="1" t="s">
        <v>643</v>
      </c>
      <c r="I209" s="1" t="str">
        <f>VLOOKUP($E209,'[1]Gui chi Quynh'!$C$11:$E$397,3,0)</f>
        <v>A3</v>
      </c>
      <c r="J209" s="9">
        <f>VLOOKUP(I209,Sheet1!$B$2:$C$12,2,TRUE)</f>
        <v>8</v>
      </c>
      <c r="K209" s="1" t="s">
        <v>304</v>
      </c>
      <c r="L209" s="9">
        <f>VLOOKUP(K209,Sheet1!$B$2:$C$12,2,TRUE)</f>
        <v>7</v>
      </c>
      <c r="M209" s="1" t="str">
        <f>VLOOKUP($E209,'[3]Gui chi Quynh'!$C$11:$E$396,3,0)</f>
        <v>A3</v>
      </c>
      <c r="N209" s="9">
        <f>VLOOKUP(M209,Sheet1!$B$2:$C$12,2,TRUE)</f>
        <v>8</v>
      </c>
      <c r="O209" s="1" t="str">
        <f>VLOOKUP($E209,'[4]Gui chi Quynh'!$C$11:$E$396,3,0)</f>
        <v>A3</v>
      </c>
      <c r="P209" s="9">
        <f>VLOOKUP(O209,Sheet1!$B$2:$C$12,2,TRUE)</f>
        <v>8</v>
      </c>
      <c r="Q209" s="1" t="str">
        <f>VLOOKUP($E209,'[5]Gui chi Quynh'!$C$11:$E$394,3,0)</f>
        <v>A3</v>
      </c>
      <c r="R209" s="9">
        <f>VLOOKUP(Q209,Sheet1!$B$2:$C$12,2,TRUE)</f>
        <v>8</v>
      </c>
      <c r="S209" s="1" t="str">
        <f>VLOOKUP($E209,'[6]Gui chi Quynh'!$C$11:$E$393,3,0)</f>
        <v>A3</v>
      </c>
      <c r="T209" s="9">
        <f>VLOOKUP(S209,Sheet1!$B$2:$C$12,2,TRUE)</f>
        <v>8</v>
      </c>
      <c r="U209" s="1" t="str">
        <f>VLOOKUP($E209,'[7]Gui chi Quynh'!$C$11:$E$392,3,0)</f>
        <v>A3</v>
      </c>
      <c r="V209" s="9">
        <f>VLOOKUP(U209,Sheet1!$B$2:$C$12,2,TRUE)</f>
        <v>8</v>
      </c>
      <c r="W209" s="1" t="str">
        <f>VLOOKUP($E209,'[8]Gui chi Quynh'!$C$11:$F$391,3,0)</f>
        <v>A3</v>
      </c>
      <c r="X209" s="9">
        <f>VLOOKUP(W209,Sheet1!$B$2:$C$12,2,TRUE)</f>
        <v>8</v>
      </c>
      <c r="Y209" s="1" t="str">
        <f>VLOOKUP($E209,'[9]Gui chi Quynh'!$C$11:$E$390,3,0)</f>
        <v>A3</v>
      </c>
      <c r="Z209" s="9">
        <f>VLOOKUP(Y209,Sheet1!$B$2:$C$12,2,TRUE)</f>
        <v>8</v>
      </c>
      <c r="AA209" s="1" t="str">
        <f>VLOOKUP($E209,'[10]Gui chi Quynh'!$C$11:$E$391,3,0)</f>
        <v>A3</v>
      </c>
      <c r="AB209" s="9">
        <f>VLOOKUP(AA209,Sheet1!$B$2:$C$12,2,TRUE)</f>
        <v>8</v>
      </c>
      <c r="AC209" s="241" t="str">
        <f>VLOOKUP(E209,Sheet2!$E$9:$AE$343,24,0)</f>
        <v>A3</v>
      </c>
      <c r="AD209" s="117">
        <f>VLOOKUP(AC209,Sheet1!$B$2:$C$12,2,TRUE)</f>
        <v>8</v>
      </c>
      <c r="AE209" s="241" t="str">
        <f>VLOOKUP(E209,Sheet2!$E$9:$AE$343,26,0)</f>
        <v>A3</v>
      </c>
      <c r="AF209" s="9">
        <f>VLOOKUP(AE209,Sheet1!$B$2:$C$12,2,TRUE)</f>
        <v>8</v>
      </c>
      <c r="AG209" s="169">
        <f t="shared" si="14"/>
        <v>7.916666666666667</v>
      </c>
      <c r="AH209" s="241" t="str">
        <f>VLOOKUP(E209,'CAC DV GUI'!$C$5:$AF$401,27,0)</f>
        <v>Xuất sắc</v>
      </c>
      <c r="AI209" s="30" t="s">
        <v>807</v>
      </c>
      <c r="AJ209" s="241" t="str">
        <f>VLOOKUP(E209,'CAC DV GUI'!$C$5:$AF$401,29,0)</f>
        <v>- Nhiệt tình tham gia các phong trào của nhà Trường
- Dạy tất cả các buổi tối của các lớp liên thông, dạy khối lượng nhiều nhất Khoa</v>
      </c>
      <c r="AK209" s="117"/>
      <c r="AL209" s="117"/>
      <c r="AM209" s="117" t="str">
        <f t="shared" si="15"/>
        <v>Tốt</v>
      </c>
      <c r="AN209" s="117"/>
      <c r="AO209" s="241" t="s">
        <v>1046</v>
      </c>
    </row>
    <row r="210" spans="1:41" s="2" customFormat="1" ht="36" customHeight="1" x14ac:dyDescent="0.25">
      <c r="A210" s="41">
        <f>IF(E210="","",SUBTOTAL(3,$E$8:E210))</f>
        <v>203</v>
      </c>
      <c r="B210" s="41">
        <f>COUNTIF($F$8:F210,F210)</f>
        <v>19</v>
      </c>
      <c r="C210" s="43" t="s">
        <v>649</v>
      </c>
      <c r="D210" s="29" t="s">
        <v>690</v>
      </c>
      <c r="E210" s="41" t="s">
        <v>693</v>
      </c>
      <c r="F210" s="55" t="s">
        <v>1016</v>
      </c>
      <c r="G210" s="55" t="s">
        <v>1014</v>
      </c>
      <c r="H210" s="1" t="s">
        <v>643</v>
      </c>
      <c r="I210" s="1" t="str">
        <f>VLOOKUP($E210,'[1]Gui chi Quynh'!$C$11:$E$397,3,0)</f>
        <v>A3</v>
      </c>
      <c r="J210" s="9">
        <f>VLOOKUP(I210,Sheet1!$B$2:$C$12,2,TRUE)</f>
        <v>8</v>
      </c>
      <c r="K210" s="1" t="s">
        <v>304</v>
      </c>
      <c r="L210" s="9">
        <f>VLOOKUP(K210,Sheet1!$B$2:$C$12,2,TRUE)</f>
        <v>7</v>
      </c>
      <c r="M210" s="1" t="str">
        <f>VLOOKUP($E210,'[3]Gui chi Quynh'!$C$11:$E$396,3,0)</f>
        <v>A3</v>
      </c>
      <c r="N210" s="9">
        <f>VLOOKUP(M210,Sheet1!$B$2:$C$12,2,TRUE)</f>
        <v>8</v>
      </c>
      <c r="O210" s="1" t="str">
        <f>VLOOKUP($E210,'[4]Gui chi Quynh'!$C$11:$E$396,3,0)</f>
        <v>A3</v>
      </c>
      <c r="P210" s="9">
        <f>VLOOKUP(O210,Sheet1!$B$2:$C$12,2,TRUE)</f>
        <v>8</v>
      </c>
      <c r="Q210" s="1" t="str">
        <f>VLOOKUP($E210,'[5]Gui chi Quynh'!$C$11:$E$394,3,0)</f>
        <v>A3</v>
      </c>
      <c r="R210" s="9">
        <f>VLOOKUP(Q210,Sheet1!$B$2:$C$12,2,TRUE)</f>
        <v>8</v>
      </c>
      <c r="S210" s="1" t="str">
        <f>VLOOKUP($E210,'[6]Gui chi Quynh'!$C$11:$E$393,3,0)</f>
        <v>A3</v>
      </c>
      <c r="T210" s="9">
        <f>VLOOKUP(S210,Sheet1!$B$2:$C$12,2,TRUE)</f>
        <v>8</v>
      </c>
      <c r="U210" s="1" t="str">
        <f>VLOOKUP($E210,'[7]Gui chi Quynh'!$C$11:$E$392,3,0)</f>
        <v>A3</v>
      </c>
      <c r="V210" s="9">
        <f>VLOOKUP(U210,Sheet1!$B$2:$C$12,2,TRUE)</f>
        <v>8</v>
      </c>
      <c r="W210" s="1" t="str">
        <f>VLOOKUP($E210,'[8]Gui chi Quynh'!$C$11:$F$391,3,0)</f>
        <v>A3</v>
      </c>
      <c r="X210" s="9">
        <f>VLOOKUP(W210,Sheet1!$B$2:$C$12,2,TRUE)</f>
        <v>8</v>
      </c>
      <c r="Y210" s="1" t="str">
        <f>VLOOKUP($E210,'[9]Gui chi Quynh'!$C$11:$E$390,3,0)</f>
        <v>A3</v>
      </c>
      <c r="Z210" s="9">
        <f>VLOOKUP(Y210,Sheet1!$B$2:$C$12,2,TRUE)</f>
        <v>8</v>
      </c>
      <c r="AA210" s="1" t="str">
        <f>VLOOKUP($E210,'[10]Gui chi Quynh'!$C$11:$E$391,3,0)</f>
        <v>A3</v>
      </c>
      <c r="AB210" s="9">
        <f>VLOOKUP(AA210,Sheet1!$B$2:$C$12,2,TRUE)</f>
        <v>8</v>
      </c>
      <c r="AC210" s="241" t="str">
        <f>VLOOKUP(E210,Sheet2!$E$9:$AE$343,24,0)</f>
        <v>A3</v>
      </c>
      <c r="AD210" s="117">
        <f>VLOOKUP(AC210,Sheet1!$B$2:$C$12,2,TRUE)</f>
        <v>8</v>
      </c>
      <c r="AE210" s="241" t="str">
        <f>VLOOKUP(E210,Sheet2!$E$9:$AE$343,26,0)</f>
        <v>A3</v>
      </c>
      <c r="AF210" s="9">
        <f>VLOOKUP(AE210,Sheet1!$B$2:$C$12,2,TRUE)</f>
        <v>8</v>
      </c>
      <c r="AG210" s="169">
        <f t="shared" si="14"/>
        <v>7.916666666666667</v>
      </c>
      <c r="AH210" s="241" t="str">
        <f>VLOOKUP(E210,'CAC DV GUI'!$C$5:$AF$401,27,0)</f>
        <v>Xuất sắc</v>
      </c>
      <c r="AI210" s="30" t="s">
        <v>807</v>
      </c>
      <c r="AJ210" s="241" t="str">
        <f>VLOOKUP(E210,'CAC DV GUI'!$C$5:$AF$401,29,0)</f>
        <v>Nhiệt tình tham gia các phong trào của nhà Trường</v>
      </c>
      <c r="AK210" s="117"/>
      <c r="AL210" s="117"/>
      <c r="AM210" s="117" t="str">
        <f t="shared" si="15"/>
        <v>Tốt</v>
      </c>
      <c r="AN210" s="117"/>
      <c r="AO210" s="241" t="s">
        <v>1049</v>
      </c>
    </row>
    <row r="211" spans="1:41" s="2" customFormat="1" ht="24.95" customHeight="1" x14ac:dyDescent="0.25">
      <c r="A211" s="41">
        <f>IF(E211="","",SUBTOTAL(3,$E$8:E211))</f>
        <v>204</v>
      </c>
      <c r="B211" s="41">
        <f>COUNTIF($F$8:F211,F211)</f>
        <v>1</v>
      </c>
      <c r="C211" s="43" t="s">
        <v>649</v>
      </c>
      <c r="D211" s="50" t="s">
        <v>120</v>
      </c>
      <c r="E211" s="32" t="s">
        <v>501</v>
      </c>
      <c r="F211" s="652" t="s">
        <v>1017</v>
      </c>
      <c r="G211" s="652" t="s">
        <v>1013</v>
      </c>
      <c r="H211" s="30" t="s">
        <v>643</v>
      </c>
      <c r="I211" s="1" t="str">
        <f>VLOOKUP($E211,'[1]Gui chi Quynh'!$C$11:$E$397,3,0)</f>
        <v>A2</v>
      </c>
      <c r="J211" s="9">
        <f>VLOOKUP(I211,Sheet1!$B$2:$C$12,2,TRUE)</f>
        <v>9</v>
      </c>
      <c r="K211" s="1" t="str">
        <f>VLOOKUP($E211,'[2]Gui chi Quynh'!$C$11:$E$397,3,0)</f>
        <v>A2</v>
      </c>
      <c r="L211" s="9">
        <f>VLOOKUP(K211,Sheet1!$B$2:$C$12,2,TRUE)</f>
        <v>9</v>
      </c>
      <c r="M211" s="1" t="str">
        <f>VLOOKUP($E211,'[3]Gui chi Quynh'!$C$11:$E$396,3,0)</f>
        <v>A1</v>
      </c>
      <c r="N211" s="9">
        <f>VLOOKUP(M211,Sheet1!$B$2:$C$12,2,TRUE)</f>
        <v>10</v>
      </c>
      <c r="O211" s="1" t="str">
        <f>VLOOKUP($E211,'[4]Gui chi Quynh'!$C$11:$E$396,3,0)</f>
        <v>A2</v>
      </c>
      <c r="P211" s="9">
        <f>VLOOKUP(O211,Sheet1!$B$2:$C$12,2,TRUE)</f>
        <v>9</v>
      </c>
      <c r="Q211" s="1" t="str">
        <f>VLOOKUP($E211,'[5]Gui chi Quynh'!$C$11:$E$394,3,0)</f>
        <v>A1</v>
      </c>
      <c r="R211" s="9">
        <f>VLOOKUP(Q211,Sheet1!$B$2:$C$12,2,TRUE)</f>
        <v>10</v>
      </c>
      <c r="S211" s="1" t="str">
        <f>VLOOKUP($E211,'[6]Gui chi Quynh'!$C$11:$E$393,3,0)</f>
        <v>A2</v>
      </c>
      <c r="T211" s="9">
        <f>VLOOKUP(S211,Sheet1!$B$2:$C$12,2,TRUE)</f>
        <v>9</v>
      </c>
      <c r="U211" s="1" t="str">
        <f>VLOOKUP($E211,'[7]Gui chi Quynh'!$C$11:$E$392,3,0)</f>
        <v>A2</v>
      </c>
      <c r="V211" s="9">
        <f>VLOOKUP(U211,Sheet1!$B$2:$C$12,2,TRUE)</f>
        <v>9</v>
      </c>
      <c r="W211" s="1" t="str">
        <f>VLOOKUP($E211,'[8]Gui chi Quynh'!$C$11:$F$391,3,0)</f>
        <v>A1</v>
      </c>
      <c r="X211" s="9">
        <f>VLOOKUP(W211,Sheet1!$B$2:$C$12,2,TRUE)</f>
        <v>10</v>
      </c>
      <c r="Y211" s="1" t="str">
        <f>VLOOKUP($E211,'[9]Gui chi Quynh'!$C$11:$E$390,3,0)</f>
        <v>A1</v>
      </c>
      <c r="Z211" s="9">
        <f>VLOOKUP(Y211,Sheet1!$B$2:$C$12,2,TRUE)</f>
        <v>10</v>
      </c>
      <c r="AA211" s="1" t="str">
        <f>VLOOKUP($E211,'[10]Gui chi Quynh'!$C$11:$E$391,3,0)</f>
        <v>A1</v>
      </c>
      <c r="AB211" s="9">
        <f>VLOOKUP(AA211,Sheet1!$B$2:$C$12,2,TRUE)</f>
        <v>10</v>
      </c>
      <c r="AC211" s="241" t="str">
        <f>VLOOKUP(E211,Sheet2!$E$9:$AE$343,24,0)</f>
        <v>A1</v>
      </c>
      <c r="AD211" s="117">
        <f>VLOOKUP(AC211,Sheet1!$B$2:$C$12,2,TRUE)</f>
        <v>10</v>
      </c>
      <c r="AE211" s="241" t="str">
        <f>VLOOKUP(E211,Sheet2!$E$9:$AE$343,26,0)</f>
        <v>A2</v>
      </c>
      <c r="AF211" s="9">
        <f>VLOOKUP(AE211,Sheet1!$B$2:$C$12,2,TRUE)</f>
        <v>9</v>
      </c>
      <c r="AG211" s="169">
        <f t="shared" si="14"/>
        <v>9.5</v>
      </c>
      <c r="AH211" s="241" t="str">
        <f>VLOOKUP(E211,'CAC DV GUI'!$C$5:$AF$401,27,0)</f>
        <v>Xuất sắc</v>
      </c>
      <c r="AI211" s="241" t="str">
        <f>VLOOKUP(E211,'CAC DV GUI'!$C$5:$AF$401,28,0)</f>
        <v>Xuất sắc</v>
      </c>
      <c r="AJ211" s="241">
        <f>VLOOKUP(E211,'CAC DV GUI'!$C$5:$AF$401,29,0)</f>
        <v>0</v>
      </c>
      <c r="AK211" s="117" t="s">
        <v>833</v>
      </c>
      <c r="AL211" s="117"/>
      <c r="AM211" s="117" t="s">
        <v>833</v>
      </c>
      <c r="AN211" s="117"/>
      <c r="AO211" s="556"/>
    </row>
    <row r="212" spans="1:41" s="2" customFormat="1" ht="24.95" customHeight="1" x14ac:dyDescent="0.25">
      <c r="A212" s="41">
        <f>IF(E212="","",SUBTOTAL(3,$E$8:E212))</f>
        <v>205</v>
      </c>
      <c r="B212" s="41">
        <f>COUNTIF($F$8:F212,F212)</f>
        <v>2</v>
      </c>
      <c r="C212" s="43" t="s">
        <v>649</v>
      </c>
      <c r="D212" s="50" t="s">
        <v>121</v>
      </c>
      <c r="E212" s="32" t="s">
        <v>502</v>
      </c>
      <c r="F212" s="653" t="s">
        <v>1017</v>
      </c>
      <c r="G212" s="652" t="s">
        <v>1013</v>
      </c>
      <c r="H212" s="105" t="s">
        <v>643</v>
      </c>
      <c r="I212" s="1" t="str">
        <f>VLOOKUP($E212,'[1]Gui chi Quynh'!$C$11:$E$397,3,0)</f>
        <v>A3</v>
      </c>
      <c r="J212" s="9">
        <f>VLOOKUP(I212,Sheet1!$B$2:$C$12,2,TRUE)</f>
        <v>8</v>
      </c>
      <c r="K212" s="1" t="str">
        <f>VLOOKUP($E212,'[2]Gui chi Quynh'!$C$11:$E$397,3,0)</f>
        <v>A4</v>
      </c>
      <c r="L212" s="9">
        <f>VLOOKUP(K212,Sheet1!$B$2:$C$12,2,TRUE)</f>
        <v>7</v>
      </c>
      <c r="M212" s="1" t="str">
        <f>VLOOKUP($E212,'[3]Gui chi Quynh'!$C$11:$E$396,3,0)</f>
        <v>A2</v>
      </c>
      <c r="N212" s="9">
        <f>VLOOKUP(M212,Sheet1!$B$2:$C$12,2,TRUE)</f>
        <v>9</v>
      </c>
      <c r="O212" s="1" t="str">
        <f>VLOOKUP($E212,'[4]Gui chi Quynh'!$C$11:$E$396,3,0)</f>
        <v>A3</v>
      </c>
      <c r="P212" s="9">
        <f>VLOOKUP(O212,Sheet1!$B$2:$C$12,2,TRUE)</f>
        <v>8</v>
      </c>
      <c r="Q212" s="1" t="str">
        <f>VLOOKUP($E212,'[5]Gui chi Quynh'!$C$11:$E$394,3,0)</f>
        <v>A2</v>
      </c>
      <c r="R212" s="9">
        <f>VLOOKUP(Q212,Sheet1!$B$2:$C$12,2,TRUE)</f>
        <v>9</v>
      </c>
      <c r="S212" s="1" t="str">
        <f>VLOOKUP($E212,'[6]Gui chi Quynh'!$C$11:$E$393,3,0)</f>
        <v>A2</v>
      </c>
      <c r="T212" s="9">
        <f>VLOOKUP(S212,Sheet1!$B$2:$C$12,2,TRUE)</f>
        <v>9</v>
      </c>
      <c r="U212" s="1" t="str">
        <f>VLOOKUP($E212,'[7]Gui chi Quynh'!$C$11:$E$392,3,0)</f>
        <v>A3</v>
      </c>
      <c r="V212" s="9">
        <f>VLOOKUP(U212,Sheet1!$B$2:$C$12,2,TRUE)</f>
        <v>8</v>
      </c>
      <c r="W212" s="1" t="str">
        <f>VLOOKUP($E212,'[8]Gui chi Quynh'!$C$11:$F$391,3,0)</f>
        <v>A2</v>
      </c>
      <c r="X212" s="9">
        <f>VLOOKUP(W212,Sheet1!$B$2:$C$12,2,TRUE)</f>
        <v>9</v>
      </c>
      <c r="Y212" s="1" t="str">
        <f>VLOOKUP($E212,'[9]Gui chi Quynh'!$C$11:$E$390,3,0)</f>
        <v>A2</v>
      </c>
      <c r="Z212" s="9">
        <f>VLOOKUP(Y212,Sheet1!$B$2:$C$12,2,TRUE)</f>
        <v>9</v>
      </c>
      <c r="AA212" s="1" t="str">
        <f>VLOOKUP($E212,'[10]Gui chi Quynh'!$C$11:$E$391,3,0)</f>
        <v>A1</v>
      </c>
      <c r="AB212" s="9">
        <f>VLOOKUP(AA212,Sheet1!$B$2:$C$12,2,TRUE)</f>
        <v>10</v>
      </c>
      <c r="AC212" s="241" t="str">
        <f>VLOOKUP(E212,Sheet2!$E$9:$AE$343,24,0)</f>
        <v>A2</v>
      </c>
      <c r="AD212" s="117">
        <f>VLOOKUP(AC212,Sheet1!$B$2:$C$12,2,TRUE)</f>
        <v>9</v>
      </c>
      <c r="AE212" s="241" t="str">
        <f>VLOOKUP(E212,Sheet2!$E$9:$AE$343,26,0)</f>
        <v>A3</v>
      </c>
      <c r="AF212" s="9">
        <f>VLOOKUP(AE212,Sheet1!$B$2:$C$12,2,TRUE)</f>
        <v>8</v>
      </c>
      <c r="AG212" s="169">
        <f t="shared" si="14"/>
        <v>8.5833333333333339</v>
      </c>
      <c r="AH212" s="241" t="str">
        <f>VLOOKUP(E212,'CAC DV GUI'!$C$5:$AF$401,27,0)</f>
        <v>Xuất sắc</v>
      </c>
      <c r="AI212" s="241" t="str">
        <f>VLOOKUP(E212,'CAC DV GUI'!$C$5:$AF$401,28,0)</f>
        <v>Xuất sắc</v>
      </c>
      <c r="AJ212" s="241">
        <f>VLOOKUP(E212,'CAC DV GUI'!$C$5:$AF$401,29,0)</f>
        <v>0</v>
      </c>
      <c r="AK212" s="117" t="s">
        <v>833</v>
      </c>
      <c r="AL212" s="117"/>
      <c r="AM212" s="117" t="s">
        <v>807</v>
      </c>
      <c r="AN212" s="117"/>
      <c r="AO212" s="556"/>
    </row>
    <row r="213" spans="1:41" s="2" customFormat="1" ht="56.25" customHeight="1" x14ac:dyDescent="0.25">
      <c r="A213" s="41">
        <f>IF(E213="","",SUBTOTAL(3,$E$8:E213))</f>
        <v>206</v>
      </c>
      <c r="B213" s="41">
        <f>COUNTIF($F$8:F213,F213)</f>
        <v>3</v>
      </c>
      <c r="C213" s="43" t="s">
        <v>649</v>
      </c>
      <c r="D213" s="50" t="s">
        <v>122</v>
      </c>
      <c r="E213" s="32" t="s">
        <v>503</v>
      </c>
      <c r="F213" s="653" t="s">
        <v>1017</v>
      </c>
      <c r="G213" s="55" t="s">
        <v>1014</v>
      </c>
      <c r="H213" s="13" t="s">
        <v>643</v>
      </c>
      <c r="I213" s="1" t="str">
        <f>VLOOKUP($E213,'[1]Gui chi Quynh'!$C$11:$E$397,3,0)</f>
        <v>A4</v>
      </c>
      <c r="J213" s="9">
        <f>VLOOKUP(I213,Sheet1!$B$2:$C$12,2,TRUE)</f>
        <v>7</v>
      </c>
      <c r="K213" s="1" t="s">
        <v>304</v>
      </c>
      <c r="L213" s="9">
        <f>VLOOKUP(K213,Sheet1!$B$2:$C$12,2,TRUE)</f>
        <v>7</v>
      </c>
      <c r="M213" s="1" t="str">
        <f>VLOOKUP($E213,'[3]Gui chi Quynh'!$C$11:$E$396,3,0)</f>
        <v>A4</v>
      </c>
      <c r="N213" s="9">
        <f>VLOOKUP(M213,Sheet1!$B$2:$C$12,2,TRUE)</f>
        <v>7</v>
      </c>
      <c r="O213" s="1" t="str">
        <f>VLOOKUP($E213,'[4]Gui chi Quynh'!$C$11:$E$396,3,0)</f>
        <v>A4</v>
      </c>
      <c r="P213" s="9">
        <f>VLOOKUP(O213,Sheet1!$B$2:$C$12,2,TRUE)</f>
        <v>7</v>
      </c>
      <c r="Q213" s="1" t="str">
        <f>VLOOKUP($E213,'[5]Gui chi Quynh'!$C$11:$E$394,3,0)</f>
        <v>A4</v>
      </c>
      <c r="R213" s="9">
        <f>VLOOKUP(Q213,Sheet1!$B$2:$C$12,2,TRUE)</f>
        <v>7</v>
      </c>
      <c r="S213" s="1" t="str">
        <f>VLOOKUP($E213,'[6]Gui chi Quynh'!$C$11:$E$393,3,0)</f>
        <v>A3</v>
      </c>
      <c r="T213" s="9">
        <f>VLOOKUP(S213,Sheet1!$B$2:$C$12,2,TRUE)</f>
        <v>8</v>
      </c>
      <c r="U213" s="1" t="str">
        <f>VLOOKUP($E213,'[7]Gui chi Quynh'!$C$11:$E$392,3,0)</f>
        <v>A3</v>
      </c>
      <c r="V213" s="9">
        <f>VLOOKUP(U213,Sheet1!$B$2:$C$12,2,TRUE)</f>
        <v>8</v>
      </c>
      <c r="W213" s="1" t="str">
        <f>VLOOKUP($E213,'[8]Gui chi Quynh'!$C$11:$F$391,3,0)</f>
        <v>A3</v>
      </c>
      <c r="X213" s="9">
        <f>VLOOKUP(W213,Sheet1!$B$2:$C$12,2,TRUE)</f>
        <v>8</v>
      </c>
      <c r="Y213" s="1" t="str">
        <f>VLOOKUP($E213,'[9]Gui chi Quynh'!$C$11:$E$390,3,0)</f>
        <v>A3</v>
      </c>
      <c r="Z213" s="9">
        <f>VLOOKUP(Y213,Sheet1!$B$2:$C$12,2,TRUE)</f>
        <v>8</v>
      </c>
      <c r="AA213" s="1" t="str">
        <f>VLOOKUP($E213,'[10]Gui chi Quynh'!$C$11:$E$391,3,0)</f>
        <v>A3</v>
      </c>
      <c r="AB213" s="9">
        <f>VLOOKUP(AA213,Sheet1!$B$2:$C$12,2,TRUE)</f>
        <v>8</v>
      </c>
      <c r="AC213" s="241" t="str">
        <f>VLOOKUP(E213,Sheet2!$E$9:$AE$343,24,0)</f>
        <v>A3</v>
      </c>
      <c r="AD213" s="117">
        <f>VLOOKUP(AC213,Sheet1!$B$2:$C$12,2,TRUE)</f>
        <v>8</v>
      </c>
      <c r="AE213" s="241" t="str">
        <f>VLOOKUP(E213,Sheet2!$E$9:$AE$343,26,0)</f>
        <v>A3</v>
      </c>
      <c r="AF213" s="9">
        <f>VLOOKUP(AE213,Sheet1!$B$2:$C$12,2,TRUE)</f>
        <v>8</v>
      </c>
      <c r="AG213" s="169">
        <f t="shared" si="14"/>
        <v>7.583333333333333</v>
      </c>
      <c r="AH213" s="241" t="str">
        <f>VLOOKUP(E213,'CAC DV GUI'!$C$5:$AF$401,27,0)</f>
        <v>Xuất sắc</v>
      </c>
      <c r="AI213" s="30" t="s">
        <v>807</v>
      </c>
      <c r="AJ213" s="241" t="str">
        <f>VLOOKUP(E213,'CAC DV GUI'!$C$5:$AF$401,29,0)</f>
        <v xml:space="preserve">Hỗ trợ rất nhiều tromg các công tác của Khoa, hoàn thành luận án Tiến sĩ </v>
      </c>
      <c r="AK213" s="117"/>
      <c r="AL213" s="117"/>
      <c r="AM213" s="117" t="str">
        <f t="shared" ref="AM213:AM235" si="16">AI213</f>
        <v>Tốt</v>
      </c>
      <c r="AN213" s="117"/>
      <c r="AO213" s="241" t="s">
        <v>1046</v>
      </c>
    </row>
    <row r="214" spans="1:41" s="2" customFormat="1" ht="24.95" customHeight="1" x14ac:dyDescent="0.25">
      <c r="A214" s="41">
        <f>IF(E214="","",SUBTOTAL(3,$E$8:E214))</f>
        <v>207</v>
      </c>
      <c r="B214" s="41">
        <f>COUNTIF($F$8:F214,F214)</f>
        <v>4</v>
      </c>
      <c r="C214" s="43" t="s">
        <v>649</v>
      </c>
      <c r="D214" s="50" t="s">
        <v>133</v>
      </c>
      <c r="E214" s="32" t="s">
        <v>504</v>
      </c>
      <c r="F214" s="653" t="s">
        <v>1017</v>
      </c>
      <c r="G214" s="55" t="s">
        <v>1014</v>
      </c>
      <c r="H214" s="13" t="s">
        <v>643</v>
      </c>
      <c r="I214" s="1" t="str">
        <f>VLOOKUP($E214,'[1]Gui chi Quynh'!$C$11:$E$397,3,0)</f>
        <v>A4</v>
      </c>
      <c r="J214" s="9">
        <f>VLOOKUP(I214,Sheet1!$B$2:$C$12,2,TRUE)</f>
        <v>7</v>
      </c>
      <c r="K214" s="1" t="s">
        <v>304</v>
      </c>
      <c r="L214" s="9">
        <f>VLOOKUP(K214,Sheet1!$B$2:$C$12,2,TRUE)</f>
        <v>7</v>
      </c>
      <c r="M214" s="1" t="str">
        <f>VLOOKUP($E214,'[3]Gui chi Quynh'!$C$11:$E$396,3,0)</f>
        <v>A4</v>
      </c>
      <c r="N214" s="9">
        <f>VLOOKUP(M214,Sheet1!$B$2:$C$12,2,TRUE)</f>
        <v>7</v>
      </c>
      <c r="O214" s="1" t="str">
        <f>VLOOKUP($E214,'[4]Gui chi Quynh'!$C$11:$E$396,3,0)</f>
        <v>A4</v>
      </c>
      <c r="P214" s="9">
        <f>VLOOKUP(O214,Sheet1!$B$2:$C$12,2,TRUE)</f>
        <v>7</v>
      </c>
      <c r="Q214" s="1" t="str">
        <f>VLOOKUP($E214,'[5]Gui chi Quynh'!$C$11:$E$394,3,0)</f>
        <v>A4</v>
      </c>
      <c r="R214" s="9">
        <f>VLOOKUP(Q214,Sheet1!$B$2:$C$12,2,TRUE)</f>
        <v>7</v>
      </c>
      <c r="S214" s="1" t="str">
        <f>VLOOKUP($E214,'[6]Gui chi Quynh'!$C$11:$E$393,3,0)</f>
        <v>A3</v>
      </c>
      <c r="T214" s="9">
        <f>VLOOKUP(S214,Sheet1!$B$2:$C$12,2,TRUE)</f>
        <v>8</v>
      </c>
      <c r="U214" s="1" t="str">
        <f>VLOOKUP($E214,'[7]Gui chi Quynh'!$C$11:$E$392,3,0)</f>
        <v>A3</v>
      </c>
      <c r="V214" s="9">
        <f>VLOOKUP(U214,Sheet1!$B$2:$C$12,2,TRUE)</f>
        <v>8</v>
      </c>
      <c r="W214" s="1" t="str">
        <f>VLOOKUP($E214,'[8]Gui chi Quynh'!$C$11:$F$391,3,0)</f>
        <v>A3</v>
      </c>
      <c r="X214" s="9">
        <f>VLOOKUP(W214,Sheet1!$B$2:$C$12,2,TRUE)</f>
        <v>8</v>
      </c>
      <c r="Y214" s="1" t="str">
        <f>VLOOKUP($E214,'[9]Gui chi Quynh'!$C$11:$E$390,3,0)</f>
        <v>A3</v>
      </c>
      <c r="Z214" s="9">
        <f>VLOOKUP(Y214,Sheet1!$B$2:$C$12,2,TRUE)</f>
        <v>8</v>
      </c>
      <c r="AA214" s="1" t="str">
        <f>VLOOKUP($E214,'[10]Gui chi Quynh'!$C$11:$E$391,3,0)</f>
        <v>A3</v>
      </c>
      <c r="AB214" s="9">
        <f>VLOOKUP(AA214,Sheet1!$B$2:$C$12,2,TRUE)</f>
        <v>8</v>
      </c>
      <c r="AC214" s="241" t="str">
        <f>VLOOKUP(E214,Sheet2!$E$9:$AE$343,24,0)</f>
        <v>A3</v>
      </c>
      <c r="AD214" s="117">
        <f>VLOOKUP(AC214,Sheet1!$B$2:$C$12,2,TRUE)</f>
        <v>8</v>
      </c>
      <c r="AE214" s="241" t="str">
        <f>VLOOKUP(E214,Sheet2!$E$9:$AE$343,26,0)</f>
        <v>A3</v>
      </c>
      <c r="AF214" s="9">
        <f>VLOOKUP(AE214,Sheet1!$B$2:$C$12,2,TRUE)</f>
        <v>8</v>
      </c>
      <c r="AG214" s="169">
        <f t="shared" si="14"/>
        <v>7.583333333333333</v>
      </c>
      <c r="AH214" s="241" t="str">
        <f>VLOOKUP(E214,'CAC DV GUI'!$C$5:$AF$401,27,0)</f>
        <v>Xuất sắc</v>
      </c>
      <c r="AI214" s="30" t="s">
        <v>807</v>
      </c>
      <c r="AJ214" s="241" t="str">
        <f>VLOOKUP(E214,'CAC DV GUI'!$C$5:$AF$401,29,0)</f>
        <v xml:space="preserve">Hỗ trợ rất nhiều tromg các công tác của Khoa </v>
      </c>
      <c r="AK214" s="117"/>
      <c r="AL214" s="117"/>
      <c r="AM214" s="117" t="str">
        <f t="shared" si="16"/>
        <v>Tốt</v>
      </c>
      <c r="AN214" s="117"/>
      <c r="AO214" s="241" t="s">
        <v>1049</v>
      </c>
    </row>
    <row r="215" spans="1:41" s="2" customFormat="1" ht="24.95" customHeight="1" x14ac:dyDescent="0.25">
      <c r="A215" s="41">
        <f>IF(E215="","",SUBTOTAL(3,$E$8:E215))</f>
        <v>208</v>
      </c>
      <c r="B215" s="41">
        <f>COUNTIF($F$8:F215,F215)</f>
        <v>5</v>
      </c>
      <c r="C215" s="43" t="s">
        <v>649</v>
      </c>
      <c r="D215" s="50" t="s">
        <v>124</v>
      </c>
      <c r="E215" s="32" t="s">
        <v>505</v>
      </c>
      <c r="F215" s="653" t="s">
        <v>1017</v>
      </c>
      <c r="G215" s="55" t="s">
        <v>1014</v>
      </c>
      <c r="H215" s="13" t="s">
        <v>643</v>
      </c>
      <c r="I215" s="1" t="str">
        <f>VLOOKUP($E215,'[1]Gui chi Quynh'!$C$11:$E$397,3,0)</f>
        <v>A3</v>
      </c>
      <c r="J215" s="9">
        <f>VLOOKUP(I215,Sheet1!$B$2:$C$12,2,TRUE)</f>
        <v>8</v>
      </c>
      <c r="K215" s="1" t="s">
        <v>304</v>
      </c>
      <c r="L215" s="9">
        <f>VLOOKUP(K215,Sheet1!$B$2:$C$12,2,TRUE)</f>
        <v>7</v>
      </c>
      <c r="M215" s="1" t="str">
        <f>VLOOKUP($E215,'[3]Gui chi Quynh'!$C$11:$E$396,3,0)</f>
        <v>A1</v>
      </c>
      <c r="N215" s="9">
        <f>VLOOKUP(M215,Sheet1!$B$2:$C$12,2,TRUE)</f>
        <v>10</v>
      </c>
      <c r="O215" s="1" t="str">
        <f>VLOOKUP($E215,'[4]Gui chi Quynh'!$C$11:$E$396,3,0)</f>
        <v>A3</v>
      </c>
      <c r="P215" s="9">
        <f>VLOOKUP(O215,Sheet1!$B$2:$C$12,2,TRUE)</f>
        <v>8</v>
      </c>
      <c r="Q215" s="1" t="str">
        <f>VLOOKUP($E215,'[5]Gui chi Quynh'!$C$11:$E$394,3,0)</f>
        <v>A3</v>
      </c>
      <c r="R215" s="9">
        <f>VLOOKUP(Q215,Sheet1!$B$2:$C$12,2,TRUE)</f>
        <v>8</v>
      </c>
      <c r="S215" s="1" t="str">
        <f>VLOOKUP($E215,'[6]Gui chi Quynh'!$C$11:$E$393,3,0)</f>
        <v>A3</v>
      </c>
      <c r="T215" s="9">
        <f>VLOOKUP(S215,Sheet1!$B$2:$C$12,2,TRUE)</f>
        <v>8</v>
      </c>
      <c r="U215" s="1" t="str">
        <f>VLOOKUP($E215,'[7]Gui chi Quynh'!$C$11:$E$392,3,0)</f>
        <v>A3</v>
      </c>
      <c r="V215" s="9">
        <f>VLOOKUP(U215,Sheet1!$B$2:$C$12,2,TRUE)</f>
        <v>8</v>
      </c>
      <c r="W215" s="1" t="str">
        <f>VLOOKUP($E215,'[8]Gui chi Quynh'!$C$11:$F$391,3,0)</f>
        <v>A3</v>
      </c>
      <c r="X215" s="9">
        <f>VLOOKUP(W215,Sheet1!$B$2:$C$12,2,TRUE)</f>
        <v>8</v>
      </c>
      <c r="Y215" s="1" t="str">
        <f>VLOOKUP($E215,'[9]Gui chi Quynh'!$C$11:$E$390,3,0)</f>
        <v>A3</v>
      </c>
      <c r="Z215" s="9">
        <f>VLOOKUP(Y215,Sheet1!$B$2:$C$12,2,TRUE)</f>
        <v>8</v>
      </c>
      <c r="AA215" s="1" t="str">
        <f>VLOOKUP($E215,'[10]Gui chi Quynh'!$C$11:$E$391,3,0)</f>
        <v>A2</v>
      </c>
      <c r="AB215" s="9">
        <f>VLOOKUP(AA215,Sheet1!$B$2:$C$12,2,TRUE)</f>
        <v>9</v>
      </c>
      <c r="AC215" s="241" t="str">
        <f>VLOOKUP(E215,Sheet2!$E$9:$AE$343,24,0)</f>
        <v>A3</v>
      </c>
      <c r="AD215" s="117">
        <f>VLOOKUP(AC215,Sheet1!$B$2:$C$12,2,TRUE)</f>
        <v>8</v>
      </c>
      <c r="AE215" s="241" t="str">
        <f>VLOOKUP(E215,Sheet2!$E$9:$AE$343,26,0)</f>
        <v>A3</v>
      </c>
      <c r="AF215" s="9">
        <f>VLOOKUP(AE215,Sheet1!$B$2:$C$12,2,TRUE)</f>
        <v>8</v>
      </c>
      <c r="AG215" s="169">
        <f t="shared" si="14"/>
        <v>8.1666666666666661</v>
      </c>
      <c r="AH215" s="241" t="str">
        <f>VLOOKUP(E215,'CAC DV GUI'!$C$5:$AF$401,27,0)</f>
        <v>Xuất sắc</v>
      </c>
      <c r="AI215" s="241" t="str">
        <f>VLOOKUP(E215,'CAC DV GUI'!$C$5:$AF$401,28,0)</f>
        <v>Xuất sắc</v>
      </c>
      <c r="AJ215" s="241">
        <f>VLOOKUP(E215,'CAC DV GUI'!$C$5:$AF$401,29,0)</f>
        <v>0</v>
      </c>
      <c r="AK215" s="117"/>
      <c r="AL215" s="117"/>
      <c r="AM215" s="117" t="str">
        <f t="shared" si="16"/>
        <v>Xuất sắc</v>
      </c>
      <c r="AN215" s="117"/>
      <c r="AO215" s="556"/>
    </row>
    <row r="216" spans="1:41" s="2" customFormat="1" ht="24.95" customHeight="1" x14ac:dyDescent="0.25">
      <c r="A216" s="41">
        <f>IF(E216="","",SUBTOTAL(3,$E$8:E216))</f>
        <v>209</v>
      </c>
      <c r="B216" s="41">
        <f>COUNTIF($F$8:F216,F216)</f>
        <v>6</v>
      </c>
      <c r="C216" s="43" t="s">
        <v>649</v>
      </c>
      <c r="D216" s="38" t="s">
        <v>125</v>
      </c>
      <c r="E216" s="34" t="s">
        <v>508</v>
      </c>
      <c r="F216" s="653" t="s">
        <v>1017</v>
      </c>
      <c r="G216" s="55" t="s">
        <v>1014</v>
      </c>
      <c r="H216" s="13" t="s">
        <v>643</v>
      </c>
      <c r="I216" s="1" t="str">
        <f>VLOOKUP($E216,'[1]Gui chi Quynh'!$C$11:$E$397,3,0)</f>
        <v>A4</v>
      </c>
      <c r="J216" s="9">
        <f>VLOOKUP(I216,Sheet1!$B$2:$C$12,2,TRUE)</f>
        <v>7</v>
      </c>
      <c r="K216" s="1" t="s">
        <v>304</v>
      </c>
      <c r="L216" s="9">
        <f>VLOOKUP(K216,Sheet1!$B$2:$C$12,2,TRUE)</f>
        <v>7</v>
      </c>
      <c r="M216" s="1" t="str">
        <f>VLOOKUP($E216,'[3]Gui chi Quynh'!$C$11:$E$396,3,0)</f>
        <v>A4</v>
      </c>
      <c r="N216" s="9">
        <f>VLOOKUP(M216,Sheet1!$B$2:$C$12,2,TRUE)</f>
        <v>7</v>
      </c>
      <c r="O216" s="1" t="str">
        <f>VLOOKUP($E216,'[4]Gui chi Quynh'!$C$11:$E$396,3,0)</f>
        <v>A4</v>
      </c>
      <c r="P216" s="9">
        <f>VLOOKUP(O216,Sheet1!$B$2:$C$12,2,TRUE)</f>
        <v>7</v>
      </c>
      <c r="Q216" s="1" t="str">
        <f>VLOOKUP($E216,'[5]Gui chi Quynh'!$C$11:$E$394,3,0)</f>
        <v>A4</v>
      </c>
      <c r="R216" s="9">
        <f>VLOOKUP(Q216,Sheet1!$B$2:$C$12,2,TRUE)</f>
        <v>7</v>
      </c>
      <c r="S216" s="1" t="str">
        <f>VLOOKUP($E216,'[6]Gui chi Quynh'!$C$11:$E$393,3,0)</f>
        <v>A3</v>
      </c>
      <c r="T216" s="9">
        <f>VLOOKUP(S216,Sheet1!$B$2:$C$12,2,TRUE)</f>
        <v>8</v>
      </c>
      <c r="U216" s="1" t="str">
        <f>VLOOKUP($E216,'[7]Gui chi Quynh'!$C$11:$E$392,3,0)</f>
        <v>A4</v>
      </c>
      <c r="V216" s="9">
        <f>VLOOKUP(U216,Sheet1!$B$2:$C$12,2,TRUE)</f>
        <v>7</v>
      </c>
      <c r="W216" s="1" t="str">
        <f>VLOOKUP($E216,'[8]Gui chi Quynh'!$C$11:$F$391,3,0)</f>
        <v>A4</v>
      </c>
      <c r="X216" s="9">
        <f>VLOOKUP(W216,Sheet1!$B$2:$C$12,2,TRUE)</f>
        <v>7</v>
      </c>
      <c r="Y216" s="1" t="str">
        <f>VLOOKUP($E216,'[9]Gui chi Quynh'!$C$11:$E$390,3,0)</f>
        <v>A4</v>
      </c>
      <c r="Z216" s="9">
        <f>VLOOKUP(Y216,Sheet1!$B$2:$C$12,2,TRUE)</f>
        <v>7</v>
      </c>
      <c r="AA216" s="1" t="str">
        <f>VLOOKUP($E216,'[10]Gui chi Quynh'!$C$11:$E$391,3,0)</f>
        <v>A4</v>
      </c>
      <c r="AB216" s="9">
        <f>VLOOKUP(AA216,Sheet1!$B$2:$C$12,2,TRUE)</f>
        <v>7</v>
      </c>
      <c r="AC216" s="241" t="str">
        <f>VLOOKUP(E216,Sheet2!$E$9:$AE$343,24,0)</f>
        <v>A4</v>
      </c>
      <c r="AD216" s="117">
        <f>VLOOKUP(AC216,Sheet1!$B$2:$C$12,2,TRUE)</f>
        <v>7</v>
      </c>
      <c r="AE216" s="241" t="str">
        <f>VLOOKUP(E216,Sheet2!$E$9:$AE$343,26,0)</f>
        <v>A4</v>
      </c>
      <c r="AF216" s="9">
        <f>VLOOKUP(AE216,Sheet1!$B$2:$C$12,2,TRUE)</f>
        <v>7</v>
      </c>
      <c r="AG216" s="169">
        <f t="shared" si="14"/>
        <v>7.083333333333333</v>
      </c>
      <c r="AH216" s="241" t="str">
        <f>VLOOKUP(E216,'CAC DV GUI'!$C$5:$AF$401,27,0)</f>
        <v>Tốt</v>
      </c>
      <c r="AI216" s="241" t="str">
        <f>VLOOKUP(E216,'CAC DV GUI'!$C$5:$AF$401,28,0)</f>
        <v>Tốt</v>
      </c>
      <c r="AJ216" s="241">
        <f>VLOOKUP(E216,'CAC DV GUI'!$C$5:$AF$401,29,0)</f>
        <v>0</v>
      </c>
      <c r="AK216" s="117"/>
      <c r="AL216" s="117"/>
      <c r="AM216" s="117" t="str">
        <f t="shared" si="16"/>
        <v>Tốt</v>
      </c>
      <c r="AN216" s="117"/>
      <c r="AO216" s="556"/>
    </row>
    <row r="217" spans="1:41" s="2" customFormat="1" ht="24.95" customHeight="1" x14ac:dyDescent="0.25">
      <c r="A217" s="41">
        <f>IF(E217="","",SUBTOTAL(3,$E$8:E217))</f>
        <v>210</v>
      </c>
      <c r="B217" s="41">
        <f>COUNTIF($F$8:F217,F217)</f>
        <v>7</v>
      </c>
      <c r="C217" s="43" t="s">
        <v>649</v>
      </c>
      <c r="D217" s="50" t="s">
        <v>126</v>
      </c>
      <c r="E217" s="32" t="s">
        <v>509</v>
      </c>
      <c r="F217" s="653" t="s">
        <v>1017</v>
      </c>
      <c r="G217" s="55" t="s">
        <v>1014</v>
      </c>
      <c r="H217" s="13" t="s">
        <v>643</v>
      </c>
      <c r="I217" s="1" t="str">
        <f>VLOOKUP($E217,'[1]Gui chi Quynh'!$C$11:$E$397,3,0)</f>
        <v>A4</v>
      </c>
      <c r="J217" s="9">
        <f>VLOOKUP(I217,Sheet1!$B$2:$C$12,2,TRUE)</f>
        <v>7</v>
      </c>
      <c r="K217" s="1" t="s">
        <v>304</v>
      </c>
      <c r="L217" s="9">
        <f>VLOOKUP(K217,Sheet1!$B$2:$C$12,2,TRUE)</f>
        <v>7</v>
      </c>
      <c r="M217" s="1" t="str">
        <f>VLOOKUP($E217,'[3]Gui chi Quynh'!$C$11:$E$396,3,0)</f>
        <v>A4</v>
      </c>
      <c r="N217" s="9">
        <f>VLOOKUP(M217,Sheet1!$B$2:$C$12,2,TRUE)</f>
        <v>7</v>
      </c>
      <c r="O217" s="1" t="str">
        <f>VLOOKUP($E217,'[4]Gui chi Quynh'!$C$11:$E$396,3,0)</f>
        <v>A4</v>
      </c>
      <c r="P217" s="9">
        <f>VLOOKUP(O217,Sheet1!$B$2:$C$12,2,TRUE)</f>
        <v>7</v>
      </c>
      <c r="Q217" s="1" t="str">
        <f>VLOOKUP($E217,'[5]Gui chi Quynh'!$C$11:$E$394,3,0)</f>
        <v>A4</v>
      </c>
      <c r="R217" s="9">
        <f>VLOOKUP(Q217,Sheet1!$B$2:$C$12,2,TRUE)</f>
        <v>7</v>
      </c>
      <c r="S217" s="1" t="str">
        <f>VLOOKUP($E217,'[6]Gui chi Quynh'!$C$11:$E$393,3,0)</f>
        <v>A3</v>
      </c>
      <c r="T217" s="9">
        <f>VLOOKUP(S217,Sheet1!$B$2:$C$12,2,TRUE)</f>
        <v>8</v>
      </c>
      <c r="U217" s="1" t="str">
        <f>VLOOKUP($E217,'[7]Gui chi Quynh'!$C$11:$E$392,3,0)</f>
        <v>A3</v>
      </c>
      <c r="V217" s="9">
        <f>VLOOKUP(U217,Sheet1!$B$2:$C$12,2,TRUE)</f>
        <v>8</v>
      </c>
      <c r="W217" s="1" t="str">
        <f>VLOOKUP($E217,'[8]Gui chi Quynh'!$C$11:$F$391,3,0)</f>
        <v>A4</v>
      </c>
      <c r="X217" s="9">
        <f>VLOOKUP(W217,Sheet1!$B$2:$C$12,2,TRUE)</f>
        <v>7</v>
      </c>
      <c r="Y217" s="1" t="str">
        <f>VLOOKUP($E217,'[9]Gui chi Quynh'!$C$11:$E$390,3,0)</f>
        <v>A3</v>
      </c>
      <c r="Z217" s="9">
        <f>VLOOKUP(Y217,Sheet1!$B$2:$C$12,2,TRUE)</f>
        <v>8</v>
      </c>
      <c r="AA217" s="1" t="str">
        <f>VLOOKUP($E217,'[10]Gui chi Quynh'!$C$11:$E$391,3,0)</f>
        <v>A3</v>
      </c>
      <c r="AB217" s="9">
        <f>VLOOKUP(AA217,Sheet1!$B$2:$C$12,2,TRUE)</f>
        <v>8</v>
      </c>
      <c r="AC217" s="241" t="str">
        <f>VLOOKUP(E217,Sheet2!$E$9:$AE$343,24,0)</f>
        <v>A4</v>
      </c>
      <c r="AD217" s="117">
        <f>VLOOKUP(AC217,Sheet1!$B$2:$C$12,2,TRUE)</f>
        <v>7</v>
      </c>
      <c r="AE217" s="241" t="str">
        <f>VLOOKUP(E217,Sheet2!$E$9:$AE$343,26,0)</f>
        <v>A4</v>
      </c>
      <c r="AF217" s="9">
        <f>VLOOKUP(AE217,Sheet1!$B$2:$C$12,2,TRUE)</f>
        <v>7</v>
      </c>
      <c r="AG217" s="169">
        <f t="shared" si="14"/>
        <v>7.333333333333333</v>
      </c>
      <c r="AH217" s="241" t="str">
        <f>VLOOKUP(E217,'CAC DV GUI'!$C$5:$AF$401,27,0)</f>
        <v>Tốt</v>
      </c>
      <c r="AI217" s="241" t="str">
        <f>VLOOKUP(E217,'CAC DV GUI'!$C$5:$AF$401,28,0)</f>
        <v>Tốt</v>
      </c>
      <c r="AJ217" s="241">
        <f>VLOOKUP(E217,'CAC DV GUI'!$C$5:$AF$401,29,0)</f>
        <v>0</v>
      </c>
      <c r="AK217" s="117"/>
      <c r="AL217" s="117"/>
      <c r="AM217" s="117" t="str">
        <f t="shared" si="16"/>
        <v>Tốt</v>
      </c>
      <c r="AN217" s="117"/>
      <c r="AO217" s="556"/>
    </row>
    <row r="218" spans="1:41" s="2" customFormat="1" ht="24.95" customHeight="1" x14ac:dyDescent="0.25">
      <c r="A218" s="41">
        <f>IF(E218="","",SUBTOTAL(3,$E$8:E218))</f>
        <v>211</v>
      </c>
      <c r="B218" s="41">
        <f>COUNTIF($F$8:F218,F218)</f>
        <v>8</v>
      </c>
      <c r="C218" s="43" t="s">
        <v>649</v>
      </c>
      <c r="D218" s="50" t="s">
        <v>127</v>
      </c>
      <c r="E218" s="32" t="s">
        <v>507</v>
      </c>
      <c r="F218" s="653" t="s">
        <v>1017</v>
      </c>
      <c r="G218" s="55" t="s">
        <v>1014</v>
      </c>
      <c r="H218" s="13" t="s">
        <v>643</v>
      </c>
      <c r="I218" s="1" t="str">
        <f>VLOOKUP($E218,'[1]Gui chi Quynh'!$C$11:$E$397,3,0)</f>
        <v>A4</v>
      </c>
      <c r="J218" s="9">
        <f>VLOOKUP(I218,Sheet1!$B$2:$C$12,2,TRUE)</f>
        <v>7</v>
      </c>
      <c r="K218" s="1" t="s">
        <v>304</v>
      </c>
      <c r="L218" s="9">
        <f>VLOOKUP(K218,Sheet1!$B$2:$C$12,2,TRUE)</f>
        <v>7</v>
      </c>
      <c r="M218" s="1" t="str">
        <f>VLOOKUP($E218,'[3]Gui chi Quynh'!$C$11:$E$396,3,0)</f>
        <v>A4</v>
      </c>
      <c r="N218" s="9">
        <f>VLOOKUP(M218,Sheet1!$B$2:$C$12,2,TRUE)</f>
        <v>7</v>
      </c>
      <c r="O218" s="1" t="str">
        <f>VLOOKUP($E218,'[4]Gui chi Quynh'!$C$11:$E$396,3,0)</f>
        <v>A4</v>
      </c>
      <c r="P218" s="9">
        <f>VLOOKUP(O218,Sheet1!$B$2:$C$12,2,TRUE)</f>
        <v>7</v>
      </c>
      <c r="Q218" s="1" t="str">
        <f>VLOOKUP($E218,'[5]Gui chi Quynh'!$C$11:$E$394,3,0)</f>
        <v>A4</v>
      </c>
      <c r="R218" s="9">
        <f>VLOOKUP(Q218,Sheet1!$B$2:$C$12,2,TRUE)</f>
        <v>7</v>
      </c>
      <c r="S218" s="1" t="str">
        <f>VLOOKUP($E218,'[6]Gui chi Quynh'!$C$11:$E$393,3,0)</f>
        <v>A3</v>
      </c>
      <c r="T218" s="9">
        <f>VLOOKUP(S218,Sheet1!$B$2:$C$12,2,TRUE)</f>
        <v>8</v>
      </c>
      <c r="U218" s="1" t="str">
        <f>VLOOKUP($E218,'[7]Gui chi Quynh'!$C$11:$E$392,3,0)</f>
        <v>A4</v>
      </c>
      <c r="V218" s="9">
        <f>VLOOKUP(U218,Sheet1!$B$2:$C$12,2,TRUE)</f>
        <v>7</v>
      </c>
      <c r="W218" s="1" t="str">
        <f>VLOOKUP($E218,'[8]Gui chi Quynh'!$C$11:$F$391,3,0)</f>
        <v>A4</v>
      </c>
      <c r="X218" s="9">
        <f>VLOOKUP(W218,Sheet1!$B$2:$C$12,2,TRUE)</f>
        <v>7</v>
      </c>
      <c r="Y218" s="1" t="str">
        <f>VLOOKUP($E218,'[9]Gui chi Quynh'!$C$11:$E$390,3,0)</f>
        <v>A4</v>
      </c>
      <c r="Z218" s="9">
        <f>VLOOKUP(Y218,Sheet1!$B$2:$C$12,2,TRUE)</f>
        <v>7</v>
      </c>
      <c r="AA218" s="1" t="str">
        <f>VLOOKUP($E218,'[10]Gui chi Quynh'!$C$11:$E$391,3,0)</f>
        <v>A3</v>
      </c>
      <c r="AB218" s="9">
        <f>VLOOKUP(AA218,Sheet1!$B$2:$C$12,2,TRUE)</f>
        <v>8</v>
      </c>
      <c r="AC218" s="241" t="str">
        <f>VLOOKUP(E218,Sheet2!$E$9:$AE$343,24,0)</f>
        <v>A4</v>
      </c>
      <c r="AD218" s="117">
        <f>VLOOKUP(AC218,Sheet1!$B$2:$C$12,2,TRUE)</f>
        <v>7</v>
      </c>
      <c r="AE218" s="241" t="str">
        <f>VLOOKUP(E218,Sheet2!$E$9:$AE$343,26,0)</f>
        <v>A4</v>
      </c>
      <c r="AF218" s="9">
        <f>VLOOKUP(AE218,Sheet1!$B$2:$C$12,2,TRUE)</f>
        <v>7</v>
      </c>
      <c r="AG218" s="169">
        <f t="shared" si="14"/>
        <v>7.166666666666667</v>
      </c>
      <c r="AH218" s="241" t="str">
        <f>VLOOKUP(E218,'CAC DV GUI'!$C$5:$AF$401,27,0)</f>
        <v>Tốt</v>
      </c>
      <c r="AI218" s="241" t="str">
        <f>VLOOKUP(E218,'CAC DV GUI'!$C$5:$AF$401,28,0)</f>
        <v>Tốt</v>
      </c>
      <c r="AJ218" s="241">
        <f>VLOOKUP(E218,'CAC DV GUI'!$C$5:$AF$401,29,0)</f>
        <v>0</v>
      </c>
      <c r="AK218" s="117"/>
      <c r="AL218" s="117"/>
      <c r="AM218" s="117" t="str">
        <f t="shared" si="16"/>
        <v>Tốt</v>
      </c>
      <c r="AN218" s="117"/>
      <c r="AO218" s="556"/>
    </row>
    <row r="219" spans="1:41" s="2" customFormat="1" ht="24.95" customHeight="1" x14ac:dyDescent="0.25">
      <c r="A219" s="41">
        <f>IF(E219="","",SUBTOTAL(3,$E$8:E219))</f>
        <v>212</v>
      </c>
      <c r="B219" s="41">
        <f>COUNTIF($F$8:F219,F219)</f>
        <v>9</v>
      </c>
      <c r="C219" s="43" t="s">
        <v>649</v>
      </c>
      <c r="D219" s="50" t="s">
        <v>128</v>
      </c>
      <c r="E219" s="32" t="s">
        <v>510</v>
      </c>
      <c r="F219" s="653" t="s">
        <v>1017</v>
      </c>
      <c r="G219" s="55" t="s">
        <v>1014</v>
      </c>
      <c r="H219" s="13" t="s">
        <v>643</v>
      </c>
      <c r="I219" s="1" t="str">
        <f>VLOOKUP($E219,'[1]Gui chi Quynh'!$C$11:$E$397,3,0)</f>
        <v>A4</v>
      </c>
      <c r="J219" s="9">
        <f>VLOOKUP(I219,Sheet1!$B$2:$C$12,2,TRUE)</f>
        <v>7</v>
      </c>
      <c r="K219" s="1" t="s">
        <v>304</v>
      </c>
      <c r="L219" s="9">
        <f>VLOOKUP(K219,Sheet1!$B$2:$C$12,2,TRUE)</f>
        <v>7</v>
      </c>
      <c r="M219" s="1" t="str">
        <f>VLOOKUP($E219,'[3]Gui chi Quynh'!$C$11:$E$396,3,0)</f>
        <v>A4</v>
      </c>
      <c r="N219" s="9">
        <f>VLOOKUP(M219,Sheet1!$B$2:$C$12,2,TRUE)</f>
        <v>7</v>
      </c>
      <c r="O219" s="1" t="str">
        <f>VLOOKUP($E219,'[4]Gui chi Quynh'!$C$11:$E$396,3,0)</f>
        <v>A4</v>
      </c>
      <c r="P219" s="9">
        <f>VLOOKUP(O219,Sheet1!$B$2:$C$12,2,TRUE)</f>
        <v>7</v>
      </c>
      <c r="Q219" s="1" t="str">
        <f>VLOOKUP($E219,'[5]Gui chi Quynh'!$C$11:$E$394,3,0)</f>
        <v>A4</v>
      </c>
      <c r="R219" s="9">
        <f>VLOOKUP(Q219,Sheet1!$B$2:$C$12,2,TRUE)</f>
        <v>7</v>
      </c>
      <c r="S219" s="1" t="str">
        <f>VLOOKUP($E219,'[6]Gui chi Quynh'!$C$11:$E$393,3,0)</f>
        <v>A3</v>
      </c>
      <c r="T219" s="9">
        <f>VLOOKUP(S219,Sheet1!$B$2:$C$12,2,TRUE)</f>
        <v>8</v>
      </c>
      <c r="U219" s="1" t="str">
        <f>VLOOKUP($E219,'[7]Gui chi Quynh'!$C$11:$E$392,3,0)</f>
        <v>A4</v>
      </c>
      <c r="V219" s="9">
        <f>VLOOKUP(U219,Sheet1!$B$2:$C$12,2,TRUE)</f>
        <v>7</v>
      </c>
      <c r="W219" s="1" t="str">
        <f>VLOOKUP($E219,'[8]Gui chi Quynh'!$C$11:$F$391,3,0)</f>
        <v>A4</v>
      </c>
      <c r="X219" s="9">
        <f>VLOOKUP(W219,Sheet1!$B$2:$C$12,2,TRUE)</f>
        <v>7</v>
      </c>
      <c r="Y219" s="1" t="str">
        <f>VLOOKUP($E219,'[9]Gui chi Quynh'!$C$11:$E$390,3,0)</f>
        <v>A4</v>
      </c>
      <c r="Z219" s="9">
        <f>VLOOKUP(Y219,Sheet1!$B$2:$C$12,2,TRUE)</f>
        <v>7</v>
      </c>
      <c r="AA219" s="1" t="str">
        <f>VLOOKUP($E219,'[10]Gui chi Quynh'!$C$11:$E$391,3,0)</f>
        <v>A3</v>
      </c>
      <c r="AB219" s="9">
        <f>VLOOKUP(AA219,Sheet1!$B$2:$C$12,2,TRUE)</f>
        <v>8</v>
      </c>
      <c r="AC219" s="241" t="str">
        <f>VLOOKUP(E219,Sheet2!$E$9:$AE$343,24,0)</f>
        <v>A4</v>
      </c>
      <c r="AD219" s="117">
        <f>VLOOKUP(AC219,Sheet1!$B$2:$C$12,2,TRUE)</f>
        <v>7</v>
      </c>
      <c r="AE219" s="241" t="str">
        <f>VLOOKUP(E219,Sheet2!$E$9:$AE$343,26,0)</f>
        <v>A4</v>
      </c>
      <c r="AF219" s="9">
        <f>VLOOKUP(AE219,Sheet1!$B$2:$C$12,2,TRUE)</f>
        <v>7</v>
      </c>
      <c r="AG219" s="169">
        <f t="shared" si="14"/>
        <v>7.166666666666667</v>
      </c>
      <c r="AH219" s="241" t="str">
        <f>VLOOKUP(E219,'CAC DV GUI'!$C$5:$AF$401,27,0)</f>
        <v>Tốt</v>
      </c>
      <c r="AI219" s="241" t="str">
        <f>VLOOKUP(E219,'CAC DV GUI'!$C$5:$AF$401,28,0)</f>
        <v>Tốt</v>
      </c>
      <c r="AJ219" s="241">
        <f>VLOOKUP(E219,'CAC DV GUI'!$C$5:$AF$401,29,0)</f>
        <v>0</v>
      </c>
      <c r="AK219" s="117"/>
      <c r="AL219" s="117"/>
      <c r="AM219" s="117" t="str">
        <f t="shared" si="16"/>
        <v>Tốt</v>
      </c>
      <c r="AN219" s="117"/>
      <c r="AO219" s="556"/>
    </row>
    <row r="220" spans="1:41" s="2" customFormat="1" ht="24.95" customHeight="1" x14ac:dyDescent="0.25">
      <c r="A220" s="41">
        <f>IF(E220="","",SUBTOTAL(3,$E$8:E220))</f>
        <v>213</v>
      </c>
      <c r="B220" s="41">
        <f>COUNTIF($F$8:F220,F220)</f>
        <v>10</v>
      </c>
      <c r="C220" s="43" t="s">
        <v>649</v>
      </c>
      <c r="D220" s="50" t="s">
        <v>129</v>
      </c>
      <c r="E220" s="32" t="s">
        <v>511</v>
      </c>
      <c r="F220" s="653" t="s">
        <v>1017</v>
      </c>
      <c r="G220" s="55" t="s">
        <v>1014</v>
      </c>
      <c r="H220" s="13" t="s">
        <v>643</v>
      </c>
      <c r="I220" s="1" t="str">
        <f>VLOOKUP($E220,'[1]Gui chi Quynh'!$C$11:$E$397,3,0)</f>
        <v>A4</v>
      </c>
      <c r="J220" s="9">
        <f>VLOOKUP(I220,Sheet1!$B$2:$C$12,2,TRUE)</f>
        <v>7</v>
      </c>
      <c r="K220" s="1" t="s">
        <v>304</v>
      </c>
      <c r="L220" s="9">
        <f>VLOOKUP(K220,Sheet1!$B$2:$C$12,2,TRUE)</f>
        <v>7</v>
      </c>
      <c r="M220" s="1" t="str">
        <f>VLOOKUP($E220,'[3]Gui chi Quynh'!$C$11:$E$396,3,0)</f>
        <v>A4</v>
      </c>
      <c r="N220" s="9">
        <f>VLOOKUP(M220,Sheet1!$B$2:$C$12,2,TRUE)</f>
        <v>7</v>
      </c>
      <c r="O220" s="1" t="str">
        <f>VLOOKUP($E220,'[4]Gui chi Quynh'!$C$11:$E$396,3,0)</f>
        <v>A4</v>
      </c>
      <c r="P220" s="9">
        <f>VLOOKUP(O220,Sheet1!$B$2:$C$12,2,TRUE)</f>
        <v>7</v>
      </c>
      <c r="Q220" s="1" t="str">
        <f>VLOOKUP($E220,'[5]Gui chi Quynh'!$C$11:$E$394,3,0)</f>
        <v>A4</v>
      </c>
      <c r="R220" s="9">
        <f>VLOOKUP(Q220,Sheet1!$B$2:$C$12,2,TRUE)</f>
        <v>7</v>
      </c>
      <c r="S220" s="1" t="str">
        <f>VLOOKUP($E220,'[6]Gui chi Quynh'!$C$11:$E$393,3,0)</f>
        <v>A4</v>
      </c>
      <c r="T220" s="9">
        <f>VLOOKUP(S220,Sheet1!$B$2:$C$12,2,TRUE)</f>
        <v>7</v>
      </c>
      <c r="U220" s="1" t="str">
        <f>VLOOKUP($E220,'[7]Gui chi Quynh'!$C$11:$E$392,3,0)</f>
        <v>A3</v>
      </c>
      <c r="V220" s="9">
        <f>VLOOKUP(U220,Sheet1!$B$2:$C$12,2,TRUE)</f>
        <v>8</v>
      </c>
      <c r="W220" s="1" t="str">
        <f>VLOOKUP($E220,'[8]Gui chi Quynh'!$C$11:$F$391,3,0)</f>
        <v>A4</v>
      </c>
      <c r="X220" s="9">
        <f>VLOOKUP(W220,Sheet1!$B$2:$C$12,2,TRUE)</f>
        <v>7</v>
      </c>
      <c r="Y220" s="1" t="str">
        <f>VLOOKUP($E220,'[9]Gui chi Quynh'!$C$11:$E$390,3,0)</f>
        <v>A4</v>
      </c>
      <c r="Z220" s="9">
        <f>VLOOKUP(Y220,Sheet1!$B$2:$C$12,2,TRUE)</f>
        <v>7</v>
      </c>
      <c r="AA220" s="1" t="str">
        <f>VLOOKUP($E220,'[10]Gui chi Quynh'!$C$11:$E$391,3,0)</f>
        <v>A3</v>
      </c>
      <c r="AB220" s="9">
        <f>VLOOKUP(AA220,Sheet1!$B$2:$C$12,2,TRUE)</f>
        <v>8</v>
      </c>
      <c r="AC220" s="241" t="str">
        <f>VLOOKUP(E220,Sheet2!$E$9:$AE$343,24,0)</f>
        <v>A4</v>
      </c>
      <c r="AD220" s="117">
        <f>VLOOKUP(AC220,Sheet1!$B$2:$C$12,2,TRUE)</f>
        <v>7</v>
      </c>
      <c r="AE220" s="241" t="str">
        <f>VLOOKUP(E220,Sheet2!$E$9:$AE$343,26,0)</f>
        <v>A4</v>
      </c>
      <c r="AF220" s="9">
        <f>VLOOKUP(AE220,Sheet1!$B$2:$C$12,2,TRUE)</f>
        <v>7</v>
      </c>
      <c r="AG220" s="169">
        <f t="shared" si="14"/>
        <v>7.166666666666667</v>
      </c>
      <c r="AH220" s="241" t="str">
        <f>VLOOKUP(E220,'CAC DV GUI'!$C$5:$AF$401,27,0)</f>
        <v>Xuất sắc</v>
      </c>
      <c r="AI220" s="241" t="str">
        <f>VLOOKUP(E220,'CAC DV GUI'!$C$5:$AF$401,28,0)</f>
        <v>Tốt</v>
      </c>
      <c r="AJ220" s="241">
        <f>VLOOKUP(E220,'CAC DV GUI'!$C$5:$AF$401,29,0)</f>
        <v>0</v>
      </c>
      <c r="AK220" s="117"/>
      <c r="AL220" s="117"/>
      <c r="AM220" s="117" t="str">
        <f t="shared" si="16"/>
        <v>Tốt</v>
      </c>
      <c r="AN220" s="117"/>
      <c r="AO220" s="556"/>
    </row>
    <row r="221" spans="1:41" s="2" customFormat="1" ht="24.95" customHeight="1" x14ac:dyDescent="0.25">
      <c r="A221" s="41">
        <f>IF(E221="","",SUBTOTAL(3,$E$8:E221))</f>
        <v>214</v>
      </c>
      <c r="B221" s="41">
        <f>COUNTIF($F$8:F221,F221)</f>
        <v>11</v>
      </c>
      <c r="C221" s="43" t="s">
        <v>649</v>
      </c>
      <c r="D221" s="50" t="s">
        <v>130</v>
      </c>
      <c r="E221" s="32" t="s">
        <v>512</v>
      </c>
      <c r="F221" s="653" t="s">
        <v>1017</v>
      </c>
      <c r="G221" s="55" t="s">
        <v>1014</v>
      </c>
      <c r="H221" s="13" t="s">
        <v>643</v>
      </c>
      <c r="I221" s="1" t="str">
        <f>VLOOKUP($E221,'[1]Gui chi Quynh'!$C$11:$E$397,3,0)</f>
        <v>A3</v>
      </c>
      <c r="J221" s="9">
        <f>VLOOKUP(I221,Sheet1!$B$2:$C$12,2,TRUE)</f>
        <v>8</v>
      </c>
      <c r="K221" s="1" t="s">
        <v>304</v>
      </c>
      <c r="L221" s="9">
        <f>VLOOKUP(K221,Sheet1!$B$2:$C$12,2,TRUE)</f>
        <v>7</v>
      </c>
      <c r="M221" s="1" t="str">
        <f>VLOOKUP($E221,'[3]Gui chi Quynh'!$C$11:$E$396,3,0)</f>
        <v>A4</v>
      </c>
      <c r="N221" s="9">
        <f>VLOOKUP(M221,Sheet1!$B$2:$C$12,2,TRUE)</f>
        <v>7</v>
      </c>
      <c r="O221" s="1" t="str">
        <f>VLOOKUP($E221,'[4]Gui chi Quynh'!$C$11:$E$396,3,0)</f>
        <v>A4</v>
      </c>
      <c r="P221" s="9">
        <f>VLOOKUP(O221,Sheet1!$B$2:$C$12,2,TRUE)</f>
        <v>7</v>
      </c>
      <c r="Q221" s="1" t="str">
        <f>VLOOKUP($E221,'[5]Gui chi Quynh'!$C$11:$E$394,3,0)</f>
        <v>A4</v>
      </c>
      <c r="R221" s="9">
        <f>VLOOKUP(Q221,Sheet1!$B$2:$C$12,2,TRUE)</f>
        <v>7</v>
      </c>
      <c r="S221" s="1" t="str">
        <f>VLOOKUP($E221,'[6]Gui chi Quynh'!$C$11:$E$393,3,0)</f>
        <v>A3</v>
      </c>
      <c r="T221" s="9">
        <f>VLOOKUP(S221,Sheet1!$B$2:$C$12,2,TRUE)</f>
        <v>8</v>
      </c>
      <c r="U221" s="1" t="str">
        <f>VLOOKUP($E221,'[7]Gui chi Quynh'!$C$11:$E$392,3,0)</f>
        <v>A4</v>
      </c>
      <c r="V221" s="9">
        <f>VLOOKUP(U221,Sheet1!$B$2:$C$12,2,TRUE)</f>
        <v>7</v>
      </c>
      <c r="W221" s="1" t="str">
        <f>VLOOKUP($E221,'[8]Gui chi Quynh'!$C$11:$F$391,3,0)</f>
        <v>A4</v>
      </c>
      <c r="X221" s="9">
        <f>VLOOKUP(W221,Sheet1!$B$2:$C$12,2,TRUE)</f>
        <v>7</v>
      </c>
      <c r="Y221" s="1" t="str">
        <f>VLOOKUP($E221,'[9]Gui chi Quynh'!$C$11:$E$390,3,0)</f>
        <v>A3</v>
      </c>
      <c r="Z221" s="9">
        <f>VLOOKUP(Y221,Sheet1!$B$2:$C$12,2,TRUE)</f>
        <v>8</v>
      </c>
      <c r="AA221" s="1" t="str">
        <f>VLOOKUP($E221,'[10]Gui chi Quynh'!$C$11:$E$391,3,0)</f>
        <v>A3</v>
      </c>
      <c r="AB221" s="9">
        <f>VLOOKUP(AA221,Sheet1!$B$2:$C$12,2,TRUE)</f>
        <v>8</v>
      </c>
      <c r="AC221" s="241" t="str">
        <f>VLOOKUP(E221,Sheet2!$E$9:$AE$343,24,0)</f>
        <v>A4</v>
      </c>
      <c r="AD221" s="117">
        <f>VLOOKUP(AC221,Sheet1!$B$2:$C$12,2,TRUE)</f>
        <v>7</v>
      </c>
      <c r="AE221" s="241" t="str">
        <f>VLOOKUP(E221,Sheet2!$E$9:$AE$343,26,0)</f>
        <v>A4</v>
      </c>
      <c r="AF221" s="9">
        <f>VLOOKUP(AE221,Sheet1!$B$2:$C$12,2,TRUE)</f>
        <v>7</v>
      </c>
      <c r="AG221" s="169">
        <f t="shared" si="14"/>
        <v>7.333333333333333</v>
      </c>
      <c r="AH221" s="241" t="str">
        <f>VLOOKUP(E221,'CAC DV GUI'!$C$5:$AF$401,27,0)</f>
        <v>Xuất sắc</v>
      </c>
      <c r="AI221" s="241" t="str">
        <f>VLOOKUP(E221,'CAC DV GUI'!$C$5:$AF$401,28,0)</f>
        <v>Tốt</v>
      </c>
      <c r="AJ221" s="241">
        <f>VLOOKUP(E221,'CAC DV GUI'!$C$5:$AF$401,29,0)</f>
        <v>0</v>
      </c>
      <c r="AK221" s="117"/>
      <c r="AL221" s="117"/>
      <c r="AM221" s="117" t="str">
        <f t="shared" si="16"/>
        <v>Tốt</v>
      </c>
      <c r="AN221" s="117"/>
      <c r="AO221" s="556"/>
    </row>
    <row r="222" spans="1:41" s="2" customFormat="1" ht="24.95" customHeight="1" x14ac:dyDescent="0.25">
      <c r="A222" s="41">
        <f>IF(E222="","",SUBTOTAL(3,$E$8:E222))</f>
        <v>215</v>
      </c>
      <c r="B222" s="41">
        <f>COUNTIF($F$8:F222,F222)</f>
        <v>12</v>
      </c>
      <c r="C222" s="43" t="s">
        <v>649</v>
      </c>
      <c r="D222" s="50" t="s">
        <v>131</v>
      </c>
      <c r="E222" s="32" t="s">
        <v>513</v>
      </c>
      <c r="F222" s="653" t="s">
        <v>1017</v>
      </c>
      <c r="G222" s="55" t="s">
        <v>1014</v>
      </c>
      <c r="H222" s="13" t="s">
        <v>643</v>
      </c>
      <c r="I222" s="1" t="str">
        <f>VLOOKUP($E222,'[1]Gui chi Quynh'!$C$11:$E$397,3,0)</f>
        <v>A3</v>
      </c>
      <c r="J222" s="9">
        <f>VLOOKUP(I222,Sheet1!$B$2:$C$12,2,TRUE)</f>
        <v>8</v>
      </c>
      <c r="K222" s="1" t="s">
        <v>304</v>
      </c>
      <c r="L222" s="9">
        <f>VLOOKUP(K222,Sheet1!$B$2:$C$12,2,TRUE)</f>
        <v>7</v>
      </c>
      <c r="M222" s="1" t="str">
        <f>VLOOKUP($E222,'[3]Gui chi Quynh'!$C$11:$E$396,3,0)</f>
        <v>A4</v>
      </c>
      <c r="N222" s="9">
        <f>VLOOKUP(M222,Sheet1!$B$2:$C$12,2,TRUE)</f>
        <v>7</v>
      </c>
      <c r="O222" s="1" t="str">
        <f>VLOOKUP($E222,'[4]Gui chi Quynh'!$C$11:$E$396,3,0)</f>
        <v>A3</v>
      </c>
      <c r="P222" s="9">
        <f>VLOOKUP(O222,Sheet1!$B$2:$C$12,2,TRUE)</f>
        <v>8</v>
      </c>
      <c r="Q222" s="1" t="str">
        <f>VLOOKUP($E222,'[5]Gui chi Quynh'!$C$11:$E$394,3,0)</f>
        <v>A3</v>
      </c>
      <c r="R222" s="9">
        <f>VLOOKUP(Q222,Sheet1!$B$2:$C$12,2,TRUE)</f>
        <v>8</v>
      </c>
      <c r="S222" s="1" t="str">
        <f>VLOOKUP($E222,'[6]Gui chi Quynh'!$C$11:$E$393,3,0)</f>
        <v>A3</v>
      </c>
      <c r="T222" s="9">
        <f>VLOOKUP(S222,Sheet1!$B$2:$C$12,2,TRUE)</f>
        <v>8</v>
      </c>
      <c r="U222" s="1" t="str">
        <f>VLOOKUP($E222,'[7]Gui chi Quynh'!$C$11:$E$392,3,0)</f>
        <v>A4</v>
      </c>
      <c r="V222" s="9">
        <f>VLOOKUP(U222,Sheet1!$B$2:$C$12,2,TRUE)</f>
        <v>7</v>
      </c>
      <c r="W222" s="1" t="str">
        <f>VLOOKUP($E222,'[8]Gui chi Quynh'!$C$11:$F$391,3,0)</f>
        <v>A4</v>
      </c>
      <c r="X222" s="9">
        <f>VLOOKUP(W222,Sheet1!$B$2:$C$12,2,TRUE)</f>
        <v>7</v>
      </c>
      <c r="Y222" s="1" t="str">
        <f>VLOOKUP($E222,'[9]Gui chi Quynh'!$C$11:$E$390,3,0)</f>
        <v>A4</v>
      </c>
      <c r="Z222" s="9">
        <f>VLOOKUP(Y222,Sheet1!$B$2:$C$12,2,TRUE)</f>
        <v>7</v>
      </c>
      <c r="AA222" s="1" t="str">
        <f>VLOOKUP($E222,'[10]Gui chi Quynh'!$C$11:$E$391,3,0)</f>
        <v>A3</v>
      </c>
      <c r="AB222" s="9">
        <f>VLOOKUP(AA222,Sheet1!$B$2:$C$12,2,TRUE)</f>
        <v>8</v>
      </c>
      <c r="AC222" s="241" t="str">
        <f>VLOOKUP(E222,Sheet2!$E$9:$AE$343,24,0)</f>
        <v>A4</v>
      </c>
      <c r="AD222" s="117">
        <f>VLOOKUP(AC222,Sheet1!$B$2:$C$12,2,TRUE)</f>
        <v>7</v>
      </c>
      <c r="AE222" s="241" t="str">
        <f>VLOOKUP(E222,Sheet2!$E$9:$AE$343,26,0)</f>
        <v>A4</v>
      </c>
      <c r="AF222" s="9">
        <f>VLOOKUP(AE222,Sheet1!$B$2:$C$12,2,TRUE)</f>
        <v>7</v>
      </c>
      <c r="AG222" s="169">
        <f t="shared" si="14"/>
        <v>7.416666666666667</v>
      </c>
      <c r="AH222" s="241" t="str">
        <f>VLOOKUP(E222,'CAC DV GUI'!$C$5:$AF$401,27,0)</f>
        <v>Xuất sắc</v>
      </c>
      <c r="AI222" s="241" t="str">
        <f>VLOOKUP(E222,'CAC DV GUI'!$C$5:$AF$401,28,0)</f>
        <v>Tốt</v>
      </c>
      <c r="AJ222" s="241">
        <f>VLOOKUP(E222,'CAC DV GUI'!$C$5:$AF$401,29,0)</f>
        <v>0</v>
      </c>
      <c r="AK222" s="117"/>
      <c r="AL222" s="117"/>
      <c r="AM222" s="117" t="str">
        <f t="shared" si="16"/>
        <v>Tốt</v>
      </c>
      <c r="AN222" s="117"/>
      <c r="AO222" s="556"/>
    </row>
    <row r="223" spans="1:41" s="2" customFormat="1" ht="24.95" customHeight="1" x14ac:dyDescent="0.25">
      <c r="A223" s="41">
        <f>IF(E223="","",SUBTOTAL(3,$E$8:E223))</f>
        <v>216</v>
      </c>
      <c r="B223" s="41">
        <f>COUNTIF($F$8:F223,F223)</f>
        <v>13</v>
      </c>
      <c r="C223" s="43" t="s">
        <v>649</v>
      </c>
      <c r="D223" s="50" t="s">
        <v>132</v>
      </c>
      <c r="E223" s="32" t="s">
        <v>514</v>
      </c>
      <c r="F223" s="653" t="s">
        <v>1017</v>
      </c>
      <c r="G223" s="55" t="s">
        <v>1014</v>
      </c>
      <c r="H223" s="13" t="s">
        <v>643</v>
      </c>
      <c r="I223" s="1" t="str">
        <f>VLOOKUP($E223,'[1]Gui chi Quynh'!$C$11:$E$397,3,0)</f>
        <v>A4</v>
      </c>
      <c r="J223" s="9">
        <f>VLOOKUP(I223,Sheet1!$B$2:$C$12,2,TRUE)</f>
        <v>7</v>
      </c>
      <c r="K223" s="1" t="s">
        <v>304</v>
      </c>
      <c r="L223" s="9">
        <f>VLOOKUP(K223,Sheet1!$B$2:$C$12,2,TRUE)</f>
        <v>7</v>
      </c>
      <c r="M223" s="1" t="str">
        <f>VLOOKUP($E223,'[3]Gui chi Quynh'!$C$11:$E$396,3,0)</f>
        <v>A4</v>
      </c>
      <c r="N223" s="9">
        <f>VLOOKUP(M223,Sheet1!$B$2:$C$12,2,TRUE)</f>
        <v>7</v>
      </c>
      <c r="O223" s="1" t="str">
        <f>VLOOKUP($E223,'[4]Gui chi Quynh'!$C$11:$E$396,3,0)</f>
        <v>A4</v>
      </c>
      <c r="P223" s="9">
        <f>VLOOKUP(O223,Sheet1!$B$2:$C$12,2,TRUE)</f>
        <v>7</v>
      </c>
      <c r="Q223" s="1" t="str">
        <f>VLOOKUP($E223,'[5]Gui chi Quynh'!$C$11:$E$394,3,0)</f>
        <v>A4</v>
      </c>
      <c r="R223" s="9">
        <f>VLOOKUP(Q223,Sheet1!$B$2:$C$12,2,TRUE)</f>
        <v>7</v>
      </c>
      <c r="S223" s="1" t="str">
        <f>VLOOKUP($E223,'[6]Gui chi Quynh'!$C$11:$E$393,3,0)</f>
        <v>A4</v>
      </c>
      <c r="T223" s="9">
        <f>VLOOKUP(S223,Sheet1!$B$2:$C$12,2,TRUE)</f>
        <v>7</v>
      </c>
      <c r="U223" s="1" t="str">
        <f>VLOOKUP($E223,'[7]Gui chi Quynh'!$C$11:$E$392,3,0)</f>
        <v>A3</v>
      </c>
      <c r="V223" s="9">
        <f>VLOOKUP(U223,Sheet1!$B$2:$C$12,2,TRUE)</f>
        <v>8</v>
      </c>
      <c r="W223" s="1" t="str">
        <f>VLOOKUP($E223,'[8]Gui chi Quynh'!$C$11:$F$391,3,0)</f>
        <v>A4</v>
      </c>
      <c r="X223" s="9">
        <f>VLOOKUP(W223,Sheet1!$B$2:$C$12,2,TRUE)</f>
        <v>7</v>
      </c>
      <c r="Y223" s="1" t="str">
        <f>VLOOKUP($E223,'[9]Gui chi Quynh'!$C$11:$E$390,3,0)</f>
        <v>A4</v>
      </c>
      <c r="Z223" s="9">
        <f>VLOOKUP(Y223,Sheet1!$B$2:$C$12,2,TRUE)</f>
        <v>7</v>
      </c>
      <c r="AA223" s="1" t="str">
        <f>VLOOKUP($E223,'[10]Gui chi Quynh'!$C$11:$E$391,3,0)</f>
        <v>A3</v>
      </c>
      <c r="AB223" s="9">
        <f>VLOOKUP(AA223,Sheet1!$B$2:$C$12,2,TRUE)</f>
        <v>8</v>
      </c>
      <c r="AC223" s="241" t="str">
        <f>VLOOKUP(E223,Sheet2!$E$9:$AE$343,24,0)</f>
        <v>A4</v>
      </c>
      <c r="AD223" s="117">
        <f>VLOOKUP(AC223,Sheet1!$B$2:$C$12,2,TRUE)</f>
        <v>7</v>
      </c>
      <c r="AE223" s="241" t="str">
        <f>VLOOKUP(E223,Sheet2!$E$9:$AE$343,26,0)</f>
        <v>A4</v>
      </c>
      <c r="AF223" s="9">
        <f>VLOOKUP(AE223,Sheet1!$B$2:$C$12,2,TRUE)</f>
        <v>7</v>
      </c>
      <c r="AG223" s="169">
        <f t="shared" si="14"/>
        <v>7.166666666666667</v>
      </c>
      <c r="AH223" s="241" t="str">
        <f>VLOOKUP(E223,'CAC DV GUI'!$C$5:$AF$401,27,0)</f>
        <v>Tốt</v>
      </c>
      <c r="AI223" s="241" t="str">
        <f>VLOOKUP(E223,'CAC DV GUI'!$C$5:$AF$401,28,0)</f>
        <v>Tốt</v>
      </c>
      <c r="AJ223" s="241">
        <f>VLOOKUP(E223,'CAC DV GUI'!$C$5:$AF$401,29,0)</f>
        <v>0</v>
      </c>
      <c r="AK223" s="117"/>
      <c r="AL223" s="117"/>
      <c r="AM223" s="117" t="str">
        <f t="shared" si="16"/>
        <v>Tốt</v>
      </c>
      <c r="AN223" s="117"/>
      <c r="AO223" s="556"/>
    </row>
    <row r="224" spans="1:41" s="2" customFormat="1" ht="24.95" customHeight="1" x14ac:dyDescent="0.25">
      <c r="A224" s="41">
        <f>IF(E224="","",SUBTOTAL(3,$E$8:E224))</f>
        <v>217</v>
      </c>
      <c r="B224" s="41">
        <f>COUNTIF($F$8:F224,F224)</f>
        <v>14</v>
      </c>
      <c r="C224" s="43" t="s">
        <v>649</v>
      </c>
      <c r="D224" s="50" t="s">
        <v>123</v>
      </c>
      <c r="E224" s="32" t="s">
        <v>506</v>
      </c>
      <c r="F224" s="653" t="s">
        <v>1017</v>
      </c>
      <c r="G224" s="55" t="s">
        <v>1014</v>
      </c>
      <c r="H224" s="13" t="s">
        <v>643</v>
      </c>
      <c r="I224" s="1" t="str">
        <f>VLOOKUP($E224,'[1]Gui chi Quynh'!$C$11:$E$397,3,0)</f>
        <v>A4</v>
      </c>
      <c r="J224" s="9">
        <f>VLOOKUP(I224,Sheet1!$B$2:$C$12,2,TRUE)</f>
        <v>7</v>
      </c>
      <c r="K224" s="1" t="s">
        <v>304</v>
      </c>
      <c r="L224" s="9">
        <f>VLOOKUP(K224,Sheet1!$B$2:$C$12,2,TRUE)</f>
        <v>7</v>
      </c>
      <c r="M224" s="1" t="str">
        <f>VLOOKUP($E224,'[3]Gui chi Quynh'!$C$11:$E$396,3,0)</f>
        <v>A4</v>
      </c>
      <c r="N224" s="9">
        <f>VLOOKUP(M224,Sheet1!$B$2:$C$12,2,TRUE)</f>
        <v>7</v>
      </c>
      <c r="O224" s="1" t="str">
        <f>VLOOKUP($E224,'[4]Gui chi Quynh'!$C$11:$E$396,3,0)</f>
        <v>A4</v>
      </c>
      <c r="P224" s="9">
        <f>VLOOKUP(O224,Sheet1!$B$2:$C$12,2,TRUE)</f>
        <v>7</v>
      </c>
      <c r="Q224" s="1" t="str">
        <f>VLOOKUP($E224,'[5]Gui chi Quynh'!$C$11:$E$394,3,0)</f>
        <v>A4</v>
      </c>
      <c r="R224" s="9">
        <f>VLOOKUP(Q224,Sheet1!$B$2:$C$12,2,TRUE)</f>
        <v>7</v>
      </c>
      <c r="S224" s="1" t="str">
        <f>VLOOKUP($E224,'[6]Gui chi Quynh'!$C$11:$E$393,3,0)</f>
        <v>A4</v>
      </c>
      <c r="T224" s="9">
        <f>VLOOKUP(S224,Sheet1!$B$2:$C$12,2,TRUE)</f>
        <v>7</v>
      </c>
      <c r="U224" s="1" t="str">
        <f>VLOOKUP($E224,'[7]Gui chi Quynh'!$C$11:$E$392,3,0)</f>
        <v>A3</v>
      </c>
      <c r="V224" s="9">
        <f>VLOOKUP(U224,Sheet1!$B$2:$C$12,2,TRUE)</f>
        <v>8</v>
      </c>
      <c r="W224" s="1" t="str">
        <f>VLOOKUP($E224,'[8]Gui chi Quynh'!$C$11:$F$391,3,0)</f>
        <v>A3</v>
      </c>
      <c r="X224" s="9">
        <f>VLOOKUP(W224,Sheet1!$B$2:$C$12,2,TRUE)</f>
        <v>8</v>
      </c>
      <c r="Y224" s="1" t="str">
        <f>VLOOKUP($E224,'[9]Gui chi Quynh'!$C$11:$E$390,3,0)</f>
        <v>A3</v>
      </c>
      <c r="Z224" s="9">
        <f>VLOOKUP(Y224,Sheet1!$B$2:$C$12,2,TRUE)</f>
        <v>8</v>
      </c>
      <c r="AA224" s="1" t="str">
        <f>VLOOKUP($E224,'[10]Gui chi Quynh'!$C$11:$E$391,3,0)</f>
        <v>A3</v>
      </c>
      <c r="AB224" s="9">
        <f>VLOOKUP(AA224,Sheet1!$B$2:$C$12,2,TRUE)</f>
        <v>8</v>
      </c>
      <c r="AC224" s="241" t="str">
        <f>VLOOKUP(E224,Sheet2!$E$9:$AE$343,24,0)</f>
        <v>A4</v>
      </c>
      <c r="AD224" s="117">
        <f>VLOOKUP(AC224,Sheet1!$B$2:$C$12,2,TRUE)</f>
        <v>7</v>
      </c>
      <c r="AE224" s="241" t="str">
        <f>VLOOKUP(E224,Sheet2!$E$9:$AE$343,26,0)</f>
        <v>A4</v>
      </c>
      <c r="AF224" s="9">
        <f>VLOOKUP(AE224,Sheet1!$B$2:$C$12,2,TRUE)</f>
        <v>7</v>
      </c>
      <c r="AG224" s="169">
        <f t="shared" si="14"/>
        <v>7.333333333333333</v>
      </c>
      <c r="AH224" s="241" t="str">
        <f>VLOOKUP(E224,'CAC DV GUI'!$C$5:$AF$401,27,0)</f>
        <v>Tốt</v>
      </c>
      <c r="AI224" s="241" t="str">
        <f>VLOOKUP(E224,'CAC DV GUI'!$C$5:$AF$401,28,0)</f>
        <v>Tốt</v>
      </c>
      <c r="AJ224" s="241">
        <f>VLOOKUP(E224,'CAC DV GUI'!$C$5:$AF$401,29,0)</f>
        <v>0</v>
      </c>
      <c r="AK224" s="117"/>
      <c r="AL224" s="117"/>
      <c r="AM224" s="117" t="str">
        <f t="shared" si="16"/>
        <v>Tốt</v>
      </c>
      <c r="AN224" s="117"/>
      <c r="AO224" s="556"/>
    </row>
    <row r="225" spans="1:41" s="2" customFormat="1" ht="24.95" customHeight="1" x14ac:dyDescent="0.25">
      <c r="A225" s="41">
        <f>IF(E225="","",SUBTOTAL(3,$E$8:E225))</f>
        <v>218</v>
      </c>
      <c r="B225" s="41">
        <f>COUNTIF($F$8:F225,F225)</f>
        <v>15</v>
      </c>
      <c r="C225" s="43" t="s">
        <v>649</v>
      </c>
      <c r="D225" s="50" t="s">
        <v>134</v>
      </c>
      <c r="E225" s="32" t="s">
        <v>515</v>
      </c>
      <c r="F225" s="653" t="s">
        <v>1017</v>
      </c>
      <c r="G225" s="55" t="s">
        <v>1014</v>
      </c>
      <c r="H225" s="13" t="s">
        <v>643</v>
      </c>
      <c r="I225" s="1" t="str">
        <f>VLOOKUP($E225,'[1]Gui chi Quynh'!$C$11:$E$397,3,0)</f>
        <v>A4</v>
      </c>
      <c r="J225" s="9">
        <f>VLOOKUP(I225,Sheet1!$B$2:$C$12,2,TRUE)</f>
        <v>7</v>
      </c>
      <c r="K225" s="1" t="s">
        <v>304</v>
      </c>
      <c r="L225" s="9">
        <f>VLOOKUP(K225,Sheet1!$B$2:$C$12,2,TRUE)</f>
        <v>7</v>
      </c>
      <c r="M225" s="1" t="str">
        <f>VLOOKUP($E225,'[3]Gui chi Quynh'!$C$11:$E$396,3,0)</f>
        <v>A2</v>
      </c>
      <c r="N225" s="9">
        <f>VLOOKUP(M225,Sheet1!$B$2:$C$12,2,TRUE)</f>
        <v>9</v>
      </c>
      <c r="O225" s="1" t="str">
        <f>VLOOKUP($E225,'[4]Gui chi Quynh'!$C$11:$E$396,3,0)</f>
        <v>A1</v>
      </c>
      <c r="P225" s="9">
        <f>VLOOKUP(O225,Sheet1!$B$2:$C$12,2,TRUE)</f>
        <v>10</v>
      </c>
      <c r="Q225" s="1" t="str">
        <f>VLOOKUP($E225,'[5]Gui chi Quynh'!$C$11:$E$394,3,0)</f>
        <v>A3</v>
      </c>
      <c r="R225" s="9">
        <f>VLOOKUP(Q225,Sheet1!$B$2:$C$12,2,TRUE)</f>
        <v>8</v>
      </c>
      <c r="S225" s="1" t="str">
        <f>VLOOKUP($E225,'[6]Gui chi Quynh'!$C$11:$E$393,3,0)</f>
        <v>A4</v>
      </c>
      <c r="T225" s="9">
        <f>VLOOKUP(S225,Sheet1!$B$2:$C$12,2,TRUE)</f>
        <v>7</v>
      </c>
      <c r="U225" s="1" t="str">
        <f>VLOOKUP($E225,'[7]Gui chi Quynh'!$C$11:$E$392,3,0)</f>
        <v>A4</v>
      </c>
      <c r="V225" s="9">
        <f>VLOOKUP(U225,Sheet1!$B$2:$C$12,2,TRUE)</f>
        <v>7</v>
      </c>
      <c r="W225" s="1" t="str">
        <f>VLOOKUP($E225,'[8]Gui chi Quynh'!$C$11:$F$391,3,0)</f>
        <v>A4</v>
      </c>
      <c r="X225" s="9">
        <f>VLOOKUP(W225,Sheet1!$B$2:$C$12,2,TRUE)</f>
        <v>7</v>
      </c>
      <c r="Y225" s="1" t="str">
        <f>VLOOKUP($E225,'[9]Gui chi Quynh'!$C$11:$E$390,3,0)</f>
        <v>A3</v>
      </c>
      <c r="Z225" s="9">
        <f>VLOOKUP(Y225,Sheet1!$B$2:$C$12,2,TRUE)</f>
        <v>8</v>
      </c>
      <c r="AA225" s="1" t="str">
        <f>VLOOKUP($E225,'[10]Gui chi Quynh'!$C$11:$E$391,3,0)</f>
        <v>A3</v>
      </c>
      <c r="AB225" s="9">
        <f>VLOOKUP(AA225,Sheet1!$B$2:$C$12,2,TRUE)</f>
        <v>8</v>
      </c>
      <c r="AC225" s="241" t="str">
        <f>VLOOKUP(E225,Sheet2!$E$9:$AE$343,24,0)</f>
        <v>A4</v>
      </c>
      <c r="AD225" s="117">
        <f>VLOOKUP(AC225,Sheet1!$B$2:$C$12,2,TRUE)</f>
        <v>7</v>
      </c>
      <c r="AE225" s="241" t="str">
        <f>VLOOKUP(E225,Sheet2!$E$9:$AE$343,26,0)</f>
        <v>A4</v>
      </c>
      <c r="AF225" s="9">
        <f>VLOOKUP(AE225,Sheet1!$B$2:$C$12,2,TRUE)</f>
        <v>7</v>
      </c>
      <c r="AG225" s="169">
        <f t="shared" si="14"/>
        <v>7.666666666666667</v>
      </c>
      <c r="AH225" s="241" t="str">
        <f>VLOOKUP(E225,'CAC DV GUI'!$C$5:$AF$401,27,0)</f>
        <v>Tốt</v>
      </c>
      <c r="AI225" s="241" t="str">
        <f>VLOOKUP(E225,'CAC DV GUI'!$C$5:$AF$401,28,0)</f>
        <v>Tốt</v>
      </c>
      <c r="AJ225" s="241">
        <f>VLOOKUP(E225,'CAC DV GUI'!$C$5:$AF$401,29,0)</f>
        <v>0</v>
      </c>
      <c r="AK225" s="117"/>
      <c r="AL225" s="117"/>
      <c r="AM225" s="117" t="str">
        <f t="shared" si="16"/>
        <v>Tốt</v>
      </c>
      <c r="AN225" s="117"/>
      <c r="AO225" s="556"/>
    </row>
    <row r="226" spans="1:41" s="2" customFormat="1" ht="24.95" customHeight="1" x14ac:dyDescent="0.25">
      <c r="A226" s="41">
        <f>IF(E226="","",SUBTOTAL(3,$E$8:E226))</f>
        <v>219</v>
      </c>
      <c r="B226" s="41">
        <f>COUNTIF($F$8:F226,F226)</f>
        <v>16</v>
      </c>
      <c r="C226" s="43" t="s">
        <v>649</v>
      </c>
      <c r="D226" s="50" t="s">
        <v>251</v>
      </c>
      <c r="E226" s="32" t="s">
        <v>516</v>
      </c>
      <c r="F226" s="653" t="s">
        <v>1017</v>
      </c>
      <c r="G226" s="55" t="s">
        <v>1014</v>
      </c>
      <c r="H226" s="13" t="s">
        <v>643</v>
      </c>
      <c r="I226" s="1" t="str">
        <f>VLOOKUP($E226,'[1]Gui chi Quynh'!$C$11:$E$397,3,0)</f>
        <v>A4</v>
      </c>
      <c r="J226" s="9">
        <f>VLOOKUP(I226,Sheet1!$B$2:$C$12,2,TRUE)</f>
        <v>7</v>
      </c>
      <c r="K226" s="1" t="s">
        <v>304</v>
      </c>
      <c r="L226" s="9">
        <f>VLOOKUP(K226,Sheet1!$B$2:$C$12,2,TRUE)</f>
        <v>7</v>
      </c>
      <c r="M226" s="1" t="str">
        <f>VLOOKUP($E226,'[3]Gui chi Quynh'!$C$11:$E$396,3,0)</f>
        <v>A4</v>
      </c>
      <c r="N226" s="9">
        <f>VLOOKUP(M226,Sheet1!$B$2:$C$12,2,TRUE)</f>
        <v>7</v>
      </c>
      <c r="O226" s="1" t="str">
        <f>VLOOKUP($E226,'[4]Gui chi Quynh'!$C$11:$E$396,3,0)</f>
        <v>A4</v>
      </c>
      <c r="P226" s="9">
        <f>VLOOKUP(O226,Sheet1!$B$2:$C$12,2,TRUE)</f>
        <v>7</v>
      </c>
      <c r="Q226" s="1" t="str">
        <f>VLOOKUP($E226,'[5]Gui chi Quynh'!$C$11:$E$394,3,0)</f>
        <v>A4</v>
      </c>
      <c r="R226" s="9">
        <f>VLOOKUP(Q226,Sheet1!$B$2:$C$12,2,TRUE)</f>
        <v>7</v>
      </c>
      <c r="S226" s="1" t="str">
        <f>VLOOKUP($E226,'[6]Gui chi Quynh'!$C$11:$E$393,3,0)</f>
        <v>A3</v>
      </c>
      <c r="T226" s="9">
        <f>VLOOKUP(S226,Sheet1!$B$2:$C$12,2,TRUE)</f>
        <v>8</v>
      </c>
      <c r="U226" s="1" t="str">
        <f>VLOOKUP($E226,'[7]Gui chi Quynh'!$C$11:$E$392,3,0)</f>
        <v>A3</v>
      </c>
      <c r="V226" s="9">
        <f>VLOOKUP(U226,Sheet1!$B$2:$C$12,2,TRUE)</f>
        <v>8</v>
      </c>
      <c r="W226" s="1" t="str">
        <f>VLOOKUP($E226,'[8]Gui chi Quynh'!$C$11:$F$391,3,0)</f>
        <v>A4</v>
      </c>
      <c r="X226" s="9">
        <f>VLOOKUP(W226,Sheet1!$B$2:$C$12,2,TRUE)</f>
        <v>7</v>
      </c>
      <c r="Y226" s="1" t="str">
        <f>VLOOKUP($E226,'[9]Gui chi Quynh'!$C$11:$E$390,3,0)</f>
        <v>A4</v>
      </c>
      <c r="Z226" s="9">
        <f>VLOOKUP(Y226,Sheet1!$B$2:$C$12,2,TRUE)</f>
        <v>7</v>
      </c>
      <c r="AA226" s="1" t="str">
        <f>VLOOKUP($E226,'[10]Gui chi Quynh'!$C$11:$E$391,3,0)</f>
        <v>A3</v>
      </c>
      <c r="AB226" s="9">
        <f>VLOOKUP(AA226,Sheet1!$B$2:$C$12,2,TRUE)</f>
        <v>8</v>
      </c>
      <c r="AC226" s="241" t="str">
        <f>VLOOKUP(E226,Sheet2!$E$9:$AE$343,24,0)</f>
        <v>A4</v>
      </c>
      <c r="AD226" s="117">
        <f>VLOOKUP(AC226,Sheet1!$B$2:$C$12,2,TRUE)</f>
        <v>7</v>
      </c>
      <c r="AE226" s="241" t="str">
        <f>VLOOKUP(E226,Sheet2!$E$9:$AE$343,26,0)</f>
        <v>A4</v>
      </c>
      <c r="AF226" s="9">
        <f>VLOOKUP(AE226,Sheet1!$B$2:$C$12,2,TRUE)</f>
        <v>7</v>
      </c>
      <c r="AG226" s="169">
        <f t="shared" si="14"/>
        <v>7.25</v>
      </c>
      <c r="AH226" s="241" t="str">
        <f>VLOOKUP(E226,'CAC DV GUI'!$C$5:$AF$401,27,0)</f>
        <v>Tốt</v>
      </c>
      <c r="AI226" s="241" t="str">
        <f>VLOOKUP(E226,'CAC DV GUI'!$C$5:$AF$401,28,0)</f>
        <v>Tốt</v>
      </c>
      <c r="AJ226" s="241">
        <f>VLOOKUP(E226,'CAC DV GUI'!$C$5:$AF$401,29,0)</f>
        <v>0</v>
      </c>
      <c r="AK226" s="117"/>
      <c r="AL226" s="117"/>
      <c r="AM226" s="117" t="str">
        <f t="shared" si="16"/>
        <v>Tốt</v>
      </c>
      <c r="AN226" s="117"/>
      <c r="AO226" s="556"/>
    </row>
    <row r="227" spans="1:41" s="2" customFormat="1" ht="24.95" customHeight="1" x14ac:dyDescent="0.25">
      <c r="A227" s="41">
        <f>IF(E227="","",SUBTOTAL(3,$E$8:E227))</f>
        <v>220</v>
      </c>
      <c r="B227" s="41">
        <f>COUNTIF($F$8:F227,F227)</f>
        <v>17</v>
      </c>
      <c r="C227" s="43" t="s">
        <v>649</v>
      </c>
      <c r="D227" s="50" t="s">
        <v>252</v>
      </c>
      <c r="E227" s="32" t="s">
        <v>517</v>
      </c>
      <c r="F227" s="653" t="s">
        <v>1017</v>
      </c>
      <c r="G227" s="55" t="s">
        <v>1014</v>
      </c>
      <c r="H227" s="13" t="s">
        <v>643</v>
      </c>
      <c r="I227" s="1" t="str">
        <f>VLOOKUP($E227,'[1]Gui chi Quynh'!$C$11:$E$397,3,0)</f>
        <v>A4</v>
      </c>
      <c r="J227" s="9">
        <f>VLOOKUP(I227,Sheet1!$B$2:$C$12,2,TRUE)</f>
        <v>7</v>
      </c>
      <c r="K227" s="1" t="s">
        <v>304</v>
      </c>
      <c r="L227" s="9">
        <f>VLOOKUP(K227,Sheet1!$B$2:$C$12,2,TRUE)</f>
        <v>7</v>
      </c>
      <c r="M227" s="1" t="str">
        <f>VLOOKUP($E227,'[3]Gui chi Quynh'!$C$11:$E$396,3,0)</f>
        <v>A3</v>
      </c>
      <c r="N227" s="9">
        <f>VLOOKUP(M227,Sheet1!$B$2:$C$12,2,TRUE)</f>
        <v>8</v>
      </c>
      <c r="O227" s="1" t="str">
        <f>VLOOKUP($E227,'[4]Gui chi Quynh'!$C$11:$E$396,3,0)</f>
        <v>A4</v>
      </c>
      <c r="P227" s="9">
        <f>VLOOKUP(O227,Sheet1!$B$2:$C$12,2,TRUE)</f>
        <v>7</v>
      </c>
      <c r="Q227" s="1" t="str">
        <f>VLOOKUP($E227,'[5]Gui chi Quynh'!$C$11:$E$394,3,0)</f>
        <v>A4</v>
      </c>
      <c r="R227" s="9">
        <f>VLOOKUP(Q227,Sheet1!$B$2:$C$12,2,TRUE)</f>
        <v>7</v>
      </c>
      <c r="S227" s="1" t="str">
        <f>VLOOKUP($E227,'[6]Gui chi Quynh'!$C$11:$E$393,3,0)</f>
        <v>A3</v>
      </c>
      <c r="T227" s="9">
        <f>VLOOKUP(S227,Sheet1!$B$2:$C$12,2,TRUE)</f>
        <v>8</v>
      </c>
      <c r="U227" s="1" t="str">
        <f>VLOOKUP($E227,'[7]Gui chi Quynh'!$C$11:$E$392,3,0)</f>
        <v>A4</v>
      </c>
      <c r="V227" s="9">
        <f>VLOOKUP(U227,Sheet1!$B$2:$C$12,2,TRUE)</f>
        <v>7</v>
      </c>
      <c r="W227" s="1" t="str">
        <f>VLOOKUP($E227,'[8]Gui chi Quynh'!$C$11:$F$391,3,0)</f>
        <v>A4</v>
      </c>
      <c r="X227" s="9">
        <f>VLOOKUP(W227,Sheet1!$B$2:$C$12,2,TRUE)</f>
        <v>7</v>
      </c>
      <c r="Y227" s="1" t="str">
        <f>VLOOKUP($E227,'[9]Gui chi Quynh'!$C$11:$E$390,3,0)</f>
        <v>A4</v>
      </c>
      <c r="Z227" s="9">
        <f>VLOOKUP(Y227,Sheet1!$B$2:$C$12,2,TRUE)</f>
        <v>7</v>
      </c>
      <c r="AA227" s="1" t="str">
        <f>VLOOKUP($E227,'[10]Gui chi Quynh'!$C$11:$E$391,3,0)</f>
        <v>A3</v>
      </c>
      <c r="AB227" s="9">
        <f>VLOOKUP(AA227,Sheet1!$B$2:$C$12,2,TRUE)</f>
        <v>8</v>
      </c>
      <c r="AC227" s="241" t="str">
        <f>VLOOKUP(E227,Sheet2!$E$9:$AE$343,24,0)</f>
        <v>A4</v>
      </c>
      <c r="AD227" s="117">
        <f>VLOOKUP(AC227,Sheet1!$B$2:$C$12,2,TRUE)</f>
        <v>7</v>
      </c>
      <c r="AE227" s="241" t="str">
        <f>VLOOKUP(E227,Sheet2!$E$9:$AE$343,26,0)</f>
        <v>A4</v>
      </c>
      <c r="AF227" s="9">
        <f>VLOOKUP(AE227,Sheet1!$B$2:$C$12,2,TRUE)</f>
        <v>7</v>
      </c>
      <c r="AG227" s="169">
        <f t="shared" si="14"/>
        <v>7.25</v>
      </c>
      <c r="AH227" s="241" t="str">
        <f>VLOOKUP(E227,'CAC DV GUI'!$C$5:$AF$401,27,0)</f>
        <v>Xuất sắc</v>
      </c>
      <c r="AI227" s="241" t="str">
        <f>VLOOKUP(E227,'CAC DV GUI'!$C$5:$AF$401,28,0)</f>
        <v>Tốt</v>
      </c>
      <c r="AJ227" s="241">
        <f>VLOOKUP(E227,'CAC DV GUI'!$C$5:$AF$401,29,0)</f>
        <v>0</v>
      </c>
      <c r="AK227" s="117"/>
      <c r="AL227" s="117"/>
      <c r="AM227" s="117" t="str">
        <f t="shared" si="16"/>
        <v>Tốt</v>
      </c>
      <c r="AN227" s="117"/>
      <c r="AO227" s="556"/>
    </row>
    <row r="228" spans="1:41" s="2" customFormat="1" ht="24.95" customHeight="1" x14ac:dyDescent="0.25">
      <c r="A228" s="41">
        <f>IF(E228="","",SUBTOTAL(3,$E$8:E228))</f>
        <v>221</v>
      </c>
      <c r="B228" s="41">
        <f>COUNTIF($F$8:F228,F228)</f>
        <v>18</v>
      </c>
      <c r="C228" s="43" t="s">
        <v>649</v>
      </c>
      <c r="D228" s="19" t="s">
        <v>257</v>
      </c>
      <c r="E228" s="32" t="s">
        <v>518</v>
      </c>
      <c r="F228" s="653" t="s">
        <v>1017</v>
      </c>
      <c r="G228" s="55" t="s">
        <v>1014</v>
      </c>
      <c r="H228" s="13" t="s">
        <v>643</v>
      </c>
      <c r="I228" s="1" t="str">
        <f>VLOOKUP($E228,'[1]Gui chi Quynh'!$C$11:$E$397,3,0)</f>
        <v>A4</v>
      </c>
      <c r="J228" s="9">
        <f>VLOOKUP(I228,Sheet1!$B$2:$C$12,2,TRUE)</f>
        <v>7</v>
      </c>
      <c r="K228" s="1" t="s">
        <v>304</v>
      </c>
      <c r="L228" s="9">
        <f>VLOOKUP(K228,Sheet1!$B$2:$C$12,2,TRUE)</f>
        <v>7</v>
      </c>
      <c r="M228" s="1" t="str">
        <f>VLOOKUP($E228,'[3]Gui chi Quynh'!$C$11:$E$396,3,0)</f>
        <v>A4</v>
      </c>
      <c r="N228" s="9">
        <f>VLOOKUP(M228,Sheet1!$B$2:$C$12,2,TRUE)</f>
        <v>7</v>
      </c>
      <c r="O228" s="1" t="str">
        <f>VLOOKUP($E228,'[4]Gui chi Quynh'!$C$11:$E$396,3,0)</f>
        <v>A4</v>
      </c>
      <c r="P228" s="9">
        <f>VLOOKUP(O228,Sheet1!$B$2:$C$12,2,TRUE)</f>
        <v>7</v>
      </c>
      <c r="Q228" s="1" t="str">
        <f>VLOOKUP($E228,'[5]Gui chi Quynh'!$C$11:$E$394,3,0)</f>
        <v>A4</v>
      </c>
      <c r="R228" s="9">
        <f>VLOOKUP(Q228,Sheet1!$B$2:$C$12,2,TRUE)</f>
        <v>7</v>
      </c>
      <c r="S228" s="1" t="str">
        <f>VLOOKUP($E228,'[6]Gui chi Quynh'!$C$11:$E$393,3,0)</f>
        <v>A3</v>
      </c>
      <c r="T228" s="9">
        <f>VLOOKUP(S228,Sheet1!$B$2:$C$12,2,TRUE)</f>
        <v>8</v>
      </c>
      <c r="U228" s="1" t="str">
        <f>VLOOKUP($E228,'[7]Gui chi Quynh'!$C$11:$E$392,3,0)</f>
        <v>A3</v>
      </c>
      <c r="V228" s="9">
        <f>VLOOKUP(U228,Sheet1!$B$2:$C$12,2,TRUE)</f>
        <v>8</v>
      </c>
      <c r="W228" s="1" t="str">
        <f>VLOOKUP($E228,'[8]Gui chi Quynh'!$C$11:$F$391,3,0)</f>
        <v>A3</v>
      </c>
      <c r="X228" s="9">
        <f>VLOOKUP(W228,Sheet1!$B$2:$C$12,2,TRUE)</f>
        <v>8</v>
      </c>
      <c r="Y228" s="1" t="str">
        <f>VLOOKUP($E228,'[9]Gui chi Quynh'!$C$11:$E$390,3,0)</f>
        <v>A4</v>
      </c>
      <c r="Z228" s="9">
        <f>VLOOKUP(Y228,Sheet1!$B$2:$C$12,2,TRUE)</f>
        <v>7</v>
      </c>
      <c r="AA228" s="1" t="str">
        <f>VLOOKUP($E228,'[10]Gui chi Quynh'!$C$11:$E$391,3,0)</f>
        <v>A3</v>
      </c>
      <c r="AB228" s="9">
        <f>VLOOKUP(AA228,Sheet1!$B$2:$C$12,2,TRUE)</f>
        <v>8</v>
      </c>
      <c r="AC228" s="241" t="str">
        <f>VLOOKUP(E228,Sheet2!$E$9:$AE$343,24,0)</f>
        <v>A4</v>
      </c>
      <c r="AD228" s="117">
        <f>VLOOKUP(AC228,Sheet1!$B$2:$C$12,2,TRUE)</f>
        <v>7</v>
      </c>
      <c r="AE228" s="241" t="str">
        <f>VLOOKUP(E228,Sheet2!$E$9:$AE$343,26,0)</f>
        <v>A4</v>
      </c>
      <c r="AF228" s="9">
        <f>VLOOKUP(AE228,Sheet1!$B$2:$C$12,2,TRUE)</f>
        <v>7</v>
      </c>
      <c r="AG228" s="169">
        <f t="shared" si="14"/>
        <v>7.333333333333333</v>
      </c>
      <c r="AH228" s="241" t="str">
        <f>VLOOKUP(E228,'CAC DV GUI'!$C$5:$AF$401,27,0)</f>
        <v>Xuất sắc</v>
      </c>
      <c r="AI228" s="241" t="str">
        <f>VLOOKUP(E228,'CAC DV GUI'!$C$5:$AF$401,28,0)</f>
        <v>Tốt</v>
      </c>
      <c r="AJ228" s="241">
        <f>VLOOKUP(E228,'CAC DV GUI'!$C$5:$AF$401,29,0)</f>
        <v>0</v>
      </c>
      <c r="AK228" s="117"/>
      <c r="AL228" s="117"/>
      <c r="AM228" s="117" t="str">
        <f t="shared" si="16"/>
        <v>Tốt</v>
      </c>
      <c r="AN228" s="117"/>
      <c r="AO228" s="556"/>
    </row>
    <row r="229" spans="1:41" s="2" customFormat="1" ht="46.5" customHeight="1" x14ac:dyDescent="0.25">
      <c r="A229" s="41">
        <f>IF(E229="","",SUBTOTAL(3,$E$8:E229))</f>
        <v>222</v>
      </c>
      <c r="B229" s="41">
        <f>COUNTIF($F$8:F229,F229)</f>
        <v>19</v>
      </c>
      <c r="C229" s="43" t="s">
        <v>649</v>
      </c>
      <c r="D229" s="19" t="s">
        <v>270</v>
      </c>
      <c r="E229" s="32" t="s">
        <v>519</v>
      </c>
      <c r="F229" s="653" t="s">
        <v>1017</v>
      </c>
      <c r="G229" s="55" t="s">
        <v>1014</v>
      </c>
      <c r="H229" s="13" t="s">
        <v>643</v>
      </c>
      <c r="I229" s="1" t="str">
        <f>VLOOKUP($E229,'[1]Gui chi Quynh'!$C$11:$E$397,3,0)</f>
        <v>A3</v>
      </c>
      <c r="J229" s="9">
        <f>VLOOKUP(I229,Sheet1!$B$2:$C$12,2,TRUE)</f>
        <v>8</v>
      </c>
      <c r="K229" s="1" t="s">
        <v>304</v>
      </c>
      <c r="L229" s="9">
        <f>VLOOKUP(K229,Sheet1!$B$2:$C$12,2,TRUE)</f>
        <v>7</v>
      </c>
      <c r="M229" s="1" t="str">
        <f>VLOOKUP($E229,'[3]Gui chi Quynh'!$C$11:$E$396,3,0)</f>
        <v>A3</v>
      </c>
      <c r="N229" s="9">
        <f>VLOOKUP(M229,Sheet1!$B$2:$C$12,2,TRUE)</f>
        <v>8</v>
      </c>
      <c r="O229" s="1" t="str">
        <f>VLOOKUP($E229,'[4]Gui chi Quynh'!$C$11:$E$396,3,0)</f>
        <v>A4</v>
      </c>
      <c r="P229" s="9">
        <f>VLOOKUP(O229,Sheet1!$B$2:$C$12,2,TRUE)</f>
        <v>7</v>
      </c>
      <c r="Q229" s="1" t="str">
        <f>VLOOKUP($E229,'[5]Gui chi Quynh'!$C$11:$E$394,3,0)</f>
        <v>A3</v>
      </c>
      <c r="R229" s="9">
        <f>VLOOKUP(Q229,Sheet1!$B$2:$C$12,2,TRUE)</f>
        <v>8</v>
      </c>
      <c r="S229" s="1" t="str">
        <f>VLOOKUP($E229,'[6]Gui chi Quynh'!$C$11:$E$393,3,0)</f>
        <v>A3</v>
      </c>
      <c r="T229" s="9">
        <f>VLOOKUP(S229,Sheet1!$B$2:$C$12,2,TRUE)</f>
        <v>8</v>
      </c>
      <c r="U229" s="1" t="str">
        <f>VLOOKUP($E229,'[7]Gui chi Quynh'!$C$11:$E$392,3,0)</f>
        <v>A3</v>
      </c>
      <c r="V229" s="9">
        <f>VLOOKUP(U229,Sheet1!$B$2:$C$12,2,TRUE)</f>
        <v>8</v>
      </c>
      <c r="W229" s="1" t="str">
        <f>VLOOKUP($E229,'[8]Gui chi Quynh'!$C$11:$F$391,3,0)</f>
        <v>A3</v>
      </c>
      <c r="X229" s="9">
        <f>VLOOKUP(W229,Sheet1!$B$2:$C$12,2,TRUE)</f>
        <v>8</v>
      </c>
      <c r="Y229" s="1" t="str">
        <f>VLOOKUP($E229,'[9]Gui chi Quynh'!$C$11:$E$390,3,0)</f>
        <v>A3</v>
      </c>
      <c r="Z229" s="9">
        <f>VLOOKUP(Y229,Sheet1!$B$2:$C$12,2,TRUE)</f>
        <v>8</v>
      </c>
      <c r="AA229" s="1" t="str">
        <f>VLOOKUP($E229,'[10]Gui chi Quynh'!$C$11:$E$391,3,0)</f>
        <v>A3</v>
      </c>
      <c r="AB229" s="9">
        <f>VLOOKUP(AA229,Sheet1!$B$2:$C$12,2,TRUE)</f>
        <v>8</v>
      </c>
      <c r="AC229" s="241" t="str">
        <f>VLOOKUP(E229,Sheet2!$E$9:$AE$343,24,0)</f>
        <v>A4</v>
      </c>
      <c r="AD229" s="117">
        <f>VLOOKUP(AC229,Sheet1!$B$2:$C$12,2,TRUE)</f>
        <v>7</v>
      </c>
      <c r="AE229" s="241" t="str">
        <f>VLOOKUP(E229,Sheet2!$E$9:$AE$343,26,0)</f>
        <v>A4</v>
      </c>
      <c r="AF229" s="9">
        <f>VLOOKUP(AE229,Sheet1!$B$2:$C$12,2,TRUE)</f>
        <v>7</v>
      </c>
      <c r="AG229" s="169">
        <f t="shared" si="14"/>
        <v>7.666666666666667</v>
      </c>
      <c r="AH229" s="241" t="str">
        <f>VLOOKUP(E229,'CAC DV GUI'!$C$5:$AF$401,27,0)</f>
        <v>Xuất sắc</v>
      </c>
      <c r="AI229" s="30" t="s">
        <v>807</v>
      </c>
      <c r="AJ229" s="241" t="str">
        <f>VLOOKUP(E229,'CAC DV GUI'!$C$5:$AF$401,29,0)</f>
        <v>Hỗ trợ rất nhiều tromg các công tác của Khoa cũng như hoạt động công đoàn</v>
      </c>
      <c r="AK229" s="117"/>
      <c r="AL229" s="117"/>
      <c r="AM229" s="117" t="str">
        <f t="shared" si="16"/>
        <v>Tốt</v>
      </c>
      <c r="AN229" s="117"/>
      <c r="AO229" s="241" t="s">
        <v>1047</v>
      </c>
    </row>
    <row r="230" spans="1:41" s="2" customFormat="1" ht="24.95" customHeight="1" x14ac:dyDescent="0.25">
      <c r="A230" s="41">
        <f>IF(E230="","",SUBTOTAL(3,$E$8:E230))</f>
        <v>223</v>
      </c>
      <c r="B230" s="41">
        <f>COUNTIF($F$8:F230,F230)</f>
        <v>20</v>
      </c>
      <c r="C230" s="43" t="s">
        <v>649</v>
      </c>
      <c r="D230" s="19" t="s">
        <v>271</v>
      </c>
      <c r="E230" s="32" t="s">
        <v>520</v>
      </c>
      <c r="F230" s="653" t="s">
        <v>1017</v>
      </c>
      <c r="G230" s="55" t="s">
        <v>1014</v>
      </c>
      <c r="H230" s="13" t="s">
        <v>643</v>
      </c>
      <c r="I230" s="1" t="str">
        <f>VLOOKUP($E230,'[1]Gui chi Quynh'!$C$11:$E$397,3,0)</f>
        <v>A3</v>
      </c>
      <c r="J230" s="9">
        <f>VLOOKUP(I230,Sheet1!$B$2:$C$12,2,TRUE)</f>
        <v>8</v>
      </c>
      <c r="K230" s="1" t="s">
        <v>304</v>
      </c>
      <c r="L230" s="9">
        <f>VLOOKUP(K230,Sheet1!$B$2:$C$12,2,TRUE)</f>
        <v>7</v>
      </c>
      <c r="M230" s="1" t="str">
        <f>VLOOKUP($E230,'[3]Gui chi Quynh'!$C$11:$E$396,3,0)</f>
        <v>A3</v>
      </c>
      <c r="N230" s="9">
        <f>VLOOKUP(M230,Sheet1!$B$2:$C$12,2,TRUE)</f>
        <v>8</v>
      </c>
      <c r="O230" s="1" t="str">
        <f>VLOOKUP($E230,'[4]Gui chi Quynh'!$C$11:$E$396,3,0)</f>
        <v>A3</v>
      </c>
      <c r="P230" s="9">
        <f>VLOOKUP(O230,Sheet1!$B$2:$C$12,2,TRUE)</f>
        <v>8</v>
      </c>
      <c r="Q230" s="1" t="str">
        <f>VLOOKUP($E230,'[5]Gui chi Quynh'!$C$11:$E$394,3,0)</f>
        <v>A4</v>
      </c>
      <c r="R230" s="9">
        <f>VLOOKUP(Q230,Sheet1!$B$2:$C$12,2,TRUE)</f>
        <v>7</v>
      </c>
      <c r="S230" s="1" t="str">
        <f>VLOOKUP($E230,'[6]Gui chi Quynh'!$C$11:$E$393,3,0)</f>
        <v>A4</v>
      </c>
      <c r="T230" s="9">
        <f>VLOOKUP(S230,Sheet1!$B$2:$C$12,2,TRUE)</f>
        <v>7</v>
      </c>
      <c r="U230" s="1" t="str">
        <f>VLOOKUP($E230,'[7]Gui chi Quynh'!$C$11:$E$392,3,0)</f>
        <v>A3</v>
      </c>
      <c r="V230" s="9">
        <f>VLOOKUP(U230,Sheet1!$B$2:$C$12,2,TRUE)</f>
        <v>8</v>
      </c>
      <c r="W230" s="1" t="str">
        <f>VLOOKUP($E230,'[8]Gui chi Quynh'!$C$11:$F$391,3,0)</f>
        <v>A3</v>
      </c>
      <c r="X230" s="9">
        <f>VLOOKUP(W230,Sheet1!$B$2:$C$12,2,TRUE)</f>
        <v>8</v>
      </c>
      <c r="Y230" s="1" t="str">
        <f>VLOOKUP($E230,'[9]Gui chi Quynh'!$C$11:$E$390,3,0)</f>
        <v>A3</v>
      </c>
      <c r="Z230" s="9">
        <f>VLOOKUP(Y230,Sheet1!$B$2:$C$12,2,TRUE)</f>
        <v>8</v>
      </c>
      <c r="AA230" s="1" t="str">
        <f>VLOOKUP($E230,'[10]Gui chi Quynh'!$C$11:$E$391,3,0)</f>
        <v>A3</v>
      </c>
      <c r="AB230" s="9">
        <f>VLOOKUP(AA230,Sheet1!$B$2:$C$12,2,TRUE)</f>
        <v>8</v>
      </c>
      <c r="AC230" s="241" t="str">
        <f>VLOOKUP(E230,Sheet2!$E$9:$AE$343,24,0)</f>
        <v>A3</v>
      </c>
      <c r="AD230" s="117">
        <f>VLOOKUP(AC230,Sheet1!$B$2:$C$12,2,TRUE)</f>
        <v>8</v>
      </c>
      <c r="AE230" s="241" t="str">
        <f>VLOOKUP(E230,Sheet2!$E$9:$AE$343,26,0)</f>
        <v>A4</v>
      </c>
      <c r="AF230" s="9">
        <f>VLOOKUP(AE230,Sheet1!$B$2:$C$12,2,TRUE)</f>
        <v>7</v>
      </c>
      <c r="AG230" s="169">
        <f t="shared" si="14"/>
        <v>7.666666666666667</v>
      </c>
      <c r="AH230" s="241" t="str">
        <f>VLOOKUP(E230,'CAC DV GUI'!$C$5:$AF$401,27,0)</f>
        <v>Xuất sắc</v>
      </c>
      <c r="AI230" s="241" t="str">
        <f>VLOOKUP(E230,'CAC DV GUI'!$C$5:$AF$401,28,0)</f>
        <v>Tốt</v>
      </c>
      <c r="AJ230" s="241">
        <f>VLOOKUP(E230,'CAC DV GUI'!$C$5:$AF$401,29,0)</f>
        <v>0</v>
      </c>
      <c r="AK230" s="117"/>
      <c r="AL230" s="117"/>
      <c r="AM230" s="117" t="str">
        <f t="shared" si="16"/>
        <v>Tốt</v>
      </c>
      <c r="AN230" s="117"/>
      <c r="AO230" s="556"/>
    </row>
    <row r="231" spans="1:41" s="2" customFormat="1" ht="24.95" customHeight="1" x14ac:dyDescent="0.25">
      <c r="A231" s="41">
        <f>IF(E231="","",SUBTOTAL(3,$E$8:E231))</f>
        <v>224</v>
      </c>
      <c r="B231" s="41">
        <f>COUNTIF($F$8:F231,F231)</f>
        <v>21</v>
      </c>
      <c r="C231" s="43" t="s">
        <v>649</v>
      </c>
      <c r="D231" s="19" t="s">
        <v>604</v>
      </c>
      <c r="E231" s="32" t="s">
        <v>605</v>
      </c>
      <c r="F231" s="653" t="s">
        <v>1017</v>
      </c>
      <c r="G231" s="55" t="s">
        <v>1014</v>
      </c>
      <c r="H231" s="13" t="s">
        <v>643</v>
      </c>
      <c r="I231" s="1" t="str">
        <f>VLOOKUP($E231,'[1]Gui chi Quynh'!$C$11:$E$397,3,0)</f>
        <v>A3</v>
      </c>
      <c r="J231" s="9">
        <f>VLOOKUP(I231,Sheet1!$B$2:$C$12,2,TRUE)</f>
        <v>8</v>
      </c>
      <c r="K231" s="1" t="s">
        <v>304</v>
      </c>
      <c r="L231" s="9">
        <f>VLOOKUP(K231,Sheet1!$B$2:$C$12,2,TRUE)</f>
        <v>7</v>
      </c>
      <c r="M231" s="1" t="str">
        <f>VLOOKUP($E231,'[3]Gui chi Quynh'!$C$11:$E$396,3,0)</f>
        <v>A4</v>
      </c>
      <c r="N231" s="9">
        <f>VLOOKUP(M231,Sheet1!$B$2:$C$12,2,TRUE)</f>
        <v>7</v>
      </c>
      <c r="O231" s="1" t="str">
        <f>VLOOKUP($E231,'[4]Gui chi Quynh'!$C$11:$E$396,3,0)</f>
        <v>A4</v>
      </c>
      <c r="P231" s="9">
        <f>VLOOKUP(O231,Sheet1!$B$2:$C$12,2,TRUE)</f>
        <v>7</v>
      </c>
      <c r="Q231" s="1" t="str">
        <f>VLOOKUP($E231,'[5]Gui chi Quynh'!$C$11:$E$394,3,0)</f>
        <v>A4</v>
      </c>
      <c r="R231" s="9">
        <f>VLOOKUP(Q231,Sheet1!$B$2:$C$12,2,TRUE)</f>
        <v>7</v>
      </c>
      <c r="S231" s="1" t="str">
        <f>VLOOKUP($E231,'[6]Gui chi Quynh'!$C$11:$E$393,3,0)</f>
        <v>A3</v>
      </c>
      <c r="T231" s="9">
        <f>VLOOKUP(S231,Sheet1!$B$2:$C$12,2,TRUE)</f>
        <v>8</v>
      </c>
      <c r="U231" s="1" t="str">
        <f>VLOOKUP($E231,'[7]Gui chi Quynh'!$C$11:$E$392,3,0)</f>
        <v>A3</v>
      </c>
      <c r="V231" s="9">
        <f>VLOOKUP(U231,Sheet1!$B$2:$C$12,2,TRUE)</f>
        <v>8</v>
      </c>
      <c r="W231" s="1" t="str">
        <f>VLOOKUP($E231,'[8]Gui chi Quynh'!$C$11:$F$391,3,0)</f>
        <v>A4</v>
      </c>
      <c r="X231" s="9">
        <f>VLOOKUP(W231,Sheet1!$B$2:$C$12,2,TRUE)</f>
        <v>7</v>
      </c>
      <c r="Y231" s="1" t="str">
        <f>VLOOKUP($E231,'[9]Gui chi Quynh'!$C$11:$E$390,3,0)</f>
        <v>A3</v>
      </c>
      <c r="Z231" s="9">
        <f>VLOOKUP(Y231,Sheet1!$B$2:$C$12,2,TRUE)</f>
        <v>8</v>
      </c>
      <c r="AA231" s="1" t="str">
        <f>VLOOKUP($E231,'[10]Gui chi Quynh'!$C$11:$E$391,3,0)</f>
        <v>A3</v>
      </c>
      <c r="AB231" s="9">
        <f>VLOOKUP(AA231,Sheet1!$B$2:$C$12,2,TRUE)</f>
        <v>8</v>
      </c>
      <c r="AC231" s="241" t="str">
        <f>VLOOKUP(E231,Sheet2!$E$9:$AE$343,24,0)</f>
        <v>A4</v>
      </c>
      <c r="AD231" s="117">
        <f>VLOOKUP(AC231,Sheet1!$B$2:$C$12,2,TRUE)</f>
        <v>7</v>
      </c>
      <c r="AE231" s="241" t="str">
        <f>VLOOKUP(E231,Sheet2!$E$9:$AE$343,26,0)</f>
        <v>A4</v>
      </c>
      <c r="AF231" s="9">
        <f>VLOOKUP(AE231,Sheet1!$B$2:$C$12,2,TRUE)</f>
        <v>7</v>
      </c>
      <c r="AG231" s="169">
        <f t="shared" si="14"/>
        <v>7.416666666666667</v>
      </c>
      <c r="AH231" s="241" t="str">
        <f>VLOOKUP(E231,'CAC DV GUI'!$C$5:$AF$401,27,0)</f>
        <v>Xuất sắc</v>
      </c>
      <c r="AI231" s="241" t="str">
        <f>VLOOKUP(E231,'CAC DV GUI'!$C$5:$AF$401,28,0)</f>
        <v>Tốt</v>
      </c>
      <c r="AJ231" s="241">
        <f>VLOOKUP(E231,'CAC DV GUI'!$C$5:$AF$401,29,0)</f>
        <v>0</v>
      </c>
      <c r="AK231" s="117"/>
      <c r="AL231" s="117"/>
      <c r="AM231" s="117" t="str">
        <f t="shared" si="16"/>
        <v>Tốt</v>
      </c>
      <c r="AN231" s="117"/>
      <c r="AO231" s="556"/>
    </row>
    <row r="232" spans="1:41" s="2" customFormat="1" ht="24.95" customHeight="1" x14ac:dyDescent="0.25">
      <c r="A232" s="41">
        <f>IF(E232="","",SUBTOTAL(3,$E$8:E232))</f>
        <v>225</v>
      </c>
      <c r="B232" s="41">
        <f>COUNTIF($F$8:F232,F232)</f>
        <v>22</v>
      </c>
      <c r="C232" s="43" t="s">
        <v>649</v>
      </c>
      <c r="D232" s="19" t="s">
        <v>627</v>
      </c>
      <c r="E232" s="32" t="s">
        <v>632</v>
      </c>
      <c r="F232" s="653" t="s">
        <v>1017</v>
      </c>
      <c r="G232" s="55" t="s">
        <v>1014</v>
      </c>
      <c r="H232" s="13" t="s">
        <v>643</v>
      </c>
      <c r="I232" s="1" t="str">
        <f>VLOOKUP($E232,'[1]Gui chi Quynh'!$C$11:$E$397,3,0)</f>
        <v>A4</v>
      </c>
      <c r="J232" s="9">
        <f>VLOOKUP(I232,Sheet1!$B$2:$C$12,2,TRUE)</f>
        <v>7</v>
      </c>
      <c r="K232" s="1" t="s">
        <v>304</v>
      </c>
      <c r="L232" s="9">
        <f>VLOOKUP(K232,Sheet1!$B$2:$C$12,2,TRUE)</f>
        <v>7</v>
      </c>
      <c r="M232" s="1" t="str">
        <f>VLOOKUP($E232,'[3]Gui chi Quynh'!$C$11:$E$396,3,0)</f>
        <v>A4</v>
      </c>
      <c r="N232" s="9">
        <f>VLOOKUP(M232,Sheet1!$B$2:$C$12,2,TRUE)</f>
        <v>7</v>
      </c>
      <c r="O232" s="1" t="str">
        <f>VLOOKUP($E232,'[4]Gui chi Quynh'!$C$11:$E$396,3,0)</f>
        <v>A4</v>
      </c>
      <c r="P232" s="9">
        <f>VLOOKUP(O232,Sheet1!$B$2:$C$12,2,TRUE)</f>
        <v>7</v>
      </c>
      <c r="Q232" s="1" t="str">
        <f>VLOOKUP($E232,'[5]Gui chi Quynh'!$C$11:$E$394,3,0)</f>
        <v>A4</v>
      </c>
      <c r="R232" s="9">
        <f>VLOOKUP(Q232,Sheet1!$B$2:$C$12,2,TRUE)</f>
        <v>7</v>
      </c>
      <c r="S232" s="1" t="str">
        <f>VLOOKUP($E232,'[6]Gui chi Quynh'!$C$11:$E$393,3,0)</f>
        <v>A3</v>
      </c>
      <c r="T232" s="9">
        <f>VLOOKUP(S232,Sheet1!$B$2:$C$12,2,TRUE)</f>
        <v>8</v>
      </c>
      <c r="U232" s="1" t="str">
        <f>VLOOKUP($E232,'[7]Gui chi Quynh'!$C$11:$E$392,3,0)</f>
        <v>A3</v>
      </c>
      <c r="V232" s="9">
        <f>VLOOKUP(U232,Sheet1!$B$2:$C$12,2,TRUE)</f>
        <v>8</v>
      </c>
      <c r="W232" s="1" t="str">
        <f>VLOOKUP($E232,'[8]Gui chi Quynh'!$C$11:$F$391,3,0)</f>
        <v>A4</v>
      </c>
      <c r="X232" s="9">
        <f>VLOOKUP(W232,Sheet1!$B$2:$C$12,2,TRUE)</f>
        <v>7</v>
      </c>
      <c r="Y232" s="1" t="str">
        <f>VLOOKUP($E232,'[9]Gui chi Quynh'!$C$11:$E$390,3,0)</f>
        <v>A4</v>
      </c>
      <c r="Z232" s="9">
        <f>VLOOKUP(Y232,Sheet1!$B$2:$C$12,2,TRUE)</f>
        <v>7</v>
      </c>
      <c r="AA232" s="1" t="str">
        <f>VLOOKUP($E232,'[10]Gui chi Quynh'!$C$11:$E$391,3,0)</f>
        <v>A3</v>
      </c>
      <c r="AB232" s="9">
        <f>VLOOKUP(AA232,Sheet1!$B$2:$C$12,2,TRUE)</f>
        <v>8</v>
      </c>
      <c r="AC232" s="241" t="str">
        <f>VLOOKUP(E232,Sheet2!$E$9:$AE$343,24,0)</f>
        <v>A4</v>
      </c>
      <c r="AD232" s="117">
        <f>VLOOKUP(AC232,Sheet1!$B$2:$C$12,2,TRUE)</f>
        <v>7</v>
      </c>
      <c r="AE232" s="241" t="str">
        <f>VLOOKUP(E232,Sheet2!$E$9:$AE$343,26,0)</f>
        <v>A4</v>
      </c>
      <c r="AF232" s="9">
        <f>VLOOKUP(AE232,Sheet1!$B$2:$C$12,2,TRUE)</f>
        <v>7</v>
      </c>
      <c r="AG232" s="169">
        <f t="shared" si="14"/>
        <v>7.25</v>
      </c>
      <c r="AH232" s="241" t="str">
        <f>VLOOKUP(E232,'CAC DV GUI'!$C$5:$AF$401,27,0)</f>
        <v>Tốt</v>
      </c>
      <c r="AI232" s="241" t="str">
        <f>VLOOKUP(E232,'CAC DV GUI'!$C$5:$AF$401,28,0)</f>
        <v>Tốt</v>
      </c>
      <c r="AJ232" s="241">
        <f>VLOOKUP(E232,'CAC DV GUI'!$C$5:$AF$401,29,0)</f>
        <v>0</v>
      </c>
      <c r="AK232" s="117"/>
      <c r="AL232" s="117"/>
      <c r="AM232" s="117" t="str">
        <f t="shared" si="16"/>
        <v>Tốt</v>
      </c>
      <c r="AN232" s="117"/>
      <c r="AO232" s="556"/>
    </row>
    <row r="233" spans="1:41" s="2" customFormat="1" ht="24.95" customHeight="1" x14ac:dyDescent="0.25">
      <c r="A233" s="41">
        <f>IF(E233="","",SUBTOTAL(3,$E$8:E233))</f>
        <v>226</v>
      </c>
      <c r="B233" s="41">
        <f>COUNTIF($F$8:F233,F233)</f>
        <v>23</v>
      </c>
      <c r="C233" s="41" t="s">
        <v>649</v>
      </c>
      <c r="D233" s="36" t="s">
        <v>660</v>
      </c>
      <c r="E233" s="41" t="s">
        <v>661</v>
      </c>
      <c r="F233" s="653" t="s">
        <v>1017</v>
      </c>
      <c r="G233" s="55" t="s">
        <v>1014</v>
      </c>
      <c r="H233" s="37" t="s">
        <v>643</v>
      </c>
      <c r="I233" s="1" t="str">
        <f>VLOOKUP($E233,'[1]Gui chi Quynh'!$C$11:$E$397,3,0)</f>
        <v>A3</v>
      </c>
      <c r="J233" s="9">
        <f>VLOOKUP(I233,Sheet1!$B$2:$C$12,2,TRUE)</f>
        <v>8</v>
      </c>
      <c r="K233" s="1" t="s">
        <v>304</v>
      </c>
      <c r="L233" s="9">
        <f>VLOOKUP(K233,Sheet1!$B$2:$C$12,2,TRUE)</f>
        <v>7</v>
      </c>
      <c r="M233" s="1" t="str">
        <f>VLOOKUP($E233,'[3]Gui chi Quynh'!$C$11:$E$396,3,0)</f>
        <v>A4</v>
      </c>
      <c r="N233" s="9">
        <f>VLOOKUP(M233,Sheet1!$B$2:$C$12,2,TRUE)</f>
        <v>7</v>
      </c>
      <c r="O233" s="1" t="str">
        <f>VLOOKUP($E233,'[4]Gui chi Quynh'!$C$11:$E$396,3,0)</f>
        <v>A4</v>
      </c>
      <c r="P233" s="9">
        <f>VLOOKUP(O233,Sheet1!$B$2:$C$12,2,TRUE)</f>
        <v>7</v>
      </c>
      <c r="Q233" s="1" t="str">
        <f>VLOOKUP($E233,'[5]Gui chi Quynh'!$C$11:$E$394,3,0)</f>
        <v>A4</v>
      </c>
      <c r="R233" s="9">
        <f>VLOOKUP(Q233,Sheet1!$B$2:$C$12,2,TRUE)</f>
        <v>7</v>
      </c>
      <c r="S233" s="1" t="str">
        <f>VLOOKUP($E233,'[6]Gui chi Quynh'!$C$11:$E$393,3,0)</f>
        <v>A3</v>
      </c>
      <c r="T233" s="9">
        <f>VLOOKUP(S233,Sheet1!$B$2:$C$12,2,TRUE)</f>
        <v>8</v>
      </c>
      <c r="U233" s="1" t="str">
        <f>VLOOKUP($E233,'[7]Gui chi Quynh'!$C$11:$E$392,3,0)</f>
        <v>A3</v>
      </c>
      <c r="V233" s="9">
        <f>VLOOKUP(U233,Sheet1!$B$2:$C$12,2,TRUE)</f>
        <v>8</v>
      </c>
      <c r="W233" s="1" t="str">
        <f>VLOOKUP($E233,'[8]Gui chi Quynh'!$C$11:$F$391,3,0)</f>
        <v>A4</v>
      </c>
      <c r="X233" s="9">
        <f>VLOOKUP(W233,Sheet1!$B$2:$C$12,2,TRUE)</f>
        <v>7</v>
      </c>
      <c r="Y233" s="1" t="str">
        <f>VLOOKUP($E233,'[9]Gui chi Quynh'!$C$11:$E$390,3,0)</f>
        <v>A3</v>
      </c>
      <c r="Z233" s="9">
        <f>VLOOKUP(Y233,Sheet1!$B$2:$C$12,2,TRUE)</f>
        <v>8</v>
      </c>
      <c r="AA233" s="1" t="str">
        <f>VLOOKUP($E233,'[10]Gui chi Quynh'!$C$11:$E$391,3,0)</f>
        <v>A3</v>
      </c>
      <c r="AB233" s="9">
        <f>VLOOKUP(AA233,Sheet1!$B$2:$C$12,2,TRUE)</f>
        <v>8</v>
      </c>
      <c r="AC233" s="241" t="str">
        <f>VLOOKUP(E233,Sheet2!$E$9:$AE$343,24,0)</f>
        <v>A4</v>
      </c>
      <c r="AD233" s="117">
        <f>VLOOKUP(AC233,Sheet1!$B$2:$C$12,2,TRUE)</f>
        <v>7</v>
      </c>
      <c r="AE233" s="241" t="str">
        <f>VLOOKUP(E233,Sheet2!$E$9:$AE$343,26,0)</f>
        <v>A4</v>
      </c>
      <c r="AF233" s="9">
        <f>VLOOKUP(AE233,Sheet1!$B$2:$C$12,2,TRUE)</f>
        <v>7</v>
      </c>
      <c r="AG233" s="169">
        <f t="shared" si="14"/>
        <v>7.416666666666667</v>
      </c>
      <c r="AH233" s="241" t="str">
        <f>VLOOKUP(E233,'CAC DV GUI'!$C$5:$AF$401,27,0)</f>
        <v>Tốt</v>
      </c>
      <c r="AI233" s="241" t="str">
        <f>VLOOKUP(E233,'CAC DV GUI'!$C$5:$AF$401,28,0)</f>
        <v>Tốt</v>
      </c>
      <c r="AJ233" s="241">
        <f>VLOOKUP(E233,'CAC DV GUI'!$C$5:$AF$401,29,0)</f>
        <v>0</v>
      </c>
      <c r="AK233" s="117"/>
      <c r="AL233" s="117"/>
      <c r="AM233" s="117" t="str">
        <f t="shared" si="16"/>
        <v>Tốt</v>
      </c>
      <c r="AN233" s="117"/>
      <c r="AO233" s="557"/>
    </row>
    <row r="234" spans="1:41" s="72" customFormat="1" ht="24.95" customHeight="1" x14ac:dyDescent="0.25">
      <c r="A234" s="41">
        <f>IF(E234="","",SUBTOTAL(3,$E$8:E234))</f>
        <v>227</v>
      </c>
      <c r="B234" s="41">
        <f>COUNTIF($F$8:F234,F234)</f>
        <v>24</v>
      </c>
      <c r="C234" s="41" t="s">
        <v>649</v>
      </c>
      <c r="D234" s="36" t="s">
        <v>679</v>
      </c>
      <c r="E234" s="41" t="s">
        <v>680</v>
      </c>
      <c r="F234" s="653" t="s">
        <v>1017</v>
      </c>
      <c r="G234" s="55" t="s">
        <v>1014</v>
      </c>
      <c r="H234" s="37" t="s">
        <v>643</v>
      </c>
      <c r="I234" s="1" t="str">
        <f>VLOOKUP($E234,'[1]Gui chi Quynh'!$C$11:$E$397,3,0)</f>
        <v>A4</v>
      </c>
      <c r="J234" s="9">
        <f>VLOOKUP(I234,Sheet1!$B$2:$C$12,2,TRUE)</f>
        <v>7</v>
      </c>
      <c r="K234" s="1" t="s">
        <v>304</v>
      </c>
      <c r="L234" s="9">
        <f>VLOOKUP(K234,Sheet1!$B$2:$C$12,2,TRUE)</f>
        <v>7</v>
      </c>
      <c r="M234" s="1" t="str">
        <f>VLOOKUP($E234,'[3]Gui chi Quynh'!$C$11:$E$396,3,0)</f>
        <v>A4</v>
      </c>
      <c r="N234" s="9">
        <f>VLOOKUP(M234,Sheet1!$B$2:$C$12,2,TRUE)</f>
        <v>7</v>
      </c>
      <c r="O234" s="1" t="str">
        <f>VLOOKUP($E234,'[4]Gui chi Quynh'!$C$11:$E$396,3,0)</f>
        <v>A4</v>
      </c>
      <c r="P234" s="9">
        <f>VLOOKUP(O234,Sheet1!$B$2:$C$12,2,TRUE)</f>
        <v>7</v>
      </c>
      <c r="Q234" s="1" t="str">
        <f>VLOOKUP($E234,'[5]Gui chi Quynh'!$C$11:$E$394,3,0)</f>
        <v>A4</v>
      </c>
      <c r="R234" s="9">
        <f>VLOOKUP(Q234,Sheet1!$B$2:$C$12,2,TRUE)</f>
        <v>7</v>
      </c>
      <c r="S234" s="1" t="str">
        <f>VLOOKUP($E234,'[6]Gui chi Quynh'!$C$11:$E$393,3,0)</f>
        <v>A3</v>
      </c>
      <c r="T234" s="9">
        <f>VLOOKUP(S234,Sheet1!$B$2:$C$12,2,TRUE)</f>
        <v>8</v>
      </c>
      <c r="U234" s="1" t="str">
        <f>VLOOKUP($E234,'[7]Gui chi Quynh'!$C$11:$E$392,3,0)</f>
        <v>A3</v>
      </c>
      <c r="V234" s="9">
        <f>VLOOKUP(U234,Sheet1!$B$2:$C$12,2,TRUE)</f>
        <v>8</v>
      </c>
      <c r="W234" s="1" t="str">
        <f>VLOOKUP($E234,'[8]Gui chi Quynh'!$C$11:$F$391,3,0)</f>
        <v>A2</v>
      </c>
      <c r="X234" s="9">
        <f>VLOOKUP(W234,Sheet1!$B$2:$C$12,2,TRUE)</f>
        <v>9</v>
      </c>
      <c r="Y234" s="1" t="str">
        <f>VLOOKUP($E234,'[9]Gui chi Quynh'!$C$11:$E$390,3,0)</f>
        <v>A3</v>
      </c>
      <c r="Z234" s="9">
        <f>VLOOKUP(Y234,Sheet1!$B$2:$C$12,2,TRUE)</f>
        <v>8</v>
      </c>
      <c r="AA234" s="1" t="str">
        <f>VLOOKUP($E234,'[10]Gui chi Quynh'!$C$11:$E$391,3,0)</f>
        <v>A3</v>
      </c>
      <c r="AB234" s="9">
        <f>VLOOKUP(AA234,Sheet1!$B$2:$C$12,2,TRUE)</f>
        <v>8</v>
      </c>
      <c r="AC234" s="241" t="str">
        <f>VLOOKUP(E234,Sheet2!$E$9:$AE$343,24,0)</f>
        <v>A4</v>
      </c>
      <c r="AD234" s="117">
        <f>VLOOKUP(AC234,Sheet1!$B$2:$C$12,2,TRUE)</f>
        <v>7</v>
      </c>
      <c r="AE234" s="241" t="str">
        <f>VLOOKUP(E234,Sheet2!$E$9:$AE$343,26,0)</f>
        <v>A4</v>
      </c>
      <c r="AF234" s="9">
        <f>VLOOKUP(AE234,Sheet1!$B$2:$C$12,2,TRUE)</f>
        <v>7</v>
      </c>
      <c r="AG234" s="169">
        <f t="shared" si="14"/>
        <v>7.5</v>
      </c>
      <c r="AH234" s="241" t="str">
        <f>VLOOKUP(E234,'CAC DV GUI'!$C$5:$AF$401,27,0)</f>
        <v>Tốt</v>
      </c>
      <c r="AI234" s="241" t="str">
        <f>VLOOKUP(E234,'CAC DV GUI'!$C$5:$AF$401,28,0)</f>
        <v>Tốt</v>
      </c>
      <c r="AJ234" s="241">
        <f>VLOOKUP(E234,'CAC DV GUI'!$C$5:$AF$401,29,0)</f>
        <v>0</v>
      </c>
      <c r="AK234" s="117"/>
      <c r="AL234" s="117"/>
      <c r="AM234" s="117" t="str">
        <f t="shared" si="16"/>
        <v>Tốt</v>
      </c>
      <c r="AN234" s="117"/>
      <c r="AO234" s="557"/>
    </row>
    <row r="235" spans="1:41" s="2" customFormat="1" ht="24.95" customHeight="1" x14ac:dyDescent="0.25">
      <c r="A235" s="41">
        <f>IF(E235="","",SUBTOTAL(3,$E$8:E235))</f>
        <v>228</v>
      </c>
      <c r="B235" s="41">
        <f>COUNTIF($F$8:F235,F235)</f>
        <v>25</v>
      </c>
      <c r="C235" s="84" t="s">
        <v>649</v>
      </c>
      <c r="D235" s="80" t="s">
        <v>277</v>
      </c>
      <c r="E235" s="77" t="s">
        <v>521</v>
      </c>
      <c r="F235" s="653" t="s">
        <v>1017</v>
      </c>
      <c r="G235" s="55" t="s">
        <v>1014</v>
      </c>
      <c r="H235" s="63" t="s">
        <v>644</v>
      </c>
      <c r="I235" s="1" t="str">
        <f>VLOOKUP($E235,'[1]Gui chi Quynh'!$C$11:$E$397,3,0)</f>
        <v>A4</v>
      </c>
      <c r="J235" s="9">
        <f>VLOOKUP(I235,Sheet1!$B$2:$C$12,2,TRUE)</f>
        <v>7</v>
      </c>
      <c r="K235" s="1" t="str">
        <f>VLOOKUP($E235,'[2]Gui chi Quynh'!$C$11:$E$397,3,0)</f>
        <v>A4</v>
      </c>
      <c r="L235" s="9">
        <f>VLOOKUP(K235,Sheet1!$B$2:$C$12,2,TRUE)</f>
        <v>7</v>
      </c>
      <c r="M235" s="1" t="str">
        <f>VLOOKUP($E235,'[3]Gui chi Quynh'!$C$11:$E$396,3,0)</f>
        <v>A2</v>
      </c>
      <c r="N235" s="9">
        <f>VLOOKUP(M235,Sheet1!$B$2:$C$12,2,TRUE)</f>
        <v>9</v>
      </c>
      <c r="O235" s="1" t="str">
        <f>VLOOKUP($E235,'[4]Gui chi Quynh'!$C$11:$E$396,3,0)</f>
        <v>A3</v>
      </c>
      <c r="P235" s="9">
        <f>VLOOKUP(O235,Sheet1!$B$2:$C$12,2,TRUE)</f>
        <v>8</v>
      </c>
      <c r="Q235" s="1" t="str">
        <f>VLOOKUP($E235,'[5]Gui chi Quynh'!$C$11:$E$394,3,0)</f>
        <v>A3</v>
      </c>
      <c r="R235" s="9">
        <f>VLOOKUP(Q235,Sheet1!$B$2:$C$12,2,TRUE)</f>
        <v>8</v>
      </c>
      <c r="S235" s="1" t="str">
        <f>VLOOKUP($E235,'[6]Gui chi Quynh'!$C$11:$E$393,3,0)</f>
        <v>A3</v>
      </c>
      <c r="T235" s="9">
        <f>VLOOKUP(S235,Sheet1!$B$2:$C$12,2,TRUE)</f>
        <v>8</v>
      </c>
      <c r="U235" s="1" t="str">
        <f>VLOOKUP($E235,'[7]Gui chi Quynh'!$C$11:$E$392,3,0)</f>
        <v>A3</v>
      </c>
      <c r="V235" s="9">
        <f>VLOOKUP(U235,Sheet1!$B$2:$C$12,2,TRUE)</f>
        <v>8</v>
      </c>
      <c r="W235" s="1" t="str">
        <f>VLOOKUP($E235,'[8]Gui chi Quynh'!$C$11:$F$391,3,0)</f>
        <v>A3</v>
      </c>
      <c r="X235" s="9">
        <f>VLOOKUP(W235,Sheet1!$B$2:$C$12,2,TRUE)</f>
        <v>8</v>
      </c>
      <c r="Y235" s="1" t="str">
        <f>VLOOKUP($E235,'[9]Gui chi Quynh'!$C$11:$E$390,3,0)</f>
        <v>A3</v>
      </c>
      <c r="Z235" s="9">
        <f>VLOOKUP(Y235,Sheet1!$B$2:$C$12,2,TRUE)</f>
        <v>8</v>
      </c>
      <c r="AA235" s="1" t="str">
        <f>VLOOKUP($E235,'[10]Gui chi Quynh'!$C$11:$E$391,3,0)</f>
        <v>A2</v>
      </c>
      <c r="AB235" s="9">
        <f>VLOOKUP(AA235,Sheet1!$B$2:$C$12,2,TRUE)</f>
        <v>9</v>
      </c>
      <c r="AC235" s="241" t="str">
        <f>VLOOKUP(E235,Sheet2!$E$9:$AE$343,24,0)</f>
        <v>A3</v>
      </c>
      <c r="AD235" s="117">
        <f>VLOOKUP(AC235,Sheet1!$B$2:$C$12,2,TRUE)</f>
        <v>8</v>
      </c>
      <c r="AE235" s="241" t="str">
        <f>VLOOKUP(E235,Sheet2!$E$9:$AE$343,26,0)</f>
        <v>A4</v>
      </c>
      <c r="AF235" s="9">
        <f>VLOOKUP(AE235,Sheet1!$B$2:$C$12,2,TRUE)</f>
        <v>7</v>
      </c>
      <c r="AG235" s="169">
        <f t="shared" si="14"/>
        <v>7.916666666666667</v>
      </c>
      <c r="AH235" s="241" t="str">
        <f>VLOOKUP(E235,'CAC DV GUI'!$C$5:$AF$401,27,0)</f>
        <v>Tốt</v>
      </c>
      <c r="AI235" s="241" t="str">
        <f>VLOOKUP(E235,'CAC DV GUI'!$C$5:$AF$401,28,0)</f>
        <v>Tốt</v>
      </c>
      <c r="AJ235" s="241">
        <f>VLOOKUP(E235,'CAC DV GUI'!$C$5:$AF$401,29,0)</f>
        <v>0</v>
      </c>
      <c r="AK235" s="117"/>
      <c r="AL235" s="117"/>
      <c r="AM235" s="117" t="str">
        <f t="shared" si="16"/>
        <v>Tốt</v>
      </c>
      <c r="AN235" s="117"/>
      <c r="AO235" s="556"/>
    </row>
    <row r="236" spans="1:41" s="2" customFormat="1" ht="24.95" customHeight="1" x14ac:dyDescent="0.25">
      <c r="A236" s="41">
        <f>IF(E236="","",SUBTOTAL(3,$E$8:E236))</f>
        <v>229</v>
      </c>
      <c r="B236" s="41">
        <f>COUNTIF($F$8:F236,F236)</f>
        <v>1</v>
      </c>
      <c r="C236" s="43" t="s">
        <v>649</v>
      </c>
      <c r="D236" s="29" t="s">
        <v>140</v>
      </c>
      <c r="E236" s="44" t="s">
        <v>522</v>
      </c>
      <c r="F236" s="651" t="s">
        <v>1012</v>
      </c>
      <c r="G236" s="652" t="s">
        <v>1013</v>
      </c>
      <c r="H236" s="58" t="s">
        <v>643</v>
      </c>
      <c r="I236" s="1" t="str">
        <f>VLOOKUP($E236,'[1]Gui chi Quynh'!$C$11:$E$397,3,0)</f>
        <v>A1</v>
      </c>
      <c r="J236" s="9">
        <f>VLOOKUP(I236,Sheet1!$B$2:$C$12,2,TRUE)</f>
        <v>10</v>
      </c>
      <c r="K236" s="1" t="str">
        <f>VLOOKUP($E236,'[2]Gui chi Quynh'!$C$11:$E$397,3,0)</f>
        <v>A1</v>
      </c>
      <c r="L236" s="9">
        <f>VLOOKUP(K236,Sheet1!$B$2:$C$12,2,TRUE)</f>
        <v>10</v>
      </c>
      <c r="M236" s="1" t="str">
        <f>VLOOKUP($E236,'[3]Gui chi Quynh'!$C$11:$E$396,3,0)</f>
        <v>A1</v>
      </c>
      <c r="N236" s="9">
        <f>VLOOKUP(M236,Sheet1!$B$2:$C$12,2,TRUE)</f>
        <v>10</v>
      </c>
      <c r="O236" s="1" t="str">
        <f>VLOOKUP($E236,'[4]Gui chi Quynh'!$C$11:$E$396,3,0)</f>
        <v>A1</v>
      </c>
      <c r="P236" s="9">
        <f>VLOOKUP(O236,Sheet1!$B$2:$C$12,2,TRUE)</f>
        <v>10</v>
      </c>
      <c r="Q236" s="1" t="str">
        <f>VLOOKUP($E236,'[5]Gui chi Quynh'!$C$11:$E$394,3,0)</f>
        <v>A1</v>
      </c>
      <c r="R236" s="9">
        <f>VLOOKUP(Q236,Sheet1!$B$2:$C$12,2,TRUE)</f>
        <v>10</v>
      </c>
      <c r="S236" s="1" t="str">
        <f>VLOOKUP($E236,'[6]Gui chi Quynh'!$C$11:$E$393,3,0)</f>
        <v>A1</v>
      </c>
      <c r="T236" s="9">
        <f>VLOOKUP(S236,Sheet1!$B$2:$C$12,2,TRUE)</f>
        <v>10</v>
      </c>
      <c r="U236" s="1" t="str">
        <f>VLOOKUP($E236,'[7]Gui chi Quynh'!$C$11:$E$392,3,0)</f>
        <v>A1</v>
      </c>
      <c r="V236" s="9">
        <f>VLOOKUP(U236,Sheet1!$B$2:$C$12,2,TRUE)</f>
        <v>10</v>
      </c>
      <c r="W236" s="1" t="str">
        <f>VLOOKUP($E236,'[8]Gui chi Quynh'!$C$11:$F$391,3,0)</f>
        <v>A1</v>
      </c>
      <c r="X236" s="9">
        <f>VLOOKUP(W236,Sheet1!$B$2:$C$12,2,TRUE)</f>
        <v>10</v>
      </c>
      <c r="Y236" s="1" t="str">
        <f>VLOOKUP($E236,'[9]Gui chi Quynh'!$C$11:$E$390,3,0)</f>
        <v>A1</v>
      </c>
      <c r="Z236" s="9">
        <f>VLOOKUP(Y236,Sheet1!$B$2:$C$12,2,TRUE)</f>
        <v>10</v>
      </c>
      <c r="AA236" s="1" t="str">
        <f>VLOOKUP($E236,'[10]Gui chi Quynh'!$C$11:$E$391,3,0)</f>
        <v>A1</v>
      </c>
      <c r="AB236" s="9">
        <f>VLOOKUP(AA236,Sheet1!$B$2:$C$12,2,TRUE)</f>
        <v>10</v>
      </c>
      <c r="AC236" s="241" t="str">
        <f>VLOOKUP(E236,Sheet2!$E$9:$AE$343,24,0)</f>
        <v>A1</v>
      </c>
      <c r="AD236" s="117">
        <f>VLOOKUP(AC236,Sheet1!$B$2:$C$12,2,TRUE)</f>
        <v>10</v>
      </c>
      <c r="AE236" s="241" t="str">
        <f>VLOOKUP(E236,Sheet2!$E$9:$AE$343,26,0)</f>
        <v>A1</v>
      </c>
      <c r="AF236" s="9">
        <f>VLOOKUP(AE236,Sheet1!$B$2:$C$12,2,TRUE)</f>
        <v>10</v>
      </c>
      <c r="AG236" s="169">
        <f t="shared" si="14"/>
        <v>10</v>
      </c>
      <c r="AH236" s="241" t="str">
        <f>VLOOKUP(E236,'CAC DV GUI'!$C$5:$AF$401,27,0)</f>
        <v>Xuất sắc</v>
      </c>
      <c r="AI236" s="241" t="str">
        <f>VLOOKUP(E236,'CAC DV GUI'!$C$5:$AF$401,28,0)</f>
        <v>Xuất sắc</v>
      </c>
      <c r="AJ236" s="241">
        <f>VLOOKUP(E236,'CAC DV GUI'!$C$5:$AF$401,29,0)</f>
        <v>0</v>
      </c>
      <c r="AK236" s="117" t="s">
        <v>833</v>
      </c>
      <c r="AL236" s="117"/>
      <c r="AM236" s="117" t="s">
        <v>833</v>
      </c>
      <c r="AN236" s="117"/>
      <c r="AO236" s="556"/>
    </row>
    <row r="237" spans="1:41" s="2" customFormat="1" ht="24.95" customHeight="1" x14ac:dyDescent="0.25">
      <c r="A237" s="41">
        <f>IF(E237="","",SUBTOTAL(3,$E$8:E237))</f>
        <v>230</v>
      </c>
      <c r="B237" s="41">
        <f>COUNTIF($F$8:F237,F237)</f>
        <v>2</v>
      </c>
      <c r="C237" s="43" t="s">
        <v>649</v>
      </c>
      <c r="D237" s="29" t="s">
        <v>149</v>
      </c>
      <c r="E237" s="44" t="s">
        <v>524</v>
      </c>
      <c r="F237" s="653" t="s">
        <v>1012</v>
      </c>
      <c r="G237" s="652" t="s">
        <v>1013</v>
      </c>
      <c r="H237" s="105" t="s">
        <v>643</v>
      </c>
      <c r="I237" s="1" t="str">
        <f>VLOOKUP($E237,'[1]Gui chi Quynh'!$C$11:$E$397,3,0)</f>
        <v>A3</v>
      </c>
      <c r="J237" s="9">
        <f>VLOOKUP(I237,Sheet1!$B$2:$C$12,2,TRUE)</f>
        <v>8</v>
      </c>
      <c r="K237" s="1" t="str">
        <f>VLOOKUP($E237,'[2]Gui chi Quynh'!$C$11:$E$397,3,0)</f>
        <v>A3</v>
      </c>
      <c r="L237" s="9">
        <f>VLOOKUP(K237,Sheet1!$B$2:$C$12,2,TRUE)</f>
        <v>8</v>
      </c>
      <c r="M237" s="1" t="str">
        <f>VLOOKUP($E237,'[3]Gui chi Quynh'!$C$11:$E$396,3,0)</f>
        <v>A2</v>
      </c>
      <c r="N237" s="9">
        <f>VLOOKUP(M237,Sheet1!$B$2:$C$12,2,TRUE)</f>
        <v>9</v>
      </c>
      <c r="O237" s="1" t="str">
        <f>VLOOKUP($E237,'[4]Gui chi Quynh'!$C$11:$E$396,3,0)</f>
        <v>A1</v>
      </c>
      <c r="P237" s="9">
        <f>VLOOKUP(O237,Sheet1!$B$2:$C$12,2,TRUE)</f>
        <v>10</v>
      </c>
      <c r="Q237" s="1" t="str">
        <f>VLOOKUP($E237,'[5]Gui chi Quynh'!$C$11:$E$394,3,0)</f>
        <v>A1</v>
      </c>
      <c r="R237" s="9">
        <f>VLOOKUP(Q237,Sheet1!$B$2:$C$12,2,TRUE)</f>
        <v>10</v>
      </c>
      <c r="S237" s="1" t="str">
        <f>VLOOKUP($E237,'[6]Gui chi Quynh'!$C$11:$E$393,3,0)</f>
        <v>A1</v>
      </c>
      <c r="T237" s="9">
        <f>VLOOKUP(S237,Sheet1!$B$2:$C$12,2,TRUE)</f>
        <v>10</v>
      </c>
      <c r="U237" s="1" t="str">
        <f>VLOOKUP($E237,'[7]Gui chi Quynh'!$C$11:$E$392,3,0)</f>
        <v>A2</v>
      </c>
      <c r="V237" s="9">
        <f>VLOOKUP(U237,Sheet1!$B$2:$C$12,2,TRUE)</f>
        <v>9</v>
      </c>
      <c r="W237" s="1" t="str">
        <f>VLOOKUP($E237,'[8]Gui chi Quynh'!$C$11:$F$391,3,0)</f>
        <v>A1</v>
      </c>
      <c r="X237" s="9">
        <f>VLOOKUP(W237,Sheet1!$B$2:$C$12,2,TRUE)</f>
        <v>10</v>
      </c>
      <c r="Y237" s="1" t="str">
        <f>VLOOKUP($E237,'[9]Gui chi Quynh'!$C$11:$E$390,3,0)</f>
        <v>A1</v>
      </c>
      <c r="Z237" s="9">
        <f>VLOOKUP(Y237,Sheet1!$B$2:$C$12,2,TRUE)</f>
        <v>10</v>
      </c>
      <c r="AA237" s="1" t="str">
        <f>VLOOKUP($E237,'[10]Gui chi Quynh'!$C$11:$E$391,3,0)</f>
        <v>A3</v>
      </c>
      <c r="AB237" s="9">
        <f>VLOOKUP(AA237,Sheet1!$B$2:$C$12,2,TRUE)</f>
        <v>8</v>
      </c>
      <c r="AC237" s="241" t="str">
        <f>VLOOKUP(E237,Sheet2!$E$9:$AE$343,24,0)</f>
        <v>A3</v>
      </c>
      <c r="AD237" s="117">
        <f>VLOOKUP(AC237,Sheet1!$B$2:$C$12,2,TRUE)</f>
        <v>8</v>
      </c>
      <c r="AE237" s="241" t="str">
        <f>VLOOKUP(E237,Sheet2!$E$9:$AE$343,26,0)</f>
        <v>A3</v>
      </c>
      <c r="AF237" s="9">
        <f>VLOOKUP(AE237,Sheet1!$B$2:$C$12,2,TRUE)</f>
        <v>8</v>
      </c>
      <c r="AG237" s="169">
        <f t="shared" si="14"/>
        <v>9</v>
      </c>
      <c r="AH237" s="241" t="str">
        <f>VLOOKUP(E237,'CAC DV GUI'!$C$5:$AF$401,27,0)</f>
        <v>Tốt</v>
      </c>
      <c r="AI237" s="241" t="str">
        <f>VLOOKUP(E237,'CAC DV GUI'!$C$5:$AF$401,28,0)</f>
        <v>Xuất sắc</v>
      </c>
      <c r="AJ237" s="241">
        <f>VLOOKUP(E237,'CAC DV GUI'!$C$5:$AF$401,29,0)</f>
        <v>0</v>
      </c>
      <c r="AK237" s="117" t="s">
        <v>833</v>
      </c>
      <c r="AL237" s="117"/>
      <c r="AM237" s="117" t="s">
        <v>807</v>
      </c>
      <c r="AN237" s="117"/>
      <c r="AO237" s="556"/>
    </row>
    <row r="238" spans="1:41" s="2" customFormat="1" ht="24.95" customHeight="1" x14ac:dyDescent="0.25">
      <c r="A238" s="41">
        <f>IF(E238="","",SUBTOTAL(3,$E$8:E238))</f>
        <v>231</v>
      </c>
      <c r="B238" s="41">
        <f>COUNTIF($F$8:F238,F238)</f>
        <v>3</v>
      </c>
      <c r="C238" s="43" t="s">
        <v>649</v>
      </c>
      <c r="D238" s="29" t="s">
        <v>49</v>
      </c>
      <c r="E238" s="44" t="s">
        <v>523</v>
      </c>
      <c r="F238" s="653" t="s">
        <v>1012</v>
      </c>
      <c r="G238" s="652" t="s">
        <v>1013</v>
      </c>
      <c r="H238" s="105" t="s">
        <v>643</v>
      </c>
      <c r="I238" s="1" t="str">
        <f>VLOOKUP($E238,'[1]Gui chi Quynh'!$C$11:$E$397,3,0)</f>
        <v>A3</v>
      </c>
      <c r="J238" s="9">
        <f>VLOOKUP(I238,Sheet1!$B$2:$C$12,2,TRUE)</f>
        <v>8</v>
      </c>
      <c r="K238" s="1" t="str">
        <f>VLOOKUP($E238,'[2]Gui chi Quynh'!$C$11:$E$397,3,0)</f>
        <v>A3</v>
      </c>
      <c r="L238" s="9">
        <f>VLOOKUP(K238,Sheet1!$B$2:$C$12,2,TRUE)</f>
        <v>8</v>
      </c>
      <c r="M238" s="1" t="str">
        <f>VLOOKUP($E238,'[3]Gui chi Quynh'!$C$11:$E$396,3,0)</f>
        <v>A2</v>
      </c>
      <c r="N238" s="9">
        <f>VLOOKUP(M238,Sheet1!$B$2:$C$12,2,TRUE)</f>
        <v>9</v>
      </c>
      <c r="O238" s="1" t="str">
        <f>VLOOKUP($E238,'[4]Gui chi Quynh'!$C$11:$E$396,3,0)</f>
        <v>A1</v>
      </c>
      <c r="P238" s="9">
        <f>VLOOKUP(O238,Sheet1!$B$2:$C$12,2,TRUE)</f>
        <v>10</v>
      </c>
      <c r="Q238" s="1" t="str">
        <f>VLOOKUP($E238,'[5]Gui chi Quynh'!$C$11:$E$394,3,0)</f>
        <v>A1</v>
      </c>
      <c r="R238" s="9">
        <f>VLOOKUP(Q238,Sheet1!$B$2:$C$12,2,TRUE)</f>
        <v>10</v>
      </c>
      <c r="S238" s="1" t="str">
        <f>VLOOKUP($E238,'[6]Gui chi Quynh'!$C$11:$E$393,3,0)</f>
        <v>A1</v>
      </c>
      <c r="T238" s="9">
        <f>VLOOKUP(S238,Sheet1!$B$2:$C$12,2,TRUE)</f>
        <v>10</v>
      </c>
      <c r="U238" s="1" t="str">
        <f>VLOOKUP($E238,'[7]Gui chi Quynh'!$C$11:$E$392,3,0)</f>
        <v>A1</v>
      </c>
      <c r="V238" s="9">
        <f>VLOOKUP(U238,Sheet1!$B$2:$C$12,2,TRUE)</f>
        <v>10</v>
      </c>
      <c r="W238" s="1" t="str">
        <f>VLOOKUP($E238,'[8]Gui chi Quynh'!$C$11:$F$391,3,0)</f>
        <v>A1</v>
      </c>
      <c r="X238" s="9">
        <f>VLOOKUP(W238,Sheet1!$B$2:$C$12,2,TRUE)</f>
        <v>10</v>
      </c>
      <c r="Y238" s="1" t="str">
        <f>VLOOKUP($E238,'[9]Gui chi Quynh'!$C$11:$E$390,3,0)</f>
        <v>A1</v>
      </c>
      <c r="Z238" s="9">
        <f>VLOOKUP(Y238,Sheet1!$B$2:$C$12,2,TRUE)</f>
        <v>10</v>
      </c>
      <c r="AA238" s="1" t="str">
        <f>VLOOKUP($E238,'[10]Gui chi Quynh'!$C$11:$E$391,3,0)</f>
        <v>A3</v>
      </c>
      <c r="AB238" s="9">
        <f>VLOOKUP(AA238,Sheet1!$B$2:$C$12,2,TRUE)</f>
        <v>8</v>
      </c>
      <c r="AC238" s="241" t="str">
        <f>VLOOKUP(E238,Sheet2!$E$9:$AE$343,24,0)</f>
        <v>A3</v>
      </c>
      <c r="AD238" s="117">
        <f>VLOOKUP(AC238,Sheet1!$B$2:$C$12,2,TRUE)</f>
        <v>8</v>
      </c>
      <c r="AE238" s="241" t="str">
        <f>VLOOKUP(E238,Sheet2!$E$9:$AE$343,26,0)</f>
        <v>A1</v>
      </c>
      <c r="AF238" s="9">
        <f>VLOOKUP(AE238,Sheet1!$B$2:$C$12,2,TRUE)</f>
        <v>10</v>
      </c>
      <c r="AG238" s="169">
        <f t="shared" si="14"/>
        <v>9.25</v>
      </c>
      <c r="AH238" s="241" t="str">
        <f>VLOOKUP(E238,'CAC DV GUI'!$C$5:$AF$401,27,0)</f>
        <v>Xuất sắc</v>
      </c>
      <c r="AI238" s="241" t="str">
        <f>VLOOKUP(E238,'CAC DV GUI'!$C$5:$AF$401,28,0)</f>
        <v>Xuất sắc</v>
      </c>
      <c r="AJ238" s="241">
        <f>VLOOKUP(E238,'CAC DV GUI'!$C$5:$AF$401,29,0)</f>
        <v>0</v>
      </c>
      <c r="AK238" s="117" t="s">
        <v>833</v>
      </c>
      <c r="AL238" s="117"/>
      <c r="AM238" s="117" t="s">
        <v>807</v>
      </c>
      <c r="AN238" s="117"/>
      <c r="AO238" s="556"/>
    </row>
    <row r="239" spans="1:41" s="2" customFormat="1" ht="24.95" customHeight="1" x14ac:dyDescent="0.25">
      <c r="A239" s="41">
        <f>IF(E239="","",SUBTOTAL(3,$E$8:E239))</f>
        <v>232</v>
      </c>
      <c r="B239" s="41">
        <f>COUNTIF($F$8:F239,F239)</f>
        <v>4</v>
      </c>
      <c r="C239" s="43" t="s">
        <v>649</v>
      </c>
      <c r="D239" s="29" t="s">
        <v>158</v>
      </c>
      <c r="E239" s="44" t="s">
        <v>545</v>
      </c>
      <c r="F239" s="653" t="s">
        <v>1012</v>
      </c>
      <c r="G239" s="55" t="s">
        <v>1014</v>
      </c>
      <c r="H239" s="13" t="s">
        <v>643</v>
      </c>
      <c r="I239" s="1" t="str">
        <f>VLOOKUP($E239,'[1]Gui chi Quynh'!$C$11:$E$397,3,0)</f>
        <v>A3</v>
      </c>
      <c r="J239" s="9">
        <f>VLOOKUP(I239,Sheet1!$B$2:$C$12,2,TRUE)</f>
        <v>8</v>
      </c>
      <c r="K239" s="1" t="s">
        <v>304</v>
      </c>
      <c r="L239" s="9">
        <f>VLOOKUP(K239,Sheet1!$B$2:$C$12,2,TRUE)</f>
        <v>7</v>
      </c>
      <c r="M239" s="1" t="str">
        <f>VLOOKUP($E239,'[3]Gui chi Quynh'!$C$11:$E$396,3,0)</f>
        <v>A1</v>
      </c>
      <c r="N239" s="9">
        <f>VLOOKUP(M239,Sheet1!$B$2:$C$12,2,TRUE)</f>
        <v>10</v>
      </c>
      <c r="O239" s="1" t="str">
        <f>VLOOKUP($E239,'[4]Gui chi Quynh'!$C$11:$E$396,3,0)</f>
        <v>A1</v>
      </c>
      <c r="P239" s="9">
        <f>VLOOKUP(O239,Sheet1!$B$2:$C$12,2,TRUE)</f>
        <v>10</v>
      </c>
      <c r="Q239" s="1" t="str">
        <f>VLOOKUP($E239,'[5]Gui chi Quynh'!$C$11:$E$394,3,0)</f>
        <v>A1</v>
      </c>
      <c r="R239" s="9">
        <f>VLOOKUP(Q239,Sheet1!$B$2:$C$12,2,TRUE)</f>
        <v>10</v>
      </c>
      <c r="S239" s="1" t="str">
        <f>VLOOKUP($E239,'[6]Gui chi Quynh'!$C$11:$E$393,3,0)</f>
        <v>A1</v>
      </c>
      <c r="T239" s="9">
        <f>VLOOKUP(S239,Sheet1!$B$2:$C$12,2,TRUE)</f>
        <v>10</v>
      </c>
      <c r="U239" s="1" t="str">
        <f>VLOOKUP($E239,'[7]Gui chi Quynh'!$C$11:$E$392,3,0)</f>
        <v>A1</v>
      </c>
      <c r="V239" s="9">
        <f>VLOOKUP(U239,Sheet1!$B$2:$C$12,2,TRUE)</f>
        <v>10</v>
      </c>
      <c r="W239" s="1" t="str">
        <f>VLOOKUP($E239,'[8]Gui chi Quynh'!$C$11:$F$391,3,0)</f>
        <v>A1</v>
      </c>
      <c r="X239" s="9">
        <f>VLOOKUP(W239,Sheet1!$B$2:$C$12,2,TRUE)</f>
        <v>10</v>
      </c>
      <c r="Y239" s="1" t="str">
        <f>VLOOKUP($E239,'[9]Gui chi Quynh'!$C$11:$E$390,3,0)</f>
        <v>A1</v>
      </c>
      <c r="Z239" s="9">
        <f>VLOOKUP(Y239,Sheet1!$B$2:$C$12,2,TRUE)</f>
        <v>10</v>
      </c>
      <c r="AA239" s="1" t="str">
        <f>VLOOKUP($E239,'[10]Gui chi Quynh'!$C$11:$E$391,3,0)</f>
        <v>A1</v>
      </c>
      <c r="AB239" s="9">
        <f>VLOOKUP(AA239,Sheet1!$B$2:$C$12,2,TRUE)</f>
        <v>10</v>
      </c>
      <c r="AC239" s="241" t="str">
        <f>VLOOKUP(E239,Sheet2!$E$9:$AE$343,24,0)</f>
        <v>A3</v>
      </c>
      <c r="AD239" s="117">
        <f>VLOOKUP(AC239,Sheet1!$B$2:$C$12,2,TRUE)</f>
        <v>8</v>
      </c>
      <c r="AE239" s="241" t="str">
        <f>VLOOKUP(E239,Sheet2!$E$9:$AE$343,26,0)</f>
        <v>A3</v>
      </c>
      <c r="AF239" s="9">
        <f>VLOOKUP(AE239,Sheet1!$B$2:$C$12,2,TRUE)</f>
        <v>8</v>
      </c>
      <c r="AG239" s="169">
        <f t="shared" si="14"/>
        <v>9.25</v>
      </c>
      <c r="AH239" s="241" t="str">
        <f>VLOOKUP(E239,'CAC DV GUI'!$C$5:$AF$401,27,0)</f>
        <v>Xuất sắc</v>
      </c>
      <c r="AI239" s="241" t="str">
        <f>VLOOKUP(E239,'CAC DV GUI'!$C$5:$AF$401,28,0)</f>
        <v>Xuất sắc</v>
      </c>
      <c r="AJ239" s="241">
        <f>VLOOKUP(E239,'CAC DV GUI'!$C$5:$AF$401,29,0)</f>
        <v>0</v>
      </c>
      <c r="AK239" s="117"/>
      <c r="AL239" s="117"/>
      <c r="AM239" s="117" t="str">
        <f t="shared" ref="AM239:AM265" si="17">AI239</f>
        <v>Xuất sắc</v>
      </c>
      <c r="AN239" s="117"/>
      <c r="AO239" s="556"/>
    </row>
    <row r="240" spans="1:41" s="2" customFormat="1" ht="24.95" customHeight="1" x14ac:dyDescent="0.25">
      <c r="A240" s="41">
        <f>IF(E240="","",SUBTOTAL(3,$E$8:E240))</f>
        <v>233</v>
      </c>
      <c r="B240" s="41">
        <f>COUNTIF($F$8:F240,F240)</f>
        <v>5</v>
      </c>
      <c r="C240" s="41" t="s">
        <v>649</v>
      </c>
      <c r="D240" s="29" t="s">
        <v>662</v>
      </c>
      <c r="E240" s="94" t="s">
        <v>663</v>
      </c>
      <c r="F240" s="653" t="s">
        <v>1012</v>
      </c>
      <c r="G240" s="55" t="s">
        <v>1014</v>
      </c>
      <c r="H240" s="37" t="s">
        <v>643</v>
      </c>
      <c r="I240" s="1" t="str">
        <f>VLOOKUP($E240,'[1]Gui chi Quynh'!$C$11:$E$397,3,0)</f>
        <v>A3</v>
      </c>
      <c r="J240" s="9">
        <f>VLOOKUP(I240,Sheet1!$B$2:$C$12,2,TRUE)</f>
        <v>8</v>
      </c>
      <c r="K240" s="1" t="s">
        <v>304</v>
      </c>
      <c r="L240" s="9">
        <f>VLOOKUP(K240,Sheet1!$B$2:$C$12,2,TRUE)</f>
        <v>7</v>
      </c>
      <c r="M240" s="1" t="str">
        <f>VLOOKUP($E240,'[3]Gui chi Quynh'!$C$11:$E$396,3,0)</f>
        <v>A3</v>
      </c>
      <c r="N240" s="9">
        <f>VLOOKUP(M240,Sheet1!$B$2:$C$12,2,TRUE)</f>
        <v>8</v>
      </c>
      <c r="O240" s="1" t="str">
        <f>VLOOKUP($E240,'[4]Gui chi Quynh'!$C$11:$E$396,3,0)</f>
        <v>A3</v>
      </c>
      <c r="P240" s="9">
        <f>VLOOKUP(O240,Sheet1!$B$2:$C$12,2,TRUE)</f>
        <v>8</v>
      </c>
      <c r="Q240" s="1" t="str">
        <f>VLOOKUP($E240,'[5]Gui chi Quynh'!$C$11:$E$394,3,0)</f>
        <v>A3</v>
      </c>
      <c r="R240" s="9">
        <f>VLOOKUP(Q240,Sheet1!$B$2:$C$12,2,TRUE)</f>
        <v>8</v>
      </c>
      <c r="S240" s="1" t="str">
        <f>VLOOKUP($E240,'[6]Gui chi Quynh'!$C$11:$E$393,3,0)</f>
        <v>A1</v>
      </c>
      <c r="T240" s="9">
        <f>VLOOKUP(S240,Sheet1!$B$2:$C$12,2,TRUE)</f>
        <v>10</v>
      </c>
      <c r="U240" s="1" t="str">
        <f>VLOOKUP($E240,'[7]Gui chi Quynh'!$C$11:$E$392,3,0)</f>
        <v>A3</v>
      </c>
      <c r="V240" s="9">
        <f>VLOOKUP(U240,Sheet1!$B$2:$C$12,2,TRUE)</f>
        <v>8</v>
      </c>
      <c r="W240" s="1" t="str">
        <f>VLOOKUP($E240,'[8]Gui chi Quynh'!$C$11:$F$391,3,0)</f>
        <v>A3</v>
      </c>
      <c r="X240" s="9">
        <f>VLOOKUP(W240,Sheet1!$B$2:$C$12,2,TRUE)</f>
        <v>8</v>
      </c>
      <c r="Y240" s="1" t="str">
        <f>VLOOKUP($E240,'[9]Gui chi Quynh'!$C$11:$E$390,3,0)</f>
        <v>A3</v>
      </c>
      <c r="Z240" s="9">
        <f>VLOOKUP(Y240,Sheet1!$B$2:$C$12,2,TRUE)</f>
        <v>8</v>
      </c>
      <c r="AA240" s="1" t="str">
        <f>VLOOKUP($E240,'[10]Gui chi Quynh'!$C$11:$E$391,3,0)</f>
        <v>A1</v>
      </c>
      <c r="AB240" s="9">
        <f>VLOOKUP(AA240,Sheet1!$B$2:$C$12,2,TRUE)</f>
        <v>10</v>
      </c>
      <c r="AC240" s="241" t="str">
        <f>VLOOKUP(E240,Sheet2!$E$9:$AE$343,24,0)</f>
        <v>A4</v>
      </c>
      <c r="AD240" s="117">
        <f>VLOOKUP(AC240,Sheet1!$B$2:$C$12,2,TRUE)</f>
        <v>7</v>
      </c>
      <c r="AE240" s="241" t="str">
        <f>VLOOKUP(E240,Sheet2!$E$9:$AE$343,26,0)</f>
        <v>A4</v>
      </c>
      <c r="AF240" s="9">
        <f>VLOOKUP(AE240,Sheet1!$B$2:$C$12,2,TRUE)</f>
        <v>7</v>
      </c>
      <c r="AG240" s="169">
        <f t="shared" si="14"/>
        <v>8.0833333333333339</v>
      </c>
      <c r="AH240" s="241" t="str">
        <f>VLOOKUP(E240,'CAC DV GUI'!$C$5:$AF$401,27,0)</f>
        <v>Tốt</v>
      </c>
      <c r="AI240" s="241" t="str">
        <f>VLOOKUP(E240,'CAC DV GUI'!$C$5:$AF$401,28,0)</f>
        <v>Tốt</v>
      </c>
      <c r="AJ240" s="241">
        <f>VLOOKUP(E240,'CAC DV GUI'!$C$5:$AF$401,29,0)</f>
        <v>0</v>
      </c>
      <c r="AK240" s="117"/>
      <c r="AL240" s="117"/>
      <c r="AM240" s="117" t="str">
        <f t="shared" si="17"/>
        <v>Tốt</v>
      </c>
      <c r="AN240" s="117"/>
      <c r="AO240" s="557"/>
    </row>
    <row r="241" spans="1:41" s="2" customFormat="1" ht="24.95" customHeight="1" x14ac:dyDescent="0.25">
      <c r="A241" s="41">
        <f>IF(E241="","",SUBTOTAL(3,$E$8:E241))</f>
        <v>234</v>
      </c>
      <c r="B241" s="41">
        <f>COUNTIF($F$8:F241,F241)</f>
        <v>6</v>
      </c>
      <c r="C241" s="43" t="s">
        <v>649</v>
      </c>
      <c r="D241" s="29" t="s">
        <v>135</v>
      </c>
      <c r="E241" s="44" t="s">
        <v>526</v>
      </c>
      <c r="F241" s="653" t="s">
        <v>1012</v>
      </c>
      <c r="G241" s="55" t="s">
        <v>1014</v>
      </c>
      <c r="H241" s="13" t="s">
        <v>643</v>
      </c>
      <c r="I241" s="1" t="str">
        <f>VLOOKUP($E241,'[1]Gui chi Quynh'!$C$11:$E$397,3,0)</f>
        <v>A3</v>
      </c>
      <c r="J241" s="9">
        <f>VLOOKUP(I241,Sheet1!$B$2:$C$12,2,TRUE)</f>
        <v>8</v>
      </c>
      <c r="K241" s="1" t="s">
        <v>304</v>
      </c>
      <c r="L241" s="9">
        <f>VLOOKUP(K241,Sheet1!$B$2:$C$12,2,TRUE)</f>
        <v>7</v>
      </c>
      <c r="M241" s="1" t="str">
        <f>VLOOKUP($E241,'[3]Gui chi Quynh'!$C$11:$E$396,3,0)</f>
        <v>A3</v>
      </c>
      <c r="N241" s="9">
        <f>VLOOKUP(M241,Sheet1!$B$2:$C$12,2,TRUE)</f>
        <v>8</v>
      </c>
      <c r="O241" s="1" t="str">
        <f>VLOOKUP($E241,'[4]Gui chi Quynh'!$C$11:$E$396,3,0)</f>
        <v>A4</v>
      </c>
      <c r="P241" s="9">
        <f>VLOOKUP(O241,Sheet1!$B$2:$C$12,2,TRUE)</f>
        <v>7</v>
      </c>
      <c r="Q241" s="1" t="str">
        <f>VLOOKUP($E241,'[5]Gui chi Quynh'!$C$11:$E$394,3,0)</f>
        <v>A3</v>
      </c>
      <c r="R241" s="9">
        <f>VLOOKUP(Q241,Sheet1!$B$2:$C$12,2,TRUE)</f>
        <v>8</v>
      </c>
      <c r="S241" s="1" t="str">
        <f>VLOOKUP($E241,'[6]Gui chi Quynh'!$C$11:$E$393,3,0)</f>
        <v>A4</v>
      </c>
      <c r="T241" s="9">
        <f>VLOOKUP(S241,Sheet1!$B$2:$C$12,2,TRUE)</f>
        <v>7</v>
      </c>
      <c r="U241" s="1" t="str">
        <f>VLOOKUP($E241,'[7]Gui chi Quynh'!$C$11:$E$392,3,0)</f>
        <v>A4</v>
      </c>
      <c r="V241" s="9">
        <f>VLOOKUP(U241,Sheet1!$B$2:$C$12,2,TRUE)</f>
        <v>7</v>
      </c>
      <c r="W241" s="1" t="str">
        <f>VLOOKUP($E241,'[8]Gui chi Quynh'!$C$11:$F$391,3,0)</f>
        <v>A3</v>
      </c>
      <c r="X241" s="9">
        <f>VLOOKUP(W241,Sheet1!$B$2:$C$12,2,TRUE)</f>
        <v>8</v>
      </c>
      <c r="Y241" s="1" t="str">
        <f>VLOOKUP($E241,'[9]Gui chi Quynh'!$C$11:$E$390,3,0)</f>
        <v>A3</v>
      </c>
      <c r="Z241" s="9">
        <f>VLOOKUP(Y241,Sheet1!$B$2:$C$12,2,TRUE)</f>
        <v>8</v>
      </c>
      <c r="AA241" s="1" t="str">
        <f>VLOOKUP($E241,'[10]Gui chi Quynh'!$C$11:$E$391,3,0)</f>
        <v>A3</v>
      </c>
      <c r="AB241" s="9">
        <f>VLOOKUP(AA241,Sheet1!$B$2:$C$12,2,TRUE)</f>
        <v>8</v>
      </c>
      <c r="AC241" s="241" t="str">
        <f>VLOOKUP(E241,Sheet2!$E$9:$AE$343,24,0)</f>
        <v>A3</v>
      </c>
      <c r="AD241" s="117">
        <f>VLOOKUP(AC241,Sheet1!$B$2:$C$12,2,TRUE)</f>
        <v>8</v>
      </c>
      <c r="AE241" s="241" t="str">
        <f>VLOOKUP(E241,Sheet2!$E$9:$AE$343,26,0)</f>
        <v>A4</v>
      </c>
      <c r="AF241" s="9">
        <f>VLOOKUP(AE241,Sheet1!$B$2:$C$12,2,TRUE)</f>
        <v>7</v>
      </c>
      <c r="AG241" s="169">
        <f t="shared" si="14"/>
        <v>7.583333333333333</v>
      </c>
      <c r="AH241" s="241" t="str">
        <f>VLOOKUP(E241,'CAC DV GUI'!$C$5:$AF$401,27,0)</f>
        <v>Tốt</v>
      </c>
      <c r="AI241" s="241" t="str">
        <f>VLOOKUP(E241,'CAC DV GUI'!$C$5:$AF$401,28,0)</f>
        <v>Tốt</v>
      </c>
      <c r="AJ241" s="241">
        <f>VLOOKUP(E241,'CAC DV GUI'!$C$5:$AF$401,29,0)</f>
        <v>0</v>
      </c>
      <c r="AK241" s="117"/>
      <c r="AL241" s="117"/>
      <c r="AM241" s="117" t="str">
        <f t="shared" si="17"/>
        <v>Tốt</v>
      </c>
      <c r="AN241" s="117"/>
      <c r="AO241" s="556"/>
    </row>
    <row r="242" spans="1:41" s="2" customFormat="1" ht="24.95" customHeight="1" x14ac:dyDescent="0.25">
      <c r="A242" s="41">
        <f>IF(E242="","",SUBTOTAL(3,$E$8:E242))</f>
        <v>235</v>
      </c>
      <c r="B242" s="41">
        <f>COUNTIF($F$8:F242,F242)</f>
        <v>7</v>
      </c>
      <c r="C242" s="43" t="s">
        <v>649</v>
      </c>
      <c r="D242" s="29" t="s">
        <v>243</v>
      </c>
      <c r="E242" s="44" t="s">
        <v>548</v>
      </c>
      <c r="F242" s="653" t="s">
        <v>1012</v>
      </c>
      <c r="G242" s="55" t="s">
        <v>1014</v>
      </c>
      <c r="H242" s="13" t="s">
        <v>643</v>
      </c>
      <c r="I242" s="1" t="str">
        <f>VLOOKUP($E242,'[1]Gui chi Quynh'!$C$11:$E$397,3,0)</f>
        <v>A3</v>
      </c>
      <c r="J242" s="9">
        <f>VLOOKUP(I242,Sheet1!$B$2:$C$12,2,TRUE)</f>
        <v>8</v>
      </c>
      <c r="K242" s="1" t="s">
        <v>304</v>
      </c>
      <c r="L242" s="9">
        <f>VLOOKUP(K242,Sheet1!$B$2:$C$12,2,TRUE)</f>
        <v>7</v>
      </c>
      <c r="M242" s="1" t="str">
        <f>VLOOKUP($E242,'[3]Gui chi Quynh'!$C$11:$E$396,3,0)</f>
        <v>A2</v>
      </c>
      <c r="N242" s="9">
        <f>VLOOKUP(M242,Sheet1!$B$2:$C$12,2,TRUE)</f>
        <v>9</v>
      </c>
      <c r="O242" s="1" t="str">
        <f>VLOOKUP($E242,'[4]Gui chi Quynh'!$C$11:$E$396,3,0)</f>
        <v>A1</v>
      </c>
      <c r="P242" s="9">
        <f>VLOOKUP(O242,Sheet1!$B$2:$C$12,2,TRUE)</f>
        <v>10</v>
      </c>
      <c r="Q242" s="1" t="str">
        <f>VLOOKUP($E242,'[5]Gui chi Quynh'!$C$11:$E$394,3,0)</f>
        <v>A1</v>
      </c>
      <c r="R242" s="9">
        <f>VLOOKUP(Q242,Sheet1!$B$2:$C$12,2,TRUE)</f>
        <v>10</v>
      </c>
      <c r="S242" s="1" t="str">
        <f>VLOOKUP($E242,'[6]Gui chi Quynh'!$C$11:$E$393,3,0)</f>
        <v>A1</v>
      </c>
      <c r="T242" s="9">
        <f>VLOOKUP(S242,Sheet1!$B$2:$C$12,2,TRUE)</f>
        <v>10</v>
      </c>
      <c r="U242" s="1" t="str">
        <f>VLOOKUP($E242,'[7]Gui chi Quynh'!$C$11:$E$392,3,0)</f>
        <v>A1</v>
      </c>
      <c r="V242" s="9">
        <f>VLOOKUP(U242,Sheet1!$B$2:$C$12,2,TRUE)</f>
        <v>10</v>
      </c>
      <c r="W242" s="1" t="str">
        <f>VLOOKUP($E242,'[8]Gui chi Quynh'!$C$11:$F$391,3,0)</f>
        <v>A1</v>
      </c>
      <c r="X242" s="9">
        <f>VLOOKUP(W242,Sheet1!$B$2:$C$12,2,TRUE)</f>
        <v>10</v>
      </c>
      <c r="Y242" s="1" t="str">
        <f>VLOOKUP($E242,'[9]Gui chi Quynh'!$C$11:$E$390,3,0)</f>
        <v>A1</v>
      </c>
      <c r="Z242" s="9">
        <f>VLOOKUP(Y242,Sheet1!$B$2:$C$12,2,TRUE)</f>
        <v>10</v>
      </c>
      <c r="AA242" s="1" t="str">
        <f>VLOOKUP($E242,'[10]Gui chi Quynh'!$C$11:$E$391,3,0)</f>
        <v>A1</v>
      </c>
      <c r="AB242" s="9">
        <f>VLOOKUP(AA242,Sheet1!$B$2:$C$12,2,TRUE)</f>
        <v>10</v>
      </c>
      <c r="AC242" s="241" t="str">
        <f>VLOOKUP(E242,Sheet2!$E$9:$AE$343,24,0)</f>
        <v>A2</v>
      </c>
      <c r="AD242" s="117">
        <f>VLOOKUP(AC242,Sheet1!$B$2:$C$12,2,TRUE)</f>
        <v>9</v>
      </c>
      <c r="AE242" s="241" t="str">
        <f>VLOOKUP(E242,Sheet2!$E$9:$AE$343,26,0)</f>
        <v>A1</v>
      </c>
      <c r="AF242" s="9">
        <f>VLOOKUP(AE242,Sheet1!$B$2:$C$12,2,TRUE)</f>
        <v>10</v>
      </c>
      <c r="AG242" s="169">
        <f t="shared" si="14"/>
        <v>9.4166666666666661</v>
      </c>
      <c r="AH242" s="241" t="str">
        <f>VLOOKUP(E242,'CAC DV GUI'!$C$5:$AF$401,27,0)</f>
        <v>Xuất sắc</v>
      </c>
      <c r="AI242" s="241" t="str">
        <f>VLOOKUP(E242,'CAC DV GUI'!$C$5:$AF$401,28,0)</f>
        <v>Xuất sắc</v>
      </c>
      <c r="AJ242" s="241">
        <f>VLOOKUP(E242,'CAC DV GUI'!$C$5:$AF$401,29,0)</f>
        <v>0</v>
      </c>
      <c r="AK242" s="117"/>
      <c r="AL242" s="117"/>
      <c r="AM242" s="117" t="str">
        <f t="shared" si="17"/>
        <v>Xuất sắc</v>
      </c>
      <c r="AN242" s="117"/>
      <c r="AO242" s="556"/>
    </row>
    <row r="243" spans="1:41" s="2" customFormat="1" ht="24.95" customHeight="1" x14ac:dyDescent="0.25">
      <c r="A243" s="41">
        <f>IF(E243="","",SUBTOTAL(3,$E$8:E243))</f>
        <v>236</v>
      </c>
      <c r="B243" s="41">
        <f>COUNTIF($F$8:F243,F243)</f>
        <v>8</v>
      </c>
      <c r="C243" s="43" t="s">
        <v>648</v>
      </c>
      <c r="D243" s="29" t="s">
        <v>137</v>
      </c>
      <c r="E243" s="44" t="s">
        <v>527</v>
      </c>
      <c r="F243" s="653" t="s">
        <v>1012</v>
      </c>
      <c r="G243" s="55" t="s">
        <v>1014</v>
      </c>
      <c r="H243" s="13" t="s">
        <v>643</v>
      </c>
      <c r="I243" s="1" t="str">
        <f>VLOOKUP($E243,'[1]Gui chi Quynh'!$C$11:$E$397,3,0)</f>
        <v>A3</v>
      </c>
      <c r="J243" s="9">
        <f>VLOOKUP(I243,Sheet1!$B$2:$C$12,2,TRUE)</f>
        <v>8</v>
      </c>
      <c r="K243" s="1" t="s">
        <v>304</v>
      </c>
      <c r="L243" s="9">
        <f>VLOOKUP(K243,Sheet1!$B$2:$C$12,2,TRUE)</f>
        <v>7</v>
      </c>
      <c r="M243" s="1" t="str">
        <f>VLOOKUP($E243,'[3]Gui chi Quynh'!$C$11:$E$396,3,0)</f>
        <v>A3</v>
      </c>
      <c r="N243" s="9">
        <f>VLOOKUP(M243,Sheet1!$B$2:$C$12,2,TRUE)</f>
        <v>8</v>
      </c>
      <c r="O243" s="1" t="str">
        <f>VLOOKUP($E243,'[4]Gui chi Quynh'!$C$11:$E$396,3,0)</f>
        <v>A3</v>
      </c>
      <c r="P243" s="9">
        <f>VLOOKUP(O243,Sheet1!$B$2:$C$12,2,TRUE)</f>
        <v>8</v>
      </c>
      <c r="Q243" s="1" t="str">
        <f>VLOOKUP($E243,'[5]Gui chi Quynh'!$C$11:$E$394,3,0)</f>
        <v>A3</v>
      </c>
      <c r="R243" s="9">
        <f>VLOOKUP(Q243,Sheet1!$B$2:$C$12,2,TRUE)</f>
        <v>8</v>
      </c>
      <c r="S243" s="1" t="str">
        <f>VLOOKUP($E243,'[6]Gui chi Quynh'!$C$11:$E$393,3,0)</f>
        <v>A4</v>
      </c>
      <c r="T243" s="9">
        <f>VLOOKUP(S243,Sheet1!$B$2:$C$12,2,TRUE)</f>
        <v>7</v>
      </c>
      <c r="U243" s="1" t="str">
        <f>VLOOKUP($E243,'[7]Gui chi Quynh'!$C$11:$E$392,3,0)</f>
        <v>A3</v>
      </c>
      <c r="V243" s="9">
        <f>VLOOKUP(U243,Sheet1!$B$2:$C$12,2,TRUE)</f>
        <v>8</v>
      </c>
      <c r="W243" s="1" t="str">
        <f>VLOOKUP($E243,'[8]Gui chi Quynh'!$C$11:$F$391,3,0)</f>
        <v>A1</v>
      </c>
      <c r="X243" s="9">
        <f>VLOOKUP(W243,Sheet1!$B$2:$C$12,2,TRUE)</f>
        <v>10</v>
      </c>
      <c r="Y243" s="1" t="str">
        <f>VLOOKUP($E243,'[9]Gui chi Quynh'!$C$11:$E$390,3,0)</f>
        <v>A3</v>
      </c>
      <c r="Z243" s="9">
        <f>VLOOKUP(Y243,Sheet1!$B$2:$C$12,2,TRUE)</f>
        <v>8</v>
      </c>
      <c r="AA243" s="1" t="str">
        <f>VLOOKUP($E243,'[10]Gui chi Quynh'!$C$11:$E$391,3,0)</f>
        <v>A3</v>
      </c>
      <c r="AB243" s="9">
        <f>VLOOKUP(AA243,Sheet1!$B$2:$C$12,2,TRUE)</f>
        <v>8</v>
      </c>
      <c r="AC243" s="241" t="str">
        <f>VLOOKUP(E243,Sheet2!$E$9:$AE$343,24,0)</f>
        <v>A3</v>
      </c>
      <c r="AD243" s="117">
        <f>VLOOKUP(AC243,Sheet1!$B$2:$C$12,2,TRUE)</f>
        <v>8</v>
      </c>
      <c r="AE243" s="241" t="str">
        <f>VLOOKUP(E243,Sheet2!$E$9:$AE$343,26,0)</f>
        <v>A3</v>
      </c>
      <c r="AF243" s="9">
        <f>VLOOKUP(AE243,Sheet1!$B$2:$C$12,2,TRUE)</f>
        <v>8</v>
      </c>
      <c r="AG243" s="169">
        <f t="shared" si="14"/>
        <v>8</v>
      </c>
      <c r="AH243" s="241" t="str">
        <f>VLOOKUP(E243,'CAC DV GUI'!$C$5:$AF$401,27,0)</f>
        <v>Tốt</v>
      </c>
      <c r="AI243" s="241" t="str">
        <f>VLOOKUP(E243,'CAC DV GUI'!$C$5:$AF$401,28,0)</f>
        <v>Tốt</v>
      </c>
      <c r="AJ243" s="241">
        <f>VLOOKUP(E243,'CAC DV GUI'!$C$5:$AF$401,29,0)</f>
        <v>0</v>
      </c>
      <c r="AK243" s="117"/>
      <c r="AL243" s="117"/>
      <c r="AM243" s="117" t="str">
        <f t="shared" si="17"/>
        <v>Tốt</v>
      </c>
      <c r="AN243" s="117"/>
      <c r="AO243" s="556"/>
    </row>
    <row r="244" spans="1:41" s="2" customFormat="1" ht="24.95" customHeight="1" x14ac:dyDescent="0.25">
      <c r="A244" s="41">
        <f>IF(E244="","",SUBTOTAL(3,$E$8:E244))</f>
        <v>237</v>
      </c>
      <c r="B244" s="41">
        <f>COUNTIF($F$8:F244,F244)</f>
        <v>9</v>
      </c>
      <c r="C244" s="43" t="s">
        <v>649</v>
      </c>
      <c r="D244" s="29" t="s">
        <v>138</v>
      </c>
      <c r="E244" s="44" t="s">
        <v>528</v>
      </c>
      <c r="F244" s="653" t="s">
        <v>1012</v>
      </c>
      <c r="G244" s="55" t="s">
        <v>1014</v>
      </c>
      <c r="H244" s="13" t="s">
        <v>643</v>
      </c>
      <c r="I244" s="1" t="str">
        <f>VLOOKUP($E244,'[1]Gui chi Quynh'!$C$11:$E$397,3,0)</f>
        <v>A3</v>
      </c>
      <c r="J244" s="9">
        <f>VLOOKUP(I244,Sheet1!$B$2:$C$12,2,TRUE)</f>
        <v>8</v>
      </c>
      <c r="K244" s="1" t="s">
        <v>304</v>
      </c>
      <c r="L244" s="9">
        <f>VLOOKUP(K244,Sheet1!$B$2:$C$12,2,TRUE)</f>
        <v>7</v>
      </c>
      <c r="M244" s="1" t="str">
        <f>VLOOKUP($E244,'[3]Gui chi Quynh'!$C$11:$E$396,3,0)</f>
        <v>A4</v>
      </c>
      <c r="N244" s="9">
        <f>VLOOKUP(M244,Sheet1!$B$2:$C$12,2,TRUE)</f>
        <v>7</v>
      </c>
      <c r="O244" s="1" t="str">
        <f>VLOOKUP($E244,'[4]Gui chi Quynh'!$C$11:$E$396,3,0)</f>
        <v>A4</v>
      </c>
      <c r="P244" s="9">
        <f>VLOOKUP(O244,Sheet1!$B$2:$C$12,2,TRUE)</f>
        <v>7</v>
      </c>
      <c r="Q244" s="1" t="str">
        <f>VLOOKUP($E244,'[5]Gui chi Quynh'!$C$11:$E$394,3,0)</f>
        <v>A3</v>
      </c>
      <c r="R244" s="9">
        <f>VLOOKUP(Q244,Sheet1!$B$2:$C$12,2,TRUE)</f>
        <v>8</v>
      </c>
      <c r="S244" s="1" t="str">
        <f>VLOOKUP($E244,'[6]Gui chi Quynh'!$C$11:$E$393,3,0)</f>
        <v>A4</v>
      </c>
      <c r="T244" s="9">
        <f>VLOOKUP(S244,Sheet1!$B$2:$C$12,2,TRUE)</f>
        <v>7</v>
      </c>
      <c r="U244" s="1" t="str">
        <f>VLOOKUP($E244,'[7]Gui chi Quynh'!$C$11:$E$392,3,0)</f>
        <v>A3</v>
      </c>
      <c r="V244" s="9">
        <f>VLOOKUP(U244,Sheet1!$B$2:$C$12,2,TRUE)</f>
        <v>8</v>
      </c>
      <c r="W244" s="1" t="str">
        <f>VLOOKUP($E244,'[8]Gui chi Quynh'!$C$11:$F$391,3,0)</f>
        <v>A3</v>
      </c>
      <c r="X244" s="9">
        <f>VLOOKUP(W244,Sheet1!$B$2:$C$12,2,TRUE)</f>
        <v>8</v>
      </c>
      <c r="Y244" s="1" t="str">
        <f>VLOOKUP($E244,'[9]Gui chi Quynh'!$C$11:$E$390,3,0)</f>
        <v>A3</v>
      </c>
      <c r="Z244" s="9">
        <f>VLOOKUP(Y244,Sheet1!$B$2:$C$12,2,TRUE)</f>
        <v>8</v>
      </c>
      <c r="AA244" s="1" t="str">
        <f>VLOOKUP($E244,'[10]Gui chi Quynh'!$C$11:$E$391,3,0)</f>
        <v>A3</v>
      </c>
      <c r="AB244" s="9">
        <f>VLOOKUP(AA244,Sheet1!$B$2:$C$12,2,TRUE)</f>
        <v>8</v>
      </c>
      <c r="AC244" s="241" t="str">
        <f>VLOOKUP(E244,Sheet2!$E$9:$AE$343,24,0)</f>
        <v>A3</v>
      </c>
      <c r="AD244" s="117">
        <f>VLOOKUP(AC244,Sheet1!$B$2:$C$12,2,TRUE)</f>
        <v>8</v>
      </c>
      <c r="AE244" s="241" t="str">
        <f>VLOOKUP(E244,Sheet2!$E$9:$AE$343,26,0)</f>
        <v>A4</v>
      </c>
      <c r="AF244" s="9">
        <f>VLOOKUP(AE244,Sheet1!$B$2:$C$12,2,TRUE)</f>
        <v>7</v>
      </c>
      <c r="AG244" s="169">
        <f t="shared" si="14"/>
        <v>7.583333333333333</v>
      </c>
      <c r="AH244" s="241" t="str">
        <f>VLOOKUP(E244,'CAC DV GUI'!$C$5:$AF$401,27,0)</f>
        <v>Tốt</v>
      </c>
      <c r="AI244" s="241" t="str">
        <f>VLOOKUP(E244,'CAC DV GUI'!$C$5:$AF$401,28,0)</f>
        <v>Tốt</v>
      </c>
      <c r="AJ244" s="241">
        <f>VLOOKUP(E244,'CAC DV GUI'!$C$5:$AF$401,29,0)</f>
        <v>0</v>
      </c>
      <c r="AK244" s="117"/>
      <c r="AL244" s="117"/>
      <c r="AM244" s="117" t="str">
        <f t="shared" si="17"/>
        <v>Tốt</v>
      </c>
      <c r="AN244" s="117"/>
      <c r="AO244" s="556"/>
    </row>
    <row r="245" spans="1:41" s="2" customFormat="1" ht="24.95" customHeight="1" x14ac:dyDescent="0.25">
      <c r="A245" s="41">
        <f>IF(E245="","",SUBTOTAL(3,$E$8:E245))</f>
        <v>238</v>
      </c>
      <c r="B245" s="41">
        <f>COUNTIF($F$8:F245,F245)</f>
        <v>10</v>
      </c>
      <c r="C245" s="43" t="s">
        <v>649</v>
      </c>
      <c r="D245" s="29" t="s">
        <v>139</v>
      </c>
      <c r="E245" s="44" t="s">
        <v>529</v>
      </c>
      <c r="F245" s="653" t="s">
        <v>1012</v>
      </c>
      <c r="G245" s="55" t="s">
        <v>1014</v>
      </c>
      <c r="H245" s="13" t="s">
        <v>643</v>
      </c>
      <c r="I245" s="1" t="str">
        <f>VLOOKUP($E245,'[1]Gui chi Quynh'!$C$11:$E$397,3,0)</f>
        <v>A3</v>
      </c>
      <c r="J245" s="9">
        <f>VLOOKUP(I245,Sheet1!$B$2:$C$12,2,TRUE)</f>
        <v>8</v>
      </c>
      <c r="K245" s="1" t="s">
        <v>304</v>
      </c>
      <c r="L245" s="9">
        <f>VLOOKUP(K245,Sheet1!$B$2:$C$12,2,TRUE)</f>
        <v>7</v>
      </c>
      <c r="M245" s="1" t="str">
        <f>VLOOKUP($E245,'[3]Gui chi Quynh'!$C$11:$E$396,3,0)</f>
        <v>A3</v>
      </c>
      <c r="N245" s="9">
        <f>VLOOKUP(M245,Sheet1!$B$2:$C$12,2,TRUE)</f>
        <v>8</v>
      </c>
      <c r="O245" s="1" t="str">
        <f>VLOOKUP($E245,'[4]Gui chi Quynh'!$C$11:$E$396,3,0)</f>
        <v>A1</v>
      </c>
      <c r="P245" s="9">
        <f>VLOOKUP(O245,Sheet1!$B$2:$C$12,2,TRUE)</f>
        <v>10</v>
      </c>
      <c r="Q245" s="1" t="str">
        <f>VLOOKUP($E245,'[5]Gui chi Quynh'!$C$11:$E$394,3,0)</f>
        <v>A1</v>
      </c>
      <c r="R245" s="9">
        <f>VLOOKUP(Q245,Sheet1!$B$2:$C$12,2,TRUE)</f>
        <v>10</v>
      </c>
      <c r="S245" s="1" t="str">
        <f>VLOOKUP($E245,'[6]Gui chi Quynh'!$C$11:$E$393,3,0)</f>
        <v>A1</v>
      </c>
      <c r="T245" s="9">
        <f>VLOOKUP(S245,Sheet1!$B$2:$C$12,2,TRUE)</f>
        <v>10</v>
      </c>
      <c r="U245" s="1" t="str">
        <f>VLOOKUP($E245,'[7]Gui chi Quynh'!$C$11:$E$392,3,0)</f>
        <v>A1</v>
      </c>
      <c r="V245" s="9">
        <f>VLOOKUP(U245,Sheet1!$B$2:$C$12,2,TRUE)</f>
        <v>10</v>
      </c>
      <c r="W245" s="1" t="str">
        <f>VLOOKUP($E245,'[8]Gui chi Quynh'!$C$11:$F$391,3,0)</f>
        <v>A1</v>
      </c>
      <c r="X245" s="9">
        <f>VLOOKUP(W245,Sheet1!$B$2:$C$12,2,TRUE)</f>
        <v>10</v>
      </c>
      <c r="Y245" s="1" t="str">
        <f>VLOOKUP($E245,'[9]Gui chi Quynh'!$C$11:$E$390,3,0)</f>
        <v>A1</v>
      </c>
      <c r="Z245" s="9">
        <f>VLOOKUP(Y245,Sheet1!$B$2:$C$12,2,TRUE)</f>
        <v>10</v>
      </c>
      <c r="AA245" s="1" t="str">
        <f>VLOOKUP($E245,'[10]Gui chi Quynh'!$C$11:$E$391,3,0)</f>
        <v>A2</v>
      </c>
      <c r="AB245" s="9">
        <f>VLOOKUP(AA245,Sheet1!$B$2:$C$12,2,TRUE)</f>
        <v>9</v>
      </c>
      <c r="AC245" s="241" t="str">
        <f>VLOOKUP(E245,Sheet2!$E$9:$AE$343,24,0)</f>
        <v>A3</v>
      </c>
      <c r="AD245" s="117">
        <f>VLOOKUP(AC245,Sheet1!$B$2:$C$12,2,TRUE)</f>
        <v>8</v>
      </c>
      <c r="AE245" s="241" t="str">
        <f>VLOOKUP(E245,Sheet2!$E$9:$AE$343,26,0)</f>
        <v>A3</v>
      </c>
      <c r="AF245" s="9">
        <f>VLOOKUP(AE245,Sheet1!$B$2:$C$12,2,TRUE)</f>
        <v>8</v>
      </c>
      <c r="AG245" s="169">
        <f t="shared" si="14"/>
        <v>9</v>
      </c>
      <c r="AH245" s="241" t="str">
        <f>VLOOKUP(E245,'CAC DV GUI'!$C$5:$AF$401,27,0)</f>
        <v>Xuất sắc</v>
      </c>
      <c r="AI245" s="241" t="str">
        <f>VLOOKUP(E245,'CAC DV GUI'!$C$5:$AF$401,28,0)</f>
        <v>Xuất sắc</v>
      </c>
      <c r="AJ245" s="241">
        <f>VLOOKUP(E245,'CAC DV GUI'!$C$5:$AF$401,29,0)</f>
        <v>0</v>
      </c>
      <c r="AK245" s="117"/>
      <c r="AL245" s="117"/>
      <c r="AM245" s="117" t="str">
        <f t="shared" si="17"/>
        <v>Xuất sắc</v>
      </c>
      <c r="AN245" s="117"/>
      <c r="AO245" s="556"/>
    </row>
    <row r="246" spans="1:41" s="2" customFormat="1" ht="24.95" customHeight="1" x14ac:dyDescent="0.25">
      <c r="A246" s="41">
        <f>IF(E246="","",SUBTOTAL(3,$E$8:E246))</f>
        <v>239</v>
      </c>
      <c r="B246" s="41">
        <f>COUNTIF($F$8:F246,F246)</f>
        <v>11</v>
      </c>
      <c r="C246" s="43" t="s">
        <v>649</v>
      </c>
      <c r="D246" s="29" t="s">
        <v>142</v>
      </c>
      <c r="E246" s="44" t="s">
        <v>530</v>
      </c>
      <c r="F246" s="653" t="s">
        <v>1012</v>
      </c>
      <c r="G246" s="55" t="s">
        <v>1014</v>
      </c>
      <c r="H246" s="13" t="s">
        <v>643</v>
      </c>
      <c r="I246" s="1" t="str">
        <f>VLOOKUP($E246,'[1]Gui chi Quynh'!$C$11:$E$397,3,0)</f>
        <v>A4</v>
      </c>
      <c r="J246" s="9">
        <f>VLOOKUP(I246,Sheet1!$B$2:$C$12,2,TRUE)</f>
        <v>7</v>
      </c>
      <c r="K246" s="1" t="s">
        <v>304</v>
      </c>
      <c r="L246" s="9">
        <f>VLOOKUP(K246,Sheet1!$B$2:$C$12,2,TRUE)</f>
        <v>7</v>
      </c>
      <c r="M246" s="1" t="str">
        <f>VLOOKUP($E246,'[3]Gui chi Quynh'!$C$11:$E$396,3,0)</f>
        <v>A4</v>
      </c>
      <c r="N246" s="9">
        <f>VLOOKUP(M246,Sheet1!$B$2:$C$12,2,TRUE)</f>
        <v>7</v>
      </c>
      <c r="O246" s="1" t="str">
        <f>VLOOKUP($E246,'[4]Gui chi Quynh'!$C$11:$E$396,3,0)</f>
        <v>A3</v>
      </c>
      <c r="P246" s="9">
        <f>VLOOKUP(O246,Sheet1!$B$2:$C$12,2,TRUE)</f>
        <v>8</v>
      </c>
      <c r="Q246" s="1" t="str">
        <f>VLOOKUP($E246,'[5]Gui chi Quynh'!$C$11:$E$394,3,0)</f>
        <v>A4</v>
      </c>
      <c r="R246" s="9">
        <f>VLOOKUP(Q246,Sheet1!$B$2:$C$12,2,TRUE)</f>
        <v>7</v>
      </c>
      <c r="S246" s="1" t="str">
        <f>VLOOKUP($E246,'[6]Gui chi Quynh'!$C$11:$E$393,3,0)</f>
        <v>A4</v>
      </c>
      <c r="T246" s="9">
        <f>VLOOKUP(S246,Sheet1!$B$2:$C$12,2,TRUE)</f>
        <v>7</v>
      </c>
      <c r="U246" s="1" t="str">
        <f>VLOOKUP($E246,'[7]Gui chi Quynh'!$C$11:$E$392,3,0)</f>
        <v>A3</v>
      </c>
      <c r="V246" s="9">
        <f>VLOOKUP(U246,Sheet1!$B$2:$C$12,2,TRUE)</f>
        <v>8</v>
      </c>
      <c r="W246" s="1" t="str">
        <f>VLOOKUP($E246,'[8]Gui chi Quynh'!$C$11:$F$391,3,0)</f>
        <v>A4</v>
      </c>
      <c r="X246" s="9">
        <f>VLOOKUP(W246,Sheet1!$B$2:$C$12,2,TRUE)</f>
        <v>7</v>
      </c>
      <c r="Y246" s="1" t="str">
        <f>VLOOKUP($E246,'[9]Gui chi Quynh'!$C$11:$E$390,3,0)</f>
        <v>A4</v>
      </c>
      <c r="Z246" s="9">
        <f>VLOOKUP(Y246,Sheet1!$B$2:$C$12,2,TRUE)</f>
        <v>7</v>
      </c>
      <c r="AA246" s="1" t="str">
        <f>VLOOKUP($E246,'[10]Gui chi Quynh'!$C$11:$E$391,3,0)</f>
        <v>A3</v>
      </c>
      <c r="AB246" s="9">
        <f>VLOOKUP(AA246,Sheet1!$B$2:$C$12,2,TRUE)</f>
        <v>8</v>
      </c>
      <c r="AC246" s="241" t="str">
        <f>VLOOKUP(E246,Sheet2!$E$9:$AE$343,24,0)</f>
        <v>A4</v>
      </c>
      <c r="AD246" s="117">
        <f>VLOOKUP(AC246,Sheet1!$B$2:$C$12,2,TRUE)</f>
        <v>7</v>
      </c>
      <c r="AE246" s="241" t="str">
        <f>VLOOKUP(E246,Sheet2!$E$9:$AE$343,26,0)</f>
        <v>A3</v>
      </c>
      <c r="AF246" s="9">
        <f>VLOOKUP(AE246,Sheet1!$B$2:$C$12,2,TRUE)</f>
        <v>8</v>
      </c>
      <c r="AG246" s="169">
        <f t="shared" si="14"/>
        <v>7.333333333333333</v>
      </c>
      <c r="AH246" s="241" t="str">
        <f>VLOOKUP(E246,'CAC DV GUI'!$C$5:$AF$401,27,0)</f>
        <v>Xuất sắc</v>
      </c>
      <c r="AI246" s="241" t="str">
        <f>VLOOKUP(E246,'CAC DV GUI'!$C$5:$AF$401,28,0)</f>
        <v>Tốt</v>
      </c>
      <c r="AJ246" s="241">
        <f>VLOOKUP(E246,'CAC DV GUI'!$C$5:$AF$401,29,0)</f>
        <v>0</v>
      </c>
      <c r="AK246" s="117"/>
      <c r="AL246" s="117"/>
      <c r="AM246" s="117" t="str">
        <f t="shared" si="17"/>
        <v>Tốt</v>
      </c>
      <c r="AN246" s="117"/>
      <c r="AO246" s="556"/>
    </row>
    <row r="247" spans="1:41" s="2" customFormat="1" ht="24.95" customHeight="1" x14ac:dyDescent="0.25">
      <c r="A247" s="41">
        <f>IF(E247="","",SUBTOTAL(3,$E$8:E247))</f>
        <v>240</v>
      </c>
      <c r="B247" s="41">
        <f>COUNTIF($F$8:F247,F247)</f>
        <v>12</v>
      </c>
      <c r="C247" s="43" t="s">
        <v>649</v>
      </c>
      <c r="D247" s="29" t="s">
        <v>640</v>
      </c>
      <c r="E247" s="44" t="s">
        <v>531</v>
      </c>
      <c r="F247" s="653" t="s">
        <v>1012</v>
      </c>
      <c r="G247" s="55" t="s">
        <v>1014</v>
      </c>
      <c r="H247" s="13" t="s">
        <v>643</v>
      </c>
      <c r="I247" s="1" t="str">
        <f>VLOOKUP($E247,'[1]Gui chi Quynh'!$C$11:$E$397,3,0)</f>
        <v>A3</v>
      </c>
      <c r="J247" s="9">
        <f>VLOOKUP(I247,Sheet1!$B$2:$C$12,2,TRUE)</f>
        <v>8</v>
      </c>
      <c r="K247" s="1" t="s">
        <v>304</v>
      </c>
      <c r="L247" s="9">
        <f>VLOOKUP(K247,Sheet1!$B$2:$C$12,2,TRUE)</f>
        <v>7</v>
      </c>
      <c r="M247" s="1" t="str">
        <f>VLOOKUP($E247,'[3]Gui chi Quynh'!$C$11:$E$396,3,0)</f>
        <v>A2</v>
      </c>
      <c r="N247" s="9">
        <f>VLOOKUP(M247,Sheet1!$B$2:$C$12,2,TRUE)</f>
        <v>9</v>
      </c>
      <c r="O247" s="1" t="str">
        <f>VLOOKUP($E247,'[4]Gui chi Quynh'!$C$11:$E$396,3,0)</f>
        <v>A3</v>
      </c>
      <c r="P247" s="9">
        <f>VLOOKUP(O247,Sheet1!$B$2:$C$12,2,TRUE)</f>
        <v>8</v>
      </c>
      <c r="Q247" s="1" t="str">
        <f>VLOOKUP($E247,'[5]Gui chi Quynh'!$C$11:$E$394,3,0)</f>
        <v>A3</v>
      </c>
      <c r="R247" s="9">
        <f>VLOOKUP(Q247,Sheet1!$B$2:$C$12,2,TRUE)</f>
        <v>8</v>
      </c>
      <c r="S247" s="1" t="str">
        <f>VLOOKUP($E247,'[6]Gui chi Quynh'!$C$11:$E$393,3,0)</f>
        <v>A4</v>
      </c>
      <c r="T247" s="9">
        <f>VLOOKUP(S247,Sheet1!$B$2:$C$12,2,TRUE)</f>
        <v>7</v>
      </c>
      <c r="U247" s="1" t="str">
        <f>VLOOKUP($E247,'[7]Gui chi Quynh'!$C$11:$E$392,3,0)</f>
        <v>A3</v>
      </c>
      <c r="V247" s="9">
        <f>VLOOKUP(U247,Sheet1!$B$2:$C$12,2,TRUE)</f>
        <v>8</v>
      </c>
      <c r="W247" s="1" t="str">
        <f>VLOOKUP($E247,'[8]Gui chi Quynh'!$C$11:$F$391,3,0)</f>
        <v>A3</v>
      </c>
      <c r="X247" s="9">
        <f>VLOOKUP(W247,Sheet1!$B$2:$C$12,2,TRUE)</f>
        <v>8</v>
      </c>
      <c r="Y247" s="1" t="str">
        <f>VLOOKUP($E247,'[9]Gui chi Quynh'!$C$11:$E$390,3,0)</f>
        <v>A3</v>
      </c>
      <c r="Z247" s="9">
        <f>VLOOKUP(Y247,Sheet1!$B$2:$C$12,2,TRUE)</f>
        <v>8</v>
      </c>
      <c r="AA247" s="1" t="str">
        <f>VLOOKUP($E247,'[10]Gui chi Quynh'!$C$11:$E$391,3,0)</f>
        <v>A3</v>
      </c>
      <c r="AB247" s="9">
        <f>VLOOKUP(AA247,Sheet1!$B$2:$C$12,2,TRUE)</f>
        <v>8</v>
      </c>
      <c r="AC247" s="241" t="str">
        <f>VLOOKUP(E247,Sheet2!$E$9:$AE$343,24,0)</f>
        <v>A4</v>
      </c>
      <c r="AD247" s="117">
        <f>VLOOKUP(AC247,Sheet1!$B$2:$C$12,2,TRUE)</f>
        <v>7</v>
      </c>
      <c r="AE247" s="241" t="str">
        <f>VLOOKUP(E247,Sheet2!$E$9:$AE$343,26,0)</f>
        <v>A4</v>
      </c>
      <c r="AF247" s="9">
        <f>VLOOKUP(AE247,Sheet1!$B$2:$C$12,2,TRUE)</f>
        <v>7</v>
      </c>
      <c r="AG247" s="169">
        <f t="shared" si="14"/>
        <v>7.75</v>
      </c>
      <c r="AH247" s="241" t="str">
        <f>VLOOKUP(E247,'CAC DV GUI'!$C$5:$AF$401,27,0)</f>
        <v>Tốt</v>
      </c>
      <c r="AI247" s="241" t="str">
        <f>VLOOKUP(E247,'CAC DV GUI'!$C$5:$AF$401,28,0)</f>
        <v>Tốt</v>
      </c>
      <c r="AJ247" s="241">
        <f>VLOOKUP(E247,'CAC DV GUI'!$C$5:$AF$401,29,0)</f>
        <v>0</v>
      </c>
      <c r="AK247" s="117"/>
      <c r="AL247" s="117"/>
      <c r="AM247" s="117" t="str">
        <f t="shared" si="17"/>
        <v>Tốt</v>
      </c>
      <c r="AN247" s="117"/>
      <c r="AO247" s="556"/>
    </row>
    <row r="248" spans="1:41" s="2" customFormat="1" ht="24.95" customHeight="1" x14ac:dyDescent="0.25">
      <c r="A248" s="41">
        <f>IF(E248="","",SUBTOTAL(3,$E$8:E248))</f>
        <v>241</v>
      </c>
      <c r="B248" s="41">
        <f>COUNTIF($F$8:F248,F248)</f>
        <v>13</v>
      </c>
      <c r="C248" s="43" t="s">
        <v>648</v>
      </c>
      <c r="D248" s="29" t="s">
        <v>143</v>
      </c>
      <c r="E248" s="44" t="s">
        <v>532</v>
      </c>
      <c r="F248" s="653" t="s">
        <v>1012</v>
      </c>
      <c r="G248" s="55" t="s">
        <v>1014</v>
      </c>
      <c r="H248" s="13" t="s">
        <v>643</v>
      </c>
      <c r="I248" s="1" t="str">
        <f>VLOOKUP($E248,'[1]Gui chi Quynh'!$C$11:$E$397,3,0)</f>
        <v>A4</v>
      </c>
      <c r="J248" s="9">
        <f>VLOOKUP(I248,Sheet1!$B$2:$C$12,2,TRUE)</f>
        <v>7</v>
      </c>
      <c r="K248" s="1" t="s">
        <v>304</v>
      </c>
      <c r="L248" s="9">
        <f>VLOOKUP(K248,Sheet1!$B$2:$C$12,2,TRUE)</f>
        <v>7</v>
      </c>
      <c r="M248" s="1" t="str">
        <f>VLOOKUP($E248,'[3]Gui chi Quynh'!$C$11:$E$396,3,0)</f>
        <v>A3</v>
      </c>
      <c r="N248" s="9">
        <f>VLOOKUP(M248,Sheet1!$B$2:$C$12,2,TRUE)</f>
        <v>8</v>
      </c>
      <c r="O248" s="1" t="str">
        <f>VLOOKUP($E248,'[4]Gui chi Quynh'!$C$11:$E$396,3,0)</f>
        <v>A4</v>
      </c>
      <c r="P248" s="9">
        <f>VLOOKUP(O248,Sheet1!$B$2:$C$12,2,TRUE)</f>
        <v>7</v>
      </c>
      <c r="Q248" s="1" t="str">
        <f>VLOOKUP($E248,'[5]Gui chi Quynh'!$C$11:$E$394,3,0)</f>
        <v>A3</v>
      </c>
      <c r="R248" s="9">
        <f>VLOOKUP(Q248,Sheet1!$B$2:$C$12,2,TRUE)</f>
        <v>8</v>
      </c>
      <c r="S248" s="1" t="str">
        <f>VLOOKUP($E248,'[6]Gui chi Quynh'!$C$11:$E$393,3,0)</f>
        <v>A4</v>
      </c>
      <c r="T248" s="9">
        <f>VLOOKUP(S248,Sheet1!$B$2:$C$12,2,TRUE)</f>
        <v>7</v>
      </c>
      <c r="U248" s="1" t="str">
        <f>VLOOKUP($E248,'[7]Gui chi Quynh'!$C$11:$E$392,3,0)</f>
        <v>A3</v>
      </c>
      <c r="V248" s="9">
        <f>VLOOKUP(U248,Sheet1!$B$2:$C$12,2,TRUE)</f>
        <v>8</v>
      </c>
      <c r="W248" s="1" t="str">
        <f>VLOOKUP($E248,'[8]Gui chi Quynh'!$C$11:$F$391,3,0)</f>
        <v>A4</v>
      </c>
      <c r="X248" s="9">
        <f>VLOOKUP(W248,Sheet1!$B$2:$C$12,2,TRUE)</f>
        <v>7</v>
      </c>
      <c r="Y248" s="1" t="str">
        <f>VLOOKUP($E248,'[9]Gui chi Quynh'!$C$11:$E$390,3,0)</f>
        <v>A4</v>
      </c>
      <c r="Z248" s="9">
        <f>VLOOKUP(Y248,Sheet1!$B$2:$C$12,2,TRUE)</f>
        <v>7</v>
      </c>
      <c r="AA248" s="1" t="str">
        <f>VLOOKUP($E248,'[10]Gui chi Quynh'!$C$11:$E$391,3,0)</f>
        <v>A3</v>
      </c>
      <c r="AB248" s="9">
        <f>VLOOKUP(AA248,Sheet1!$B$2:$C$12,2,TRUE)</f>
        <v>8</v>
      </c>
      <c r="AC248" s="241" t="str">
        <f>VLOOKUP(E248,Sheet2!$E$9:$AE$343,24,0)</f>
        <v>A3</v>
      </c>
      <c r="AD248" s="117">
        <f>VLOOKUP(AC248,Sheet1!$B$2:$C$12,2,TRUE)</f>
        <v>8</v>
      </c>
      <c r="AE248" s="241" t="str">
        <f>VLOOKUP(E248,Sheet2!$E$9:$AE$343,26,0)</f>
        <v>A3</v>
      </c>
      <c r="AF248" s="9">
        <f>VLOOKUP(AE248,Sheet1!$B$2:$C$12,2,TRUE)</f>
        <v>8</v>
      </c>
      <c r="AG248" s="169">
        <f t="shared" si="14"/>
        <v>7.5</v>
      </c>
      <c r="AH248" s="241" t="str">
        <f>VLOOKUP(E248,'CAC DV GUI'!$C$5:$AF$401,27,0)</f>
        <v>Xuất sắc</v>
      </c>
      <c r="AI248" s="241" t="str">
        <f>VLOOKUP(E248,'CAC DV GUI'!$C$5:$AF$401,28,0)</f>
        <v>Tốt</v>
      </c>
      <c r="AJ248" s="241">
        <f>VLOOKUP(E248,'CAC DV GUI'!$C$5:$AF$401,29,0)</f>
        <v>0</v>
      </c>
      <c r="AK248" s="117"/>
      <c r="AL248" s="117"/>
      <c r="AM248" s="117" t="str">
        <f t="shared" si="17"/>
        <v>Tốt</v>
      </c>
      <c r="AN248" s="117"/>
      <c r="AO248" s="556"/>
    </row>
    <row r="249" spans="1:41" s="2" customFormat="1" ht="24.95" customHeight="1" x14ac:dyDescent="0.25">
      <c r="A249" s="41">
        <f>IF(E249="","",SUBTOTAL(3,$E$8:E249))</f>
        <v>242</v>
      </c>
      <c r="B249" s="41">
        <f>COUNTIF($F$8:F249,F249)</f>
        <v>14</v>
      </c>
      <c r="C249" s="43" t="s">
        <v>649</v>
      </c>
      <c r="D249" s="29" t="s">
        <v>144</v>
      </c>
      <c r="E249" s="44" t="s">
        <v>533</v>
      </c>
      <c r="F249" s="653" t="s">
        <v>1012</v>
      </c>
      <c r="G249" s="55" t="s">
        <v>1014</v>
      </c>
      <c r="H249" s="13" t="s">
        <v>643</v>
      </c>
      <c r="I249" s="1" t="str">
        <f>VLOOKUP($E249,'[1]Gui chi Quynh'!$C$11:$E$397,3,0)</f>
        <v>A3</v>
      </c>
      <c r="J249" s="9">
        <f>VLOOKUP(I249,Sheet1!$B$2:$C$12,2,TRUE)</f>
        <v>8</v>
      </c>
      <c r="K249" s="1" t="s">
        <v>304</v>
      </c>
      <c r="L249" s="9">
        <f>VLOOKUP(K249,Sheet1!$B$2:$C$12,2,TRUE)</f>
        <v>7</v>
      </c>
      <c r="M249" s="1" t="str">
        <f>VLOOKUP($E249,'[3]Gui chi Quynh'!$C$11:$E$396,3,0)</f>
        <v>A4</v>
      </c>
      <c r="N249" s="9">
        <f>VLOOKUP(M249,Sheet1!$B$2:$C$12,2,TRUE)</f>
        <v>7</v>
      </c>
      <c r="O249" s="1" t="str">
        <f>VLOOKUP($E249,'[4]Gui chi Quynh'!$C$11:$E$396,3,0)</f>
        <v>A3</v>
      </c>
      <c r="P249" s="9">
        <f>VLOOKUP(O249,Sheet1!$B$2:$C$12,2,TRUE)</f>
        <v>8</v>
      </c>
      <c r="Q249" s="1" t="str">
        <f>VLOOKUP($E249,'[5]Gui chi Quynh'!$C$11:$E$394,3,0)</f>
        <v>A3</v>
      </c>
      <c r="R249" s="9">
        <f>VLOOKUP(Q249,Sheet1!$B$2:$C$12,2,TRUE)</f>
        <v>8</v>
      </c>
      <c r="S249" s="1" t="str">
        <f>VLOOKUP($E249,'[6]Gui chi Quynh'!$C$11:$E$393,3,0)</f>
        <v>A2</v>
      </c>
      <c r="T249" s="9">
        <f>VLOOKUP(S249,Sheet1!$B$2:$C$12,2,TRUE)</f>
        <v>9</v>
      </c>
      <c r="U249" s="1" t="str">
        <f>VLOOKUP($E249,'[7]Gui chi Quynh'!$C$11:$E$392,3,0)</f>
        <v>A3</v>
      </c>
      <c r="V249" s="9">
        <f>VLOOKUP(U249,Sheet1!$B$2:$C$12,2,TRUE)</f>
        <v>8</v>
      </c>
      <c r="W249" s="1" t="str">
        <f>VLOOKUP($E249,'[8]Gui chi Quynh'!$C$11:$F$391,3,0)</f>
        <v>A3</v>
      </c>
      <c r="X249" s="9">
        <f>VLOOKUP(W249,Sheet1!$B$2:$C$12,2,TRUE)</f>
        <v>8</v>
      </c>
      <c r="Y249" s="1" t="str">
        <f>VLOOKUP($E249,'[9]Gui chi Quynh'!$C$11:$E$390,3,0)</f>
        <v>A3</v>
      </c>
      <c r="Z249" s="9">
        <f>VLOOKUP(Y249,Sheet1!$B$2:$C$12,2,TRUE)</f>
        <v>8</v>
      </c>
      <c r="AA249" s="1" t="str">
        <f>VLOOKUP($E249,'[10]Gui chi Quynh'!$C$11:$E$391,3,0)</f>
        <v>A3</v>
      </c>
      <c r="AB249" s="9">
        <f>VLOOKUP(AA249,Sheet1!$B$2:$C$12,2,TRUE)</f>
        <v>8</v>
      </c>
      <c r="AC249" s="241" t="str">
        <f>VLOOKUP(E249,Sheet2!$E$9:$AE$343,24,0)</f>
        <v>A4</v>
      </c>
      <c r="AD249" s="117">
        <f>VLOOKUP(AC249,Sheet1!$B$2:$C$12,2,TRUE)</f>
        <v>7</v>
      </c>
      <c r="AE249" s="241" t="str">
        <f>VLOOKUP(E249,Sheet2!$E$9:$AE$343,26,0)</f>
        <v>A3</v>
      </c>
      <c r="AF249" s="9">
        <f>VLOOKUP(AE249,Sheet1!$B$2:$C$12,2,TRUE)</f>
        <v>8</v>
      </c>
      <c r="AG249" s="169">
        <f t="shared" si="14"/>
        <v>7.833333333333333</v>
      </c>
      <c r="AH249" s="241" t="str">
        <f>VLOOKUP(E249,'CAC DV GUI'!$C$5:$AF$401,27,0)</f>
        <v>Tốt</v>
      </c>
      <c r="AI249" s="241" t="str">
        <f>VLOOKUP(E249,'CAC DV GUI'!$C$5:$AF$401,28,0)</f>
        <v>Tốt</v>
      </c>
      <c r="AJ249" s="241">
        <f>VLOOKUP(E249,'CAC DV GUI'!$C$5:$AF$401,29,0)</f>
        <v>0</v>
      </c>
      <c r="AK249" s="117"/>
      <c r="AL249" s="117"/>
      <c r="AM249" s="117" t="str">
        <f t="shared" si="17"/>
        <v>Tốt</v>
      </c>
      <c r="AN249" s="117"/>
      <c r="AO249" s="556"/>
    </row>
    <row r="250" spans="1:41" s="2" customFormat="1" ht="24.95" customHeight="1" x14ac:dyDescent="0.25">
      <c r="A250" s="41">
        <f>IF(E250="","",SUBTOTAL(3,$E$8:E250))</f>
        <v>243</v>
      </c>
      <c r="B250" s="41">
        <f>COUNTIF($F$8:F250,F250)</f>
        <v>15</v>
      </c>
      <c r="C250" s="43" t="s">
        <v>649</v>
      </c>
      <c r="D250" s="29" t="s">
        <v>145</v>
      </c>
      <c r="E250" s="44" t="s">
        <v>534</v>
      </c>
      <c r="F250" s="653" t="s">
        <v>1012</v>
      </c>
      <c r="G250" s="55" t="s">
        <v>1014</v>
      </c>
      <c r="H250" s="13" t="s">
        <v>643</v>
      </c>
      <c r="I250" s="1" t="str">
        <f>VLOOKUP($E250,'[1]Gui chi Quynh'!$C$11:$E$397,3,0)</f>
        <v>A3</v>
      </c>
      <c r="J250" s="9">
        <f>VLOOKUP(I250,Sheet1!$B$2:$C$12,2,TRUE)</f>
        <v>8</v>
      </c>
      <c r="K250" s="1" t="s">
        <v>304</v>
      </c>
      <c r="L250" s="9">
        <f>VLOOKUP(K250,Sheet1!$B$2:$C$12,2,TRUE)</f>
        <v>7</v>
      </c>
      <c r="M250" s="1" t="str">
        <f>VLOOKUP($E250,'[3]Gui chi Quynh'!$C$11:$E$396,3,0)</f>
        <v>A3</v>
      </c>
      <c r="N250" s="9">
        <f>VLOOKUP(M250,Sheet1!$B$2:$C$12,2,TRUE)</f>
        <v>8</v>
      </c>
      <c r="O250" s="1" t="str">
        <f>VLOOKUP($E250,'[4]Gui chi Quynh'!$C$11:$E$396,3,0)</f>
        <v>A3</v>
      </c>
      <c r="P250" s="9">
        <f>VLOOKUP(O250,Sheet1!$B$2:$C$12,2,TRUE)</f>
        <v>8</v>
      </c>
      <c r="Q250" s="1" t="str">
        <f>VLOOKUP($E250,'[5]Gui chi Quynh'!$C$11:$E$394,3,0)</f>
        <v>A3</v>
      </c>
      <c r="R250" s="9">
        <f>VLOOKUP(Q250,Sheet1!$B$2:$C$12,2,TRUE)</f>
        <v>8</v>
      </c>
      <c r="S250" s="1" t="str">
        <f>VLOOKUP($E250,'[6]Gui chi Quynh'!$C$11:$E$393,3,0)</f>
        <v>A4</v>
      </c>
      <c r="T250" s="9">
        <f>VLOOKUP(S250,Sheet1!$B$2:$C$12,2,TRUE)</f>
        <v>7</v>
      </c>
      <c r="U250" s="1" t="str">
        <f>VLOOKUP($E250,'[7]Gui chi Quynh'!$C$11:$E$392,3,0)</f>
        <v>A3</v>
      </c>
      <c r="V250" s="9">
        <f>VLOOKUP(U250,Sheet1!$B$2:$C$12,2,TRUE)</f>
        <v>8</v>
      </c>
      <c r="W250" s="1" t="str">
        <f>VLOOKUP($E250,'[8]Gui chi Quynh'!$C$11:$F$391,3,0)</f>
        <v>A3</v>
      </c>
      <c r="X250" s="9">
        <f>VLOOKUP(W250,Sheet1!$B$2:$C$12,2,TRUE)</f>
        <v>8</v>
      </c>
      <c r="Y250" s="1" t="str">
        <f>VLOOKUP($E250,'[9]Gui chi Quynh'!$C$11:$E$390,3,0)</f>
        <v>A3</v>
      </c>
      <c r="Z250" s="9">
        <f>VLOOKUP(Y250,Sheet1!$B$2:$C$12,2,TRUE)</f>
        <v>8</v>
      </c>
      <c r="AA250" s="1" t="str">
        <f>VLOOKUP($E250,'[10]Gui chi Quynh'!$C$11:$E$391,3,0)</f>
        <v>A3</v>
      </c>
      <c r="AB250" s="9">
        <f>VLOOKUP(AA250,Sheet1!$B$2:$C$12,2,TRUE)</f>
        <v>8</v>
      </c>
      <c r="AC250" s="241" t="str">
        <f>VLOOKUP(E250,Sheet2!$E$9:$AE$343,24,0)</f>
        <v>A4</v>
      </c>
      <c r="AD250" s="117">
        <f>VLOOKUP(AC250,Sheet1!$B$2:$C$12,2,TRUE)</f>
        <v>7</v>
      </c>
      <c r="AE250" s="241" t="str">
        <f>VLOOKUP(E250,Sheet2!$E$9:$AE$343,26,0)</f>
        <v>A4</v>
      </c>
      <c r="AF250" s="9">
        <f>VLOOKUP(AE250,Sheet1!$B$2:$C$12,2,TRUE)</f>
        <v>7</v>
      </c>
      <c r="AG250" s="169">
        <f t="shared" si="14"/>
        <v>7.666666666666667</v>
      </c>
      <c r="AH250" s="241" t="str">
        <f>VLOOKUP(E250,'CAC DV GUI'!$C$5:$AF$401,27,0)</f>
        <v>Hoàn thành</v>
      </c>
      <c r="AI250" s="241" t="str">
        <f>VLOOKUP(E250,'CAC DV GUI'!$C$5:$AF$401,28,0)</f>
        <v>Tốt</v>
      </c>
      <c r="AJ250" s="241">
        <f>VLOOKUP(E250,'CAC DV GUI'!$C$5:$AF$401,29,0)</f>
        <v>0</v>
      </c>
      <c r="AK250" s="117"/>
      <c r="AL250" s="117"/>
      <c r="AM250" s="117" t="str">
        <f t="shared" si="17"/>
        <v>Tốt</v>
      </c>
      <c r="AN250" s="117"/>
      <c r="AO250" s="556"/>
    </row>
    <row r="251" spans="1:41" s="2" customFormat="1" ht="24.95" customHeight="1" x14ac:dyDescent="0.25">
      <c r="A251" s="41">
        <f>IF(E251="","",SUBTOTAL(3,$E$8:E251))</f>
        <v>244</v>
      </c>
      <c r="B251" s="41">
        <f>COUNTIF($F$8:F251,F251)</f>
        <v>16</v>
      </c>
      <c r="C251" s="43" t="s">
        <v>649</v>
      </c>
      <c r="D251" s="18" t="s">
        <v>637</v>
      </c>
      <c r="E251" s="51" t="s">
        <v>638</v>
      </c>
      <c r="F251" s="653" t="s">
        <v>1012</v>
      </c>
      <c r="G251" s="55" t="s">
        <v>1014</v>
      </c>
      <c r="H251" s="13" t="s">
        <v>643</v>
      </c>
      <c r="I251" s="1" t="str">
        <f>VLOOKUP($E251,'[1]Gui chi Quynh'!$C$11:$E$397,3,0)</f>
        <v>A3</v>
      </c>
      <c r="J251" s="9">
        <f>VLOOKUP(I251,Sheet1!$B$2:$C$12,2,TRUE)</f>
        <v>8</v>
      </c>
      <c r="K251" s="1" t="s">
        <v>304</v>
      </c>
      <c r="L251" s="9">
        <f>VLOOKUP(K251,Sheet1!$B$2:$C$12,2,TRUE)</f>
        <v>7</v>
      </c>
      <c r="M251" s="1" t="str">
        <f>VLOOKUP($E251,'[3]Gui chi Quynh'!$C$11:$E$396,3,0)</f>
        <v>A3</v>
      </c>
      <c r="N251" s="9">
        <f>VLOOKUP(M251,Sheet1!$B$2:$C$12,2,TRUE)</f>
        <v>8</v>
      </c>
      <c r="O251" s="1" t="str">
        <f>VLOOKUP($E251,'[4]Gui chi Quynh'!$C$11:$E$396,3,0)</f>
        <v>A3</v>
      </c>
      <c r="P251" s="9">
        <f>VLOOKUP(O251,Sheet1!$B$2:$C$12,2,TRUE)</f>
        <v>8</v>
      </c>
      <c r="Q251" s="1" t="str">
        <f>VLOOKUP($E251,'[5]Gui chi Quynh'!$C$11:$E$394,3,0)</f>
        <v>A3</v>
      </c>
      <c r="R251" s="9">
        <f>VLOOKUP(Q251,Sheet1!$B$2:$C$12,2,TRUE)</f>
        <v>8</v>
      </c>
      <c r="S251" s="1" t="str">
        <f>VLOOKUP($E251,'[6]Gui chi Quynh'!$C$11:$E$393,3,0)</f>
        <v>A3</v>
      </c>
      <c r="T251" s="9">
        <f>VLOOKUP(S251,Sheet1!$B$2:$C$12,2,TRUE)</f>
        <v>8</v>
      </c>
      <c r="U251" s="1" t="str">
        <f>VLOOKUP($E251,'[7]Gui chi Quynh'!$C$11:$E$392,3,0)</f>
        <v>A3</v>
      </c>
      <c r="V251" s="9">
        <f>VLOOKUP(U251,Sheet1!$B$2:$C$12,2,TRUE)</f>
        <v>8</v>
      </c>
      <c r="W251" s="1" t="str">
        <f>VLOOKUP($E251,'[8]Gui chi Quynh'!$C$11:$F$391,3,0)</f>
        <v>A3</v>
      </c>
      <c r="X251" s="9">
        <f>VLOOKUP(W251,Sheet1!$B$2:$C$12,2,TRUE)</f>
        <v>8</v>
      </c>
      <c r="Y251" s="1" t="str">
        <f>VLOOKUP($E251,'[9]Gui chi Quynh'!$C$11:$E$390,3,0)</f>
        <v>A3</v>
      </c>
      <c r="Z251" s="9">
        <f>VLOOKUP(Y251,Sheet1!$B$2:$C$12,2,TRUE)</f>
        <v>8</v>
      </c>
      <c r="AA251" s="1" t="str">
        <f>VLOOKUP($E251,'[10]Gui chi Quynh'!$C$11:$E$391,3,0)</f>
        <v>A1</v>
      </c>
      <c r="AB251" s="9">
        <f>VLOOKUP(AA251,Sheet1!$B$2:$C$12,2,TRUE)</f>
        <v>10</v>
      </c>
      <c r="AC251" s="241" t="str">
        <f>VLOOKUP(E251,Sheet2!$E$9:$AE$343,24,0)</f>
        <v>A3</v>
      </c>
      <c r="AD251" s="117">
        <f>VLOOKUP(AC251,Sheet1!$B$2:$C$12,2,TRUE)</f>
        <v>8</v>
      </c>
      <c r="AE251" s="241" t="str">
        <f>VLOOKUP(E251,Sheet2!$E$9:$AE$343,26,0)</f>
        <v>A4</v>
      </c>
      <c r="AF251" s="9">
        <f>VLOOKUP(AE251,Sheet1!$B$2:$C$12,2,TRUE)</f>
        <v>7</v>
      </c>
      <c r="AG251" s="169">
        <f t="shared" ref="AG251:AG313" si="18">(J251+L251+N251+P251+R251+T251+V251+X251+Z251+AB251+AD251+AF251)/12</f>
        <v>8</v>
      </c>
      <c r="AH251" s="241" t="str">
        <f>VLOOKUP(E251,'CAC DV GUI'!$C$5:$AF$401,27,0)</f>
        <v>Tốt</v>
      </c>
      <c r="AI251" s="241" t="str">
        <f>VLOOKUP(E251,'CAC DV GUI'!$C$5:$AF$401,28,0)</f>
        <v>Tốt</v>
      </c>
      <c r="AJ251" s="241">
        <f>VLOOKUP(E251,'CAC DV GUI'!$C$5:$AF$401,29,0)</f>
        <v>0</v>
      </c>
      <c r="AK251" s="117"/>
      <c r="AL251" s="117"/>
      <c r="AM251" s="117" t="str">
        <f t="shared" si="17"/>
        <v>Tốt</v>
      </c>
      <c r="AN251" s="117"/>
      <c r="AO251" s="556"/>
    </row>
    <row r="252" spans="1:41" s="2" customFormat="1" ht="24.95" customHeight="1" x14ac:dyDescent="0.25">
      <c r="A252" s="41">
        <f>IF(E252="","",SUBTOTAL(3,$E$8:E252))</f>
        <v>245</v>
      </c>
      <c r="B252" s="41">
        <f>COUNTIF($F$8:F252,F252)</f>
        <v>17</v>
      </c>
      <c r="C252" s="43" t="s">
        <v>649</v>
      </c>
      <c r="D252" s="29" t="s">
        <v>146</v>
      </c>
      <c r="E252" s="44" t="s">
        <v>535</v>
      </c>
      <c r="F252" s="653" t="s">
        <v>1012</v>
      </c>
      <c r="G252" s="55" t="s">
        <v>1014</v>
      </c>
      <c r="H252" s="13" t="s">
        <v>643</v>
      </c>
      <c r="I252" s="1" t="str">
        <f>VLOOKUP($E252,'[1]Gui chi Quynh'!$C$11:$E$397,3,0)</f>
        <v>A3</v>
      </c>
      <c r="J252" s="9">
        <f>VLOOKUP(I252,Sheet1!$B$2:$C$12,2,TRUE)</f>
        <v>8</v>
      </c>
      <c r="K252" s="1" t="s">
        <v>304</v>
      </c>
      <c r="L252" s="9">
        <f>VLOOKUP(K252,Sheet1!$B$2:$C$12,2,TRUE)</f>
        <v>7</v>
      </c>
      <c r="M252" s="1" t="str">
        <f>VLOOKUP($E252,'[3]Gui chi Quynh'!$C$11:$E$396,3,0)</f>
        <v>A4</v>
      </c>
      <c r="N252" s="9">
        <f>VLOOKUP(M252,Sheet1!$B$2:$C$12,2,TRUE)</f>
        <v>7</v>
      </c>
      <c r="O252" s="1" t="str">
        <f>VLOOKUP($E252,'[4]Gui chi Quynh'!$C$11:$E$396,3,0)</f>
        <v>A3</v>
      </c>
      <c r="P252" s="9">
        <f>VLOOKUP(O252,Sheet1!$B$2:$C$12,2,TRUE)</f>
        <v>8</v>
      </c>
      <c r="Q252" s="1" t="str">
        <f>VLOOKUP($E252,'[5]Gui chi Quynh'!$C$11:$E$394,3,0)</f>
        <v>A3</v>
      </c>
      <c r="R252" s="9">
        <f>VLOOKUP(Q252,Sheet1!$B$2:$C$12,2,TRUE)</f>
        <v>8</v>
      </c>
      <c r="S252" s="1" t="str">
        <f>VLOOKUP($E252,'[6]Gui chi Quynh'!$C$11:$E$393,3,0)</f>
        <v>A4</v>
      </c>
      <c r="T252" s="9">
        <f>VLOOKUP(S252,Sheet1!$B$2:$C$12,2,TRUE)</f>
        <v>7</v>
      </c>
      <c r="U252" s="1" t="str">
        <f>VLOOKUP($E252,'[7]Gui chi Quynh'!$C$11:$E$392,3,0)</f>
        <v>A3</v>
      </c>
      <c r="V252" s="9">
        <f>VLOOKUP(U252,Sheet1!$B$2:$C$12,2,TRUE)</f>
        <v>8</v>
      </c>
      <c r="W252" s="1" t="str">
        <f>VLOOKUP($E252,'[8]Gui chi Quynh'!$C$11:$F$391,3,0)</f>
        <v>A3</v>
      </c>
      <c r="X252" s="9">
        <f>VLOOKUP(W252,Sheet1!$B$2:$C$12,2,TRUE)</f>
        <v>8</v>
      </c>
      <c r="Y252" s="1" t="str">
        <f>VLOOKUP($E252,'[9]Gui chi Quynh'!$C$11:$E$390,3,0)</f>
        <v>A3</v>
      </c>
      <c r="Z252" s="9">
        <f>VLOOKUP(Y252,Sheet1!$B$2:$C$12,2,TRUE)</f>
        <v>8</v>
      </c>
      <c r="AA252" s="1" t="str">
        <f>VLOOKUP($E252,'[10]Gui chi Quynh'!$C$11:$E$391,3,0)</f>
        <v>A3</v>
      </c>
      <c r="AB252" s="9">
        <f>VLOOKUP(AA252,Sheet1!$B$2:$C$12,2,TRUE)</f>
        <v>8</v>
      </c>
      <c r="AC252" s="241" t="str">
        <f>VLOOKUP(E252,Sheet2!$E$9:$AE$343,24,0)</f>
        <v>A4</v>
      </c>
      <c r="AD252" s="117">
        <f>VLOOKUP(AC252,Sheet1!$B$2:$C$12,2,TRUE)</f>
        <v>7</v>
      </c>
      <c r="AE252" s="241" t="str">
        <f>VLOOKUP(E252,Sheet2!$E$9:$AE$343,26,0)</f>
        <v>A4</v>
      </c>
      <c r="AF252" s="9">
        <f>VLOOKUP(AE252,Sheet1!$B$2:$C$12,2,TRUE)</f>
        <v>7</v>
      </c>
      <c r="AG252" s="169">
        <f t="shared" si="18"/>
        <v>7.583333333333333</v>
      </c>
      <c r="AH252" s="241" t="str">
        <f>VLOOKUP(E252,'CAC DV GUI'!$C$5:$AF$401,27,0)</f>
        <v>Tốt</v>
      </c>
      <c r="AI252" s="241" t="str">
        <f>VLOOKUP(E252,'CAC DV GUI'!$C$5:$AF$401,28,0)</f>
        <v>Tốt</v>
      </c>
      <c r="AJ252" s="241">
        <f>VLOOKUP(E252,'CAC DV GUI'!$C$5:$AF$401,29,0)</f>
        <v>0</v>
      </c>
      <c r="AK252" s="117"/>
      <c r="AL252" s="117"/>
      <c r="AM252" s="117" t="str">
        <f t="shared" si="17"/>
        <v>Tốt</v>
      </c>
      <c r="AN252" s="117"/>
      <c r="AO252" s="556"/>
    </row>
    <row r="253" spans="1:41" s="2" customFormat="1" ht="24.95" customHeight="1" x14ac:dyDescent="0.25">
      <c r="A253" s="41">
        <f>IF(E253="","",SUBTOTAL(3,$E$8:E253))</f>
        <v>246</v>
      </c>
      <c r="B253" s="41">
        <f>COUNTIF($F$8:F253,F253)</f>
        <v>18</v>
      </c>
      <c r="C253" s="43" t="s">
        <v>648</v>
      </c>
      <c r="D253" s="29" t="s">
        <v>147</v>
      </c>
      <c r="E253" s="44" t="s">
        <v>536</v>
      </c>
      <c r="F253" s="653" t="s">
        <v>1012</v>
      </c>
      <c r="G253" s="55" t="s">
        <v>1014</v>
      </c>
      <c r="H253" s="13" t="s">
        <v>643</v>
      </c>
      <c r="I253" s="1" t="str">
        <f>VLOOKUP($E253,'[1]Gui chi Quynh'!$C$11:$E$397,3,0)</f>
        <v>A3</v>
      </c>
      <c r="J253" s="9">
        <f>VLOOKUP(I253,Sheet1!$B$2:$C$12,2,TRUE)</f>
        <v>8</v>
      </c>
      <c r="K253" s="1" t="s">
        <v>304</v>
      </c>
      <c r="L253" s="9">
        <f>VLOOKUP(K253,Sheet1!$B$2:$C$12,2,TRUE)</f>
        <v>7</v>
      </c>
      <c r="M253" s="1" t="str">
        <f>VLOOKUP($E253,'[3]Gui chi Quynh'!$C$11:$E$396,3,0)</f>
        <v>A4</v>
      </c>
      <c r="N253" s="9">
        <f>VLOOKUP(M253,Sheet1!$B$2:$C$12,2,TRUE)</f>
        <v>7</v>
      </c>
      <c r="O253" s="1" t="str">
        <f>VLOOKUP($E253,'[4]Gui chi Quynh'!$C$11:$E$396,3,0)</f>
        <v>A3</v>
      </c>
      <c r="P253" s="9">
        <f>VLOOKUP(O253,Sheet1!$B$2:$C$12,2,TRUE)</f>
        <v>8</v>
      </c>
      <c r="Q253" s="1" t="str">
        <f>VLOOKUP($E253,'[5]Gui chi Quynh'!$C$11:$E$394,3,0)</f>
        <v>A3</v>
      </c>
      <c r="R253" s="9">
        <f>VLOOKUP(Q253,Sheet1!$B$2:$C$12,2,TRUE)</f>
        <v>8</v>
      </c>
      <c r="S253" s="1" t="str">
        <f>VLOOKUP($E253,'[6]Gui chi Quynh'!$C$11:$E$393,3,0)</f>
        <v>A4</v>
      </c>
      <c r="T253" s="9">
        <f>VLOOKUP(S253,Sheet1!$B$2:$C$12,2,TRUE)</f>
        <v>7</v>
      </c>
      <c r="U253" s="1" t="str">
        <f>VLOOKUP($E253,'[7]Gui chi Quynh'!$C$11:$E$392,3,0)</f>
        <v>A2</v>
      </c>
      <c r="V253" s="9">
        <f>VLOOKUP(U253,Sheet1!$B$2:$C$12,2,TRUE)</f>
        <v>9</v>
      </c>
      <c r="W253" s="1" t="str">
        <f>VLOOKUP($E253,'[8]Gui chi Quynh'!$C$11:$F$391,3,0)</f>
        <v>A3</v>
      </c>
      <c r="X253" s="9">
        <f>VLOOKUP(W253,Sheet1!$B$2:$C$12,2,TRUE)</f>
        <v>8</v>
      </c>
      <c r="Y253" s="1" t="str">
        <f>VLOOKUP($E253,'[9]Gui chi Quynh'!$C$11:$E$390,3,0)</f>
        <v>A3</v>
      </c>
      <c r="Z253" s="9">
        <f>VLOOKUP(Y253,Sheet1!$B$2:$C$12,2,TRUE)</f>
        <v>8</v>
      </c>
      <c r="AA253" s="1" t="str">
        <f>VLOOKUP($E253,'[10]Gui chi Quynh'!$C$11:$E$391,3,0)</f>
        <v>A3</v>
      </c>
      <c r="AB253" s="9">
        <f>VLOOKUP(AA253,Sheet1!$B$2:$C$12,2,TRUE)</f>
        <v>8</v>
      </c>
      <c r="AC253" s="241" t="str">
        <f>VLOOKUP(E253,Sheet2!$E$9:$AE$343,24,0)</f>
        <v>A3</v>
      </c>
      <c r="AD253" s="117">
        <f>VLOOKUP(AC253,Sheet1!$B$2:$C$12,2,TRUE)</f>
        <v>8</v>
      </c>
      <c r="AE253" s="241" t="str">
        <f>VLOOKUP(E253,Sheet2!$E$9:$AE$343,26,0)</f>
        <v>A4</v>
      </c>
      <c r="AF253" s="9">
        <f>VLOOKUP(AE253,Sheet1!$B$2:$C$12,2,TRUE)</f>
        <v>7</v>
      </c>
      <c r="AG253" s="169">
        <f t="shared" si="18"/>
        <v>7.75</v>
      </c>
      <c r="AH253" s="241" t="str">
        <f>VLOOKUP(E253,'CAC DV GUI'!$C$5:$AF$401,27,0)</f>
        <v>Tốt</v>
      </c>
      <c r="AI253" s="241" t="str">
        <f>VLOOKUP(E253,'CAC DV GUI'!$C$5:$AF$401,28,0)</f>
        <v>Tốt</v>
      </c>
      <c r="AJ253" s="241">
        <f>VLOOKUP(E253,'CAC DV GUI'!$C$5:$AF$401,29,0)</f>
        <v>0</v>
      </c>
      <c r="AK253" s="117"/>
      <c r="AL253" s="117"/>
      <c r="AM253" s="117" t="str">
        <f t="shared" si="17"/>
        <v>Tốt</v>
      </c>
      <c r="AN253" s="117"/>
      <c r="AO253" s="556"/>
    </row>
    <row r="254" spans="1:41" s="2" customFormat="1" ht="24.95" customHeight="1" x14ac:dyDescent="0.25">
      <c r="A254" s="41">
        <f>IF(E254="","",SUBTOTAL(3,$E$8:E254))</f>
        <v>247</v>
      </c>
      <c r="B254" s="41">
        <f>COUNTIF($F$8:F254,F254)</f>
        <v>19</v>
      </c>
      <c r="C254" s="43" t="s">
        <v>648</v>
      </c>
      <c r="D254" s="29" t="s">
        <v>148</v>
      </c>
      <c r="E254" s="44" t="s">
        <v>537</v>
      </c>
      <c r="F254" s="653" t="s">
        <v>1012</v>
      </c>
      <c r="G254" s="55" t="s">
        <v>1014</v>
      </c>
      <c r="H254" s="13" t="s">
        <v>643</v>
      </c>
      <c r="I254" s="1" t="str">
        <f>VLOOKUP($E254,'[1]Gui chi Quynh'!$C$11:$E$397,3,0)</f>
        <v>A3</v>
      </c>
      <c r="J254" s="9">
        <f>VLOOKUP(I254,Sheet1!$B$2:$C$12,2,TRUE)</f>
        <v>8</v>
      </c>
      <c r="K254" s="1" t="s">
        <v>304</v>
      </c>
      <c r="L254" s="9">
        <f>VLOOKUP(K254,Sheet1!$B$2:$C$12,2,TRUE)</f>
        <v>7</v>
      </c>
      <c r="M254" s="1" t="str">
        <f>VLOOKUP($E254,'[3]Gui chi Quynh'!$C$11:$E$396,3,0)</f>
        <v>A3</v>
      </c>
      <c r="N254" s="9">
        <f>VLOOKUP(M254,Sheet1!$B$2:$C$12,2,TRUE)</f>
        <v>8</v>
      </c>
      <c r="O254" s="1" t="str">
        <f>VLOOKUP($E254,'[4]Gui chi Quynh'!$C$11:$E$396,3,0)</f>
        <v>A3</v>
      </c>
      <c r="P254" s="9">
        <f>VLOOKUP(O254,Sheet1!$B$2:$C$12,2,TRUE)</f>
        <v>8</v>
      </c>
      <c r="Q254" s="1" t="str">
        <f>VLOOKUP($E254,'[5]Gui chi Quynh'!$C$11:$E$394,3,0)</f>
        <v>A3</v>
      </c>
      <c r="R254" s="9">
        <f>VLOOKUP(Q254,Sheet1!$B$2:$C$12,2,TRUE)</f>
        <v>8</v>
      </c>
      <c r="S254" s="1" t="str">
        <f>VLOOKUP($E254,'[6]Gui chi Quynh'!$C$11:$E$393,3,0)</f>
        <v>A3</v>
      </c>
      <c r="T254" s="9">
        <f>VLOOKUP(S254,Sheet1!$B$2:$C$12,2,TRUE)</f>
        <v>8</v>
      </c>
      <c r="U254" s="1" t="str">
        <f>VLOOKUP($E254,'[7]Gui chi Quynh'!$C$11:$E$392,3,0)</f>
        <v>A1</v>
      </c>
      <c r="V254" s="9">
        <f>VLOOKUP(U254,Sheet1!$B$2:$C$12,2,TRUE)</f>
        <v>10</v>
      </c>
      <c r="W254" s="1" t="str">
        <f>VLOOKUP($E254,'[8]Gui chi Quynh'!$C$11:$F$391,3,0)</f>
        <v>A3</v>
      </c>
      <c r="X254" s="9">
        <f>VLOOKUP(W254,Sheet1!$B$2:$C$12,2,TRUE)</f>
        <v>8</v>
      </c>
      <c r="Y254" s="1" t="str">
        <f>VLOOKUP($E254,'[9]Gui chi Quynh'!$C$11:$E$390,3,0)</f>
        <v>A3</v>
      </c>
      <c r="Z254" s="9">
        <f>VLOOKUP(Y254,Sheet1!$B$2:$C$12,2,TRUE)</f>
        <v>8</v>
      </c>
      <c r="AA254" s="1" t="str">
        <f>VLOOKUP($E254,'[10]Gui chi Quynh'!$C$11:$E$391,3,0)</f>
        <v>A3</v>
      </c>
      <c r="AB254" s="9">
        <f>VLOOKUP(AA254,Sheet1!$B$2:$C$12,2,TRUE)</f>
        <v>8</v>
      </c>
      <c r="AC254" s="241" t="str">
        <f>VLOOKUP(E254,Sheet2!$E$9:$AE$343,24,0)</f>
        <v>A3</v>
      </c>
      <c r="AD254" s="117">
        <f>VLOOKUP(AC254,Sheet1!$B$2:$C$12,2,TRUE)</f>
        <v>8</v>
      </c>
      <c r="AE254" s="241" t="str">
        <f>VLOOKUP(E254,Sheet2!$E$9:$AE$343,26,0)</f>
        <v>A4</v>
      </c>
      <c r="AF254" s="9">
        <f>VLOOKUP(AE254,Sheet1!$B$2:$C$12,2,TRUE)</f>
        <v>7</v>
      </c>
      <c r="AG254" s="169">
        <f t="shared" si="18"/>
        <v>8</v>
      </c>
      <c r="AH254" s="241" t="str">
        <f>VLOOKUP(E254,'CAC DV GUI'!$C$5:$AF$401,27,0)</f>
        <v>Xuất sắc</v>
      </c>
      <c r="AI254" s="241" t="str">
        <f>VLOOKUP(E254,'CAC DV GUI'!$C$5:$AF$401,28,0)</f>
        <v>Tốt</v>
      </c>
      <c r="AJ254" s="241">
        <f>VLOOKUP(E254,'CAC DV GUI'!$C$5:$AF$401,29,0)</f>
        <v>0</v>
      </c>
      <c r="AK254" s="117"/>
      <c r="AL254" s="117"/>
      <c r="AM254" s="117" t="str">
        <f t="shared" si="17"/>
        <v>Tốt</v>
      </c>
      <c r="AN254" s="117"/>
      <c r="AO254" s="556"/>
    </row>
    <row r="255" spans="1:41" s="2" customFormat="1" ht="24.95" customHeight="1" x14ac:dyDescent="0.25">
      <c r="A255" s="41">
        <f>IF(E255="","",SUBTOTAL(3,$E$8:E255))</f>
        <v>248</v>
      </c>
      <c r="B255" s="41">
        <f>COUNTIF($F$8:F255,F255)</f>
        <v>20</v>
      </c>
      <c r="C255" s="43" t="s">
        <v>649</v>
      </c>
      <c r="D255" s="29" t="s">
        <v>150</v>
      </c>
      <c r="E255" s="44" t="s">
        <v>538</v>
      </c>
      <c r="F255" s="653" t="s">
        <v>1012</v>
      </c>
      <c r="G255" s="55" t="s">
        <v>1014</v>
      </c>
      <c r="H255" s="13" t="s">
        <v>643</v>
      </c>
      <c r="I255" s="1" t="str">
        <f>VLOOKUP($E255,'[1]Gui chi Quynh'!$C$11:$E$397,3,0)</f>
        <v>A3</v>
      </c>
      <c r="J255" s="9">
        <f>VLOOKUP(I255,Sheet1!$B$2:$C$12,2,TRUE)</f>
        <v>8</v>
      </c>
      <c r="K255" s="1" t="s">
        <v>304</v>
      </c>
      <c r="L255" s="9">
        <f>VLOOKUP(K255,Sheet1!$B$2:$C$12,2,TRUE)</f>
        <v>7</v>
      </c>
      <c r="M255" s="1" t="str">
        <f>VLOOKUP($E255,'[3]Gui chi Quynh'!$C$11:$E$396,3,0)</f>
        <v>A4</v>
      </c>
      <c r="N255" s="9">
        <f>VLOOKUP(M255,Sheet1!$B$2:$C$12,2,TRUE)</f>
        <v>7</v>
      </c>
      <c r="O255" s="1" t="str">
        <f>VLOOKUP($E255,'[4]Gui chi Quynh'!$C$11:$E$396,3,0)</f>
        <v>A2</v>
      </c>
      <c r="P255" s="9">
        <f>VLOOKUP(O255,Sheet1!$B$2:$C$12,2,TRUE)</f>
        <v>9</v>
      </c>
      <c r="Q255" s="1" t="str">
        <f>VLOOKUP($E255,'[5]Gui chi Quynh'!$C$11:$E$394,3,0)</f>
        <v>A3</v>
      </c>
      <c r="R255" s="9">
        <f>VLOOKUP(Q255,Sheet1!$B$2:$C$12,2,TRUE)</f>
        <v>8</v>
      </c>
      <c r="S255" s="1" t="str">
        <f>VLOOKUP($E255,'[6]Gui chi Quynh'!$C$11:$E$393,3,0)</f>
        <v>A4</v>
      </c>
      <c r="T255" s="9">
        <f>VLOOKUP(S255,Sheet1!$B$2:$C$12,2,TRUE)</f>
        <v>7</v>
      </c>
      <c r="U255" s="1" t="str">
        <f>VLOOKUP($E255,'[7]Gui chi Quynh'!$C$11:$E$392,3,0)</f>
        <v>A3</v>
      </c>
      <c r="V255" s="9">
        <f>VLOOKUP(U255,Sheet1!$B$2:$C$12,2,TRUE)</f>
        <v>8</v>
      </c>
      <c r="W255" s="1" t="str">
        <f>VLOOKUP($E255,'[8]Gui chi Quynh'!$C$11:$F$391,3,0)</f>
        <v>A3</v>
      </c>
      <c r="X255" s="9">
        <f>VLOOKUP(W255,Sheet1!$B$2:$C$12,2,TRUE)</f>
        <v>8</v>
      </c>
      <c r="Y255" s="1" t="str">
        <f>VLOOKUP($E255,'[9]Gui chi Quynh'!$C$11:$E$390,3,0)</f>
        <v>A3</v>
      </c>
      <c r="Z255" s="9">
        <f>VLOOKUP(Y255,Sheet1!$B$2:$C$12,2,TRUE)</f>
        <v>8</v>
      </c>
      <c r="AA255" s="1" t="str">
        <f>VLOOKUP($E255,'[10]Gui chi Quynh'!$C$11:$E$391,3,0)</f>
        <v>A3</v>
      </c>
      <c r="AB255" s="9">
        <f>VLOOKUP(AA255,Sheet1!$B$2:$C$12,2,TRUE)</f>
        <v>8</v>
      </c>
      <c r="AC255" s="241" t="str">
        <f>VLOOKUP(E255,Sheet2!$E$9:$AE$343,24,0)</f>
        <v>A3</v>
      </c>
      <c r="AD255" s="117">
        <f>VLOOKUP(AC255,Sheet1!$B$2:$C$12,2,TRUE)</f>
        <v>8</v>
      </c>
      <c r="AE255" s="241" t="str">
        <f>VLOOKUP(E255,Sheet2!$E$9:$AE$343,26,0)</f>
        <v>A3</v>
      </c>
      <c r="AF255" s="9">
        <f>VLOOKUP(AE255,Sheet1!$B$2:$C$12,2,TRUE)</f>
        <v>8</v>
      </c>
      <c r="AG255" s="169">
        <f t="shared" si="18"/>
        <v>7.833333333333333</v>
      </c>
      <c r="AH255" s="241" t="str">
        <f>VLOOKUP(E255,'CAC DV GUI'!$C$5:$AF$401,27,0)</f>
        <v>Xuất sắc</v>
      </c>
      <c r="AI255" s="241" t="str">
        <f>VLOOKUP(E255,'CAC DV GUI'!$C$5:$AF$401,28,0)</f>
        <v>Tốt</v>
      </c>
      <c r="AJ255" s="241">
        <f>VLOOKUP(E255,'CAC DV GUI'!$C$5:$AF$401,29,0)</f>
        <v>0</v>
      </c>
      <c r="AK255" s="117"/>
      <c r="AL255" s="117"/>
      <c r="AM255" s="117" t="str">
        <f t="shared" si="17"/>
        <v>Tốt</v>
      </c>
      <c r="AN255" s="117"/>
      <c r="AO255" s="556"/>
    </row>
    <row r="256" spans="1:41" s="2" customFormat="1" ht="24.95" customHeight="1" x14ac:dyDescent="0.25">
      <c r="A256" s="41">
        <f>IF(E256="","",SUBTOTAL(3,$E$8:E256))</f>
        <v>249</v>
      </c>
      <c r="B256" s="41">
        <f>COUNTIF($F$8:F256,F256)</f>
        <v>21</v>
      </c>
      <c r="C256" s="43" t="s">
        <v>649</v>
      </c>
      <c r="D256" s="29" t="s">
        <v>258</v>
      </c>
      <c r="E256" s="44" t="s">
        <v>549</v>
      </c>
      <c r="F256" s="653" t="s">
        <v>1012</v>
      </c>
      <c r="G256" s="55" t="s">
        <v>1014</v>
      </c>
      <c r="H256" s="13" t="s">
        <v>643</v>
      </c>
      <c r="I256" s="1" t="str">
        <f>VLOOKUP($E256,'[1]Gui chi Quynh'!$C$11:$E$397,3,0)</f>
        <v>A3</v>
      </c>
      <c r="J256" s="9">
        <f>VLOOKUP(I256,Sheet1!$B$2:$C$12,2,TRUE)</f>
        <v>8</v>
      </c>
      <c r="K256" s="1" t="s">
        <v>304</v>
      </c>
      <c r="L256" s="9">
        <f>VLOOKUP(K256,Sheet1!$B$2:$C$12,2,TRUE)</f>
        <v>7</v>
      </c>
      <c r="M256" s="1" t="str">
        <f>VLOOKUP($E256,'[3]Gui chi Quynh'!$C$11:$E$396,3,0)</f>
        <v>A2</v>
      </c>
      <c r="N256" s="9">
        <f>VLOOKUP(M256,Sheet1!$B$2:$C$12,2,TRUE)</f>
        <v>9</v>
      </c>
      <c r="O256" s="1" t="str">
        <f>VLOOKUP($E256,'[4]Gui chi Quynh'!$C$11:$E$396,3,0)</f>
        <v>A1</v>
      </c>
      <c r="P256" s="9">
        <f>VLOOKUP(O256,Sheet1!$B$2:$C$12,2,TRUE)</f>
        <v>10</v>
      </c>
      <c r="Q256" s="1" t="str">
        <f>VLOOKUP($E256,'[5]Gui chi Quynh'!$C$11:$E$394,3,0)</f>
        <v>A1</v>
      </c>
      <c r="R256" s="9">
        <f>VLOOKUP(Q256,Sheet1!$B$2:$C$12,2,TRUE)</f>
        <v>10</v>
      </c>
      <c r="S256" s="1" t="str">
        <f>VLOOKUP($E256,'[6]Gui chi Quynh'!$C$11:$E$393,3,0)</f>
        <v>A1</v>
      </c>
      <c r="T256" s="9">
        <f>VLOOKUP(S256,Sheet1!$B$2:$C$12,2,TRUE)</f>
        <v>10</v>
      </c>
      <c r="U256" s="1" t="str">
        <f>VLOOKUP($E256,'[7]Gui chi Quynh'!$C$11:$E$392,3,0)</f>
        <v>A1</v>
      </c>
      <c r="V256" s="9">
        <f>VLOOKUP(U256,Sheet1!$B$2:$C$12,2,TRUE)</f>
        <v>10</v>
      </c>
      <c r="W256" s="1" t="str">
        <f>VLOOKUP($E256,'[8]Gui chi Quynh'!$C$11:$F$391,3,0)</f>
        <v>A1</v>
      </c>
      <c r="X256" s="9">
        <f>VLOOKUP(W256,Sheet1!$B$2:$C$12,2,TRUE)</f>
        <v>10</v>
      </c>
      <c r="Y256" s="1" t="str">
        <f>VLOOKUP($E256,'[9]Gui chi Quynh'!$C$11:$E$390,3,0)</f>
        <v>A1</v>
      </c>
      <c r="Z256" s="9">
        <f>VLOOKUP(Y256,Sheet1!$B$2:$C$12,2,TRUE)</f>
        <v>10</v>
      </c>
      <c r="AA256" s="1" t="str">
        <f>VLOOKUP($E256,'[10]Gui chi Quynh'!$C$11:$E$391,3,0)</f>
        <v>A1</v>
      </c>
      <c r="AB256" s="9">
        <f>VLOOKUP(AA256,Sheet1!$B$2:$C$12,2,TRUE)</f>
        <v>10</v>
      </c>
      <c r="AC256" s="241" t="str">
        <f>VLOOKUP(E256,Sheet2!$E$9:$AE$343,24,0)</f>
        <v>A3</v>
      </c>
      <c r="AD256" s="117">
        <f>VLOOKUP(AC256,Sheet1!$B$2:$C$12,2,TRUE)</f>
        <v>8</v>
      </c>
      <c r="AE256" s="241" t="str">
        <f>VLOOKUP(E256,Sheet2!$E$9:$AE$343,26,0)</f>
        <v>A3</v>
      </c>
      <c r="AF256" s="9">
        <f>VLOOKUP(AE256,Sheet1!$B$2:$C$12,2,TRUE)</f>
        <v>8</v>
      </c>
      <c r="AG256" s="169">
        <f t="shared" si="18"/>
        <v>9.1666666666666661</v>
      </c>
      <c r="AH256" s="241" t="str">
        <f>VLOOKUP(E256,'CAC DV GUI'!$C$5:$AF$401,27,0)</f>
        <v>Xuất sắc</v>
      </c>
      <c r="AI256" s="241" t="str">
        <f>VLOOKUP(E256,'CAC DV GUI'!$C$5:$AF$401,28,0)</f>
        <v>Xuất sắc</v>
      </c>
      <c r="AJ256" s="241">
        <f>VLOOKUP(E256,'CAC DV GUI'!$C$5:$AF$401,29,0)</f>
        <v>0</v>
      </c>
      <c r="AK256" s="117"/>
      <c r="AL256" s="117"/>
      <c r="AM256" s="117" t="str">
        <f t="shared" si="17"/>
        <v>Xuất sắc</v>
      </c>
      <c r="AN256" s="117"/>
      <c r="AO256" s="556"/>
    </row>
    <row r="257" spans="1:41" s="2" customFormat="1" ht="24.95" customHeight="1" x14ac:dyDescent="0.25">
      <c r="A257" s="41">
        <f>IF(E257="","",SUBTOTAL(3,$E$8:E257))</f>
        <v>250</v>
      </c>
      <c r="B257" s="41">
        <f>COUNTIF($F$8:F257,F257)</f>
        <v>22</v>
      </c>
      <c r="C257" s="43" t="s">
        <v>648</v>
      </c>
      <c r="D257" s="29" t="s">
        <v>151</v>
      </c>
      <c r="E257" s="44" t="s">
        <v>539</v>
      </c>
      <c r="F257" s="653" t="s">
        <v>1012</v>
      </c>
      <c r="G257" s="55" t="s">
        <v>1014</v>
      </c>
      <c r="H257" s="13" t="s">
        <v>643</v>
      </c>
      <c r="I257" s="1" t="str">
        <f>VLOOKUP($E257,'[1]Gui chi Quynh'!$C$11:$E$397,3,0)</f>
        <v>A3</v>
      </c>
      <c r="J257" s="9">
        <f>VLOOKUP(I257,Sheet1!$B$2:$C$12,2,TRUE)</f>
        <v>8</v>
      </c>
      <c r="K257" s="1" t="s">
        <v>304</v>
      </c>
      <c r="L257" s="9">
        <f>VLOOKUP(K257,Sheet1!$B$2:$C$12,2,TRUE)</f>
        <v>7</v>
      </c>
      <c r="M257" s="1" t="str">
        <f>VLOOKUP($E257,'[3]Gui chi Quynh'!$C$11:$E$396,3,0)</f>
        <v>A4</v>
      </c>
      <c r="N257" s="9">
        <f>VLOOKUP(M257,Sheet1!$B$2:$C$12,2,TRUE)</f>
        <v>7</v>
      </c>
      <c r="O257" s="1" t="str">
        <f>VLOOKUP($E257,'[4]Gui chi Quynh'!$C$11:$E$396,3,0)</f>
        <v>A3</v>
      </c>
      <c r="P257" s="9">
        <f>VLOOKUP(O257,Sheet1!$B$2:$C$12,2,TRUE)</f>
        <v>8</v>
      </c>
      <c r="Q257" s="1" t="str">
        <f>VLOOKUP($E257,'[5]Gui chi Quynh'!$C$11:$E$394,3,0)</f>
        <v>A3</v>
      </c>
      <c r="R257" s="9">
        <f>VLOOKUP(Q257,Sheet1!$B$2:$C$12,2,TRUE)</f>
        <v>8</v>
      </c>
      <c r="S257" s="1" t="str">
        <f>VLOOKUP($E257,'[6]Gui chi Quynh'!$C$11:$E$393,3,0)</f>
        <v>A4</v>
      </c>
      <c r="T257" s="9">
        <f>VLOOKUP(S257,Sheet1!$B$2:$C$12,2,TRUE)</f>
        <v>7</v>
      </c>
      <c r="U257" s="1" t="str">
        <f>VLOOKUP($E257,'[7]Gui chi Quynh'!$C$11:$E$392,3,0)</f>
        <v>A2</v>
      </c>
      <c r="V257" s="9">
        <f>VLOOKUP(U257,Sheet1!$B$2:$C$12,2,TRUE)</f>
        <v>9</v>
      </c>
      <c r="W257" s="1" t="str">
        <f>VLOOKUP($E257,'[8]Gui chi Quynh'!$C$11:$F$391,3,0)</f>
        <v>A3</v>
      </c>
      <c r="X257" s="9">
        <f>VLOOKUP(W257,Sheet1!$B$2:$C$12,2,TRUE)</f>
        <v>8</v>
      </c>
      <c r="Y257" s="1" t="str">
        <f>VLOOKUP($E257,'[9]Gui chi Quynh'!$C$11:$E$390,3,0)</f>
        <v>A3</v>
      </c>
      <c r="Z257" s="9">
        <f>VLOOKUP(Y257,Sheet1!$B$2:$C$12,2,TRUE)</f>
        <v>8</v>
      </c>
      <c r="AA257" s="1" t="str">
        <f>VLOOKUP($E257,'[10]Gui chi Quynh'!$C$11:$E$391,3,0)</f>
        <v>A3</v>
      </c>
      <c r="AB257" s="9">
        <f>VLOOKUP(AA257,Sheet1!$B$2:$C$12,2,TRUE)</f>
        <v>8</v>
      </c>
      <c r="AC257" s="241" t="str">
        <f>VLOOKUP(E257,Sheet2!$E$9:$AE$343,24,0)</f>
        <v>A4</v>
      </c>
      <c r="AD257" s="117">
        <f>VLOOKUP(AC257,Sheet1!$B$2:$C$12,2,TRUE)</f>
        <v>7</v>
      </c>
      <c r="AE257" s="241" t="str">
        <f>VLOOKUP(E257,Sheet2!$E$9:$AE$343,26,0)</f>
        <v>A3</v>
      </c>
      <c r="AF257" s="9">
        <f>VLOOKUP(AE257,Sheet1!$B$2:$C$12,2,TRUE)</f>
        <v>8</v>
      </c>
      <c r="AG257" s="169">
        <f t="shared" si="18"/>
        <v>7.75</v>
      </c>
      <c r="AH257" s="241" t="str">
        <f>VLOOKUP(E257,'CAC DV GUI'!$C$5:$AF$401,27,0)</f>
        <v>Xuất sắc</v>
      </c>
      <c r="AI257" s="241" t="str">
        <f>VLOOKUP(E257,'CAC DV GUI'!$C$5:$AF$401,28,0)</f>
        <v>Tốt</v>
      </c>
      <c r="AJ257" s="241">
        <f>VLOOKUP(E257,'CAC DV GUI'!$C$5:$AF$401,29,0)</f>
        <v>0</v>
      </c>
      <c r="AK257" s="117"/>
      <c r="AL257" s="117"/>
      <c r="AM257" s="117" t="str">
        <f t="shared" si="17"/>
        <v>Tốt</v>
      </c>
      <c r="AN257" s="117"/>
      <c r="AO257" s="556"/>
    </row>
    <row r="258" spans="1:41" s="2" customFormat="1" ht="24.95" customHeight="1" x14ac:dyDescent="0.25">
      <c r="A258" s="41">
        <f>IF(E258="","",SUBTOTAL(3,$E$8:E258))</f>
        <v>251</v>
      </c>
      <c r="B258" s="41">
        <f>COUNTIF($F$8:F258,F258)</f>
        <v>23</v>
      </c>
      <c r="C258" s="43" t="s">
        <v>648</v>
      </c>
      <c r="D258" s="29" t="s">
        <v>152</v>
      </c>
      <c r="E258" s="44" t="s">
        <v>540</v>
      </c>
      <c r="F258" s="653" t="s">
        <v>1012</v>
      </c>
      <c r="G258" s="55" t="s">
        <v>1014</v>
      </c>
      <c r="H258" s="13" t="s">
        <v>643</v>
      </c>
      <c r="I258" s="1" t="str">
        <f>VLOOKUP($E258,'[1]Gui chi Quynh'!$C$11:$E$397,3,0)</f>
        <v>A4</v>
      </c>
      <c r="J258" s="9">
        <f>VLOOKUP(I258,Sheet1!$B$2:$C$12,2,TRUE)</f>
        <v>7</v>
      </c>
      <c r="K258" s="1" t="s">
        <v>304</v>
      </c>
      <c r="L258" s="9">
        <f>VLOOKUP(K258,Sheet1!$B$2:$C$12,2,TRUE)</f>
        <v>7</v>
      </c>
      <c r="M258" s="1" t="str">
        <f>VLOOKUP($E258,'[3]Gui chi Quynh'!$C$11:$E$396,3,0)</f>
        <v>A3</v>
      </c>
      <c r="N258" s="9">
        <f>VLOOKUP(M258,Sheet1!$B$2:$C$12,2,TRUE)</f>
        <v>8</v>
      </c>
      <c r="O258" s="1" t="str">
        <f>VLOOKUP($E258,'[4]Gui chi Quynh'!$C$11:$E$396,3,0)</f>
        <v>A4</v>
      </c>
      <c r="P258" s="9">
        <f>VLOOKUP(O258,Sheet1!$B$2:$C$12,2,TRUE)</f>
        <v>7</v>
      </c>
      <c r="Q258" s="1" t="str">
        <f>VLOOKUP($E258,'[5]Gui chi Quynh'!$C$11:$E$394,3,0)</f>
        <v>A4</v>
      </c>
      <c r="R258" s="9">
        <f>VLOOKUP(Q258,Sheet1!$B$2:$C$12,2,TRUE)</f>
        <v>7</v>
      </c>
      <c r="S258" s="1" t="str">
        <f>VLOOKUP($E258,'[6]Gui chi Quynh'!$C$11:$E$393,3,0)</f>
        <v>A4</v>
      </c>
      <c r="T258" s="9">
        <f>VLOOKUP(S258,Sheet1!$B$2:$C$12,2,TRUE)</f>
        <v>7</v>
      </c>
      <c r="U258" s="1" t="str">
        <f>VLOOKUP($E258,'[7]Gui chi Quynh'!$C$11:$E$392,3,0)</f>
        <v>A3</v>
      </c>
      <c r="V258" s="9">
        <f>VLOOKUP(U258,Sheet1!$B$2:$C$12,2,TRUE)</f>
        <v>8</v>
      </c>
      <c r="W258" s="1" t="str">
        <f>VLOOKUP($E258,'[8]Gui chi Quynh'!$C$11:$F$391,3,0)</f>
        <v>A4</v>
      </c>
      <c r="X258" s="9">
        <f>VLOOKUP(W258,Sheet1!$B$2:$C$12,2,TRUE)</f>
        <v>7</v>
      </c>
      <c r="Y258" s="1" t="str">
        <f>VLOOKUP($E258,'[9]Gui chi Quynh'!$C$11:$E$390,3,0)</f>
        <v>A4</v>
      </c>
      <c r="Z258" s="9">
        <f>VLOOKUP(Y258,Sheet1!$B$2:$C$12,2,TRUE)</f>
        <v>7</v>
      </c>
      <c r="AA258" s="1" t="str">
        <f>VLOOKUP($E258,'[10]Gui chi Quynh'!$C$11:$E$391,3,0)</f>
        <v>A4</v>
      </c>
      <c r="AB258" s="9">
        <f>VLOOKUP(AA258,Sheet1!$B$2:$C$12,2,TRUE)</f>
        <v>7</v>
      </c>
      <c r="AC258" s="241" t="str">
        <f>VLOOKUP(E258,Sheet2!$E$9:$AE$343,24,0)</f>
        <v>A3</v>
      </c>
      <c r="AD258" s="117">
        <f>VLOOKUP(AC258,Sheet1!$B$2:$C$12,2,TRUE)</f>
        <v>8</v>
      </c>
      <c r="AE258" s="241" t="str">
        <f>VLOOKUP(E258,Sheet2!$E$9:$AE$343,26,0)</f>
        <v>A4</v>
      </c>
      <c r="AF258" s="9">
        <f>VLOOKUP(AE258,Sheet1!$B$2:$C$12,2,TRUE)</f>
        <v>7</v>
      </c>
      <c r="AG258" s="169">
        <f t="shared" si="18"/>
        <v>7.25</v>
      </c>
      <c r="AH258" s="241" t="str">
        <f>VLOOKUP(E258,'CAC DV GUI'!$C$5:$AF$401,27,0)</f>
        <v>Tốt</v>
      </c>
      <c r="AI258" s="241" t="str">
        <f>VLOOKUP(E258,'CAC DV GUI'!$C$5:$AF$401,28,0)</f>
        <v>Tốt</v>
      </c>
      <c r="AJ258" s="241">
        <f>VLOOKUP(E258,'CAC DV GUI'!$C$5:$AF$401,29,0)</f>
        <v>0</v>
      </c>
      <c r="AK258" s="117"/>
      <c r="AL258" s="117"/>
      <c r="AM258" s="117" t="str">
        <f t="shared" si="17"/>
        <v>Tốt</v>
      </c>
      <c r="AN258" s="117"/>
      <c r="AO258" s="556"/>
    </row>
    <row r="259" spans="1:41" s="2" customFormat="1" ht="24.95" customHeight="1" x14ac:dyDescent="0.25">
      <c r="A259" s="41">
        <f>IF(E259="","",SUBTOTAL(3,$E$8:E259))</f>
        <v>252</v>
      </c>
      <c r="B259" s="41">
        <f>COUNTIF($F$8:F259,F259)</f>
        <v>24</v>
      </c>
      <c r="C259" s="43" t="s">
        <v>649</v>
      </c>
      <c r="D259" s="29" t="s">
        <v>153</v>
      </c>
      <c r="E259" s="44" t="s">
        <v>541</v>
      </c>
      <c r="F259" s="653" t="s">
        <v>1012</v>
      </c>
      <c r="G259" s="55" t="s">
        <v>1014</v>
      </c>
      <c r="H259" s="13" t="s">
        <v>643</v>
      </c>
      <c r="I259" s="1" t="str">
        <f>VLOOKUP($E259,'[1]Gui chi Quynh'!$C$11:$E$397,3,0)</f>
        <v>A3</v>
      </c>
      <c r="J259" s="9">
        <f>VLOOKUP(I259,Sheet1!$B$2:$C$12,2,TRUE)</f>
        <v>8</v>
      </c>
      <c r="K259" s="1" t="s">
        <v>304</v>
      </c>
      <c r="L259" s="9">
        <f>VLOOKUP(K259,Sheet1!$B$2:$C$12,2,TRUE)</f>
        <v>7</v>
      </c>
      <c r="M259" s="1" t="str">
        <f>VLOOKUP($E259,'[3]Gui chi Quynh'!$C$11:$E$396,3,0)</f>
        <v>A4</v>
      </c>
      <c r="N259" s="9">
        <f>VLOOKUP(M259,Sheet1!$B$2:$C$12,2,TRUE)</f>
        <v>7</v>
      </c>
      <c r="O259" s="1" t="str">
        <f>VLOOKUP($E259,'[4]Gui chi Quynh'!$C$11:$E$396,3,0)</f>
        <v>A3</v>
      </c>
      <c r="P259" s="9">
        <f>VLOOKUP(O259,Sheet1!$B$2:$C$12,2,TRUE)</f>
        <v>8</v>
      </c>
      <c r="Q259" s="1" t="str">
        <f>VLOOKUP($E259,'[5]Gui chi Quynh'!$C$11:$E$394,3,0)</f>
        <v>A3</v>
      </c>
      <c r="R259" s="9">
        <f>VLOOKUP(Q259,Sheet1!$B$2:$C$12,2,TRUE)</f>
        <v>8</v>
      </c>
      <c r="S259" s="1" t="str">
        <f>VLOOKUP($E259,'[6]Gui chi Quynh'!$C$11:$E$393,3,0)</f>
        <v>A1</v>
      </c>
      <c r="T259" s="9">
        <f>VLOOKUP(S259,Sheet1!$B$2:$C$12,2,TRUE)</f>
        <v>10</v>
      </c>
      <c r="U259" s="1" t="str">
        <f>VLOOKUP($E259,'[7]Gui chi Quynh'!$C$11:$E$392,3,0)</f>
        <v>A2</v>
      </c>
      <c r="V259" s="9">
        <f>VLOOKUP(U259,Sheet1!$B$2:$C$12,2,TRUE)</f>
        <v>9</v>
      </c>
      <c r="W259" s="1" t="str">
        <f>VLOOKUP($E259,'[8]Gui chi Quynh'!$C$11:$F$391,3,0)</f>
        <v>A3</v>
      </c>
      <c r="X259" s="9">
        <f>VLOOKUP(W259,Sheet1!$B$2:$C$12,2,TRUE)</f>
        <v>8</v>
      </c>
      <c r="Y259" s="1" t="str">
        <f>VLOOKUP($E259,'[9]Gui chi Quynh'!$C$11:$E$390,3,0)</f>
        <v>A3</v>
      </c>
      <c r="Z259" s="9">
        <f>VLOOKUP(Y259,Sheet1!$B$2:$C$12,2,TRUE)</f>
        <v>8</v>
      </c>
      <c r="AA259" s="1" t="str">
        <f>VLOOKUP($E259,'[10]Gui chi Quynh'!$C$11:$E$391,3,0)</f>
        <v>A3</v>
      </c>
      <c r="AB259" s="9">
        <f>VLOOKUP(AA259,Sheet1!$B$2:$C$12,2,TRUE)</f>
        <v>8</v>
      </c>
      <c r="AC259" s="241" t="str">
        <f>VLOOKUP(E259,Sheet2!$E$9:$AE$343,24,0)</f>
        <v>A3</v>
      </c>
      <c r="AD259" s="117">
        <f>VLOOKUP(AC259,Sheet1!$B$2:$C$12,2,TRUE)</f>
        <v>8</v>
      </c>
      <c r="AE259" s="241" t="str">
        <f>VLOOKUP(E259,Sheet2!$E$9:$AE$343,26,0)</f>
        <v>A4</v>
      </c>
      <c r="AF259" s="9">
        <f>VLOOKUP(AE259,Sheet1!$B$2:$C$12,2,TRUE)</f>
        <v>7</v>
      </c>
      <c r="AG259" s="169">
        <f t="shared" si="18"/>
        <v>8</v>
      </c>
      <c r="AH259" s="241" t="str">
        <f>VLOOKUP(E259,'CAC DV GUI'!$C$5:$AF$401,27,0)</f>
        <v>Xuất sắc</v>
      </c>
      <c r="AI259" s="241" t="str">
        <f>VLOOKUP(E259,'CAC DV GUI'!$C$5:$AF$401,28,0)</f>
        <v>Tốt</v>
      </c>
      <c r="AJ259" s="241">
        <f>VLOOKUP(E259,'CAC DV GUI'!$C$5:$AF$401,29,0)</f>
        <v>0</v>
      </c>
      <c r="AK259" s="117"/>
      <c r="AL259" s="117"/>
      <c r="AM259" s="117" t="str">
        <f t="shared" si="17"/>
        <v>Tốt</v>
      </c>
      <c r="AN259" s="117"/>
      <c r="AO259" s="556"/>
    </row>
    <row r="260" spans="1:41" s="2" customFormat="1" ht="24.95" customHeight="1" x14ac:dyDescent="0.25">
      <c r="A260" s="41">
        <f>IF(E260="","",SUBTOTAL(3,$E$8:E260))</f>
        <v>253</v>
      </c>
      <c r="B260" s="41">
        <f>COUNTIF($F$8:F260,F260)</f>
        <v>25</v>
      </c>
      <c r="C260" s="43" t="s">
        <v>649</v>
      </c>
      <c r="D260" s="29" t="s">
        <v>154</v>
      </c>
      <c r="E260" s="44" t="s">
        <v>542</v>
      </c>
      <c r="F260" s="653" t="s">
        <v>1012</v>
      </c>
      <c r="G260" s="55" t="s">
        <v>1014</v>
      </c>
      <c r="H260" s="13" t="s">
        <v>643</v>
      </c>
      <c r="I260" s="1" t="str">
        <f>VLOOKUP($E260,'[1]Gui chi Quynh'!$C$11:$E$397,3,0)</f>
        <v>A3</v>
      </c>
      <c r="J260" s="9">
        <f>VLOOKUP(I260,Sheet1!$B$2:$C$12,2,TRUE)</f>
        <v>8</v>
      </c>
      <c r="K260" s="1" t="s">
        <v>304</v>
      </c>
      <c r="L260" s="9">
        <f>VLOOKUP(K260,Sheet1!$B$2:$C$12,2,TRUE)</f>
        <v>7</v>
      </c>
      <c r="M260" s="1" t="str">
        <f>VLOOKUP($E260,'[3]Gui chi Quynh'!$C$11:$E$396,3,0)</f>
        <v>A3</v>
      </c>
      <c r="N260" s="9">
        <f>VLOOKUP(M260,Sheet1!$B$2:$C$12,2,TRUE)</f>
        <v>8</v>
      </c>
      <c r="O260" s="1" t="str">
        <f>VLOOKUP($E260,'[4]Gui chi Quynh'!$C$11:$E$396,3,0)</f>
        <v>A3</v>
      </c>
      <c r="P260" s="9">
        <f>VLOOKUP(O260,Sheet1!$B$2:$C$12,2,TRUE)</f>
        <v>8</v>
      </c>
      <c r="Q260" s="1" t="str">
        <f>VLOOKUP($E260,'[5]Gui chi Quynh'!$C$11:$E$394,3,0)</f>
        <v>A3</v>
      </c>
      <c r="R260" s="9">
        <f>VLOOKUP(Q260,Sheet1!$B$2:$C$12,2,TRUE)</f>
        <v>8</v>
      </c>
      <c r="S260" s="1" t="str">
        <f>VLOOKUP($E260,'[6]Gui chi Quynh'!$C$11:$E$393,3,0)</f>
        <v>A1</v>
      </c>
      <c r="T260" s="9">
        <f>VLOOKUP(S260,Sheet1!$B$2:$C$12,2,TRUE)</f>
        <v>10</v>
      </c>
      <c r="U260" s="1" t="str">
        <f>VLOOKUP($E260,'[7]Gui chi Quynh'!$C$11:$E$392,3,0)</f>
        <v>A3</v>
      </c>
      <c r="V260" s="9">
        <f>VLOOKUP(U260,Sheet1!$B$2:$C$12,2,TRUE)</f>
        <v>8</v>
      </c>
      <c r="W260" s="1" t="str">
        <f>VLOOKUP($E260,'[8]Gui chi Quynh'!$C$11:$F$391,3,0)</f>
        <v>A3</v>
      </c>
      <c r="X260" s="9">
        <f>VLOOKUP(W260,Sheet1!$B$2:$C$12,2,TRUE)</f>
        <v>8</v>
      </c>
      <c r="Y260" s="1" t="str">
        <f>VLOOKUP($E260,'[9]Gui chi Quynh'!$C$11:$E$390,3,0)</f>
        <v>A3</v>
      </c>
      <c r="Z260" s="9">
        <f>VLOOKUP(Y260,Sheet1!$B$2:$C$12,2,TRUE)</f>
        <v>8</v>
      </c>
      <c r="AA260" s="1" t="str">
        <f>VLOOKUP($E260,'[10]Gui chi Quynh'!$C$11:$E$391,3,0)</f>
        <v>A1</v>
      </c>
      <c r="AB260" s="9">
        <f>VLOOKUP(AA260,Sheet1!$B$2:$C$12,2,TRUE)</f>
        <v>10</v>
      </c>
      <c r="AC260" s="241" t="str">
        <f>VLOOKUP(E260,Sheet2!$E$9:$AE$343,24,0)</f>
        <v>A3</v>
      </c>
      <c r="AD260" s="117">
        <f>VLOOKUP(AC260,Sheet1!$B$2:$C$12,2,TRUE)</f>
        <v>8</v>
      </c>
      <c r="AE260" s="241" t="str">
        <f>VLOOKUP(E260,Sheet2!$E$9:$AE$343,26,0)</f>
        <v>A4</v>
      </c>
      <c r="AF260" s="9">
        <f>VLOOKUP(AE260,Sheet1!$B$2:$C$12,2,TRUE)</f>
        <v>7</v>
      </c>
      <c r="AG260" s="169">
        <f t="shared" si="18"/>
        <v>8.1666666666666661</v>
      </c>
      <c r="AH260" s="241" t="str">
        <f>VLOOKUP(E260,'CAC DV GUI'!$C$5:$AF$401,27,0)</f>
        <v>Tốt</v>
      </c>
      <c r="AI260" s="241" t="str">
        <f>VLOOKUP(E260,'CAC DV GUI'!$C$5:$AF$401,28,0)</f>
        <v>Tốt</v>
      </c>
      <c r="AJ260" s="241">
        <f>VLOOKUP(E260,'CAC DV GUI'!$C$5:$AF$401,29,0)</f>
        <v>0</v>
      </c>
      <c r="AK260" s="117"/>
      <c r="AL260" s="117"/>
      <c r="AM260" s="117" t="str">
        <f t="shared" si="17"/>
        <v>Tốt</v>
      </c>
      <c r="AN260" s="117"/>
      <c r="AO260" s="556"/>
    </row>
    <row r="261" spans="1:41" s="2" customFormat="1" ht="24.95" customHeight="1" x14ac:dyDescent="0.25">
      <c r="A261" s="41">
        <f>IF(E261="","",SUBTOTAL(3,$E$8:E261))</f>
        <v>254</v>
      </c>
      <c r="B261" s="41">
        <f>COUNTIF($F$8:F261,F261)</f>
        <v>26</v>
      </c>
      <c r="C261" s="41" t="s">
        <v>649</v>
      </c>
      <c r="D261" s="29" t="s">
        <v>664</v>
      </c>
      <c r="E261" s="94" t="s">
        <v>665</v>
      </c>
      <c r="F261" s="653" t="s">
        <v>1012</v>
      </c>
      <c r="G261" s="55" t="s">
        <v>1014</v>
      </c>
      <c r="H261" s="37" t="s">
        <v>643</v>
      </c>
      <c r="I261" s="1" t="str">
        <f>VLOOKUP($E261,'[1]Gui chi Quynh'!$C$11:$E$397,3,0)</f>
        <v>A3</v>
      </c>
      <c r="J261" s="9">
        <f>VLOOKUP(I261,Sheet1!$B$2:$C$12,2,TRUE)</f>
        <v>8</v>
      </c>
      <c r="K261" s="1" t="s">
        <v>304</v>
      </c>
      <c r="L261" s="9">
        <f>VLOOKUP(K261,Sheet1!$B$2:$C$12,2,TRUE)</f>
        <v>7</v>
      </c>
      <c r="M261" s="1" t="str">
        <f>VLOOKUP($E261,'[3]Gui chi Quynh'!$C$11:$E$396,3,0)</f>
        <v>A2</v>
      </c>
      <c r="N261" s="9">
        <f>VLOOKUP(M261,Sheet1!$B$2:$C$12,2,TRUE)</f>
        <v>9</v>
      </c>
      <c r="O261" s="1" t="str">
        <f>VLOOKUP($E261,'[4]Gui chi Quynh'!$C$11:$E$396,3,0)</f>
        <v>A1</v>
      </c>
      <c r="P261" s="9">
        <f>VLOOKUP(O261,Sheet1!$B$2:$C$12,2,TRUE)</f>
        <v>10</v>
      </c>
      <c r="Q261" s="1" t="str">
        <f>VLOOKUP($E261,'[5]Gui chi Quynh'!$C$11:$E$394,3,0)</f>
        <v>A3</v>
      </c>
      <c r="R261" s="9">
        <f>VLOOKUP(Q261,Sheet1!$B$2:$C$12,2,TRUE)</f>
        <v>8</v>
      </c>
      <c r="S261" s="1" t="str">
        <f>VLOOKUP($E261,'[6]Gui chi Quynh'!$C$11:$E$393,3,0)</f>
        <v>A3</v>
      </c>
      <c r="T261" s="9">
        <f>VLOOKUP(S261,Sheet1!$B$2:$C$12,2,TRUE)</f>
        <v>8</v>
      </c>
      <c r="U261" s="1" t="str">
        <f>VLOOKUP($E261,'[7]Gui chi Quynh'!$C$11:$E$392,3,0)</f>
        <v>A1</v>
      </c>
      <c r="V261" s="9">
        <f>VLOOKUP(U261,Sheet1!$B$2:$C$12,2,TRUE)</f>
        <v>10</v>
      </c>
      <c r="W261" s="1" t="str">
        <f>VLOOKUP($E261,'[8]Gui chi Quynh'!$C$11:$F$391,3,0)</f>
        <v>A3</v>
      </c>
      <c r="X261" s="9">
        <f>VLOOKUP(W261,Sheet1!$B$2:$C$12,2,TRUE)</f>
        <v>8</v>
      </c>
      <c r="Y261" s="1" t="str">
        <f>VLOOKUP($E261,'[9]Gui chi Quynh'!$C$11:$E$390,3,0)</f>
        <v>A3</v>
      </c>
      <c r="Z261" s="9">
        <f>VLOOKUP(Y261,Sheet1!$B$2:$C$12,2,TRUE)</f>
        <v>8</v>
      </c>
      <c r="AA261" s="1" t="str">
        <f>VLOOKUP($E261,'[10]Gui chi Quynh'!$C$11:$E$391,3,0)</f>
        <v>A3</v>
      </c>
      <c r="AB261" s="9">
        <f>VLOOKUP(AA261,Sheet1!$B$2:$C$12,2,TRUE)</f>
        <v>8</v>
      </c>
      <c r="AC261" s="241" t="str">
        <f>VLOOKUP(E261,Sheet2!$E$9:$AE$343,24,0)</f>
        <v>A3</v>
      </c>
      <c r="AD261" s="117">
        <f>VLOOKUP(AC261,Sheet1!$B$2:$C$12,2,TRUE)</f>
        <v>8</v>
      </c>
      <c r="AE261" s="241" t="str">
        <f>VLOOKUP(E261,Sheet2!$E$9:$AE$343,26,0)</f>
        <v>A3</v>
      </c>
      <c r="AF261" s="9">
        <f>VLOOKUP(AE261,Sheet1!$B$2:$C$12,2,TRUE)</f>
        <v>8</v>
      </c>
      <c r="AG261" s="169">
        <f t="shared" si="18"/>
        <v>8.3333333333333339</v>
      </c>
      <c r="AH261" s="241" t="str">
        <f>VLOOKUP(E261,'CAC DV GUI'!$C$5:$AF$401,27,0)</f>
        <v>Xuất sắc</v>
      </c>
      <c r="AI261" s="241" t="str">
        <f>VLOOKUP(E261,'CAC DV GUI'!$C$5:$AF$401,28,0)</f>
        <v>Tốt</v>
      </c>
      <c r="AJ261" s="241">
        <f>VLOOKUP(E261,'CAC DV GUI'!$C$5:$AF$401,29,0)</f>
        <v>0</v>
      </c>
      <c r="AK261" s="117"/>
      <c r="AL261" s="117"/>
      <c r="AM261" s="117" t="str">
        <f t="shared" si="17"/>
        <v>Tốt</v>
      </c>
      <c r="AN261" s="117"/>
      <c r="AO261" s="557"/>
    </row>
    <row r="262" spans="1:41" s="2" customFormat="1" ht="24.95" customHeight="1" x14ac:dyDescent="0.25">
      <c r="A262" s="41">
        <f>IF(E262="","",SUBTOTAL(3,$E$8:E262))</f>
        <v>255</v>
      </c>
      <c r="B262" s="41">
        <f>COUNTIF($F$8:F262,F262)</f>
        <v>27</v>
      </c>
      <c r="C262" s="43" t="s">
        <v>649</v>
      </c>
      <c r="D262" s="29" t="s">
        <v>156</v>
      </c>
      <c r="E262" s="44" t="s">
        <v>543</v>
      </c>
      <c r="F262" s="653" t="s">
        <v>1012</v>
      </c>
      <c r="G262" s="55" t="s">
        <v>1014</v>
      </c>
      <c r="H262" s="13" t="s">
        <v>643</v>
      </c>
      <c r="I262" s="1" t="str">
        <f>VLOOKUP($E262,'[1]Gui chi Quynh'!$C$11:$E$397,3,0)</f>
        <v>A3</v>
      </c>
      <c r="J262" s="9">
        <f>VLOOKUP(I262,Sheet1!$B$2:$C$12,2,TRUE)</f>
        <v>8</v>
      </c>
      <c r="K262" s="1" t="s">
        <v>304</v>
      </c>
      <c r="L262" s="9">
        <f>VLOOKUP(K262,Sheet1!$B$2:$C$12,2,TRUE)</f>
        <v>7</v>
      </c>
      <c r="M262" s="1" t="str">
        <f>VLOOKUP($E262,'[3]Gui chi Quynh'!$C$11:$E$396,3,0)</f>
        <v>A4</v>
      </c>
      <c r="N262" s="9">
        <f>VLOOKUP(M262,Sheet1!$B$2:$C$12,2,TRUE)</f>
        <v>7</v>
      </c>
      <c r="O262" s="1" t="str">
        <f>VLOOKUP($E262,'[4]Gui chi Quynh'!$C$11:$E$396,3,0)</f>
        <v>A3</v>
      </c>
      <c r="P262" s="9">
        <f>VLOOKUP(O262,Sheet1!$B$2:$C$12,2,TRUE)</f>
        <v>8</v>
      </c>
      <c r="Q262" s="1" t="str">
        <f>VLOOKUP($E262,'[5]Gui chi Quynh'!$C$11:$E$394,3,0)</f>
        <v>A3</v>
      </c>
      <c r="R262" s="9">
        <f>VLOOKUP(Q262,Sheet1!$B$2:$C$12,2,TRUE)</f>
        <v>8</v>
      </c>
      <c r="S262" s="1" t="str">
        <f>VLOOKUP($E262,'[6]Gui chi Quynh'!$C$11:$E$393,3,0)</f>
        <v>A4</v>
      </c>
      <c r="T262" s="9">
        <f>VLOOKUP(S262,Sheet1!$B$2:$C$12,2,TRUE)</f>
        <v>7</v>
      </c>
      <c r="U262" s="1" t="str">
        <f>VLOOKUP($E262,'[7]Gui chi Quynh'!$C$11:$E$392,3,0)</f>
        <v>A3</v>
      </c>
      <c r="V262" s="9">
        <f>VLOOKUP(U262,Sheet1!$B$2:$C$12,2,TRUE)</f>
        <v>8</v>
      </c>
      <c r="W262" s="1" t="str">
        <f>VLOOKUP($E262,'[8]Gui chi Quynh'!$C$11:$F$391,3,0)</f>
        <v>A3</v>
      </c>
      <c r="X262" s="9">
        <f>VLOOKUP(W262,Sheet1!$B$2:$C$12,2,TRUE)</f>
        <v>8</v>
      </c>
      <c r="Y262" s="1" t="str">
        <f>VLOOKUP($E262,'[9]Gui chi Quynh'!$C$11:$E$390,3,0)</f>
        <v>A3</v>
      </c>
      <c r="Z262" s="9">
        <f>VLOOKUP(Y262,Sheet1!$B$2:$C$12,2,TRUE)</f>
        <v>8</v>
      </c>
      <c r="AA262" s="1" t="str">
        <f>VLOOKUP($E262,'[10]Gui chi Quynh'!$C$11:$E$391,3,0)</f>
        <v>A3</v>
      </c>
      <c r="AB262" s="9">
        <f>VLOOKUP(AA262,Sheet1!$B$2:$C$12,2,TRUE)</f>
        <v>8</v>
      </c>
      <c r="AC262" s="241" t="str">
        <f>VLOOKUP(E262,Sheet2!$E$9:$AE$343,24,0)</f>
        <v>A3</v>
      </c>
      <c r="AD262" s="117">
        <f>VLOOKUP(AC262,Sheet1!$B$2:$C$12,2,TRUE)</f>
        <v>8</v>
      </c>
      <c r="AE262" s="241" t="str">
        <f>VLOOKUP(E262,Sheet2!$E$9:$AE$343,26,0)</f>
        <v>A4</v>
      </c>
      <c r="AF262" s="9">
        <f>VLOOKUP(AE262,Sheet1!$B$2:$C$12,2,TRUE)</f>
        <v>7</v>
      </c>
      <c r="AG262" s="169">
        <f t="shared" si="18"/>
        <v>7.666666666666667</v>
      </c>
      <c r="AH262" s="241" t="str">
        <f>VLOOKUP(E262,'CAC DV GUI'!$C$5:$AF$401,27,0)</f>
        <v>Xuất sắc</v>
      </c>
      <c r="AI262" s="241" t="str">
        <f>VLOOKUP(E262,'CAC DV GUI'!$C$5:$AF$401,28,0)</f>
        <v>Tốt</v>
      </c>
      <c r="AJ262" s="241">
        <f>VLOOKUP(E262,'CAC DV GUI'!$C$5:$AF$401,29,0)</f>
        <v>0</v>
      </c>
      <c r="AK262" s="117"/>
      <c r="AL262" s="117"/>
      <c r="AM262" s="117" t="str">
        <f t="shared" si="17"/>
        <v>Tốt</v>
      </c>
      <c r="AN262" s="117"/>
      <c r="AO262" s="556"/>
    </row>
    <row r="263" spans="1:41" s="2" customFormat="1" ht="24.95" customHeight="1" x14ac:dyDescent="0.25">
      <c r="A263" s="41">
        <f>IF(E263="","",SUBTOTAL(3,$E$8:E263))</f>
        <v>256</v>
      </c>
      <c r="B263" s="41">
        <f>COUNTIF($F$8:F263,F263)</f>
        <v>28</v>
      </c>
      <c r="C263" s="43" t="s">
        <v>649</v>
      </c>
      <c r="D263" s="29" t="s">
        <v>242</v>
      </c>
      <c r="E263" s="44" t="s">
        <v>547</v>
      </c>
      <c r="F263" s="653" t="s">
        <v>1012</v>
      </c>
      <c r="G263" s="55" t="s">
        <v>1014</v>
      </c>
      <c r="H263" s="13" t="s">
        <v>643</v>
      </c>
      <c r="I263" s="1" t="str">
        <f>VLOOKUP($E263,'[1]Gui chi Quynh'!$C$11:$E$397,3,0)</f>
        <v>A3</v>
      </c>
      <c r="J263" s="9">
        <f>VLOOKUP(I263,Sheet1!$B$2:$C$12,2,TRUE)</f>
        <v>8</v>
      </c>
      <c r="K263" s="1" t="s">
        <v>304</v>
      </c>
      <c r="L263" s="9">
        <f>VLOOKUP(K263,Sheet1!$B$2:$C$12,2,TRUE)</f>
        <v>7</v>
      </c>
      <c r="M263" s="1" t="str">
        <f>VLOOKUP($E263,'[3]Gui chi Quynh'!$C$11:$E$396,3,0)</f>
        <v>A2</v>
      </c>
      <c r="N263" s="9">
        <f>VLOOKUP(M263,Sheet1!$B$2:$C$12,2,TRUE)</f>
        <v>9</v>
      </c>
      <c r="O263" s="1" t="str">
        <f>VLOOKUP($E263,'[4]Gui chi Quynh'!$C$11:$E$396,3,0)</f>
        <v>A1</v>
      </c>
      <c r="P263" s="9">
        <f>VLOOKUP(O263,Sheet1!$B$2:$C$12,2,TRUE)</f>
        <v>10</v>
      </c>
      <c r="Q263" s="1" t="str">
        <f>VLOOKUP($E263,'[5]Gui chi Quynh'!$C$11:$E$394,3,0)</f>
        <v>A1</v>
      </c>
      <c r="R263" s="9">
        <f>VLOOKUP(Q263,Sheet1!$B$2:$C$12,2,TRUE)</f>
        <v>10</v>
      </c>
      <c r="S263" s="1" t="str">
        <f>VLOOKUP($E263,'[6]Gui chi Quynh'!$C$11:$E$393,3,0)</f>
        <v>A1</v>
      </c>
      <c r="T263" s="9">
        <f>VLOOKUP(S263,Sheet1!$B$2:$C$12,2,TRUE)</f>
        <v>10</v>
      </c>
      <c r="U263" s="1" t="str">
        <f>VLOOKUP($E263,'[7]Gui chi Quynh'!$C$11:$E$392,3,0)</f>
        <v>A1</v>
      </c>
      <c r="V263" s="9">
        <f>VLOOKUP(U263,Sheet1!$B$2:$C$12,2,TRUE)</f>
        <v>10</v>
      </c>
      <c r="W263" s="1" t="str">
        <f>VLOOKUP($E263,'[8]Gui chi Quynh'!$C$11:$F$391,3,0)</f>
        <v>A3</v>
      </c>
      <c r="X263" s="9">
        <f>VLOOKUP(W263,Sheet1!$B$2:$C$12,2,TRUE)</f>
        <v>8</v>
      </c>
      <c r="Y263" s="1" t="str">
        <f>VLOOKUP($E263,'[9]Gui chi Quynh'!$C$11:$E$390,3,0)</f>
        <v>A2</v>
      </c>
      <c r="Z263" s="9">
        <f>VLOOKUP(Y263,Sheet1!$B$2:$C$12,2,TRUE)</f>
        <v>9</v>
      </c>
      <c r="AA263" s="1" t="str">
        <f>VLOOKUP($E263,'[10]Gui chi Quynh'!$C$11:$E$391,3,0)</f>
        <v>A2</v>
      </c>
      <c r="AB263" s="9">
        <f>VLOOKUP(AA263,Sheet1!$B$2:$C$12,2,TRUE)</f>
        <v>9</v>
      </c>
      <c r="AC263" s="241" t="str">
        <f>VLOOKUP(E263,Sheet2!$E$9:$AE$343,24,0)</f>
        <v>A3</v>
      </c>
      <c r="AD263" s="117">
        <f>VLOOKUP(AC263,Sheet1!$B$2:$C$12,2,TRUE)</f>
        <v>8</v>
      </c>
      <c r="AE263" s="241" t="str">
        <f>VLOOKUP(E263,Sheet2!$E$9:$AE$343,26,0)</f>
        <v>A3</v>
      </c>
      <c r="AF263" s="9">
        <f>VLOOKUP(AE263,Sheet1!$B$2:$C$12,2,TRUE)</f>
        <v>8</v>
      </c>
      <c r="AG263" s="169">
        <f t="shared" si="18"/>
        <v>8.8333333333333339</v>
      </c>
      <c r="AH263" s="241" t="str">
        <f>VLOOKUP(E263,'CAC DV GUI'!$C$5:$AF$401,27,0)</f>
        <v>Xuất sắc</v>
      </c>
      <c r="AI263" s="241" t="str">
        <f>VLOOKUP(E263,'CAC DV GUI'!$C$5:$AF$401,28,0)</f>
        <v>Xuất sắc</v>
      </c>
      <c r="AJ263" s="241">
        <f>VLOOKUP(E263,'CAC DV GUI'!$C$5:$AF$401,29,0)</f>
        <v>0</v>
      </c>
      <c r="AK263" s="117"/>
      <c r="AL263" s="117"/>
      <c r="AM263" s="117" t="str">
        <f t="shared" si="17"/>
        <v>Xuất sắc</v>
      </c>
      <c r="AN263" s="117"/>
      <c r="AO263" s="556"/>
    </row>
    <row r="264" spans="1:41" s="2" customFormat="1" ht="24.95" customHeight="1" x14ac:dyDescent="0.25">
      <c r="A264" s="41">
        <f>IF(E264="","",SUBTOTAL(3,$E$8:E264))</f>
        <v>257</v>
      </c>
      <c r="B264" s="41">
        <f>COUNTIF($F$8:F264,F264)</f>
        <v>29</v>
      </c>
      <c r="C264" s="43" t="s">
        <v>648</v>
      </c>
      <c r="D264" s="29" t="s">
        <v>157</v>
      </c>
      <c r="E264" s="44" t="s">
        <v>544</v>
      </c>
      <c r="F264" s="653" t="s">
        <v>1012</v>
      </c>
      <c r="G264" s="55" t="s">
        <v>1014</v>
      </c>
      <c r="H264" s="13" t="s">
        <v>643</v>
      </c>
      <c r="I264" s="1" t="str">
        <f>VLOOKUP($E264,'[1]Gui chi Quynh'!$C$11:$E$397,3,0)</f>
        <v>A3</v>
      </c>
      <c r="J264" s="9">
        <f>VLOOKUP(I264,Sheet1!$B$2:$C$12,2,TRUE)</f>
        <v>8</v>
      </c>
      <c r="K264" s="1" t="s">
        <v>304</v>
      </c>
      <c r="L264" s="9">
        <f>VLOOKUP(K264,Sheet1!$B$2:$C$12,2,TRUE)</f>
        <v>7</v>
      </c>
      <c r="M264" s="1" t="str">
        <f>VLOOKUP($E264,'[3]Gui chi Quynh'!$C$11:$E$396,3,0)</f>
        <v>A4</v>
      </c>
      <c r="N264" s="9">
        <f>VLOOKUP(M264,Sheet1!$B$2:$C$12,2,TRUE)</f>
        <v>7</v>
      </c>
      <c r="O264" s="1" t="str">
        <f>VLOOKUP($E264,'[4]Gui chi Quynh'!$C$11:$E$396,3,0)</f>
        <v>A3</v>
      </c>
      <c r="P264" s="9">
        <f>VLOOKUP(O264,Sheet1!$B$2:$C$12,2,TRUE)</f>
        <v>8</v>
      </c>
      <c r="Q264" s="1" t="str">
        <f>VLOOKUP($E264,'[5]Gui chi Quynh'!$C$11:$E$394,3,0)</f>
        <v>A3</v>
      </c>
      <c r="R264" s="9">
        <f>VLOOKUP(Q264,Sheet1!$B$2:$C$12,2,TRUE)</f>
        <v>8</v>
      </c>
      <c r="S264" s="1" t="str">
        <f>VLOOKUP($E264,'[6]Gui chi Quynh'!$C$11:$E$393,3,0)</f>
        <v>A4</v>
      </c>
      <c r="T264" s="9">
        <f>VLOOKUP(S264,Sheet1!$B$2:$C$12,2,TRUE)</f>
        <v>7</v>
      </c>
      <c r="U264" s="1" t="str">
        <f>VLOOKUP($E264,'[7]Gui chi Quynh'!$C$11:$E$392,3,0)</f>
        <v>A2</v>
      </c>
      <c r="V264" s="9">
        <f>VLOOKUP(U264,Sheet1!$B$2:$C$12,2,TRUE)</f>
        <v>9</v>
      </c>
      <c r="W264" s="1" t="str">
        <f>VLOOKUP($E264,'[8]Gui chi Quynh'!$C$11:$F$391,3,0)</f>
        <v>A3</v>
      </c>
      <c r="X264" s="9">
        <f>VLOOKUP(W264,Sheet1!$B$2:$C$12,2,TRUE)</f>
        <v>8</v>
      </c>
      <c r="Y264" s="1" t="str">
        <f>VLOOKUP($E264,'[9]Gui chi Quynh'!$C$11:$E$390,3,0)</f>
        <v>A3</v>
      </c>
      <c r="Z264" s="9">
        <f>VLOOKUP(Y264,Sheet1!$B$2:$C$12,2,TRUE)</f>
        <v>8</v>
      </c>
      <c r="AA264" s="1" t="str">
        <f>VLOOKUP($E264,'[10]Gui chi Quynh'!$C$11:$E$391,3,0)</f>
        <v>A3</v>
      </c>
      <c r="AB264" s="9">
        <f>VLOOKUP(AA264,Sheet1!$B$2:$C$12,2,TRUE)</f>
        <v>8</v>
      </c>
      <c r="AC264" s="241" t="str">
        <f>VLOOKUP(E264,Sheet2!$E$9:$AE$343,24,0)</f>
        <v>A3</v>
      </c>
      <c r="AD264" s="117">
        <f>VLOOKUP(AC264,Sheet1!$B$2:$C$12,2,TRUE)</f>
        <v>8</v>
      </c>
      <c r="AE264" s="241" t="str">
        <f>VLOOKUP(E264,Sheet2!$E$9:$AE$343,26,0)</f>
        <v>A2</v>
      </c>
      <c r="AF264" s="9">
        <f>VLOOKUP(AE264,Sheet1!$B$2:$C$12,2,TRUE)</f>
        <v>9</v>
      </c>
      <c r="AG264" s="169">
        <f t="shared" si="18"/>
        <v>7.916666666666667</v>
      </c>
      <c r="AH264" s="241" t="str">
        <f>VLOOKUP(E264,'CAC DV GUI'!$C$5:$AF$401,27,0)</f>
        <v>Tốt</v>
      </c>
      <c r="AI264" s="241" t="str">
        <f>VLOOKUP(E264,'CAC DV GUI'!$C$5:$AF$401,28,0)</f>
        <v>Tốt</v>
      </c>
      <c r="AJ264" s="241">
        <f>VLOOKUP(E264,'CAC DV GUI'!$C$5:$AF$401,29,0)</f>
        <v>0</v>
      </c>
      <c r="AK264" s="117"/>
      <c r="AL264" s="117"/>
      <c r="AM264" s="117" t="str">
        <f t="shared" si="17"/>
        <v>Tốt</v>
      </c>
      <c r="AN264" s="117"/>
      <c r="AO264" s="556"/>
    </row>
    <row r="265" spans="1:41" s="2" customFormat="1" ht="24.95" customHeight="1" x14ac:dyDescent="0.25">
      <c r="A265" s="41">
        <f>IF(E265="","",SUBTOTAL(3,$E$8:E265))</f>
        <v>258</v>
      </c>
      <c r="B265" s="41">
        <f>COUNTIF($F$8:F265,F265)</f>
        <v>30</v>
      </c>
      <c r="C265" s="43" t="s">
        <v>649</v>
      </c>
      <c r="D265" s="29" t="s">
        <v>159</v>
      </c>
      <c r="E265" s="44" t="s">
        <v>546</v>
      </c>
      <c r="F265" s="653" t="s">
        <v>1012</v>
      </c>
      <c r="G265" s="55" t="s">
        <v>1014</v>
      </c>
      <c r="H265" s="13" t="s">
        <v>643</v>
      </c>
      <c r="I265" s="1" t="str">
        <f>VLOOKUP($E265,'[1]Gui chi Quynh'!$C$11:$E$397,3,0)</f>
        <v>A3</v>
      </c>
      <c r="J265" s="9">
        <f>VLOOKUP(I265,Sheet1!$B$2:$C$12,2,TRUE)</f>
        <v>8</v>
      </c>
      <c r="K265" s="1" t="s">
        <v>304</v>
      </c>
      <c r="L265" s="9">
        <f>VLOOKUP(K265,Sheet1!$B$2:$C$12,2,TRUE)</f>
        <v>7</v>
      </c>
      <c r="M265" s="1" t="str">
        <f>VLOOKUP($E265,'[3]Gui chi Quynh'!$C$11:$E$396,3,0)</f>
        <v>A3</v>
      </c>
      <c r="N265" s="9">
        <f>VLOOKUP(M265,Sheet1!$B$2:$C$12,2,TRUE)</f>
        <v>8</v>
      </c>
      <c r="O265" s="1" t="str">
        <f>VLOOKUP($E265,'[4]Gui chi Quynh'!$C$11:$E$396,3,0)</f>
        <v>A2</v>
      </c>
      <c r="P265" s="9">
        <f>VLOOKUP(O265,Sheet1!$B$2:$C$12,2,TRUE)</f>
        <v>9</v>
      </c>
      <c r="Q265" s="1" t="str">
        <f>VLOOKUP($E265,'[5]Gui chi Quynh'!$C$11:$E$394,3,0)</f>
        <v>A3</v>
      </c>
      <c r="R265" s="9">
        <f>VLOOKUP(Q265,Sheet1!$B$2:$C$12,2,TRUE)</f>
        <v>8</v>
      </c>
      <c r="S265" s="1" t="str">
        <f>VLOOKUP($E265,'[6]Gui chi Quynh'!$C$11:$E$393,3,0)</f>
        <v>A3</v>
      </c>
      <c r="T265" s="9">
        <f>VLOOKUP(S265,Sheet1!$B$2:$C$12,2,TRUE)</f>
        <v>8</v>
      </c>
      <c r="U265" s="1" t="str">
        <f>VLOOKUP($E265,'[7]Gui chi Quynh'!$C$11:$E$392,3,0)</f>
        <v>A1</v>
      </c>
      <c r="V265" s="9">
        <f>VLOOKUP(U265,Sheet1!$B$2:$C$12,2,TRUE)</f>
        <v>10</v>
      </c>
      <c r="W265" s="1" t="str">
        <f>VLOOKUP($E265,'[8]Gui chi Quynh'!$C$11:$F$391,3,0)</f>
        <v>A3</v>
      </c>
      <c r="X265" s="9">
        <f>VLOOKUP(W265,Sheet1!$B$2:$C$12,2,TRUE)</f>
        <v>8</v>
      </c>
      <c r="Y265" s="1" t="str">
        <f>VLOOKUP($E265,'[9]Gui chi Quynh'!$C$11:$E$390,3,0)</f>
        <v>A3</v>
      </c>
      <c r="Z265" s="9">
        <f>VLOOKUP(Y265,Sheet1!$B$2:$C$12,2,TRUE)</f>
        <v>8</v>
      </c>
      <c r="AA265" s="1" t="str">
        <f>VLOOKUP($E265,'[10]Gui chi Quynh'!$C$11:$E$391,3,0)</f>
        <v>A3</v>
      </c>
      <c r="AB265" s="9">
        <f>VLOOKUP(AA265,Sheet1!$B$2:$C$12,2,TRUE)</f>
        <v>8</v>
      </c>
      <c r="AC265" s="241" t="str">
        <f>VLOOKUP(E265,Sheet2!$E$9:$AE$343,24,0)</f>
        <v>A2</v>
      </c>
      <c r="AD265" s="117">
        <f>VLOOKUP(AC265,Sheet1!$B$2:$C$12,2,TRUE)</f>
        <v>9</v>
      </c>
      <c r="AE265" s="241" t="str">
        <f>VLOOKUP(E265,Sheet2!$E$9:$AE$343,26,0)</f>
        <v>A3</v>
      </c>
      <c r="AF265" s="9">
        <f>VLOOKUP(AE265,Sheet1!$B$2:$C$12,2,TRUE)</f>
        <v>8</v>
      </c>
      <c r="AG265" s="169">
        <f t="shared" si="18"/>
        <v>8.25</v>
      </c>
      <c r="AH265" s="241" t="str">
        <f>VLOOKUP(E265,'CAC DV GUI'!$C$5:$AF$401,27,0)</f>
        <v>Tốt</v>
      </c>
      <c r="AI265" s="241" t="str">
        <f>VLOOKUP(E265,'CAC DV GUI'!$C$5:$AF$401,28,0)</f>
        <v>Tốt</v>
      </c>
      <c r="AJ265" s="241">
        <f>VLOOKUP(E265,'CAC DV GUI'!$C$5:$AF$401,29,0)</f>
        <v>0</v>
      </c>
      <c r="AK265" s="117"/>
      <c r="AL265" s="117"/>
      <c r="AM265" s="117" t="str">
        <f t="shared" si="17"/>
        <v>Tốt</v>
      </c>
      <c r="AN265" s="117"/>
      <c r="AO265" s="556"/>
    </row>
    <row r="266" spans="1:41" s="2" customFormat="1" ht="24.95" customHeight="1" x14ac:dyDescent="0.25">
      <c r="A266" s="41">
        <f>IF(E266="","",SUBTOTAL(3,$E$8:E266))</f>
        <v>259</v>
      </c>
      <c r="B266" s="41">
        <f>COUNTIF($F$8:F266,F266)</f>
        <v>1</v>
      </c>
      <c r="C266" s="43" t="s">
        <v>649</v>
      </c>
      <c r="D266" s="50" t="s">
        <v>222</v>
      </c>
      <c r="E266" s="32" t="s">
        <v>550</v>
      </c>
      <c r="F266" s="651" t="s">
        <v>1022</v>
      </c>
      <c r="G266" s="652" t="s">
        <v>1013</v>
      </c>
      <c r="H266" s="58" t="s">
        <v>643</v>
      </c>
      <c r="I266" s="1" t="str">
        <f>VLOOKUP($E266,'[1]Gui chi Quynh'!$C$11:$E$397,3,0)</f>
        <v>A2</v>
      </c>
      <c r="J266" s="9">
        <f>VLOOKUP(I266,Sheet1!$B$2:$C$12,2,TRUE)</f>
        <v>9</v>
      </c>
      <c r="K266" s="1" t="str">
        <f>VLOOKUP($E266,'[2]Gui chi Quynh'!$C$11:$E$397,3,0)</f>
        <v>A2</v>
      </c>
      <c r="L266" s="9">
        <f>VLOOKUP(K266,Sheet1!$B$2:$C$12,2,TRUE)</f>
        <v>9</v>
      </c>
      <c r="M266" s="1" t="str">
        <f>VLOOKUP($E266,'[3]Gui chi Quynh'!$C$11:$E$396,3,0)</f>
        <v>A2</v>
      </c>
      <c r="N266" s="9">
        <f>VLOOKUP(M266,Sheet1!$B$2:$C$12,2,TRUE)</f>
        <v>9</v>
      </c>
      <c r="O266" s="1" t="str">
        <f>VLOOKUP($E266,'[4]Gui chi Quynh'!$C$11:$E$396,3,0)</f>
        <v>A2</v>
      </c>
      <c r="P266" s="9">
        <f>VLOOKUP(O266,Sheet1!$B$2:$C$12,2,TRUE)</f>
        <v>9</v>
      </c>
      <c r="Q266" s="1" t="str">
        <f>VLOOKUP($E266,'[5]Gui chi Quynh'!$C$11:$E$394,3,0)</f>
        <v>A2</v>
      </c>
      <c r="R266" s="9">
        <f>VLOOKUP(Q266,Sheet1!$B$2:$C$12,2,TRUE)</f>
        <v>9</v>
      </c>
      <c r="S266" s="1" t="str">
        <f>VLOOKUP($E266,'[6]Gui chi Quynh'!$C$11:$E$393,3,0)</f>
        <v>A2</v>
      </c>
      <c r="T266" s="9">
        <f>VLOOKUP(S266,Sheet1!$B$2:$C$12,2,TRUE)</f>
        <v>9</v>
      </c>
      <c r="U266" s="1" t="str">
        <f>VLOOKUP($E266,'[7]Gui chi Quynh'!$C$11:$E$392,3,0)</f>
        <v>A2</v>
      </c>
      <c r="V266" s="9">
        <f>VLOOKUP(U266,Sheet1!$B$2:$C$12,2,TRUE)</f>
        <v>9</v>
      </c>
      <c r="W266" s="1" t="str">
        <f>VLOOKUP($E266,'[8]Gui chi Quynh'!$C$11:$F$391,3,0)</f>
        <v>A2</v>
      </c>
      <c r="X266" s="9">
        <f>VLOOKUP(W266,Sheet1!$B$2:$C$12,2,TRUE)</f>
        <v>9</v>
      </c>
      <c r="Y266" s="1" t="str">
        <f>VLOOKUP($E266,'[9]Gui chi Quynh'!$C$11:$E$390,3,0)</f>
        <v>A2</v>
      </c>
      <c r="Z266" s="9">
        <f>VLOOKUP(Y266,Sheet1!$B$2:$C$12,2,TRUE)</f>
        <v>9</v>
      </c>
      <c r="AA266" s="1" t="str">
        <f>VLOOKUP($E266,'[10]Gui chi Quynh'!$C$11:$E$391,3,0)</f>
        <v>A2</v>
      </c>
      <c r="AB266" s="9">
        <f>VLOOKUP(AA266,Sheet1!$B$2:$C$12,2,TRUE)</f>
        <v>9</v>
      </c>
      <c r="AC266" s="241" t="str">
        <f>VLOOKUP(E266,Sheet2!$E$9:$AE$343,24,0)</f>
        <v>A2</v>
      </c>
      <c r="AD266" s="117">
        <f>VLOOKUP(AC266,Sheet1!$B$2:$C$12,2,TRUE)</f>
        <v>9</v>
      </c>
      <c r="AE266" s="241" t="str">
        <f>VLOOKUP(E266,Sheet2!$E$9:$AE$343,26,0)</f>
        <v>A2</v>
      </c>
      <c r="AF266" s="9">
        <f>VLOOKUP(AE266,Sheet1!$B$2:$C$12,2,TRUE)</f>
        <v>9</v>
      </c>
      <c r="AG266" s="169">
        <f t="shared" si="18"/>
        <v>9</v>
      </c>
      <c r="AH266" s="241" t="str">
        <f>VLOOKUP(E266,'CAC DV GUI'!$C$5:$AF$401,27,0)</f>
        <v>Xuất sắc</v>
      </c>
      <c r="AI266" s="241" t="str">
        <f>VLOOKUP(E266,'CAC DV GUI'!$C$5:$AF$401,28,0)</f>
        <v>Xuất sắc</v>
      </c>
      <c r="AJ266" s="241">
        <f>VLOOKUP(E266,'CAC DV GUI'!$C$5:$AF$401,29,0)</f>
        <v>0</v>
      </c>
      <c r="AK266" s="117" t="s">
        <v>833</v>
      </c>
      <c r="AL266" s="117"/>
      <c r="AM266" s="117" t="s">
        <v>807</v>
      </c>
      <c r="AN266" s="117"/>
      <c r="AO266" s="556"/>
    </row>
    <row r="267" spans="1:41" s="2" customFormat="1" ht="62.25" customHeight="1" x14ac:dyDescent="0.25">
      <c r="A267" s="41">
        <f>IF(E267="","",SUBTOTAL(3,$E$8:E267))</f>
        <v>260</v>
      </c>
      <c r="B267" s="41">
        <f>COUNTIF($F$8:F267,F267)</f>
        <v>2</v>
      </c>
      <c r="C267" s="43" t="s">
        <v>648</v>
      </c>
      <c r="D267" s="50" t="s">
        <v>218</v>
      </c>
      <c r="E267" s="32" t="s">
        <v>552</v>
      </c>
      <c r="F267" s="653" t="s">
        <v>1022</v>
      </c>
      <c r="G267" s="55" t="s">
        <v>1014</v>
      </c>
      <c r="H267" s="13" t="s">
        <v>643</v>
      </c>
      <c r="I267" s="1" t="str">
        <f>VLOOKUP($E267,'[1]Gui chi Quynh'!$C$11:$E$397,3,0)</f>
        <v>A4</v>
      </c>
      <c r="J267" s="9">
        <f>VLOOKUP(I267,Sheet1!$B$2:$C$12,2,TRUE)</f>
        <v>7</v>
      </c>
      <c r="K267" s="1" t="s">
        <v>304</v>
      </c>
      <c r="L267" s="9">
        <f>VLOOKUP(K267,Sheet1!$B$2:$C$12,2,TRUE)</f>
        <v>7</v>
      </c>
      <c r="M267" s="1" t="str">
        <f>VLOOKUP($E267,'[3]Gui chi Quynh'!$C$11:$E$396,3,0)</f>
        <v>A3</v>
      </c>
      <c r="N267" s="9">
        <f>VLOOKUP(M267,Sheet1!$B$2:$C$12,2,TRUE)</f>
        <v>8</v>
      </c>
      <c r="O267" s="1" t="str">
        <f>VLOOKUP($E267,'[4]Gui chi Quynh'!$C$11:$E$396,3,0)</f>
        <v>A3</v>
      </c>
      <c r="P267" s="9">
        <f>VLOOKUP(O267,Sheet1!$B$2:$C$12,2,TRUE)</f>
        <v>8</v>
      </c>
      <c r="Q267" s="1" t="str">
        <f>VLOOKUP($E267,'[5]Gui chi Quynh'!$C$11:$E$394,3,0)</f>
        <v>A DN</v>
      </c>
      <c r="R267" s="9"/>
      <c r="S267" s="1" t="str">
        <f>VLOOKUP($E267,'[6]Gui chi Quynh'!$C$11:$E$393,3,0)</f>
        <v>A DN</v>
      </c>
      <c r="T267" s="9"/>
      <c r="U267" s="1" t="str">
        <f>VLOOKUP($E267,'[7]Gui chi Quynh'!$C$11:$E$392,3,0)</f>
        <v>A DN</v>
      </c>
      <c r="V267" s="9"/>
      <c r="W267" s="1" t="str">
        <f>VLOOKUP($E267,'[8]Gui chi Quynh'!$C$11:$F$391,3,0)</f>
        <v>A DN</v>
      </c>
      <c r="X267" s="9"/>
      <c r="Y267" s="1" t="str">
        <f>VLOOKUP($E267,'[9]Gui chi Quynh'!$C$11:$E$390,3,0)</f>
        <v>A DN</v>
      </c>
      <c r="Z267" s="9"/>
      <c r="AA267" s="1" t="str">
        <f>VLOOKUP($E267,'[10]Gui chi Quynh'!$C$11:$E$391,3,0)</f>
        <v>A DN</v>
      </c>
      <c r="AB267" s="9"/>
      <c r="AC267" s="241" t="str">
        <f>VLOOKUP(E267,Sheet2!$E$9:$AE$343,24,0)</f>
        <v>A3</v>
      </c>
      <c r="AD267" s="117">
        <f>VLOOKUP(AC267,Sheet1!$B$2:$C$12,2,TRUE)</f>
        <v>8</v>
      </c>
      <c r="AE267" s="241" t="str">
        <f>VLOOKUP(E267,Sheet2!$E$9:$AE$343,26,0)</f>
        <v>A3</v>
      </c>
      <c r="AF267" s="9">
        <f>VLOOKUP(AE267,Sheet1!$B$2:$C$12,2,TRUE)</f>
        <v>8</v>
      </c>
      <c r="AG267" s="169">
        <f>(J267+L267+N267+P267+R267+T267+V267+X267+Z267+AB267+AD267+AF267)/6</f>
        <v>7.666666666666667</v>
      </c>
      <c r="AH267" s="241" t="str">
        <f>VLOOKUP(E267,'CAC DV GUI'!$C$5:$AF$401,27,0)</f>
        <v>Tốt</v>
      </c>
      <c r="AI267" s="241" t="str">
        <f>VLOOKUP(E267,'CAC DV GUI'!$C$5:$AF$401,28,0)</f>
        <v>Tốt</v>
      </c>
      <c r="AJ267" s="241">
        <f>VLOOKUP(E267,'CAC DV GUI'!$C$5:$AF$401,29,0)</f>
        <v>0</v>
      </c>
      <c r="AK267" s="117"/>
      <c r="AL267" s="117"/>
      <c r="AM267" s="117" t="str">
        <f t="shared" ref="AM267:AM273" si="19">AI267</f>
        <v>Tốt</v>
      </c>
      <c r="AN267" s="117"/>
      <c r="AO267" s="554" t="s">
        <v>942</v>
      </c>
    </row>
    <row r="268" spans="1:41" s="2" customFormat="1" ht="24.95" customHeight="1" x14ac:dyDescent="0.25">
      <c r="A268" s="41">
        <f>IF(E268="","",SUBTOTAL(3,$E$8:E268))</f>
        <v>261</v>
      </c>
      <c r="B268" s="41">
        <f>COUNTIF($F$8:F268,F268)</f>
        <v>3</v>
      </c>
      <c r="C268" s="43" t="s">
        <v>648</v>
      </c>
      <c r="D268" s="50" t="s">
        <v>219</v>
      </c>
      <c r="E268" s="32" t="s">
        <v>553</v>
      </c>
      <c r="F268" s="653" t="s">
        <v>1022</v>
      </c>
      <c r="G268" s="55" t="s">
        <v>1014</v>
      </c>
      <c r="H268" s="13" t="s">
        <v>643</v>
      </c>
      <c r="I268" s="1" t="str">
        <f>VLOOKUP($E268,'[1]Gui chi Quynh'!$C$11:$E$397,3,0)</f>
        <v>A4</v>
      </c>
      <c r="J268" s="9">
        <f>VLOOKUP(I268,Sheet1!$B$2:$C$12,2,TRUE)</f>
        <v>7</v>
      </c>
      <c r="K268" s="1" t="s">
        <v>304</v>
      </c>
      <c r="L268" s="9">
        <f>VLOOKUP(K268,Sheet1!$B$2:$C$12,2,TRUE)</f>
        <v>7</v>
      </c>
      <c r="M268" s="1" t="str">
        <f>VLOOKUP($E268,'[3]Gui chi Quynh'!$C$11:$E$396,3,0)</f>
        <v>A3</v>
      </c>
      <c r="N268" s="9">
        <f>VLOOKUP(M268,Sheet1!$B$2:$C$12,2,TRUE)</f>
        <v>8</v>
      </c>
      <c r="O268" s="1" t="str">
        <f>VLOOKUP($E268,'[4]Gui chi Quynh'!$C$11:$E$396,3,0)</f>
        <v>A4</v>
      </c>
      <c r="P268" s="9">
        <f>VLOOKUP(O268,Sheet1!$B$2:$C$12,2,TRUE)</f>
        <v>7</v>
      </c>
      <c r="Q268" s="1" t="str">
        <f>VLOOKUP($E268,'[5]Gui chi Quynh'!$C$11:$E$394,3,0)</f>
        <v>A4</v>
      </c>
      <c r="R268" s="9">
        <f>VLOOKUP(Q268,Sheet1!$B$2:$C$12,2,TRUE)</f>
        <v>7</v>
      </c>
      <c r="S268" s="1" t="str">
        <f>VLOOKUP($E268,'[6]Gui chi Quynh'!$C$11:$E$393,3,0)</f>
        <v>A4</v>
      </c>
      <c r="T268" s="9">
        <f>VLOOKUP(S268,Sheet1!$B$2:$C$12,2,TRUE)</f>
        <v>7</v>
      </c>
      <c r="U268" s="1" t="str">
        <f>VLOOKUP($E268,'[7]Gui chi Quynh'!$C$11:$E$392,3,0)</f>
        <v>A3</v>
      </c>
      <c r="V268" s="9">
        <f>VLOOKUP(U268,Sheet1!$B$2:$C$12,2,TRUE)</f>
        <v>8</v>
      </c>
      <c r="W268" s="1" t="str">
        <f>VLOOKUP($E268,'[8]Gui chi Quynh'!$C$11:$F$391,3,0)</f>
        <v>A4</v>
      </c>
      <c r="X268" s="9">
        <f>VLOOKUP(W268,Sheet1!$B$2:$C$12,2,TRUE)</f>
        <v>7</v>
      </c>
      <c r="Y268" s="1" t="str">
        <f>VLOOKUP($E268,'[9]Gui chi Quynh'!$C$11:$E$390,3,0)</f>
        <v>A3</v>
      </c>
      <c r="Z268" s="9">
        <f>VLOOKUP(Y268,Sheet1!$B$2:$C$12,2,TRUE)</f>
        <v>8</v>
      </c>
      <c r="AA268" s="1" t="str">
        <f>VLOOKUP($E268,'[10]Gui chi Quynh'!$C$11:$E$391,3,0)</f>
        <v>A4</v>
      </c>
      <c r="AB268" s="9">
        <f>VLOOKUP(AA268,Sheet1!$B$2:$C$12,2,TRUE)</f>
        <v>7</v>
      </c>
      <c r="AC268" s="241" t="str">
        <f>VLOOKUP(E268,Sheet2!$E$9:$AE$343,24,0)</f>
        <v>A4</v>
      </c>
      <c r="AD268" s="117">
        <f>VLOOKUP(AC268,Sheet1!$B$2:$C$12,2,TRUE)</f>
        <v>7</v>
      </c>
      <c r="AE268" s="241" t="str">
        <f>VLOOKUP(E268,Sheet2!$E$9:$AE$343,26,0)</f>
        <v>A4</v>
      </c>
      <c r="AF268" s="9">
        <f>VLOOKUP(AE268,Sheet1!$B$2:$C$12,2,TRUE)</f>
        <v>7</v>
      </c>
      <c r="AG268" s="169">
        <f t="shared" si="18"/>
        <v>7.25</v>
      </c>
      <c r="AH268" s="241" t="str">
        <f>VLOOKUP(E268,'CAC DV GUI'!$C$5:$AF$401,27,0)</f>
        <v>Tốt</v>
      </c>
      <c r="AI268" s="241" t="str">
        <f>VLOOKUP(E268,'CAC DV GUI'!$C$5:$AF$401,28,0)</f>
        <v>Tốt</v>
      </c>
      <c r="AJ268" s="241">
        <f>VLOOKUP(E268,'CAC DV GUI'!$C$5:$AF$401,29,0)</f>
        <v>0</v>
      </c>
      <c r="AK268" s="117"/>
      <c r="AL268" s="117"/>
      <c r="AM268" s="117" t="str">
        <f t="shared" si="19"/>
        <v>Tốt</v>
      </c>
      <c r="AN268" s="117"/>
      <c r="AO268" s="556"/>
    </row>
    <row r="269" spans="1:41" s="2" customFormat="1" ht="24.95" customHeight="1" x14ac:dyDescent="0.25">
      <c r="A269" s="41">
        <f>IF(E269="","",SUBTOTAL(3,$E$8:E269))</f>
        <v>262</v>
      </c>
      <c r="B269" s="41">
        <f>COUNTIF($F$8:F269,F269)</f>
        <v>4</v>
      </c>
      <c r="C269" s="43" t="s">
        <v>648</v>
      </c>
      <c r="D269" s="50" t="s">
        <v>220</v>
      </c>
      <c r="E269" s="32" t="s">
        <v>554</v>
      </c>
      <c r="F269" s="653" t="s">
        <v>1022</v>
      </c>
      <c r="G269" s="55" t="s">
        <v>1014</v>
      </c>
      <c r="H269" s="13" t="s">
        <v>643</v>
      </c>
      <c r="I269" s="1" t="str">
        <f>VLOOKUP($E269,'[1]Gui chi Quynh'!$C$11:$E$397,3,0)</f>
        <v>A3</v>
      </c>
      <c r="J269" s="9">
        <f>VLOOKUP(I269,Sheet1!$B$2:$C$12,2,TRUE)</f>
        <v>8</v>
      </c>
      <c r="K269" s="1" t="s">
        <v>304</v>
      </c>
      <c r="L269" s="9">
        <f>VLOOKUP(K269,Sheet1!$B$2:$C$12,2,TRUE)</f>
        <v>7</v>
      </c>
      <c r="M269" s="1" t="str">
        <f>VLOOKUP($E269,'[3]Gui chi Quynh'!$C$11:$E$396,3,0)</f>
        <v>A3</v>
      </c>
      <c r="N269" s="9">
        <f>VLOOKUP(M269,Sheet1!$B$2:$C$12,2,TRUE)</f>
        <v>8</v>
      </c>
      <c r="O269" s="1" t="str">
        <f>VLOOKUP($E269,'[4]Gui chi Quynh'!$C$11:$E$396,3,0)</f>
        <v>A3</v>
      </c>
      <c r="P269" s="9">
        <f>VLOOKUP(O269,Sheet1!$B$2:$C$12,2,TRUE)</f>
        <v>8</v>
      </c>
      <c r="Q269" s="1" t="str">
        <f>VLOOKUP($E269,'[5]Gui chi Quynh'!$C$11:$E$394,3,0)</f>
        <v>A3</v>
      </c>
      <c r="R269" s="9">
        <f>VLOOKUP(Q269,Sheet1!$B$2:$C$12,2,TRUE)</f>
        <v>8</v>
      </c>
      <c r="S269" s="1" t="str">
        <f>VLOOKUP($E269,'[6]Gui chi Quynh'!$C$11:$E$393,3,0)</f>
        <v>A4</v>
      </c>
      <c r="T269" s="9">
        <f>VLOOKUP(S269,Sheet1!$B$2:$C$12,2,TRUE)</f>
        <v>7</v>
      </c>
      <c r="U269" s="1" t="str">
        <f>VLOOKUP($E269,'[7]Gui chi Quynh'!$C$11:$E$392,3,0)</f>
        <v>A3</v>
      </c>
      <c r="V269" s="9">
        <f>VLOOKUP(U269,Sheet1!$B$2:$C$12,2,TRUE)</f>
        <v>8</v>
      </c>
      <c r="W269" s="1" t="str">
        <f>VLOOKUP($E269,'[8]Gui chi Quynh'!$C$11:$F$391,3,0)</f>
        <v>A3</v>
      </c>
      <c r="X269" s="9">
        <f>VLOOKUP(W269,Sheet1!$B$2:$C$12,2,TRUE)</f>
        <v>8</v>
      </c>
      <c r="Y269" s="1" t="str">
        <f>VLOOKUP($E269,'[9]Gui chi Quynh'!$C$11:$E$390,3,0)</f>
        <v>A3</v>
      </c>
      <c r="Z269" s="9">
        <f>VLOOKUP(Y269,Sheet1!$B$2:$C$12,2,TRUE)</f>
        <v>8</v>
      </c>
      <c r="AA269" s="1" t="str">
        <f>VLOOKUP($E269,'[10]Gui chi Quynh'!$C$11:$E$391,3,0)</f>
        <v>A3</v>
      </c>
      <c r="AB269" s="9">
        <f>VLOOKUP(AA269,Sheet1!$B$2:$C$12,2,TRUE)</f>
        <v>8</v>
      </c>
      <c r="AC269" s="241" t="str">
        <f>VLOOKUP(E269,Sheet2!$E$9:$AE$343,24,0)</f>
        <v>A3</v>
      </c>
      <c r="AD269" s="117">
        <f>VLOOKUP(AC269,Sheet1!$B$2:$C$12,2,TRUE)</f>
        <v>8</v>
      </c>
      <c r="AE269" s="241" t="str">
        <f>VLOOKUP(E269,Sheet2!$E$9:$AE$343,26,0)</f>
        <v>A4</v>
      </c>
      <c r="AF269" s="9">
        <f>VLOOKUP(AE269,Sheet1!$B$2:$C$12,2,TRUE)</f>
        <v>7</v>
      </c>
      <c r="AG269" s="169">
        <f t="shared" si="18"/>
        <v>7.75</v>
      </c>
      <c r="AH269" s="241" t="str">
        <f>VLOOKUP(E269,'CAC DV GUI'!$C$5:$AF$401,27,0)</f>
        <v>Tốt</v>
      </c>
      <c r="AI269" s="241" t="str">
        <f>VLOOKUP(E269,'CAC DV GUI'!$C$5:$AF$401,28,0)</f>
        <v>Tốt</v>
      </c>
      <c r="AJ269" s="241">
        <f>VLOOKUP(E269,'CAC DV GUI'!$C$5:$AF$401,29,0)</f>
        <v>0</v>
      </c>
      <c r="AK269" s="117"/>
      <c r="AL269" s="117"/>
      <c r="AM269" s="117" t="str">
        <f t="shared" si="19"/>
        <v>Tốt</v>
      </c>
      <c r="AN269" s="117"/>
      <c r="AO269" s="556"/>
    </row>
    <row r="270" spans="1:41" s="2" customFormat="1" ht="158.25" customHeight="1" x14ac:dyDescent="0.25">
      <c r="A270" s="41">
        <f>IF(E270="","",SUBTOTAL(3,$E$8:E270))</f>
        <v>263</v>
      </c>
      <c r="B270" s="41">
        <f>COUNTIF($F$8:F270,F270)</f>
        <v>5</v>
      </c>
      <c r="C270" s="43" t="s">
        <v>648</v>
      </c>
      <c r="D270" s="50" t="s">
        <v>221</v>
      </c>
      <c r="E270" s="32" t="s">
        <v>555</v>
      </c>
      <c r="F270" s="653" t="s">
        <v>1022</v>
      </c>
      <c r="G270" s="55" t="s">
        <v>1014</v>
      </c>
      <c r="H270" s="13" t="s">
        <v>643</v>
      </c>
      <c r="I270" s="1" t="str">
        <f>VLOOKUP($E270,'[1]Gui chi Quynh'!$C$11:$E$397,3,0)</f>
        <v>A3</v>
      </c>
      <c r="J270" s="9">
        <f>VLOOKUP(I270,Sheet1!$B$2:$C$12,2,TRUE)</f>
        <v>8</v>
      </c>
      <c r="K270" s="1" t="s">
        <v>304</v>
      </c>
      <c r="L270" s="9">
        <f>VLOOKUP(K270,Sheet1!$B$2:$C$12,2,TRUE)</f>
        <v>7</v>
      </c>
      <c r="M270" s="1" t="str">
        <f>VLOOKUP($E270,'[3]Gui chi Quynh'!$C$11:$E$396,3,0)</f>
        <v>A2</v>
      </c>
      <c r="N270" s="9">
        <f>VLOOKUP(M270,Sheet1!$B$2:$C$12,2,TRUE)</f>
        <v>9</v>
      </c>
      <c r="O270" s="1" t="str">
        <f>VLOOKUP($E270,'[4]Gui chi Quynh'!$C$11:$E$396,3,0)</f>
        <v>A3</v>
      </c>
      <c r="P270" s="9">
        <f>VLOOKUP(O270,Sheet1!$B$2:$C$12,2,TRUE)</f>
        <v>8</v>
      </c>
      <c r="Q270" s="1" t="str">
        <f>VLOOKUP($E270,'[5]Gui chi Quynh'!$C$11:$E$394,3,0)</f>
        <v>A4</v>
      </c>
      <c r="R270" s="9">
        <f>VLOOKUP(Q270,Sheet1!$B$2:$C$12,2,TRUE)</f>
        <v>7</v>
      </c>
      <c r="S270" s="1" t="str">
        <f>VLOOKUP($E270,'[6]Gui chi Quynh'!$C$11:$E$393,3,0)</f>
        <v>A4</v>
      </c>
      <c r="T270" s="9">
        <f>VLOOKUP(S270,Sheet1!$B$2:$C$12,2,TRUE)</f>
        <v>7</v>
      </c>
      <c r="U270" s="1" t="str">
        <f>VLOOKUP($E270,'[7]Gui chi Quynh'!$C$11:$E$392,3,0)</f>
        <v>A4</v>
      </c>
      <c r="V270" s="9">
        <f>VLOOKUP(U270,Sheet1!$B$2:$C$12,2,TRUE)</f>
        <v>7</v>
      </c>
      <c r="W270" s="1" t="str">
        <f>VLOOKUP($E270,'[8]Gui chi Quynh'!$C$11:$F$391,3,0)</f>
        <v>A3</v>
      </c>
      <c r="X270" s="9">
        <f>VLOOKUP(W270,Sheet1!$B$2:$C$12,2,TRUE)</f>
        <v>8</v>
      </c>
      <c r="Y270" s="1" t="str">
        <f>VLOOKUP($E270,'[9]Gui chi Quynh'!$C$11:$E$390,3,0)</f>
        <v>A3</v>
      </c>
      <c r="Z270" s="9">
        <f>VLOOKUP(Y270,Sheet1!$B$2:$C$12,2,TRUE)</f>
        <v>8</v>
      </c>
      <c r="AA270" s="1" t="str">
        <f>VLOOKUP($E270,'[10]Gui chi Quynh'!$C$11:$E$391,3,0)</f>
        <v>A3</v>
      </c>
      <c r="AB270" s="9">
        <f>VLOOKUP(AA270,Sheet1!$B$2:$C$12,2,TRUE)</f>
        <v>8</v>
      </c>
      <c r="AC270" s="241" t="str">
        <f>VLOOKUP(E270,Sheet2!$E$9:$AE$343,24,0)</f>
        <v>A3</v>
      </c>
      <c r="AD270" s="117">
        <f>VLOOKUP(AC270,Sheet1!$B$2:$C$12,2,TRUE)</f>
        <v>8</v>
      </c>
      <c r="AE270" s="241" t="str">
        <f>VLOOKUP(E270,Sheet2!$E$9:$AE$343,26,0)</f>
        <v>A4</v>
      </c>
      <c r="AF270" s="9">
        <f>VLOOKUP(AE270,Sheet1!$B$2:$C$12,2,TRUE)</f>
        <v>7</v>
      </c>
      <c r="AG270" s="169">
        <f t="shared" si="18"/>
        <v>7.666666666666667</v>
      </c>
      <c r="AH270" s="241" t="str">
        <f>VLOOKUP(E270,'CAC DV GUI'!$C$5:$AF$401,27,0)</f>
        <v>Tốt</v>
      </c>
      <c r="AI270" s="30" t="s">
        <v>807</v>
      </c>
      <c r="AJ270" s="197" t="str">
        <f>VLOOKUP(E270,'CAC DV GUI'!$C$5:$AF$401,29,0)</f>
        <v xml:space="preserve">
'-Trang trí Không gian Văn hóa HCM;
-Tham gia Thi kể chuyện Bác Hồ: đạt giải 3;
-Huấn luyện Khỏi nghiệp SV cấp QG: đạt giải KK;
-Huấn luyện SV thi Kỹ năng nghề;
-Tham gia Ngày Hội tư vấn - Hướng nghiệp tại ĐH SPKT và ĐH BK TPHCM;
-May túi phục vụ công tác tuyển sinh.</v>
      </c>
      <c r="AK270" s="117"/>
      <c r="AL270" s="117"/>
      <c r="AM270" s="117" t="str">
        <f t="shared" si="19"/>
        <v>Tốt</v>
      </c>
      <c r="AN270" s="117"/>
      <c r="AO270" s="241" t="s">
        <v>833</v>
      </c>
    </row>
    <row r="271" spans="1:41" s="2" customFormat="1" ht="24.95" customHeight="1" x14ac:dyDescent="0.25">
      <c r="A271" s="41">
        <f>IF(E271="","",SUBTOTAL(3,$E$8:E271))</f>
        <v>264</v>
      </c>
      <c r="B271" s="41">
        <f>COUNTIF($F$8:F271,F271)</f>
        <v>6</v>
      </c>
      <c r="C271" s="43" t="s">
        <v>648</v>
      </c>
      <c r="D271" s="50" t="s">
        <v>253</v>
      </c>
      <c r="E271" s="32" t="s">
        <v>558</v>
      </c>
      <c r="F271" s="653" t="s">
        <v>1022</v>
      </c>
      <c r="G271" s="55" t="s">
        <v>1014</v>
      </c>
      <c r="H271" s="13" t="s">
        <v>643</v>
      </c>
      <c r="I271" s="1" t="str">
        <f>VLOOKUP($E271,'[1]Gui chi Quynh'!$C$11:$E$397,3,0)</f>
        <v>A4</v>
      </c>
      <c r="J271" s="9">
        <f>VLOOKUP(I271,Sheet1!$B$2:$C$12,2,TRUE)</f>
        <v>7</v>
      </c>
      <c r="K271" s="1" t="s">
        <v>304</v>
      </c>
      <c r="L271" s="9">
        <f>VLOOKUP(K271,Sheet1!$B$2:$C$12,2,TRUE)</f>
        <v>7</v>
      </c>
      <c r="M271" s="1" t="str">
        <f>VLOOKUP($E271,'[3]Gui chi Quynh'!$C$11:$E$396,3,0)</f>
        <v>A3</v>
      </c>
      <c r="N271" s="9">
        <f>VLOOKUP(M271,Sheet1!$B$2:$C$12,2,TRUE)</f>
        <v>8</v>
      </c>
      <c r="O271" s="1" t="str">
        <f>VLOOKUP($E271,'[4]Gui chi Quynh'!$C$11:$E$396,3,0)</f>
        <v>A3</v>
      </c>
      <c r="P271" s="9">
        <f>VLOOKUP(O271,Sheet1!$B$2:$C$12,2,TRUE)</f>
        <v>8</v>
      </c>
      <c r="Q271" s="1" t="str">
        <f>VLOOKUP($E271,'[5]Gui chi Quynh'!$C$11:$E$394,3,0)</f>
        <v>A4</v>
      </c>
      <c r="R271" s="9">
        <f>VLOOKUP(Q271,Sheet1!$B$2:$C$12,2,TRUE)</f>
        <v>7</v>
      </c>
      <c r="S271" s="1" t="str">
        <f>VLOOKUP($E271,'[6]Gui chi Quynh'!$C$11:$E$393,3,0)</f>
        <v>A4</v>
      </c>
      <c r="T271" s="9">
        <f>VLOOKUP(S271,Sheet1!$B$2:$C$12,2,TRUE)</f>
        <v>7</v>
      </c>
      <c r="U271" s="1" t="str">
        <f>VLOOKUP($E271,'[7]Gui chi Quynh'!$C$11:$E$392,3,0)</f>
        <v>A4</v>
      </c>
      <c r="V271" s="9">
        <f>VLOOKUP(U271,Sheet1!$B$2:$C$12,2,TRUE)</f>
        <v>7</v>
      </c>
      <c r="W271" s="1" t="str">
        <f>VLOOKUP($E271,'[8]Gui chi Quynh'!$C$11:$F$391,3,0)</f>
        <v>A4</v>
      </c>
      <c r="X271" s="9">
        <f>VLOOKUP(W271,Sheet1!$B$2:$C$12,2,TRUE)</f>
        <v>7</v>
      </c>
      <c r="Y271" s="1" t="str">
        <f>VLOOKUP($E271,'[9]Gui chi Quynh'!$C$11:$E$390,3,0)</f>
        <v>A4</v>
      </c>
      <c r="Z271" s="9">
        <f>VLOOKUP(Y271,Sheet1!$B$2:$C$12,2,TRUE)</f>
        <v>7</v>
      </c>
      <c r="AA271" s="1" t="str">
        <f>VLOOKUP($E271,'[10]Gui chi Quynh'!$C$11:$E$391,3,0)</f>
        <v>A4</v>
      </c>
      <c r="AB271" s="9">
        <f>VLOOKUP(AA271,Sheet1!$B$2:$C$12,2,TRUE)</f>
        <v>7</v>
      </c>
      <c r="AC271" s="241" t="str">
        <f>VLOOKUP(E271,Sheet2!$E$9:$AE$343,24,0)</f>
        <v>A4</v>
      </c>
      <c r="AD271" s="117">
        <f>VLOOKUP(AC271,Sheet1!$B$2:$C$12,2,TRUE)</f>
        <v>7</v>
      </c>
      <c r="AE271" s="241" t="str">
        <f>VLOOKUP(E271,Sheet2!$E$9:$AE$343,26,0)</f>
        <v>A4</v>
      </c>
      <c r="AF271" s="9">
        <f>VLOOKUP(AE271,Sheet1!$B$2:$C$12,2,TRUE)</f>
        <v>7</v>
      </c>
      <c r="AG271" s="169">
        <f t="shared" si="18"/>
        <v>7.166666666666667</v>
      </c>
      <c r="AH271" s="241" t="str">
        <f>VLOOKUP(E271,'CAC DV GUI'!$C$5:$AF$401,27,0)</f>
        <v>Tốt</v>
      </c>
      <c r="AI271" s="241" t="str">
        <f>VLOOKUP(E271,'CAC DV GUI'!$C$5:$AF$401,28,0)</f>
        <v>Tốt</v>
      </c>
      <c r="AJ271" s="241">
        <f>VLOOKUP(E271,'CAC DV GUI'!$C$5:$AF$401,29,0)</f>
        <v>0</v>
      </c>
      <c r="AK271" s="117"/>
      <c r="AL271" s="117"/>
      <c r="AM271" s="117" t="str">
        <f t="shared" si="19"/>
        <v>Tốt</v>
      </c>
      <c r="AN271" s="117"/>
      <c r="AO271" s="556"/>
    </row>
    <row r="272" spans="1:41" s="2" customFormat="1" ht="24.95" customHeight="1" x14ac:dyDescent="0.25">
      <c r="A272" s="41">
        <f>IF(E272="","",SUBTOTAL(3,$E$8:E272))</f>
        <v>265</v>
      </c>
      <c r="B272" s="41">
        <f>COUNTIF($F$8:F272,F272)</f>
        <v>7</v>
      </c>
      <c r="C272" s="43" t="s">
        <v>648</v>
      </c>
      <c r="D272" s="50" t="s">
        <v>241</v>
      </c>
      <c r="E272" s="32" t="s">
        <v>557</v>
      </c>
      <c r="F272" s="653" t="s">
        <v>1022</v>
      </c>
      <c r="G272" s="55" t="s">
        <v>1014</v>
      </c>
      <c r="H272" s="13" t="s">
        <v>643</v>
      </c>
      <c r="I272" s="1" t="str">
        <f>VLOOKUP($E272,'[1]Gui chi Quynh'!$C$11:$E$397,3,0)</f>
        <v>A4</v>
      </c>
      <c r="J272" s="9">
        <f>VLOOKUP(I272,Sheet1!$B$2:$C$12,2,TRUE)</f>
        <v>7</v>
      </c>
      <c r="K272" s="1" t="s">
        <v>304</v>
      </c>
      <c r="L272" s="9">
        <f>VLOOKUP(K272,Sheet1!$B$2:$C$12,2,TRUE)</f>
        <v>7</v>
      </c>
      <c r="M272" s="1" t="str">
        <f>VLOOKUP($E272,'[3]Gui chi Quynh'!$C$11:$E$396,3,0)</f>
        <v>A3</v>
      </c>
      <c r="N272" s="9">
        <f>VLOOKUP(M272,Sheet1!$B$2:$C$12,2,TRUE)</f>
        <v>8</v>
      </c>
      <c r="O272" s="1" t="str">
        <f>VLOOKUP($E272,'[4]Gui chi Quynh'!$C$11:$E$396,3,0)</f>
        <v>A4</v>
      </c>
      <c r="P272" s="9">
        <f>VLOOKUP(O272,Sheet1!$B$2:$C$12,2,TRUE)</f>
        <v>7</v>
      </c>
      <c r="Q272" s="1" t="str">
        <f>VLOOKUP($E272,'[5]Gui chi Quynh'!$C$11:$E$394,3,0)</f>
        <v>A3</v>
      </c>
      <c r="R272" s="9">
        <f>VLOOKUP(Q272,Sheet1!$B$2:$C$12,2,TRUE)</f>
        <v>8</v>
      </c>
      <c r="S272" s="1" t="str">
        <f>VLOOKUP($E272,'[6]Gui chi Quynh'!$C$11:$E$393,3,0)</f>
        <v>A3</v>
      </c>
      <c r="T272" s="9">
        <f>VLOOKUP(S272,Sheet1!$B$2:$C$12,2,TRUE)</f>
        <v>8</v>
      </c>
      <c r="U272" s="1" t="str">
        <f>VLOOKUP($E272,'[7]Gui chi Quynh'!$C$11:$E$392,3,0)</f>
        <v>A3</v>
      </c>
      <c r="V272" s="9">
        <f>VLOOKUP(U272,Sheet1!$B$2:$C$12,2,TRUE)</f>
        <v>8</v>
      </c>
      <c r="W272" s="1" t="str">
        <f>VLOOKUP($E272,'[8]Gui chi Quynh'!$C$11:$F$391,3,0)</f>
        <v>A4</v>
      </c>
      <c r="X272" s="9">
        <f>VLOOKUP(W272,Sheet1!$B$2:$C$12,2,TRUE)</f>
        <v>7</v>
      </c>
      <c r="Y272" s="1" t="str">
        <f>VLOOKUP($E272,'[9]Gui chi Quynh'!$C$11:$E$390,3,0)</f>
        <v>A4</v>
      </c>
      <c r="Z272" s="9">
        <f>VLOOKUP(Y272,Sheet1!$B$2:$C$12,2,TRUE)</f>
        <v>7</v>
      </c>
      <c r="AA272" s="1" t="str">
        <f>VLOOKUP($E272,'[10]Gui chi Quynh'!$C$11:$E$391,3,0)</f>
        <v>A3</v>
      </c>
      <c r="AB272" s="9">
        <f>VLOOKUP(AA272,Sheet1!$B$2:$C$12,2,TRUE)</f>
        <v>8</v>
      </c>
      <c r="AC272" s="241" t="str">
        <f>VLOOKUP(E272,Sheet2!$E$9:$AE$343,24,0)</f>
        <v>A3</v>
      </c>
      <c r="AD272" s="117">
        <f>VLOOKUP(AC272,Sheet1!$B$2:$C$12,2,TRUE)</f>
        <v>8</v>
      </c>
      <c r="AE272" s="241" t="str">
        <f>VLOOKUP(E272,Sheet2!$E$9:$AE$343,26,0)</f>
        <v>A4</v>
      </c>
      <c r="AF272" s="9">
        <f>VLOOKUP(AE272,Sheet1!$B$2:$C$12,2,TRUE)</f>
        <v>7</v>
      </c>
      <c r="AG272" s="169">
        <f t="shared" si="18"/>
        <v>7.5</v>
      </c>
      <c r="AH272" s="241" t="str">
        <f>VLOOKUP(E272,'CAC DV GUI'!$C$5:$AF$401,27,0)</f>
        <v>Tốt</v>
      </c>
      <c r="AI272" s="241" t="str">
        <f>VLOOKUP(E272,'CAC DV GUI'!$C$5:$AF$401,28,0)</f>
        <v>Tốt</v>
      </c>
      <c r="AJ272" s="241">
        <f>VLOOKUP(E272,'CAC DV GUI'!$C$5:$AF$401,29,0)</f>
        <v>0</v>
      </c>
      <c r="AK272" s="117"/>
      <c r="AL272" s="117"/>
      <c r="AM272" s="117" t="str">
        <f t="shared" si="19"/>
        <v>Tốt</v>
      </c>
      <c r="AN272" s="117"/>
      <c r="AO272" s="556"/>
    </row>
    <row r="273" spans="1:41" s="2" customFormat="1" ht="24.95" customHeight="1" x14ac:dyDescent="0.25">
      <c r="A273" s="41">
        <f>IF(E273="","",SUBTOTAL(3,$E$8:E273))</f>
        <v>266</v>
      </c>
      <c r="B273" s="41">
        <f>COUNTIF($F$8:F273,F273)</f>
        <v>8</v>
      </c>
      <c r="C273" s="43" t="s">
        <v>648</v>
      </c>
      <c r="D273" s="50" t="s">
        <v>224</v>
      </c>
      <c r="E273" s="32" t="s">
        <v>556</v>
      </c>
      <c r="F273" s="653" t="s">
        <v>1022</v>
      </c>
      <c r="G273" s="55" t="s">
        <v>1014</v>
      </c>
      <c r="H273" s="13" t="s">
        <v>643</v>
      </c>
      <c r="I273" s="1" t="str">
        <f>VLOOKUP($E273,'[1]Gui chi Quynh'!$C$11:$E$397,3,0)</f>
        <v>A3</v>
      </c>
      <c r="J273" s="9">
        <f>VLOOKUP(I273,Sheet1!$B$2:$C$12,2,TRUE)</f>
        <v>8</v>
      </c>
      <c r="K273" s="1" t="s">
        <v>304</v>
      </c>
      <c r="L273" s="9">
        <f>VLOOKUP(K273,Sheet1!$B$2:$C$12,2,TRUE)</f>
        <v>7</v>
      </c>
      <c r="M273" s="1" t="str">
        <f>VLOOKUP($E273,'[3]Gui chi Quynh'!$C$11:$E$396,3,0)</f>
        <v>A3</v>
      </c>
      <c r="N273" s="9">
        <f>VLOOKUP(M273,Sheet1!$B$2:$C$12,2,TRUE)</f>
        <v>8</v>
      </c>
      <c r="O273" s="1" t="str">
        <f>VLOOKUP($E273,'[4]Gui chi Quynh'!$C$11:$E$396,3,0)</f>
        <v>A3</v>
      </c>
      <c r="P273" s="9">
        <f>VLOOKUP(O273,Sheet1!$B$2:$C$12,2,TRUE)</f>
        <v>8</v>
      </c>
      <c r="Q273" s="1" t="str">
        <f>VLOOKUP($E273,'[5]Gui chi Quynh'!$C$11:$E$394,3,0)</f>
        <v>A4</v>
      </c>
      <c r="R273" s="9">
        <f>VLOOKUP(Q273,Sheet1!$B$2:$C$12,2,TRUE)</f>
        <v>7</v>
      </c>
      <c r="S273" s="1" t="str">
        <f>VLOOKUP($E273,'[6]Gui chi Quynh'!$C$11:$E$393,3,0)</f>
        <v>A4</v>
      </c>
      <c r="T273" s="9">
        <f>VLOOKUP(S273,Sheet1!$B$2:$C$12,2,TRUE)</f>
        <v>7</v>
      </c>
      <c r="U273" s="1" t="str">
        <f>VLOOKUP($E273,'[7]Gui chi Quynh'!$C$11:$E$392,3,0)</f>
        <v>A3</v>
      </c>
      <c r="V273" s="9">
        <f>VLOOKUP(U273,Sheet1!$B$2:$C$12,2,TRUE)</f>
        <v>8</v>
      </c>
      <c r="W273" s="1" t="str">
        <f>VLOOKUP($E273,'[8]Gui chi Quynh'!$C$11:$F$391,3,0)</f>
        <v>A4</v>
      </c>
      <c r="X273" s="9">
        <f>VLOOKUP(W273,Sheet1!$B$2:$C$12,2,TRUE)</f>
        <v>7</v>
      </c>
      <c r="Y273" s="1" t="str">
        <f>VLOOKUP($E273,'[9]Gui chi Quynh'!$C$11:$E$390,3,0)</f>
        <v>A3</v>
      </c>
      <c r="Z273" s="9">
        <f>VLOOKUP(Y273,Sheet1!$B$2:$C$12,2,TRUE)</f>
        <v>8</v>
      </c>
      <c r="AA273" s="1" t="str">
        <f>VLOOKUP($E273,'[10]Gui chi Quynh'!$C$11:$E$391,3,0)</f>
        <v>A3</v>
      </c>
      <c r="AB273" s="9">
        <f>VLOOKUP(AA273,Sheet1!$B$2:$C$12,2,TRUE)</f>
        <v>8</v>
      </c>
      <c r="AC273" s="241" t="str">
        <f>VLOOKUP(E273,Sheet2!$E$9:$AE$343,24,0)</f>
        <v>A3</v>
      </c>
      <c r="AD273" s="117">
        <f>VLOOKUP(AC273,Sheet1!$B$2:$C$12,2,TRUE)</f>
        <v>8</v>
      </c>
      <c r="AE273" s="241" t="str">
        <f>VLOOKUP(E273,Sheet2!$E$9:$AE$343,26,0)</f>
        <v>A3</v>
      </c>
      <c r="AF273" s="9">
        <f>VLOOKUP(AE273,Sheet1!$B$2:$C$12,2,TRUE)</f>
        <v>8</v>
      </c>
      <c r="AG273" s="169">
        <f t="shared" si="18"/>
        <v>7.666666666666667</v>
      </c>
      <c r="AH273" s="241" t="str">
        <f>VLOOKUP(E273,'CAC DV GUI'!$C$5:$AF$401,27,0)</f>
        <v>Tốt</v>
      </c>
      <c r="AI273" s="241" t="str">
        <f>VLOOKUP(E273,'CAC DV GUI'!$C$5:$AF$401,28,0)</f>
        <v>Tốt</v>
      </c>
      <c r="AJ273" s="241">
        <f>VLOOKUP(E273,'CAC DV GUI'!$C$5:$AF$401,29,0)</f>
        <v>0</v>
      </c>
      <c r="AK273" s="117"/>
      <c r="AL273" s="117"/>
      <c r="AM273" s="117" t="str">
        <f t="shared" si="19"/>
        <v>Tốt</v>
      </c>
      <c r="AN273" s="117"/>
      <c r="AO273" s="556"/>
    </row>
    <row r="274" spans="1:41" s="2" customFormat="1" ht="24.95" customHeight="1" x14ac:dyDescent="0.25">
      <c r="A274" s="41">
        <f>IF(E274="","",SUBTOTAL(3,$E$8:E274))</f>
        <v>267</v>
      </c>
      <c r="B274" s="41">
        <f>COUNTIF($F$8:F274,F274)</f>
        <v>1</v>
      </c>
      <c r="C274" s="43" t="s">
        <v>649</v>
      </c>
      <c r="D274" s="85" t="s">
        <v>244</v>
      </c>
      <c r="E274" s="43" t="s">
        <v>577</v>
      </c>
      <c r="F274" s="652" t="s">
        <v>1024</v>
      </c>
      <c r="G274" s="652" t="s">
        <v>1013</v>
      </c>
      <c r="H274" s="57" t="s">
        <v>643</v>
      </c>
      <c r="I274" s="1" t="str">
        <f>VLOOKUP($E274,'[1]Gui chi Quynh'!$C$11:$E$397,3,0)</f>
        <v>A2</v>
      </c>
      <c r="J274" s="9">
        <f>VLOOKUP(I274,Sheet1!$B$2:$C$12,2,TRUE)</f>
        <v>9</v>
      </c>
      <c r="K274" s="1" t="str">
        <f>VLOOKUP($E274,'[2]Gui chi Quynh'!$C$11:$E$397,3,0)</f>
        <v>A2</v>
      </c>
      <c r="L274" s="9">
        <f>VLOOKUP(K274,Sheet1!$B$2:$C$12,2,TRUE)</f>
        <v>9</v>
      </c>
      <c r="M274" s="1" t="str">
        <f>VLOOKUP($E274,'[3]Gui chi Quynh'!$C$11:$E$396,3,0)</f>
        <v>A2</v>
      </c>
      <c r="N274" s="9">
        <f>VLOOKUP(M274,Sheet1!$B$2:$C$12,2,TRUE)</f>
        <v>9</v>
      </c>
      <c r="O274" s="1" t="str">
        <f>VLOOKUP($E274,'[4]Gui chi Quynh'!$C$11:$E$396,3,0)</f>
        <v>A1</v>
      </c>
      <c r="P274" s="9">
        <f>VLOOKUP(O274,Sheet1!$B$2:$C$12,2,TRUE)</f>
        <v>10</v>
      </c>
      <c r="Q274" s="1" t="str">
        <f>VLOOKUP($E274,'[5]Gui chi Quynh'!$C$11:$E$394,3,0)</f>
        <v>A2</v>
      </c>
      <c r="R274" s="9">
        <f>VLOOKUP(Q274,Sheet1!$B$2:$C$12,2,TRUE)</f>
        <v>9</v>
      </c>
      <c r="S274" s="1" t="str">
        <f>VLOOKUP($E274,'[6]Gui chi Quynh'!$C$11:$E$393,3,0)</f>
        <v>A1</v>
      </c>
      <c r="T274" s="9">
        <f>VLOOKUP(S274,Sheet1!$B$2:$C$12,2,TRUE)</f>
        <v>10</v>
      </c>
      <c r="U274" s="1" t="str">
        <f>VLOOKUP($E274,'[7]Gui chi Quynh'!$C$11:$E$392,3,0)</f>
        <v>A2</v>
      </c>
      <c r="V274" s="9">
        <f>VLOOKUP(U274,Sheet1!$B$2:$C$12,2,TRUE)</f>
        <v>9</v>
      </c>
      <c r="W274" s="1" t="str">
        <f>VLOOKUP($E274,'[8]Gui chi Quynh'!$C$11:$F$391,3,0)</f>
        <v>A2</v>
      </c>
      <c r="X274" s="9">
        <f>VLOOKUP(W274,Sheet1!$B$2:$C$12,2,TRUE)</f>
        <v>9</v>
      </c>
      <c r="Y274" s="1" t="str">
        <f>VLOOKUP($E274,'[9]Gui chi Quynh'!$C$11:$E$390,3,0)</f>
        <v>A3</v>
      </c>
      <c r="Z274" s="9">
        <f>VLOOKUP(Y274,Sheet1!$B$2:$C$12,2,TRUE)</f>
        <v>8</v>
      </c>
      <c r="AA274" s="1" t="str">
        <f>VLOOKUP($E274,'[10]Gui chi Quynh'!$C$11:$E$391,3,0)</f>
        <v>A2</v>
      </c>
      <c r="AB274" s="9">
        <f>VLOOKUP(AA274,Sheet1!$B$2:$C$12,2,TRUE)</f>
        <v>9</v>
      </c>
      <c r="AC274" s="241" t="str">
        <f>VLOOKUP(E274,Sheet2!$E$9:$AE$343,24,0)</f>
        <v>A2</v>
      </c>
      <c r="AD274" s="117">
        <f>VLOOKUP(AC274,Sheet1!$B$2:$C$12,2,TRUE)</f>
        <v>9</v>
      </c>
      <c r="AE274" s="241" t="str">
        <f>VLOOKUP(E274,Sheet2!$E$9:$AE$343,26,0)</f>
        <v>A2</v>
      </c>
      <c r="AF274" s="9">
        <f>VLOOKUP(AE274,Sheet1!$B$2:$C$12,2,TRUE)</f>
        <v>9</v>
      </c>
      <c r="AG274" s="169">
        <f t="shared" si="18"/>
        <v>9.0833333333333339</v>
      </c>
      <c r="AH274" s="241" t="str">
        <f>VLOOKUP(E274,'CAC DV GUI'!$C$5:$AF$401,27,0)</f>
        <v>Xuất sắc</v>
      </c>
      <c r="AI274" s="241" t="str">
        <f>VLOOKUP(E274,'CAC DV GUI'!$C$5:$AF$401,28,0)</f>
        <v>Xuất sắc</v>
      </c>
      <c r="AJ274" s="241">
        <f>VLOOKUP(E274,'CAC DV GUI'!$C$5:$AF$401,29,0)</f>
        <v>0</v>
      </c>
      <c r="AK274" s="117" t="s">
        <v>833</v>
      </c>
      <c r="AL274" s="117"/>
      <c r="AM274" s="117" t="s">
        <v>807</v>
      </c>
      <c r="AN274" s="117"/>
      <c r="AO274" s="556"/>
    </row>
    <row r="275" spans="1:41" s="2" customFormat="1" ht="57" customHeight="1" x14ac:dyDescent="0.25">
      <c r="A275" s="41">
        <f>IF(E275="","",SUBTOTAL(3,$E$8:E275))</f>
        <v>268</v>
      </c>
      <c r="B275" s="41">
        <f>COUNTIF($F$8:F334,F275)</f>
        <v>12</v>
      </c>
      <c r="C275" s="43" t="s">
        <v>649</v>
      </c>
      <c r="D275" s="20" t="s">
        <v>309</v>
      </c>
      <c r="E275" s="41" t="s">
        <v>560</v>
      </c>
      <c r="F275" s="653" t="s">
        <v>1024</v>
      </c>
      <c r="G275" s="652" t="s">
        <v>1013</v>
      </c>
      <c r="H275" s="105" t="s">
        <v>643</v>
      </c>
      <c r="I275" s="1" t="str">
        <f>VLOOKUP($E275,'[1]Gui chi Quynh'!$C$11:$E$397,3,0)</f>
        <v>A2</v>
      </c>
      <c r="J275" s="9">
        <f>VLOOKUP(I275,Sheet1!$B$2:$C$12,2,TRUE)</f>
        <v>9</v>
      </c>
      <c r="K275" s="1" t="str">
        <f>VLOOKUP($E275,'[2]Gui chi Quynh'!$C$11:$E$397,3,0)</f>
        <v>A2</v>
      </c>
      <c r="L275" s="9">
        <f>VLOOKUP(K275,Sheet1!$B$2:$C$12,2,TRUE)</f>
        <v>9</v>
      </c>
      <c r="M275" s="1" t="str">
        <f>VLOOKUP($E275,'[3]Gui chi Quynh'!$C$11:$E$396,3,0)</f>
        <v>A2</v>
      </c>
      <c r="N275" s="9">
        <f>VLOOKUP(M275,Sheet1!$B$2:$C$12,2,TRUE)</f>
        <v>9</v>
      </c>
      <c r="O275" s="1" t="str">
        <f>VLOOKUP($E275,'[4]Gui chi Quynh'!$C$11:$E$396,3,0)</f>
        <v>A2</v>
      </c>
      <c r="P275" s="9">
        <f>VLOOKUP(O275,Sheet1!$B$2:$C$12,2,TRUE)</f>
        <v>9</v>
      </c>
      <c r="Q275" s="1" t="str">
        <f>VLOOKUP($E275,'[5]Gui chi Quynh'!$C$11:$E$394,3,0)</f>
        <v>A2</v>
      </c>
      <c r="R275" s="9">
        <f>VLOOKUP(Q275,Sheet1!$B$2:$C$12,2,TRUE)</f>
        <v>9</v>
      </c>
      <c r="S275" s="1" t="str">
        <f>VLOOKUP($E275,'[6]Gui chi Quynh'!$C$11:$E$393,3,0)</f>
        <v>A2</v>
      </c>
      <c r="T275" s="9">
        <f>VLOOKUP(S275,Sheet1!$B$2:$C$12,2,TRUE)</f>
        <v>9</v>
      </c>
      <c r="U275" s="1" t="str">
        <f>VLOOKUP($E275,'[7]Gui chi Quynh'!$C$11:$E$392,3,0)</f>
        <v>A3</v>
      </c>
      <c r="V275" s="9">
        <f>VLOOKUP(U275,Sheet1!$B$2:$C$12,2,TRUE)</f>
        <v>8</v>
      </c>
      <c r="W275" s="1" t="str">
        <f>VLOOKUP($E275,'[8]Gui chi Quynh'!$C$11:$F$391,3,0)</f>
        <v>A3</v>
      </c>
      <c r="X275" s="9">
        <f>VLOOKUP(W275,Sheet1!$B$2:$C$12,2,TRUE)</f>
        <v>8</v>
      </c>
      <c r="Y275" s="1" t="str">
        <f>VLOOKUP($E275,'[9]Gui chi Quynh'!$C$11:$E$390,3,0)</f>
        <v>A2</v>
      </c>
      <c r="Z275" s="9">
        <f>VLOOKUP(Y275,Sheet1!$B$2:$C$12,2,TRUE)</f>
        <v>9</v>
      </c>
      <c r="AA275" s="1" t="str">
        <f>VLOOKUP($E275,'[10]Gui chi Quynh'!$C$11:$E$391,3,0)</f>
        <v>A2</v>
      </c>
      <c r="AB275" s="9">
        <f>VLOOKUP(AA275,Sheet1!$B$2:$C$12,2,TRUE)</f>
        <v>9</v>
      </c>
      <c r="AC275" s="241" t="str">
        <f>VLOOKUP(E275,Sheet2!$E$9:$AE$343,24,0)</f>
        <v>A2</v>
      </c>
      <c r="AD275" s="117">
        <f>VLOOKUP(AC275,Sheet1!$B$2:$C$12,2,TRUE)</f>
        <v>9</v>
      </c>
      <c r="AE275" s="241" t="str">
        <f>VLOOKUP(E275,Sheet2!$E$9:$AE$343,26,0)</f>
        <v>A2</v>
      </c>
      <c r="AF275" s="9">
        <f>VLOOKUP(AE275,Sheet1!$B$2:$C$12,2,TRUE)</f>
        <v>9</v>
      </c>
      <c r="AG275" s="169">
        <f t="shared" si="18"/>
        <v>8.8333333333333339</v>
      </c>
      <c r="AH275" s="241" t="str">
        <f>VLOOKUP(E275,'CAC DV GUI'!$C$5:$AF$401,27,0)</f>
        <v>Xuất sắc</v>
      </c>
      <c r="AI275" s="241" t="str">
        <f>VLOOKUP(E275,'CAC DV GUI'!$C$5:$AF$401,28,0)</f>
        <v>Xuất sắc</v>
      </c>
      <c r="AJ275" s="241" t="str">
        <f>VLOOKUP(E275,'CAC DV GUI'!$C$5:$AF$401,29,0)</f>
        <v>Hướng dẫn SV Starup Kite giải nhất toàn quốc; Chủ nhiệm: (i) đề tài NCKH cấp trường, (ii) đề tài thi thiết bị tự làm</v>
      </c>
      <c r="AK275" s="117" t="s">
        <v>833</v>
      </c>
      <c r="AL275" s="117"/>
      <c r="AM275" s="117" t="s">
        <v>833</v>
      </c>
      <c r="AN275" s="117"/>
      <c r="AO275" s="556"/>
    </row>
    <row r="276" spans="1:41" s="2" customFormat="1" ht="24.95" customHeight="1" x14ac:dyDescent="0.25">
      <c r="A276" s="41">
        <f>IF(E276="","",SUBTOTAL(3,$E$8:E276))</f>
        <v>269</v>
      </c>
      <c r="B276" s="41">
        <f>COUNTIF($F$8:F276,F276)</f>
        <v>3</v>
      </c>
      <c r="C276" s="43" t="s">
        <v>649</v>
      </c>
      <c r="D276" s="85" t="s">
        <v>272</v>
      </c>
      <c r="E276" s="41" t="s">
        <v>578</v>
      </c>
      <c r="F276" s="653" t="s">
        <v>1024</v>
      </c>
      <c r="G276" s="55" t="s">
        <v>1014</v>
      </c>
      <c r="H276" s="13" t="s">
        <v>643</v>
      </c>
      <c r="I276" s="1" t="str">
        <f>VLOOKUP($E276,'[1]Gui chi Quynh'!$C$11:$E$397,3,0)</f>
        <v>A4</v>
      </c>
      <c r="J276" s="9">
        <f>VLOOKUP(I276,Sheet1!$B$2:$C$12,2,TRUE)</f>
        <v>7</v>
      </c>
      <c r="K276" s="1" t="s">
        <v>304</v>
      </c>
      <c r="L276" s="9">
        <f>VLOOKUP(K276,Sheet1!$B$2:$C$12,2,TRUE)</f>
        <v>7</v>
      </c>
      <c r="M276" s="1" t="str">
        <f>VLOOKUP($E276,'[3]Gui chi Quynh'!$C$11:$E$396,3,0)</f>
        <v>A3</v>
      </c>
      <c r="N276" s="9">
        <f>VLOOKUP(M276,Sheet1!$B$2:$C$12,2,TRUE)</f>
        <v>8</v>
      </c>
      <c r="O276" s="1" t="str">
        <f>VLOOKUP($E276,'[4]Gui chi Quynh'!$C$11:$E$396,3,0)</f>
        <v>A4</v>
      </c>
      <c r="P276" s="9">
        <f>VLOOKUP(O276,Sheet1!$B$2:$C$12,2,TRUE)</f>
        <v>7</v>
      </c>
      <c r="Q276" s="1" t="str">
        <f>VLOOKUP($E276,'[5]Gui chi Quynh'!$C$11:$E$394,3,0)</f>
        <v>A4</v>
      </c>
      <c r="R276" s="9">
        <f>VLOOKUP(Q276,Sheet1!$B$2:$C$12,2,TRUE)</f>
        <v>7</v>
      </c>
      <c r="S276" s="1" t="str">
        <f>VLOOKUP($E276,'[6]Gui chi Quynh'!$C$11:$E$393,3,0)</f>
        <v>A4</v>
      </c>
      <c r="T276" s="9">
        <f>VLOOKUP(S276,Sheet1!$B$2:$C$12,2,TRUE)</f>
        <v>7</v>
      </c>
      <c r="U276" s="1" t="str">
        <f>VLOOKUP($E276,'[7]Gui chi Quynh'!$C$11:$E$392,3,0)</f>
        <v>A4</v>
      </c>
      <c r="V276" s="9">
        <f>VLOOKUP(U276,Sheet1!$B$2:$C$12,2,TRUE)</f>
        <v>7</v>
      </c>
      <c r="W276" s="1" t="str">
        <f>VLOOKUP($E276,'[8]Gui chi Quynh'!$C$11:$F$391,3,0)</f>
        <v>A4</v>
      </c>
      <c r="X276" s="9">
        <f>VLOOKUP(W276,Sheet1!$B$2:$C$12,2,TRUE)</f>
        <v>7</v>
      </c>
      <c r="Y276" s="1" t="str">
        <f>VLOOKUP($E276,'[9]Gui chi Quynh'!$C$11:$E$390,3,0)</f>
        <v>A4</v>
      </c>
      <c r="Z276" s="9">
        <f>VLOOKUP(Y276,Sheet1!$B$2:$C$12,2,TRUE)</f>
        <v>7</v>
      </c>
      <c r="AA276" s="1" t="str">
        <f>VLOOKUP($E276,'[10]Gui chi Quynh'!$C$11:$E$391,3,0)</f>
        <v>A4</v>
      </c>
      <c r="AB276" s="9">
        <f>VLOOKUP(AA276,Sheet1!$B$2:$C$12,2,TRUE)</f>
        <v>7</v>
      </c>
      <c r="AC276" s="241" t="str">
        <f>VLOOKUP(E276,Sheet2!$E$9:$AE$343,24,0)</f>
        <v>A4</v>
      </c>
      <c r="AD276" s="117">
        <f>VLOOKUP(AC276,Sheet1!$B$2:$C$12,2,TRUE)</f>
        <v>7</v>
      </c>
      <c r="AE276" s="241" t="str">
        <f>VLOOKUP(E276,Sheet2!$E$9:$AE$343,26,0)</f>
        <v>A4</v>
      </c>
      <c r="AF276" s="9">
        <f>VLOOKUP(AE276,Sheet1!$B$2:$C$12,2,TRUE)</f>
        <v>7</v>
      </c>
      <c r="AG276" s="169">
        <f t="shared" si="18"/>
        <v>7.083333333333333</v>
      </c>
      <c r="AH276" s="241" t="str">
        <f>VLOOKUP(E276,'CAC DV GUI'!$C$5:$AF$401,27,0)</f>
        <v>Tốt</v>
      </c>
      <c r="AI276" s="241" t="str">
        <f>VLOOKUP(E276,'CAC DV GUI'!$C$5:$AF$401,28,0)</f>
        <v>Tốt</v>
      </c>
      <c r="AJ276" s="241">
        <f>VLOOKUP(E276,'CAC DV GUI'!$C$5:$AF$401,29,0)</f>
        <v>0</v>
      </c>
      <c r="AK276" s="117"/>
      <c r="AL276" s="117"/>
      <c r="AM276" s="117" t="str">
        <f t="shared" ref="AM276:AM284" si="20">AI276</f>
        <v>Tốt</v>
      </c>
      <c r="AN276" s="117"/>
      <c r="AO276" s="556"/>
    </row>
    <row r="277" spans="1:41" s="2" customFormat="1" ht="24.95" customHeight="1" x14ac:dyDescent="0.25">
      <c r="A277" s="41">
        <f>IF(E277="","",SUBTOTAL(3,$E$8:E277))</f>
        <v>270</v>
      </c>
      <c r="B277" s="41">
        <f>COUNTIF($F$8:F300,F277)</f>
        <v>11</v>
      </c>
      <c r="C277" s="43" t="s">
        <v>649</v>
      </c>
      <c r="D277" s="85" t="s">
        <v>625</v>
      </c>
      <c r="E277" s="41" t="s">
        <v>626</v>
      </c>
      <c r="F277" s="653" t="s">
        <v>1024</v>
      </c>
      <c r="G277" s="55" t="s">
        <v>1014</v>
      </c>
      <c r="H277" s="13" t="s">
        <v>643</v>
      </c>
      <c r="I277" s="1" t="str">
        <f>VLOOKUP($E277,'[1]Gui chi Quynh'!$C$11:$E$397,3,0)</f>
        <v>A4</v>
      </c>
      <c r="J277" s="9">
        <f>VLOOKUP(I277,Sheet1!$B$2:$C$12,2,TRUE)</f>
        <v>7</v>
      </c>
      <c r="K277" s="1" t="s">
        <v>304</v>
      </c>
      <c r="L277" s="9">
        <f>VLOOKUP(K277,Sheet1!$B$2:$C$12,2,TRUE)</f>
        <v>7</v>
      </c>
      <c r="M277" s="1" t="str">
        <f>VLOOKUP($E277,'[3]Gui chi Quynh'!$C$11:$E$396,3,0)</f>
        <v>A2</v>
      </c>
      <c r="N277" s="9">
        <f>VLOOKUP(M277,Sheet1!$B$2:$C$12,2,TRUE)</f>
        <v>9</v>
      </c>
      <c r="O277" s="1" t="str">
        <f>VLOOKUP($E277,'[4]Gui chi Quynh'!$C$11:$E$396,3,0)</f>
        <v>A2</v>
      </c>
      <c r="P277" s="9">
        <f>VLOOKUP(O277,Sheet1!$B$2:$C$12,2,TRUE)</f>
        <v>9</v>
      </c>
      <c r="Q277" s="1" t="str">
        <f>VLOOKUP($E277,'[5]Gui chi Quynh'!$C$11:$E$394,3,0)</f>
        <v>A3</v>
      </c>
      <c r="R277" s="9">
        <f>VLOOKUP(Q277,Sheet1!$B$2:$C$12,2,TRUE)</f>
        <v>8</v>
      </c>
      <c r="S277" s="1" t="str">
        <f>VLOOKUP($E277,'[6]Gui chi Quynh'!$C$11:$E$393,3,0)</f>
        <v>A3</v>
      </c>
      <c r="T277" s="9">
        <f>VLOOKUP(S277,Sheet1!$B$2:$C$12,2,TRUE)</f>
        <v>8</v>
      </c>
      <c r="U277" s="1" t="str">
        <f>VLOOKUP($E277,'[7]Gui chi Quynh'!$C$11:$E$392,3,0)</f>
        <v>A3</v>
      </c>
      <c r="V277" s="9">
        <f>VLOOKUP(U277,Sheet1!$B$2:$C$12,2,TRUE)</f>
        <v>8</v>
      </c>
      <c r="W277" s="1" t="str">
        <f>VLOOKUP($E277,'[8]Gui chi Quynh'!$C$11:$F$391,3,0)</f>
        <v>A3</v>
      </c>
      <c r="X277" s="9">
        <f>VLOOKUP(W277,Sheet1!$B$2:$C$12,2,TRUE)</f>
        <v>8</v>
      </c>
      <c r="Y277" s="1" t="str">
        <f>VLOOKUP($E277,'[9]Gui chi Quynh'!$C$11:$E$390,3,0)</f>
        <v>A1</v>
      </c>
      <c r="Z277" s="9">
        <f>VLOOKUP(Y277,Sheet1!$B$2:$C$12,2,TRUE)</f>
        <v>10</v>
      </c>
      <c r="AA277" s="1" t="str">
        <f>VLOOKUP($E277,'[10]Gui chi Quynh'!$C$11:$E$391,3,0)</f>
        <v>A1</v>
      </c>
      <c r="AB277" s="9">
        <f>VLOOKUP(AA277,Sheet1!$B$2:$C$12,2,TRUE)</f>
        <v>10</v>
      </c>
      <c r="AC277" s="241" t="str">
        <f>VLOOKUP(E277,Sheet2!$E$9:$AE$343,24,0)</f>
        <v>A3</v>
      </c>
      <c r="AD277" s="117">
        <f>VLOOKUP(AC277,Sheet1!$B$2:$C$12,2,TRUE)</f>
        <v>8</v>
      </c>
      <c r="AE277" s="241" t="str">
        <f>VLOOKUP(E277,Sheet2!$E$9:$AE$343,26,0)</f>
        <v>A3</v>
      </c>
      <c r="AF277" s="9">
        <f>VLOOKUP(AE277,Sheet1!$B$2:$C$12,2,TRUE)</f>
        <v>8</v>
      </c>
      <c r="AG277" s="169">
        <f t="shared" si="18"/>
        <v>8.3333333333333339</v>
      </c>
      <c r="AH277" s="241" t="str">
        <f>VLOOKUP(E277,'CAC DV GUI'!$C$5:$AF$401,27,0)</f>
        <v>Xuất sắc</v>
      </c>
      <c r="AI277" s="241" t="str">
        <f>VLOOKUP(E277,'CAC DV GUI'!$C$5:$AF$401,28,0)</f>
        <v>Xuất sắc</v>
      </c>
      <c r="AJ277" s="241">
        <f>VLOOKUP(E277,'CAC DV GUI'!$C$5:$AF$401,29,0)</f>
        <v>0</v>
      </c>
      <c r="AK277" s="117"/>
      <c r="AL277" s="117"/>
      <c r="AM277" s="117" t="str">
        <f t="shared" si="20"/>
        <v>Xuất sắc</v>
      </c>
      <c r="AN277" s="117"/>
      <c r="AO277" s="556"/>
    </row>
    <row r="278" spans="1:41" s="2" customFormat="1" ht="24.95" customHeight="1" x14ac:dyDescent="0.25">
      <c r="A278" s="41">
        <f>IF(E278="","",SUBTOTAL(3,$E$8:E278))</f>
        <v>271</v>
      </c>
      <c r="B278" s="41">
        <f>COUNTIF($F$8:F278,F278)</f>
        <v>5</v>
      </c>
      <c r="C278" s="43" t="s">
        <v>649</v>
      </c>
      <c r="D278" s="20" t="s">
        <v>300</v>
      </c>
      <c r="E278" s="41" t="s">
        <v>633</v>
      </c>
      <c r="F278" s="653" t="s">
        <v>1024</v>
      </c>
      <c r="G278" s="55" t="s">
        <v>1014</v>
      </c>
      <c r="H278" s="13" t="s">
        <v>643</v>
      </c>
      <c r="I278" s="1" t="str">
        <f>VLOOKUP($E278,'[1]Gui chi Quynh'!$C$11:$E$397,3,0)</f>
        <v>A3</v>
      </c>
      <c r="J278" s="9">
        <f>VLOOKUP(I278,Sheet1!$B$2:$C$12,2,TRUE)</f>
        <v>8</v>
      </c>
      <c r="K278" s="1" t="s">
        <v>304</v>
      </c>
      <c r="L278" s="9">
        <f>VLOOKUP(K278,Sheet1!$B$2:$C$12,2,TRUE)</f>
        <v>7</v>
      </c>
      <c r="M278" s="1" t="str">
        <f>VLOOKUP($E278,'[3]Gui chi Quynh'!$C$11:$E$396,3,0)</f>
        <v>A4</v>
      </c>
      <c r="N278" s="9">
        <f>VLOOKUP(M278,Sheet1!$B$2:$C$12,2,TRUE)</f>
        <v>7</v>
      </c>
      <c r="O278" s="1" t="str">
        <f>VLOOKUP($E278,'[4]Gui chi Quynh'!$C$11:$E$396,3,0)</f>
        <v>A4</v>
      </c>
      <c r="P278" s="9">
        <f>VLOOKUP(O278,Sheet1!$B$2:$C$12,2,TRUE)</f>
        <v>7</v>
      </c>
      <c r="Q278" s="1" t="str">
        <f>VLOOKUP($E278,'[5]Gui chi Quynh'!$C$11:$E$394,3,0)</f>
        <v>A3</v>
      </c>
      <c r="R278" s="9">
        <f>VLOOKUP(Q278,Sheet1!$B$2:$C$12,2,TRUE)</f>
        <v>8</v>
      </c>
      <c r="S278" s="1" t="str">
        <f>VLOOKUP($E278,'[6]Gui chi Quynh'!$C$11:$E$393,3,0)</f>
        <v>A3</v>
      </c>
      <c r="T278" s="9">
        <f>VLOOKUP(S278,Sheet1!$B$2:$C$12,2,TRUE)</f>
        <v>8</v>
      </c>
      <c r="U278" s="1" t="str">
        <f>VLOOKUP($E278,'[7]Gui chi Quynh'!$C$11:$E$392,3,0)</f>
        <v>A3</v>
      </c>
      <c r="V278" s="9">
        <f>VLOOKUP(U278,Sheet1!$B$2:$C$12,2,TRUE)</f>
        <v>8</v>
      </c>
      <c r="W278" s="1" t="str">
        <f>VLOOKUP($E278,'[8]Gui chi Quynh'!$C$11:$F$391,3,0)</f>
        <v>A4</v>
      </c>
      <c r="X278" s="9">
        <f>VLOOKUP(W278,Sheet1!$B$2:$C$12,2,TRUE)</f>
        <v>7</v>
      </c>
      <c r="Y278" s="1" t="str">
        <f>VLOOKUP($E278,'[9]Gui chi Quynh'!$C$11:$E$390,3,0)</f>
        <v>A4</v>
      </c>
      <c r="Z278" s="9">
        <f>VLOOKUP(Y278,Sheet1!$B$2:$C$12,2,TRUE)</f>
        <v>7</v>
      </c>
      <c r="AA278" s="1" t="str">
        <f>VLOOKUP($E278,'[10]Gui chi Quynh'!$C$11:$E$391,3,0)</f>
        <v>A4</v>
      </c>
      <c r="AB278" s="9">
        <f>VLOOKUP(AA278,Sheet1!$B$2:$C$12,2,TRUE)</f>
        <v>7</v>
      </c>
      <c r="AC278" s="241" t="str">
        <f>VLOOKUP(E278,Sheet2!$E$9:$AE$343,24,0)</f>
        <v>A4</v>
      </c>
      <c r="AD278" s="117">
        <f>VLOOKUP(AC278,Sheet1!$B$2:$C$12,2,TRUE)</f>
        <v>7</v>
      </c>
      <c r="AE278" s="241" t="str">
        <f>VLOOKUP(E278,Sheet2!$E$9:$AE$343,26,0)</f>
        <v>A4</v>
      </c>
      <c r="AF278" s="9">
        <f>VLOOKUP(AE278,Sheet1!$B$2:$C$12,2,TRUE)</f>
        <v>7</v>
      </c>
      <c r="AG278" s="169">
        <f t="shared" si="18"/>
        <v>7.333333333333333</v>
      </c>
      <c r="AH278" s="241" t="str">
        <f>VLOOKUP(E278,'CAC DV GUI'!$C$5:$AF$401,27,0)</f>
        <v>Tốt</v>
      </c>
      <c r="AI278" s="241" t="str">
        <f>VLOOKUP(E278,'CAC DV GUI'!$C$5:$AF$401,28,0)</f>
        <v>Tốt</v>
      </c>
      <c r="AJ278" s="241">
        <f>VLOOKUP(E278,'CAC DV GUI'!$C$5:$AF$401,29,0)</f>
        <v>0</v>
      </c>
      <c r="AK278" s="117"/>
      <c r="AL278" s="117"/>
      <c r="AM278" s="117" t="str">
        <f t="shared" si="20"/>
        <v>Tốt</v>
      </c>
      <c r="AN278" s="117"/>
      <c r="AO278" s="556"/>
    </row>
    <row r="279" spans="1:41" s="2" customFormat="1" ht="24.95" customHeight="1" x14ac:dyDescent="0.25">
      <c r="A279" s="41">
        <f>IF(E279="","",SUBTOTAL(3,$E$8:E279))</f>
        <v>272</v>
      </c>
      <c r="B279" s="41">
        <f>COUNTIF($F$8:F279,F279)</f>
        <v>6</v>
      </c>
      <c r="C279" s="43" t="s">
        <v>649</v>
      </c>
      <c r="D279" s="20" t="s">
        <v>162</v>
      </c>
      <c r="E279" s="41" t="s">
        <v>564</v>
      </c>
      <c r="F279" s="653" t="s">
        <v>1024</v>
      </c>
      <c r="G279" s="55" t="s">
        <v>1014</v>
      </c>
      <c r="H279" s="13" t="s">
        <v>643</v>
      </c>
      <c r="I279" s="1" t="str">
        <f>VLOOKUP($E279,'[1]Gui chi Quynh'!$C$11:$E$397,3,0)</f>
        <v>A3</v>
      </c>
      <c r="J279" s="9">
        <f>VLOOKUP(I279,Sheet1!$B$2:$C$12,2,TRUE)</f>
        <v>8</v>
      </c>
      <c r="K279" s="1" t="s">
        <v>304</v>
      </c>
      <c r="L279" s="9">
        <f>VLOOKUP(K279,Sheet1!$B$2:$C$12,2,TRUE)</f>
        <v>7</v>
      </c>
      <c r="M279" s="1" t="str">
        <f>VLOOKUP($E279,'[3]Gui chi Quynh'!$C$11:$E$396,3,0)</f>
        <v>A4</v>
      </c>
      <c r="N279" s="9">
        <f>VLOOKUP(M279,Sheet1!$B$2:$C$12,2,TRUE)</f>
        <v>7</v>
      </c>
      <c r="O279" s="1" t="str">
        <f>VLOOKUP($E279,'[4]Gui chi Quynh'!$C$11:$E$396,3,0)</f>
        <v>A4</v>
      </c>
      <c r="P279" s="9">
        <f>VLOOKUP(O279,Sheet1!$B$2:$C$12,2,TRUE)</f>
        <v>7</v>
      </c>
      <c r="Q279" s="1" t="str">
        <f>VLOOKUP($E279,'[5]Gui chi Quynh'!$C$11:$E$394,3,0)</f>
        <v>A4</v>
      </c>
      <c r="R279" s="9">
        <f>VLOOKUP(Q279,Sheet1!$B$2:$C$12,2,TRUE)</f>
        <v>7</v>
      </c>
      <c r="S279" s="1" t="str">
        <f>VLOOKUP($E279,'[6]Gui chi Quynh'!$C$11:$E$393,3,0)</f>
        <v>A4</v>
      </c>
      <c r="T279" s="9">
        <f>VLOOKUP(S279,Sheet1!$B$2:$C$12,2,TRUE)</f>
        <v>7</v>
      </c>
      <c r="U279" s="1" t="str">
        <f>VLOOKUP($E279,'[7]Gui chi Quynh'!$C$11:$E$392,3,0)</f>
        <v>A3</v>
      </c>
      <c r="V279" s="9">
        <f>VLOOKUP(U279,Sheet1!$B$2:$C$12,2,TRUE)</f>
        <v>8</v>
      </c>
      <c r="W279" s="1" t="str">
        <f>VLOOKUP($E279,'[8]Gui chi Quynh'!$C$11:$F$391,3,0)</f>
        <v>A4</v>
      </c>
      <c r="X279" s="9">
        <f>VLOOKUP(W279,Sheet1!$B$2:$C$12,2,TRUE)</f>
        <v>7</v>
      </c>
      <c r="Y279" s="1" t="str">
        <f>VLOOKUP($E279,'[9]Gui chi Quynh'!$C$11:$E$390,3,0)</f>
        <v>A4</v>
      </c>
      <c r="Z279" s="9">
        <f>VLOOKUP(Y279,Sheet1!$B$2:$C$12,2,TRUE)</f>
        <v>7</v>
      </c>
      <c r="AA279" s="1" t="str">
        <f>VLOOKUP($E279,'[10]Gui chi Quynh'!$C$11:$E$391,3,0)</f>
        <v>A4</v>
      </c>
      <c r="AB279" s="9">
        <f>VLOOKUP(AA279,Sheet1!$B$2:$C$12,2,TRUE)</f>
        <v>7</v>
      </c>
      <c r="AC279" s="241" t="str">
        <f>VLOOKUP(E279,Sheet2!$E$9:$AE$343,24,0)</f>
        <v>A4</v>
      </c>
      <c r="AD279" s="117">
        <f>VLOOKUP(AC279,Sheet1!$B$2:$C$12,2,TRUE)</f>
        <v>7</v>
      </c>
      <c r="AE279" s="241" t="str">
        <f>VLOOKUP(E279,Sheet2!$E$9:$AE$343,26,0)</f>
        <v>A4</v>
      </c>
      <c r="AF279" s="9">
        <f>VLOOKUP(AE279,Sheet1!$B$2:$C$12,2,TRUE)</f>
        <v>7</v>
      </c>
      <c r="AG279" s="169">
        <f t="shared" si="18"/>
        <v>7.166666666666667</v>
      </c>
      <c r="AH279" s="241" t="str">
        <f>VLOOKUP(E279,'CAC DV GUI'!$C$5:$AF$401,27,0)</f>
        <v>Tốt</v>
      </c>
      <c r="AI279" s="241" t="str">
        <f>VLOOKUP(E279,'CAC DV GUI'!$C$5:$AF$401,28,0)</f>
        <v>Tốt</v>
      </c>
      <c r="AJ279" s="241">
        <f>VLOOKUP(E279,'CAC DV GUI'!$C$5:$AF$401,29,0)</f>
        <v>0</v>
      </c>
      <c r="AK279" s="117"/>
      <c r="AL279" s="117"/>
      <c r="AM279" s="117" t="str">
        <f t="shared" si="20"/>
        <v>Tốt</v>
      </c>
      <c r="AN279" s="117"/>
      <c r="AO279" s="556"/>
    </row>
    <row r="280" spans="1:41" s="2" customFormat="1" ht="24.95" customHeight="1" x14ac:dyDescent="0.25">
      <c r="A280" s="41">
        <f>IF(E280="","",SUBTOTAL(3,$E$8:E280))</f>
        <v>273</v>
      </c>
      <c r="B280" s="41">
        <f>COUNTIF($F$8:F280,F280)</f>
        <v>7</v>
      </c>
      <c r="C280" s="43" t="s">
        <v>649</v>
      </c>
      <c r="D280" s="20" t="s">
        <v>161</v>
      </c>
      <c r="E280" s="41" t="s">
        <v>563</v>
      </c>
      <c r="F280" s="653" t="s">
        <v>1024</v>
      </c>
      <c r="G280" s="55" t="s">
        <v>1014</v>
      </c>
      <c r="H280" s="13" t="s">
        <v>643</v>
      </c>
      <c r="I280" s="1" t="str">
        <f>VLOOKUP($E280,'[1]Gui chi Quynh'!$C$11:$E$397,3,0)</f>
        <v>A4</v>
      </c>
      <c r="J280" s="9">
        <f>VLOOKUP(I280,Sheet1!$B$2:$C$12,2,TRUE)</f>
        <v>7</v>
      </c>
      <c r="K280" s="1" t="s">
        <v>304</v>
      </c>
      <c r="L280" s="9">
        <f>VLOOKUP(K280,Sheet1!$B$2:$C$12,2,TRUE)</f>
        <v>7</v>
      </c>
      <c r="M280" s="1" t="str">
        <f>VLOOKUP($E280,'[3]Gui chi Quynh'!$C$11:$E$396,3,0)</f>
        <v>A4</v>
      </c>
      <c r="N280" s="9">
        <f>VLOOKUP(M280,Sheet1!$B$2:$C$12,2,TRUE)</f>
        <v>7</v>
      </c>
      <c r="O280" s="1" t="str">
        <f>VLOOKUP($E280,'[4]Gui chi Quynh'!$C$11:$E$396,3,0)</f>
        <v>A4</v>
      </c>
      <c r="P280" s="9">
        <f>VLOOKUP(O280,Sheet1!$B$2:$C$12,2,TRUE)</f>
        <v>7</v>
      </c>
      <c r="Q280" s="1" t="str">
        <f>VLOOKUP($E280,'[5]Gui chi Quynh'!$C$11:$E$394,3,0)</f>
        <v>A3</v>
      </c>
      <c r="R280" s="9">
        <f>VLOOKUP(Q280,Sheet1!$B$2:$C$12,2,TRUE)</f>
        <v>8</v>
      </c>
      <c r="S280" s="1" t="str">
        <f>VLOOKUP($E280,'[6]Gui chi Quynh'!$C$11:$E$393,3,0)</f>
        <v>A4</v>
      </c>
      <c r="T280" s="9">
        <f>VLOOKUP(S280,Sheet1!$B$2:$C$12,2,TRUE)</f>
        <v>7</v>
      </c>
      <c r="U280" s="1" t="str">
        <f>VLOOKUP($E280,'[7]Gui chi Quynh'!$C$11:$E$392,3,0)</f>
        <v>A4</v>
      </c>
      <c r="V280" s="9">
        <f>VLOOKUP(U280,Sheet1!$B$2:$C$12,2,TRUE)</f>
        <v>7</v>
      </c>
      <c r="W280" s="1" t="str">
        <f>VLOOKUP($E280,'[8]Gui chi Quynh'!$C$11:$F$391,3,0)</f>
        <v>A4</v>
      </c>
      <c r="X280" s="9">
        <f>VLOOKUP(W280,Sheet1!$B$2:$C$12,2,TRUE)</f>
        <v>7</v>
      </c>
      <c r="Y280" s="1" t="str">
        <f>VLOOKUP($E280,'[9]Gui chi Quynh'!$C$11:$E$390,3,0)</f>
        <v>A4</v>
      </c>
      <c r="Z280" s="9">
        <f>VLOOKUP(Y280,Sheet1!$B$2:$C$12,2,TRUE)</f>
        <v>7</v>
      </c>
      <c r="AA280" s="1" t="str">
        <f>VLOOKUP($E280,'[10]Gui chi Quynh'!$C$11:$E$391,3,0)</f>
        <v>A4</v>
      </c>
      <c r="AB280" s="9">
        <f>VLOOKUP(AA280,Sheet1!$B$2:$C$12,2,TRUE)</f>
        <v>7</v>
      </c>
      <c r="AC280" s="241" t="str">
        <f>VLOOKUP(E280,Sheet2!$E$9:$AE$343,24,0)</f>
        <v>A4</v>
      </c>
      <c r="AD280" s="117">
        <f>VLOOKUP(AC280,Sheet1!$B$2:$C$12,2,TRUE)</f>
        <v>7</v>
      </c>
      <c r="AE280" s="241" t="str">
        <f>VLOOKUP(E280,Sheet2!$E$9:$AE$343,26,0)</f>
        <v>A4</v>
      </c>
      <c r="AF280" s="9">
        <f>VLOOKUP(AE280,Sheet1!$B$2:$C$12,2,TRUE)</f>
        <v>7</v>
      </c>
      <c r="AG280" s="169">
        <f t="shared" si="18"/>
        <v>7.083333333333333</v>
      </c>
      <c r="AH280" s="241" t="str">
        <f>VLOOKUP(E280,'CAC DV GUI'!$C$5:$AF$401,27,0)</f>
        <v>Xuất sắc</v>
      </c>
      <c r="AI280" s="241" t="str">
        <f>VLOOKUP(E280,'CAC DV GUI'!$C$5:$AF$401,28,0)</f>
        <v>Tốt</v>
      </c>
      <c r="AJ280" s="241">
        <f>VLOOKUP(E280,'CAC DV GUI'!$C$5:$AF$401,29,0)</f>
        <v>0</v>
      </c>
      <c r="AK280" s="117"/>
      <c r="AL280" s="117"/>
      <c r="AM280" s="117" t="str">
        <f t="shared" si="20"/>
        <v>Tốt</v>
      </c>
      <c r="AN280" s="117"/>
      <c r="AO280" s="556"/>
    </row>
    <row r="281" spans="1:41" s="2" customFormat="1" ht="45.75" customHeight="1" x14ac:dyDescent="0.25">
      <c r="A281" s="41">
        <f>IF(E281="","",SUBTOTAL(3,$E$8:E281))</f>
        <v>274</v>
      </c>
      <c r="B281" s="41">
        <f>COUNTIF($F$8:F281,F281)</f>
        <v>8</v>
      </c>
      <c r="C281" s="43" t="s">
        <v>649</v>
      </c>
      <c r="D281" s="20" t="s">
        <v>160</v>
      </c>
      <c r="E281" s="41" t="s">
        <v>561</v>
      </c>
      <c r="F281" s="653" t="s">
        <v>1024</v>
      </c>
      <c r="G281" s="55" t="s">
        <v>1014</v>
      </c>
      <c r="H281" s="13" t="s">
        <v>643</v>
      </c>
      <c r="I281" s="1" t="str">
        <f>VLOOKUP($E281,'[1]Gui chi Quynh'!$C$11:$E$397,3,0)</f>
        <v>A3</v>
      </c>
      <c r="J281" s="9">
        <f>VLOOKUP(I281,Sheet1!$B$2:$C$12,2,TRUE)</f>
        <v>8</v>
      </c>
      <c r="K281" s="1" t="s">
        <v>304</v>
      </c>
      <c r="L281" s="9">
        <f>VLOOKUP(K281,Sheet1!$B$2:$C$12,2,TRUE)</f>
        <v>7</v>
      </c>
      <c r="M281" s="1" t="str">
        <f>VLOOKUP($E281,'[3]Gui chi Quynh'!$C$11:$E$396,3,0)</f>
        <v>A4</v>
      </c>
      <c r="N281" s="9">
        <f>VLOOKUP(M281,Sheet1!$B$2:$C$12,2,TRUE)</f>
        <v>7</v>
      </c>
      <c r="O281" s="1" t="str">
        <f>VLOOKUP($E281,'[4]Gui chi Quynh'!$C$11:$E$396,3,0)</f>
        <v>A4</v>
      </c>
      <c r="P281" s="9">
        <f>VLOOKUP(O281,Sheet1!$B$2:$C$12,2,TRUE)</f>
        <v>7</v>
      </c>
      <c r="Q281" s="1" t="str">
        <f>VLOOKUP($E281,'[5]Gui chi Quynh'!$C$11:$E$394,3,0)</f>
        <v>A3</v>
      </c>
      <c r="R281" s="9">
        <f>VLOOKUP(Q281,Sheet1!$B$2:$C$12,2,TRUE)</f>
        <v>8</v>
      </c>
      <c r="S281" s="1" t="str">
        <f>VLOOKUP($E281,'[6]Gui chi Quynh'!$C$11:$E$393,3,0)</f>
        <v>A3</v>
      </c>
      <c r="T281" s="9">
        <f>VLOOKUP(S281,Sheet1!$B$2:$C$12,2,TRUE)</f>
        <v>8</v>
      </c>
      <c r="U281" s="1" t="str">
        <f>VLOOKUP($E281,'[7]Gui chi Quynh'!$C$11:$E$392,3,0)</f>
        <v>A3</v>
      </c>
      <c r="V281" s="9">
        <f>VLOOKUP(U281,Sheet1!$B$2:$C$12,2,TRUE)</f>
        <v>8</v>
      </c>
      <c r="W281" s="1" t="str">
        <f>VLOOKUP($E281,'[8]Gui chi Quynh'!$C$11:$F$391,3,0)</f>
        <v>A3</v>
      </c>
      <c r="X281" s="9">
        <f>VLOOKUP(W281,Sheet1!$B$2:$C$12,2,TRUE)</f>
        <v>8</v>
      </c>
      <c r="Y281" s="1" t="str">
        <f>VLOOKUP($E281,'[9]Gui chi Quynh'!$C$11:$E$390,3,0)</f>
        <v>A3</v>
      </c>
      <c r="Z281" s="9">
        <f>VLOOKUP(Y281,Sheet1!$B$2:$C$12,2,TRUE)</f>
        <v>8</v>
      </c>
      <c r="AA281" s="1" t="str">
        <f>VLOOKUP($E281,'[10]Gui chi Quynh'!$C$11:$E$391,3,0)</f>
        <v>A3</v>
      </c>
      <c r="AB281" s="9">
        <f>VLOOKUP(AA281,Sheet1!$B$2:$C$12,2,TRUE)</f>
        <v>8</v>
      </c>
      <c r="AC281" s="241" t="str">
        <f>VLOOKUP(E281,Sheet2!$E$9:$AE$343,24,0)</f>
        <v>A3</v>
      </c>
      <c r="AD281" s="117">
        <f>VLOOKUP(AC281,Sheet1!$B$2:$C$12,2,TRUE)</f>
        <v>8</v>
      </c>
      <c r="AE281" s="241" t="str">
        <f>VLOOKUP(E281,Sheet2!$E$9:$AE$343,26,0)</f>
        <v>A3</v>
      </c>
      <c r="AF281" s="9">
        <f>VLOOKUP(AE281,Sheet1!$B$2:$C$12,2,TRUE)</f>
        <v>8</v>
      </c>
      <c r="AG281" s="169">
        <f t="shared" si="18"/>
        <v>7.75</v>
      </c>
      <c r="AH281" s="241" t="str">
        <f>VLOOKUP(E281,'CAC DV GUI'!$C$5:$AF$401,27,0)</f>
        <v>Tốt</v>
      </c>
      <c r="AI281" s="30" t="s">
        <v>807</v>
      </c>
      <c r="AJ281" s="241" t="str">
        <f>VLOOKUP(E281,'CAC DV GUI'!$C$5:$AF$401,29,0)</f>
        <v>Tham gia: (i) đề tài NCKH cấp trường, (ii) thi thiết bị tự làm</v>
      </c>
      <c r="AK281" s="117"/>
      <c r="AL281" s="117"/>
      <c r="AM281" s="117" t="str">
        <f t="shared" si="20"/>
        <v>Tốt</v>
      </c>
      <c r="AN281" s="117"/>
      <c r="AO281" s="241" t="s">
        <v>833</v>
      </c>
    </row>
    <row r="282" spans="1:41" s="2" customFormat="1" ht="24.95" customHeight="1" x14ac:dyDescent="0.25">
      <c r="A282" s="41">
        <f>IF(E282="","",SUBTOTAL(3,$E$8:E282))</f>
        <v>275</v>
      </c>
      <c r="B282" s="41">
        <f>COUNTIF($F$8:F282,F282)</f>
        <v>9</v>
      </c>
      <c r="C282" s="43" t="s">
        <v>649</v>
      </c>
      <c r="D282" s="20" t="s">
        <v>308</v>
      </c>
      <c r="E282" s="41" t="s">
        <v>565</v>
      </c>
      <c r="F282" s="653" t="s">
        <v>1024</v>
      </c>
      <c r="G282" s="55" t="s">
        <v>1014</v>
      </c>
      <c r="H282" s="13" t="s">
        <v>643</v>
      </c>
      <c r="I282" s="1" t="str">
        <f>VLOOKUP($E282,'[1]Gui chi Quynh'!$C$11:$E$397,3,0)</f>
        <v>A4</v>
      </c>
      <c r="J282" s="9">
        <f>VLOOKUP(I282,Sheet1!$B$2:$C$12,2,TRUE)</f>
        <v>7</v>
      </c>
      <c r="K282" s="1" t="s">
        <v>304</v>
      </c>
      <c r="L282" s="9">
        <f>VLOOKUP(K282,Sheet1!$B$2:$C$12,2,TRUE)</f>
        <v>7</v>
      </c>
      <c r="M282" s="1" t="str">
        <f>VLOOKUP($E282,'[3]Gui chi Quynh'!$C$11:$E$396,3,0)</f>
        <v>A3</v>
      </c>
      <c r="N282" s="9">
        <f>VLOOKUP(M282,Sheet1!$B$2:$C$12,2,TRUE)</f>
        <v>8</v>
      </c>
      <c r="O282" s="1" t="str">
        <f>VLOOKUP($E282,'[4]Gui chi Quynh'!$C$11:$E$396,3,0)</f>
        <v>A4</v>
      </c>
      <c r="P282" s="9">
        <f>VLOOKUP(O282,Sheet1!$B$2:$C$12,2,TRUE)</f>
        <v>7</v>
      </c>
      <c r="Q282" s="1" t="str">
        <f>VLOOKUP($E282,'[5]Gui chi Quynh'!$C$11:$E$394,3,0)</f>
        <v>A3</v>
      </c>
      <c r="R282" s="9">
        <f>VLOOKUP(Q282,Sheet1!$B$2:$C$12,2,TRUE)</f>
        <v>8</v>
      </c>
      <c r="S282" s="1" t="str">
        <f>VLOOKUP($E282,'[6]Gui chi Quynh'!$C$11:$E$393,3,0)</f>
        <v>A3</v>
      </c>
      <c r="T282" s="9">
        <f>VLOOKUP(S282,Sheet1!$B$2:$C$12,2,TRUE)</f>
        <v>8</v>
      </c>
      <c r="U282" s="1" t="str">
        <f>VLOOKUP($E282,'[7]Gui chi Quynh'!$C$11:$E$392,3,0)</f>
        <v>A3</v>
      </c>
      <c r="V282" s="9">
        <f>VLOOKUP(U282,Sheet1!$B$2:$C$12,2,TRUE)</f>
        <v>8</v>
      </c>
      <c r="W282" s="1" t="str">
        <f>VLOOKUP($E282,'[8]Gui chi Quynh'!$C$11:$F$391,3,0)</f>
        <v>A3</v>
      </c>
      <c r="X282" s="9">
        <f>VLOOKUP(W282,Sheet1!$B$2:$C$12,2,TRUE)</f>
        <v>8</v>
      </c>
      <c r="Y282" s="1" t="str">
        <f>VLOOKUP($E282,'[9]Gui chi Quynh'!$C$11:$E$390,3,0)</f>
        <v>A4</v>
      </c>
      <c r="Z282" s="9">
        <f>VLOOKUP(Y282,Sheet1!$B$2:$C$12,2,TRUE)</f>
        <v>7</v>
      </c>
      <c r="AA282" s="1" t="str">
        <f>VLOOKUP($E282,'[10]Gui chi Quynh'!$C$11:$E$391,3,0)</f>
        <v>A4</v>
      </c>
      <c r="AB282" s="9">
        <f>VLOOKUP(AA282,Sheet1!$B$2:$C$12,2,TRUE)</f>
        <v>7</v>
      </c>
      <c r="AC282" s="241" t="str">
        <f>VLOOKUP(E282,Sheet2!$E$9:$AE$343,24,0)</f>
        <v>A3</v>
      </c>
      <c r="AD282" s="117">
        <f>VLOOKUP(AC282,Sheet1!$B$2:$C$12,2,TRUE)</f>
        <v>8</v>
      </c>
      <c r="AE282" s="241" t="str">
        <f>VLOOKUP(E282,Sheet2!$E$9:$AE$343,26,0)</f>
        <v>A4</v>
      </c>
      <c r="AF282" s="9">
        <f>VLOOKUP(AE282,Sheet1!$B$2:$C$12,2,TRUE)</f>
        <v>7</v>
      </c>
      <c r="AG282" s="169">
        <f t="shared" si="18"/>
        <v>7.5</v>
      </c>
      <c r="AH282" s="241" t="str">
        <f>VLOOKUP(E282,'CAC DV GUI'!$C$5:$AF$401,27,0)</f>
        <v>Xuất sắc</v>
      </c>
      <c r="AI282" s="241" t="str">
        <f>VLOOKUP(E282,'CAC DV GUI'!$C$5:$AF$401,28,0)</f>
        <v>Tốt</v>
      </c>
      <c r="AJ282" s="241">
        <f>VLOOKUP(E282,'CAC DV GUI'!$C$5:$AF$401,29,0)</f>
        <v>0</v>
      </c>
      <c r="AK282" s="117"/>
      <c r="AL282" s="117"/>
      <c r="AM282" s="117" t="str">
        <f t="shared" si="20"/>
        <v>Tốt</v>
      </c>
      <c r="AN282" s="117"/>
      <c r="AO282" s="556"/>
    </row>
    <row r="283" spans="1:41" s="2" customFormat="1" ht="24.95" customHeight="1" x14ac:dyDescent="0.25">
      <c r="A283" s="41">
        <f>IF(E283="","",SUBTOTAL(3,$E$8:E283))</f>
        <v>276</v>
      </c>
      <c r="B283" s="41">
        <f>COUNTIF($F$8:F283,F283)</f>
        <v>10</v>
      </c>
      <c r="C283" s="43" t="s">
        <v>649</v>
      </c>
      <c r="D283" s="20" t="s">
        <v>641</v>
      </c>
      <c r="E283" s="41" t="s">
        <v>562</v>
      </c>
      <c r="F283" s="653" t="s">
        <v>1024</v>
      </c>
      <c r="G283" s="55" t="s">
        <v>1014</v>
      </c>
      <c r="H283" s="13" t="s">
        <v>643</v>
      </c>
      <c r="I283" s="1" t="str">
        <f>VLOOKUP($E283,'[1]Gui chi Quynh'!$C$11:$E$397,3,0)</f>
        <v>A3</v>
      </c>
      <c r="J283" s="9">
        <f>VLOOKUP(I283,Sheet1!$B$2:$C$12,2,TRUE)</f>
        <v>8</v>
      </c>
      <c r="K283" s="1" t="s">
        <v>304</v>
      </c>
      <c r="L283" s="9">
        <f>VLOOKUP(K283,Sheet1!$B$2:$C$12,2,TRUE)</f>
        <v>7</v>
      </c>
      <c r="M283" s="1" t="str">
        <f>VLOOKUP($E283,'[3]Gui chi Quynh'!$C$11:$E$396,3,0)</f>
        <v>A4</v>
      </c>
      <c r="N283" s="9">
        <f>VLOOKUP(M283,Sheet1!$B$2:$C$12,2,TRUE)</f>
        <v>7</v>
      </c>
      <c r="O283" s="1" t="str">
        <f>VLOOKUP($E283,'[4]Gui chi Quynh'!$C$11:$E$396,3,0)</f>
        <v>A4</v>
      </c>
      <c r="P283" s="9">
        <f>VLOOKUP(O283,Sheet1!$B$2:$C$12,2,TRUE)</f>
        <v>7</v>
      </c>
      <c r="Q283" s="1" t="str">
        <f>VLOOKUP($E283,'[5]Gui chi Quynh'!$C$11:$E$394,3,0)</f>
        <v>A3</v>
      </c>
      <c r="R283" s="9">
        <f>VLOOKUP(Q283,Sheet1!$B$2:$C$12,2,TRUE)</f>
        <v>8</v>
      </c>
      <c r="S283" s="1" t="str">
        <f>VLOOKUP($E283,'[6]Gui chi Quynh'!$C$11:$E$393,3,0)</f>
        <v>A4</v>
      </c>
      <c r="T283" s="9">
        <f>VLOOKUP(S283,Sheet1!$B$2:$C$12,2,TRUE)</f>
        <v>7</v>
      </c>
      <c r="U283" s="1" t="str">
        <f>VLOOKUP($E283,'[7]Gui chi Quynh'!$C$11:$E$392,3,0)</f>
        <v>A4</v>
      </c>
      <c r="V283" s="9">
        <f>VLOOKUP(U283,Sheet1!$B$2:$C$12,2,TRUE)</f>
        <v>7</v>
      </c>
      <c r="W283" s="1" t="str">
        <f>VLOOKUP($E283,'[8]Gui chi Quynh'!$C$11:$F$391,3,0)</f>
        <v>A4</v>
      </c>
      <c r="X283" s="9">
        <f>VLOOKUP(W283,Sheet1!$B$2:$C$12,2,TRUE)</f>
        <v>7</v>
      </c>
      <c r="Y283" s="1" t="str">
        <f>VLOOKUP($E283,'[9]Gui chi Quynh'!$C$11:$E$390,3,0)</f>
        <v>A4</v>
      </c>
      <c r="Z283" s="9">
        <f>VLOOKUP(Y283,Sheet1!$B$2:$C$12,2,TRUE)</f>
        <v>7</v>
      </c>
      <c r="AA283" s="1" t="str">
        <f>VLOOKUP($E283,'[10]Gui chi Quynh'!$C$11:$E$391,3,0)</f>
        <v>A4</v>
      </c>
      <c r="AB283" s="9">
        <f>VLOOKUP(AA283,Sheet1!$B$2:$C$12,2,TRUE)</f>
        <v>7</v>
      </c>
      <c r="AC283" s="241" t="str">
        <f>VLOOKUP(E283,Sheet2!$E$9:$AE$343,24,0)</f>
        <v>A4</v>
      </c>
      <c r="AD283" s="117">
        <f>VLOOKUP(AC283,Sheet1!$B$2:$C$12,2,TRUE)</f>
        <v>7</v>
      </c>
      <c r="AE283" s="241" t="str">
        <f>VLOOKUP(E283,Sheet2!$E$9:$AE$343,26,0)</f>
        <v>A4</v>
      </c>
      <c r="AF283" s="9">
        <f>VLOOKUP(AE283,Sheet1!$B$2:$C$12,2,TRUE)</f>
        <v>7</v>
      </c>
      <c r="AG283" s="169">
        <f t="shared" si="18"/>
        <v>7.166666666666667</v>
      </c>
      <c r="AH283" s="241" t="str">
        <f>VLOOKUP(E283,'CAC DV GUI'!$C$5:$AF$401,27,0)</f>
        <v>Tốt</v>
      </c>
      <c r="AI283" s="241" t="str">
        <f>VLOOKUP(E283,'CAC DV GUI'!$C$5:$AF$401,28,0)</f>
        <v>Tốt</v>
      </c>
      <c r="AJ283" s="241">
        <f>VLOOKUP(E283,'CAC DV GUI'!$C$5:$AF$401,29,0)</f>
        <v>0</v>
      </c>
      <c r="AK283" s="117"/>
      <c r="AL283" s="117"/>
      <c r="AM283" s="117" t="str">
        <f t="shared" si="20"/>
        <v>Tốt</v>
      </c>
      <c r="AN283" s="117"/>
      <c r="AO283" s="556"/>
    </row>
    <row r="284" spans="1:41" s="2" customFormat="1" ht="48.75" customHeight="1" x14ac:dyDescent="0.25">
      <c r="A284" s="41">
        <f>IF(E284="","",SUBTOTAL(3,$E$8:E284))</f>
        <v>277</v>
      </c>
      <c r="B284" s="41">
        <f>COUNTIF($F$8:F284,F284)</f>
        <v>11</v>
      </c>
      <c r="C284" s="43" t="s">
        <v>649</v>
      </c>
      <c r="D284" s="20" t="s">
        <v>606</v>
      </c>
      <c r="E284" s="41" t="s">
        <v>607</v>
      </c>
      <c r="F284" s="653" t="s">
        <v>1024</v>
      </c>
      <c r="G284" s="55" t="s">
        <v>1014</v>
      </c>
      <c r="H284" s="13" t="s">
        <v>643</v>
      </c>
      <c r="I284" s="1" t="str">
        <f>VLOOKUP($E284,'[1]Gui chi Quynh'!$C$11:$E$397,3,0)</f>
        <v>A3</v>
      </c>
      <c r="J284" s="9">
        <f>VLOOKUP(I284,Sheet1!$B$2:$C$12,2,TRUE)</f>
        <v>8</v>
      </c>
      <c r="K284" s="1" t="s">
        <v>304</v>
      </c>
      <c r="L284" s="9">
        <f>VLOOKUP(K284,Sheet1!$B$2:$C$12,2,TRUE)</f>
        <v>7</v>
      </c>
      <c r="M284" s="1" t="str">
        <f>VLOOKUP($E284,'[3]Gui chi Quynh'!$C$11:$E$396,3,0)</f>
        <v>A3</v>
      </c>
      <c r="N284" s="9">
        <f>VLOOKUP(M284,Sheet1!$B$2:$C$12,2,TRUE)</f>
        <v>8</v>
      </c>
      <c r="O284" s="1" t="str">
        <f>VLOOKUP($E284,'[4]Gui chi Quynh'!$C$11:$E$396,3,0)</f>
        <v>A3</v>
      </c>
      <c r="P284" s="9">
        <f>VLOOKUP(O284,Sheet1!$B$2:$C$12,2,TRUE)</f>
        <v>8</v>
      </c>
      <c r="Q284" s="1" t="str">
        <f>VLOOKUP($E284,'[5]Gui chi Quynh'!$C$11:$E$394,3,0)</f>
        <v>A2</v>
      </c>
      <c r="R284" s="9">
        <f>VLOOKUP(Q284,Sheet1!$B$2:$C$12,2,TRUE)</f>
        <v>9</v>
      </c>
      <c r="S284" s="1" t="str">
        <f>VLOOKUP($E284,'[6]Gui chi Quynh'!$C$11:$E$393,3,0)</f>
        <v>A3</v>
      </c>
      <c r="T284" s="9">
        <f>VLOOKUP(S284,Sheet1!$B$2:$C$12,2,TRUE)</f>
        <v>8</v>
      </c>
      <c r="U284" s="1" t="str">
        <f>VLOOKUP($E284,'[7]Gui chi Quynh'!$C$11:$E$392,3,0)</f>
        <v>A3</v>
      </c>
      <c r="V284" s="9">
        <f>VLOOKUP(U284,Sheet1!$B$2:$C$12,2,TRUE)</f>
        <v>8</v>
      </c>
      <c r="W284" s="1" t="str">
        <f>VLOOKUP($E284,'[8]Gui chi Quynh'!$C$11:$F$391,3,0)</f>
        <v>A3</v>
      </c>
      <c r="X284" s="9">
        <f>VLOOKUP(W284,Sheet1!$B$2:$C$12,2,TRUE)</f>
        <v>8</v>
      </c>
      <c r="Y284" s="1" t="str">
        <f>VLOOKUP($E284,'[9]Gui chi Quynh'!$C$11:$E$390,3,0)</f>
        <v>A3</v>
      </c>
      <c r="Z284" s="9">
        <f>VLOOKUP(Y284,Sheet1!$B$2:$C$12,2,TRUE)</f>
        <v>8</v>
      </c>
      <c r="AA284" s="1" t="str">
        <f>VLOOKUP($E284,'[10]Gui chi Quynh'!$C$11:$E$391,3,0)</f>
        <v>A3</v>
      </c>
      <c r="AB284" s="9">
        <f>VLOOKUP(AA284,Sheet1!$B$2:$C$12,2,TRUE)</f>
        <v>8</v>
      </c>
      <c r="AC284" s="241" t="str">
        <f>VLOOKUP(E284,Sheet2!$E$9:$AE$343,24,0)</f>
        <v>A3</v>
      </c>
      <c r="AD284" s="117">
        <f>VLOOKUP(AC284,Sheet1!$B$2:$C$12,2,TRUE)</f>
        <v>8</v>
      </c>
      <c r="AE284" s="241" t="str">
        <f>VLOOKUP(E284,Sheet2!$E$9:$AE$343,26,0)</f>
        <v>A3</v>
      </c>
      <c r="AF284" s="9">
        <f>VLOOKUP(AE284,Sheet1!$B$2:$C$12,2,TRUE)</f>
        <v>8</v>
      </c>
      <c r="AG284" s="169">
        <f t="shared" si="18"/>
        <v>8</v>
      </c>
      <c r="AH284" s="241" t="str">
        <f>VLOOKUP(E284,'CAC DV GUI'!$C$5:$AF$401,27,0)</f>
        <v>Tốt</v>
      </c>
      <c r="AI284" s="241" t="str">
        <f>VLOOKUP(E284,'CAC DV GUI'!$C$5:$AF$401,28,0)</f>
        <v>Xuất sắc</v>
      </c>
      <c r="AJ284" s="241" t="str">
        <f>VLOOKUP(E284,'CAC DV GUI'!$C$5:$AF$401,29,0)</f>
        <v>Tham gia: (i) đề tài NCKH cấp trường, (ii) thi thiết bị tự làm</v>
      </c>
      <c r="AK284" s="117"/>
      <c r="AL284" s="117"/>
      <c r="AM284" s="117" t="str">
        <f t="shared" si="20"/>
        <v>Xuất sắc</v>
      </c>
      <c r="AN284" s="117"/>
      <c r="AO284" s="556"/>
    </row>
    <row r="285" spans="1:41" s="2" customFormat="1" ht="24.95" customHeight="1" x14ac:dyDescent="0.25">
      <c r="A285" s="41">
        <f>IF(E285="","",SUBTOTAL(3,$E$8:E285))</f>
        <v>278</v>
      </c>
      <c r="B285" s="41">
        <f>COUNTIF($F$8:F285,F285)</f>
        <v>1</v>
      </c>
      <c r="C285" s="43" t="s">
        <v>649</v>
      </c>
      <c r="D285" s="19" t="s">
        <v>165</v>
      </c>
      <c r="E285" s="46" t="s">
        <v>384</v>
      </c>
      <c r="F285" s="651" t="s">
        <v>1020</v>
      </c>
      <c r="G285" s="652" t="s">
        <v>1013</v>
      </c>
      <c r="H285" s="58" t="s">
        <v>643</v>
      </c>
      <c r="I285" s="1" t="str">
        <f>VLOOKUP($E285,'[1]Gui chi Quynh'!$C$11:$E$397,3,0)</f>
        <v>A2</v>
      </c>
      <c r="J285" s="9">
        <f>VLOOKUP(I285,Sheet1!$B$2:$C$12,2,TRUE)</f>
        <v>9</v>
      </c>
      <c r="K285" s="1" t="str">
        <f>VLOOKUP($E285,'[2]Gui chi Quynh'!$C$11:$E$397,3,0)</f>
        <v>A2</v>
      </c>
      <c r="L285" s="9">
        <f>VLOOKUP(K285,Sheet1!$B$2:$C$12,2,TRUE)</f>
        <v>9</v>
      </c>
      <c r="M285" s="1" t="str">
        <f>VLOOKUP($E285,'[3]Gui chi Quynh'!$C$11:$E$396,3,0)</f>
        <v>A1</v>
      </c>
      <c r="N285" s="9">
        <f>VLOOKUP(M285,Sheet1!$B$2:$C$12,2,TRUE)</f>
        <v>10</v>
      </c>
      <c r="O285" s="1" t="str">
        <f>VLOOKUP($E285,'[4]Gui chi Quynh'!$C$11:$E$396,3,0)</f>
        <v>A2</v>
      </c>
      <c r="P285" s="9">
        <f>VLOOKUP(O285,Sheet1!$B$2:$C$12,2,TRUE)</f>
        <v>9</v>
      </c>
      <c r="Q285" s="1" t="str">
        <f>VLOOKUP($E285,'[5]Gui chi Quynh'!$C$11:$E$394,3,0)</f>
        <v>A2</v>
      </c>
      <c r="R285" s="9">
        <f>VLOOKUP(Q285,Sheet1!$B$2:$C$12,2,TRUE)</f>
        <v>9</v>
      </c>
      <c r="S285" s="1" t="str">
        <f>VLOOKUP($E285,'[6]Gui chi Quynh'!$C$11:$E$393,3,0)</f>
        <v>A2</v>
      </c>
      <c r="T285" s="9">
        <f>VLOOKUP(S285,Sheet1!$B$2:$C$12,2,TRUE)</f>
        <v>9</v>
      </c>
      <c r="U285" s="1" t="str">
        <f>VLOOKUP($E285,'[7]Gui chi Quynh'!$C$11:$E$392,3,0)</f>
        <v>A1</v>
      </c>
      <c r="V285" s="9">
        <f>VLOOKUP(U285,Sheet1!$B$2:$C$12,2,TRUE)</f>
        <v>10</v>
      </c>
      <c r="W285" s="1" t="str">
        <f>VLOOKUP($E285,'[8]Gui chi Quynh'!$C$11:$F$391,3,0)</f>
        <v>A2</v>
      </c>
      <c r="X285" s="9">
        <f>VLOOKUP(W285,Sheet1!$B$2:$C$12,2,TRUE)</f>
        <v>9</v>
      </c>
      <c r="Y285" s="1" t="str">
        <f>VLOOKUP($E285,'[9]Gui chi Quynh'!$C$11:$E$390,3,0)</f>
        <v>A1</v>
      </c>
      <c r="Z285" s="9">
        <f>VLOOKUP(Y285,Sheet1!$B$2:$C$12,2,TRUE)</f>
        <v>10</v>
      </c>
      <c r="AA285" s="1" t="str">
        <f>VLOOKUP($E285,'[10]Gui chi Quynh'!$C$11:$E$391,3,0)</f>
        <v>A1</v>
      </c>
      <c r="AB285" s="9">
        <f>VLOOKUP(AA285,Sheet1!$B$2:$C$12,2,TRUE)</f>
        <v>10</v>
      </c>
      <c r="AC285" s="241" t="str">
        <f>VLOOKUP(E285,Sheet2!$E$9:$AE$343,24,0)</f>
        <v>A1</v>
      </c>
      <c r="AD285" s="117">
        <f>VLOOKUP(AC285,Sheet1!$B$2:$C$12,2,TRUE)</f>
        <v>10</v>
      </c>
      <c r="AE285" s="241" t="str">
        <f>VLOOKUP(E285,Sheet2!$E$9:$AE$343,26,0)</f>
        <v>A2</v>
      </c>
      <c r="AF285" s="9">
        <f>VLOOKUP(AE285,Sheet1!$B$2:$C$12,2,TRUE)</f>
        <v>9</v>
      </c>
      <c r="AG285" s="169">
        <f t="shared" si="18"/>
        <v>9.4166666666666661</v>
      </c>
      <c r="AH285" s="241" t="str">
        <f>VLOOKUP(E285,'CAC DV GUI'!$C$5:$AF$401,27,0)</f>
        <v>Tốt</v>
      </c>
      <c r="AI285" s="241" t="str">
        <f>VLOOKUP(E285,'CAC DV GUI'!$C$5:$AF$401,28,0)</f>
        <v>Tốt</v>
      </c>
      <c r="AJ285" s="241">
        <f>VLOOKUP(E285,'CAC DV GUI'!$C$5:$AF$401,29,0)</f>
        <v>0</v>
      </c>
      <c r="AK285" s="117" t="s">
        <v>833</v>
      </c>
      <c r="AL285" s="117"/>
      <c r="AM285" s="117" t="s">
        <v>807</v>
      </c>
      <c r="AN285" s="117"/>
      <c r="AO285" s="556"/>
    </row>
    <row r="286" spans="1:41" s="2" customFormat="1" ht="24.95" customHeight="1" x14ac:dyDescent="0.25">
      <c r="A286" s="41">
        <f>IF(E286="","",SUBTOTAL(3,$E$8:E286))</f>
        <v>279</v>
      </c>
      <c r="B286" s="41">
        <f>COUNTIF($F$8:F286,F286)</f>
        <v>2</v>
      </c>
      <c r="C286" s="43" t="s">
        <v>648</v>
      </c>
      <c r="D286" s="29" t="s">
        <v>168</v>
      </c>
      <c r="E286" s="41" t="s">
        <v>571</v>
      </c>
      <c r="F286" s="653" t="s">
        <v>1020</v>
      </c>
      <c r="G286" s="55" t="s">
        <v>1014</v>
      </c>
      <c r="H286" s="13" t="s">
        <v>643</v>
      </c>
      <c r="I286" s="1" t="str">
        <f>VLOOKUP($E286,'[1]Gui chi Quynh'!$C$11:$E$397,3,0)</f>
        <v>A3</v>
      </c>
      <c r="J286" s="9">
        <f>VLOOKUP(I286,Sheet1!$B$2:$C$12,2,TRUE)</f>
        <v>8</v>
      </c>
      <c r="K286" s="1" t="s">
        <v>304</v>
      </c>
      <c r="L286" s="9">
        <f>VLOOKUP(K286,Sheet1!$B$2:$C$12,2,TRUE)</f>
        <v>7</v>
      </c>
      <c r="M286" s="1" t="str">
        <f>VLOOKUP($E286,'[3]Gui chi Quynh'!$C$11:$E$396,3,0)</f>
        <v>A2</v>
      </c>
      <c r="N286" s="9">
        <f>VLOOKUP(M286,Sheet1!$B$2:$C$12,2,TRUE)</f>
        <v>9</v>
      </c>
      <c r="O286" s="1" t="str">
        <f>VLOOKUP($E286,'[4]Gui chi Quynh'!$C$11:$E$396,3,0)</f>
        <v>A2</v>
      </c>
      <c r="P286" s="9">
        <f>VLOOKUP(O286,Sheet1!$B$2:$C$12,2,TRUE)</f>
        <v>9</v>
      </c>
      <c r="Q286" s="1" t="str">
        <f>VLOOKUP($E286,'[5]Gui chi Quynh'!$C$11:$E$394,3,0)</f>
        <v>A3</v>
      </c>
      <c r="R286" s="9">
        <f>VLOOKUP(Q286,Sheet1!$B$2:$C$12,2,TRUE)</f>
        <v>8</v>
      </c>
      <c r="S286" s="1" t="str">
        <f>VLOOKUP($E286,'[6]Gui chi Quynh'!$C$11:$E$393,3,0)</f>
        <v>A2</v>
      </c>
      <c r="T286" s="9">
        <f>VLOOKUP(S286,Sheet1!$B$2:$C$12,2,TRUE)</f>
        <v>9</v>
      </c>
      <c r="U286" s="1" t="str">
        <f>VLOOKUP($E286,'[7]Gui chi Quynh'!$C$11:$E$392,3,0)</f>
        <v>A2</v>
      </c>
      <c r="V286" s="9">
        <f>VLOOKUP(U286,Sheet1!$B$2:$C$12,2,TRUE)</f>
        <v>9</v>
      </c>
      <c r="W286" s="1" t="str">
        <f>VLOOKUP($E286,'[8]Gui chi Quynh'!$C$11:$F$391,3,0)</f>
        <v>A2</v>
      </c>
      <c r="X286" s="9">
        <f>VLOOKUP(W286,Sheet1!$B$2:$C$12,2,TRUE)</f>
        <v>9</v>
      </c>
      <c r="Y286" s="1" t="str">
        <f>VLOOKUP($E286,'[9]Gui chi Quynh'!$C$11:$E$390,3,0)</f>
        <v>A2</v>
      </c>
      <c r="Z286" s="9">
        <f>VLOOKUP(Y286,Sheet1!$B$2:$C$12,2,TRUE)</f>
        <v>9</v>
      </c>
      <c r="AA286" s="1" t="str">
        <f>VLOOKUP($E286,'[10]Gui chi Quynh'!$C$11:$E$391,3,0)</f>
        <v>A2</v>
      </c>
      <c r="AB286" s="9">
        <f>VLOOKUP(AA286,Sheet1!$B$2:$C$12,2,TRUE)</f>
        <v>9</v>
      </c>
      <c r="AC286" s="241" t="str">
        <f>VLOOKUP(E286,Sheet2!$E$9:$AE$343,24,0)</f>
        <v>A1</v>
      </c>
      <c r="AD286" s="117">
        <f>VLOOKUP(AC286,Sheet1!$B$2:$C$12,2,TRUE)</f>
        <v>10</v>
      </c>
      <c r="AE286" s="241" t="str">
        <f>VLOOKUP(E286,Sheet2!$E$9:$AE$343,26,0)</f>
        <v>A2</v>
      </c>
      <c r="AF286" s="9">
        <f>VLOOKUP(AE286,Sheet1!$B$2:$C$12,2,TRUE)</f>
        <v>9</v>
      </c>
      <c r="AG286" s="169">
        <f t="shared" si="18"/>
        <v>8.75</v>
      </c>
      <c r="AH286" s="241" t="str">
        <f>VLOOKUP(E286,'CAC DV GUI'!$C$5:$AF$401,27,0)</f>
        <v>Tốt</v>
      </c>
      <c r="AI286" s="241" t="str">
        <f>VLOOKUP(E286,'CAC DV GUI'!$C$5:$AF$401,28,0)</f>
        <v>Xuất sắc</v>
      </c>
      <c r="AJ286" s="241">
        <f>VLOOKUP(E286,'CAC DV GUI'!$C$5:$AF$401,29,0)</f>
        <v>0</v>
      </c>
      <c r="AK286" s="117"/>
      <c r="AL286" s="117"/>
      <c r="AM286" s="117" t="str">
        <f t="shared" ref="AM286:AM294" si="21">AI286</f>
        <v>Xuất sắc</v>
      </c>
      <c r="AN286" s="117"/>
      <c r="AO286" s="556"/>
    </row>
    <row r="287" spans="1:41" s="2" customFormat="1" ht="24.95" customHeight="1" x14ac:dyDescent="0.25">
      <c r="A287" s="41">
        <f>IF(E287="","",SUBTOTAL(3,$E$8:E287))</f>
        <v>280</v>
      </c>
      <c r="B287" s="41">
        <f>COUNTIF($F$8:F287,F287)</f>
        <v>3</v>
      </c>
      <c r="C287" s="43" t="s">
        <v>648</v>
      </c>
      <c r="D287" s="29" t="s">
        <v>239</v>
      </c>
      <c r="E287" s="41" t="s">
        <v>573</v>
      </c>
      <c r="F287" s="653" t="s">
        <v>1020</v>
      </c>
      <c r="G287" s="55" t="s">
        <v>1014</v>
      </c>
      <c r="H287" s="13" t="s">
        <v>643</v>
      </c>
      <c r="I287" s="1" t="str">
        <f>VLOOKUP($E287,'[1]Gui chi Quynh'!$C$11:$E$397,3,0)</f>
        <v>A3</v>
      </c>
      <c r="J287" s="9">
        <f>VLOOKUP(I287,Sheet1!$B$2:$C$12,2,TRUE)</f>
        <v>8</v>
      </c>
      <c r="K287" s="1" t="s">
        <v>304</v>
      </c>
      <c r="L287" s="9">
        <f>VLOOKUP(K287,Sheet1!$B$2:$C$12,2,TRUE)</f>
        <v>7</v>
      </c>
      <c r="M287" s="1" t="str">
        <f>VLOOKUP($E287,'[3]Gui chi Quynh'!$C$11:$E$396,3,0)</f>
        <v>A1</v>
      </c>
      <c r="N287" s="9">
        <f>VLOOKUP(M287,Sheet1!$B$2:$C$12,2,TRUE)</f>
        <v>10</v>
      </c>
      <c r="O287" s="1" t="str">
        <f>VLOOKUP($E287,'[4]Gui chi Quynh'!$C$11:$E$396,3,0)</f>
        <v>A3</v>
      </c>
      <c r="P287" s="9">
        <f>VLOOKUP(O287,Sheet1!$B$2:$C$12,2,TRUE)</f>
        <v>8</v>
      </c>
      <c r="Q287" s="1" t="str">
        <f>VLOOKUP($E287,'[5]Gui chi Quynh'!$C$11:$E$394,3,0)</f>
        <v>A3</v>
      </c>
      <c r="R287" s="9">
        <f>VLOOKUP(Q287,Sheet1!$B$2:$C$12,2,TRUE)</f>
        <v>8</v>
      </c>
      <c r="S287" s="1" t="str">
        <f>VLOOKUP($E287,'[6]Gui chi Quynh'!$C$11:$E$393,3,0)</f>
        <v>A3</v>
      </c>
      <c r="T287" s="9">
        <f>VLOOKUP(S287,Sheet1!$B$2:$C$12,2,TRUE)</f>
        <v>8</v>
      </c>
      <c r="U287" s="1" t="str">
        <f>VLOOKUP($E287,'[7]Gui chi Quynh'!$C$11:$E$392,3,0)</f>
        <v>A3</v>
      </c>
      <c r="V287" s="9">
        <f>VLOOKUP(U287,Sheet1!$B$2:$C$12,2,TRUE)</f>
        <v>8</v>
      </c>
      <c r="W287" s="1" t="str">
        <f>VLOOKUP($E287,'[8]Gui chi Quynh'!$C$11:$F$391,3,0)</f>
        <v>A3</v>
      </c>
      <c r="X287" s="9">
        <f>VLOOKUP(W287,Sheet1!$B$2:$C$12,2,TRUE)</f>
        <v>8</v>
      </c>
      <c r="Y287" s="1" t="str">
        <f>VLOOKUP($E287,'[9]Gui chi Quynh'!$C$11:$E$390,3,0)</f>
        <v>A3</v>
      </c>
      <c r="Z287" s="9">
        <f>VLOOKUP(Y287,Sheet1!$B$2:$C$12,2,TRUE)</f>
        <v>8</v>
      </c>
      <c r="AA287" s="1" t="str">
        <f>VLOOKUP($E287,'[10]Gui chi Quynh'!$C$11:$E$391,3,0)</f>
        <v>A2</v>
      </c>
      <c r="AB287" s="9">
        <f>VLOOKUP(AA287,Sheet1!$B$2:$C$12,2,TRUE)</f>
        <v>9</v>
      </c>
      <c r="AC287" s="241" t="str">
        <f>VLOOKUP(E287,Sheet2!$E$9:$AE$343,24,0)</f>
        <v>A3</v>
      </c>
      <c r="AD287" s="117">
        <f>VLOOKUP(AC287,Sheet1!$B$2:$C$12,2,TRUE)</f>
        <v>8</v>
      </c>
      <c r="AE287" s="241" t="str">
        <f>VLOOKUP(E287,Sheet2!$E$9:$AE$343,26,0)</f>
        <v>A3</v>
      </c>
      <c r="AF287" s="9">
        <f>VLOOKUP(AE287,Sheet1!$B$2:$C$12,2,TRUE)</f>
        <v>8</v>
      </c>
      <c r="AG287" s="169">
        <f t="shared" si="18"/>
        <v>8.1666666666666661</v>
      </c>
      <c r="AH287" s="241" t="str">
        <f>VLOOKUP(E287,'CAC DV GUI'!$C$5:$AF$401,27,0)</f>
        <v>Tốt</v>
      </c>
      <c r="AI287" s="241" t="str">
        <f>VLOOKUP(E287,'CAC DV GUI'!$C$5:$AF$401,28,0)</f>
        <v>Tốt</v>
      </c>
      <c r="AJ287" s="241">
        <f>VLOOKUP(E287,'CAC DV GUI'!$C$5:$AF$401,29,0)</f>
        <v>0</v>
      </c>
      <c r="AK287" s="117"/>
      <c r="AL287" s="117"/>
      <c r="AM287" s="117" t="str">
        <f t="shared" si="21"/>
        <v>Tốt</v>
      </c>
      <c r="AN287" s="117"/>
      <c r="AO287" s="556"/>
    </row>
    <row r="288" spans="1:41" s="72" customFormat="1" ht="24.95" customHeight="1" x14ac:dyDescent="0.25">
      <c r="A288" s="41">
        <f>IF(E288="","",SUBTOTAL(3,$E$8:E288))</f>
        <v>281</v>
      </c>
      <c r="B288" s="41">
        <f>COUNTIF($F$8:F288,F288)</f>
        <v>4</v>
      </c>
      <c r="C288" s="43" t="s">
        <v>649</v>
      </c>
      <c r="D288" s="29" t="s">
        <v>254</v>
      </c>
      <c r="E288" s="41" t="s">
        <v>575</v>
      </c>
      <c r="F288" s="653" t="s">
        <v>1020</v>
      </c>
      <c r="G288" s="55" t="s">
        <v>1014</v>
      </c>
      <c r="H288" s="13" t="s">
        <v>643</v>
      </c>
      <c r="I288" s="1" t="str">
        <f>VLOOKUP($E288,'[1]Gui chi Quynh'!$C$11:$E$397,3,0)</f>
        <v>A3</v>
      </c>
      <c r="J288" s="9">
        <f>VLOOKUP(I288,Sheet1!$B$2:$C$12,2,TRUE)</f>
        <v>8</v>
      </c>
      <c r="K288" s="1" t="s">
        <v>304</v>
      </c>
      <c r="L288" s="9">
        <f>VLOOKUP(K288,Sheet1!$B$2:$C$12,2,TRUE)</f>
        <v>7</v>
      </c>
      <c r="M288" s="1" t="str">
        <f>VLOOKUP($E288,'[3]Gui chi Quynh'!$C$11:$E$396,3,0)</f>
        <v>A3</v>
      </c>
      <c r="N288" s="9">
        <f>VLOOKUP(M288,Sheet1!$B$2:$C$12,2,TRUE)</f>
        <v>8</v>
      </c>
      <c r="O288" s="1" t="str">
        <f>VLOOKUP($E288,'[4]Gui chi Quynh'!$C$11:$E$396,3,0)</f>
        <v>A4</v>
      </c>
      <c r="P288" s="9">
        <f>VLOOKUP(O288,Sheet1!$B$2:$C$12,2,TRUE)</f>
        <v>7</v>
      </c>
      <c r="Q288" s="1" t="str">
        <f>VLOOKUP($E288,'[5]Gui chi Quynh'!$C$11:$E$394,3,0)</f>
        <v>A3</v>
      </c>
      <c r="R288" s="9">
        <f>VLOOKUP(Q288,Sheet1!$B$2:$C$12,2,TRUE)</f>
        <v>8</v>
      </c>
      <c r="S288" s="1" t="str">
        <f>VLOOKUP($E288,'[6]Gui chi Quynh'!$C$11:$E$393,3,0)</f>
        <v>A3</v>
      </c>
      <c r="T288" s="9">
        <f>VLOOKUP(S288,Sheet1!$B$2:$C$12,2,TRUE)</f>
        <v>8</v>
      </c>
      <c r="U288" s="1" t="str">
        <f>VLOOKUP($E288,'[7]Gui chi Quynh'!$C$11:$E$392,3,0)</f>
        <v>A3</v>
      </c>
      <c r="V288" s="9">
        <f>VLOOKUP(U288,Sheet1!$B$2:$C$12,2,TRUE)</f>
        <v>8</v>
      </c>
      <c r="W288" s="1" t="str">
        <f>VLOOKUP($E288,'[8]Gui chi Quynh'!$C$11:$F$391,3,0)</f>
        <v>A3</v>
      </c>
      <c r="X288" s="9">
        <f>VLOOKUP(W288,Sheet1!$B$2:$C$12,2,TRUE)</f>
        <v>8</v>
      </c>
      <c r="Y288" s="1" t="str">
        <f>VLOOKUP($E288,'[9]Gui chi Quynh'!$C$11:$E$390,3,0)</f>
        <v>A3</v>
      </c>
      <c r="Z288" s="9">
        <f>VLOOKUP(Y288,Sheet1!$B$2:$C$12,2,TRUE)</f>
        <v>8</v>
      </c>
      <c r="AA288" s="1" t="str">
        <f>VLOOKUP($E288,'[10]Gui chi Quynh'!$C$11:$E$391,3,0)</f>
        <v>A3</v>
      </c>
      <c r="AB288" s="9">
        <f>VLOOKUP(AA288,Sheet1!$B$2:$C$12,2,TRUE)</f>
        <v>8</v>
      </c>
      <c r="AC288" s="241" t="str">
        <f>VLOOKUP(E288,Sheet2!$E$9:$AE$343,24,0)</f>
        <v>A2</v>
      </c>
      <c r="AD288" s="117">
        <f>VLOOKUP(AC288,Sheet1!$B$2:$C$12,2,TRUE)</f>
        <v>9</v>
      </c>
      <c r="AE288" s="241" t="str">
        <f>VLOOKUP(E288,Sheet2!$E$9:$AE$343,26,0)</f>
        <v>A3</v>
      </c>
      <c r="AF288" s="9">
        <f>VLOOKUP(AE288,Sheet1!$B$2:$C$12,2,TRUE)</f>
        <v>8</v>
      </c>
      <c r="AG288" s="169">
        <f t="shared" si="18"/>
        <v>7.916666666666667</v>
      </c>
      <c r="AH288" s="241" t="str">
        <f>VLOOKUP(E288,'CAC DV GUI'!$C$5:$AF$401,27,0)</f>
        <v>Tốt</v>
      </c>
      <c r="AI288" s="241" t="str">
        <f>VLOOKUP(E288,'CAC DV GUI'!$C$5:$AF$401,28,0)</f>
        <v>Tốt</v>
      </c>
      <c r="AJ288" s="241">
        <f>VLOOKUP(E288,'CAC DV GUI'!$C$5:$AF$401,29,0)</f>
        <v>0</v>
      </c>
      <c r="AK288" s="117"/>
      <c r="AL288" s="117"/>
      <c r="AM288" s="117" t="str">
        <f t="shared" si="21"/>
        <v>Tốt</v>
      </c>
      <c r="AN288" s="117"/>
      <c r="AO288" s="556"/>
    </row>
    <row r="289" spans="1:41" s="2" customFormat="1" ht="24.95" customHeight="1" x14ac:dyDescent="0.25">
      <c r="A289" s="41">
        <f>IF(E289="","",SUBTOTAL(3,$E$8:E289))</f>
        <v>282</v>
      </c>
      <c r="B289" s="41">
        <f>COUNTIF($F$8:F289,F289)</f>
        <v>5</v>
      </c>
      <c r="C289" s="43" t="s">
        <v>648</v>
      </c>
      <c r="D289" s="42" t="s">
        <v>232</v>
      </c>
      <c r="E289" s="34" t="s">
        <v>596</v>
      </c>
      <c r="F289" s="653" t="s">
        <v>1020</v>
      </c>
      <c r="G289" s="55" t="s">
        <v>1014</v>
      </c>
      <c r="H289" s="13" t="s">
        <v>643</v>
      </c>
      <c r="I289" s="1" t="str">
        <f>VLOOKUP($E289,'[1]Gui chi Quynh'!$C$11:$E$397,3,0)</f>
        <v>A3</v>
      </c>
      <c r="J289" s="9">
        <f>VLOOKUP(I289,Sheet1!$B$2:$C$12,2,TRUE)</f>
        <v>8</v>
      </c>
      <c r="K289" s="1" t="s">
        <v>304</v>
      </c>
      <c r="L289" s="9">
        <f>VLOOKUP(K289,Sheet1!$B$2:$C$12,2,TRUE)</f>
        <v>7</v>
      </c>
      <c r="M289" s="1" t="str">
        <f>VLOOKUP($E289,'[3]Gui chi Quynh'!$C$11:$E$396,3,0)</f>
        <v>A2</v>
      </c>
      <c r="N289" s="9">
        <f>VLOOKUP(M289,Sheet1!$B$2:$C$12,2,TRUE)</f>
        <v>9</v>
      </c>
      <c r="O289" s="1" t="str">
        <f>VLOOKUP($E289,'[4]Gui chi Quynh'!$C$11:$E$396,3,0)</f>
        <v>A3</v>
      </c>
      <c r="P289" s="9">
        <f>VLOOKUP(O289,Sheet1!$B$2:$C$12,2,TRUE)</f>
        <v>8</v>
      </c>
      <c r="Q289" s="1" t="str">
        <f>VLOOKUP($E289,'[5]Gui chi Quynh'!$C$11:$E$394,3,0)</f>
        <v>A2</v>
      </c>
      <c r="R289" s="9">
        <f>VLOOKUP(Q289,Sheet1!$B$2:$C$12,2,TRUE)</f>
        <v>9</v>
      </c>
      <c r="S289" s="1" t="str">
        <f>VLOOKUP($E289,'[6]Gui chi Quynh'!$C$11:$E$393,3,0)</f>
        <v>A2</v>
      </c>
      <c r="T289" s="9">
        <f>VLOOKUP(S289,Sheet1!$B$2:$C$12,2,TRUE)</f>
        <v>9</v>
      </c>
      <c r="U289" s="1" t="str">
        <f>VLOOKUP($E289,'[7]Gui chi Quynh'!$C$11:$E$392,3,0)</f>
        <v>A2</v>
      </c>
      <c r="V289" s="9">
        <f>VLOOKUP(U289,Sheet1!$B$2:$C$12,2,TRUE)</f>
        <v>9</v>
      </c>
      <c r="W289" s="1" t="str">
        <f>VLOOKUP($E289,'[8]Gui chi Quynh'!$C$11:$F$391,3,0)</f>
        <v>A2</v>
      </c>
      <c r="X289" s="9">
        <f>VLOOKUP(W289,Sheet1!$B$2:$C$12,2,TRUE)</f>
        <v>9</v>
      </c>
      <c r="Y289" s="1" t="str">
        <f>VLOOKUP($E289,'[9]Gui chi Quynh'!$C$11:$E$390,3,0)</f>
        <v>A2</v>
      </c>
      <c r="Z289" s="9">
        <f>VLOOKUP(Y289,Sheet1!$B$2:$C$12,2,TRUE)</f>
        <v>9</v>
      </c>
      <c r="AA289" s="1" t="str">
        <f>VLOOKUP($E289,'[10]Gui chi Quynh'!$C$11:$E$391,3,0)</f>
        <v>A1</v>
      </c>
      <c r="AB289" s="9">
        <f>VLOOKUP(AA289,Sheet1!$B$2:$C$12,2,TRUE)</f>
        <v>10</v>
      </c>
      <c r="AC289" s="241" t="str">
        <f>VLOOKUP(E289,Sheet2!$E$9:$AE$343,24,0)</f>
        <v>A2</v>
      </c>
      <c r="AD289" s="117">
        <f>VLOOKUP(AC289,Sheet1!$B$2:$C$12,2,TRUE)</f>
        <v>9</v>
      </c>
      <c r="AE289" s="241" t="str">
        <f>VLOOKUP(E289,Sheet2!$E$9:$AE$343,26,0)</f>
        <v>A2</v>
      </c>
      <c r="AF289" s="9">
        <f>VLOOKUP(AE289,Sheet1!$B$2:$C$12,2,TRUE)</f>
        <v>9</v>
      </c>
      <c r="AG289" s="169">
        <f t="shared" si="18"/>
        <v>8.75</v>
      </c>
      <c r="AH289" s="241" t="str">
        <f>VLOOKUP(E289,'CAC DV GUI'!$C$5:$AF$401,27,0)</f>
        <v>Xuất sắc</v>
      </c>
      <c r="AI289" s="241" t="str">
        <f>VLOOKUP(E289,'CAC DV GUI'!$C$5:$AF$401,28,0)</f>
        <v>Xuất sắc</v>
      </c>
      <c r="AJ289" s="241">
        <f>VLOOKUP(E289,'CAC DV GUI'!$C$5:$AF$401,29,0)</f>
        <v>0</v>
      </c>
      <c r="AK289" s="117"/>
      <c r="AL289" s="117"/>
      <c r="AM289" s="117" t="str">
        <f t="shared" si="21"/>
        <v>Xuất sắc</v>
      </c>
      <c r="AN289" s="117"/>
      <c r="AO289" s="557"/>
    </row>
    <row r="290" spans="1:41" s="2" customFormat="1" ht="24.95" customHeight="1" x14ac:dyDescent="0.25">
      <c r="A290" s="41">
        <f>IF(E290="","",SUBTOTAL(3,$E$8:E290))</f>
        <v>283</v>
      </c>
      <c r="B290" s="41">
        <f>COUNTIF($F$8:F290,F290)</f>
        <v>6</v>
      </c>
      <c r="C290" s="43" t="s">
        <v>648</v>
      </c>
      <c r="D290" s="29" t="s">
        <v>167</v>
      </c>
      <c r="E290" s="41" t="s">
        <v>570</v>
      </c>
      <c r="F290" s="653" t="s">
        <v>1020</v>
      </c>
      <c r="G290" s="55" t="s">
        <v>1014</v>
      </c>
      <c r="H290" s="13" t="s">
        <v>643</v>
      </c>
      <c r="I290" s="1" t="str">
        <f>VLOOKUP($E290,'[1]Gui chi Quynh'!$C$11:$E$397,3,0)</f>
        <v>A3</v>
      </c>
      <c r="J290" s="9">
        <f>VLOOKUP(I290,Sheet1!$B$2:$C$12,2,TRUE)</f>
        <v>8</v>
      </c>
      <c r="K290" s="1" t="s">
        <v>304</v>
      </c>
      <c r="L290" s="9">
        <f>VLOOKUP(K290,Sheet1!$B$2:$C$12,2,TRUE)</f>
        <v>7</v>
      </c>
      <c r="M290" s="1" t="str">
        <f>VLOOKUP($E290,'[3]Gui chi Quynh'!$C$11:$E$396,3,0)</f>
        <v>A3</v>
      </c>
      <c r="N290" s="9">
        <f>VLOOKUP(M290,Sheet1!$B$2:$C$12,2,TRUE)</f>
        <v>8</v>
      </c>
      <c r="O290" s="1" t="str">
        <f>VLOOKUP($E290,'[4]Gui chi Quynh'!$C$11:$E$396,3,0)</f>
        <v>A3</v>
      </c>
      <c r="P290" s="9">
        <f>VLOOKUP(O290,Sheet1!$B$2:$C$12,2,TRUE)</f>
        <v>8</v>
      </c>
      <c r="Q290" s="1" t="str">
        <f>VLOOKUP($E290,'[5]Gui chi Quynh'!$C$11:$E$394,3,0)</f>
        <v>A3</v>
      </c>
      <c r="R290" s="9">
        <f>VLOOKUP(Q290,Sheet1!$B$2:$C$12,2,TRUE)</f>
        <v>8</v>
      </c>
      <c r="S290" s="1" t="str">
        <f>VLOOKUP($E290,'[6]Gui chi Quynh'!$C$11:$E$393,3,0)</f>
        <v>A3</v>
      </c>
      <c r="T290" s="9">
        <f>VLOOKUP(S290,Sheet1!$B$2:$C$12,2,TRUE)</f>
        <v>8</v>
      </c>
      <c r="U290" s="1" t="str">
        <f>VLOOKUP($E290,'[7]Gui chi Quynh'!$C$11:$E$392,3,0)</f>
        <v>A2</v>
      </c>
      <c r="V290" s="9">
        <f>VLOOKUP(U290,Sheet1!$B$2:$C$12,2,TRUE)</f>
        <v>9</v>
      </c>
      <c r="W290" s="1" t="str">
        <f>VLOOKUP($E290,'[8]Gui chi Quynh'!$C$11:$F$391,3,0)</f>
        <v>A3</v>
      </c>
      <c r="X290" s="9">
        <f>VLOOKUP(W290,Sheet1!$B$2:$C$12,2,TRUE)</f>
        <v>8</v>
      </c>
      <c r="Y290" s="1" t="str">
        <f>VLOOKUP($E290,'[9]Gui chi Quynh'!$C$11:$E$390,3,0)</f>
        <v>A3</v>
      </c>
      <c r="Z290" s="9">
        <f>VLOOKUP(Y290,Sheet1!$B$2:$C$12,2,TRUE)</f>
        <v>8</v>
      </c>
      <c r="AA290" s="1" t="str">
        <f>VLOOKUP($E290,'[10]Gui chi Quynh'!$C$11:$E$391,3,0)</f>
        <v>A2</v>
      </c>
      <c r="AB290" s="9">
        <f>VLOOKUP(AA290,Sheet1!$B$2:$C$12,2,TRUE)</f>
        <v>9</v>
      </c>
      <c r="AC290" s="241" t="str">
        <f>VLOOKUP(E290,Sheet2!$E$9:$AE$343,24,0)</f>
        <v>A1</v>
      </c>
      <c r="AD290" s="117">
        <f>VLOOKUP(AC290,Sheet1!$B$2:$C$12,2,TRUE)</f>
        <v>10</v>
      </c>
      <c r="AE290" s="241" t="str">
        <f>VLOOKUP(E290,Sheet2!$E$9:$AE$343,26,0)</f>
        <v>A3</v>
      </c>
      <c r="AF290" s="9">
        <f>VLOOKUP(AE290,Sheet1!$B$2:$C$12,2,TRUE)</f>
        <v>8</v>
      </c>
      <c r="AG290" s="169">
        <f t="shared" si="18"/>
        <v>8.25</v>
      </c>
      <c r="AH290" s="241" t="str">
        <f>VLOOKUP(E290,'CAC DV GUI'!$C$5:$AF$401,27,0)</f>
        <v>Tốt</v>
      </c>
      <c r="AI290" s="241" t="str">
        <f>VLOOKUP(E290,'CAC DV GUI'!$C$5:$AF$401,28,0)</f>
        <v>Tốt</v>
      </c>
      <c r="AJ290" s="241">
        <f>VLOOKUP(E290,'CAC DV GUI'!$C$5:$AF$401,29,0)</f>
        <v>0</v>
      </c>
      <c r="AK290" s="117"/>
      <c r="AL290" s="117"/>
      <c r="AM290" s="117" t="str">
        <f t="shared" si="21"/>
        <v>Tốt</v>
      </c>
      <c r="AN290" s="117"/>
      <c r="AO290" s="556"/>
    </row>
    <row r="291" spans="1:41" s="72" customFormat="1" ht="24.95" customHeight="1" x14ac:dyDescent="0.25">
      <c r="A291" s="41">
        <f>IF(E291="","",SUBTOTAL(3,$E$8:E291))</f>
        <v>284</v>
      </c>
      <c r="B291" s="41">
        <f>COUNTIF($F$8:F291,F291)</f>
        <v>7</v>
      </c>
      <c r="C291" s="43" t="s">
        <v>648</v>
      </c>
      <c r="D291" s="29" t="s">
        <v>240</v>
      </c>
      <c r="E291" s="41" t="s">
        <v>574</v>
      </c>
      <c r="F291" s="653" t="s">
        <v>1020</v>
      </c>
      <c r="G291" s="55" t="s">
        <v>1014</v>
      </c>
      <c r="H291" s="13" t="s">
        <v>643</v>
      </c>
      <c r="I291" s="1" t="str">
        <f>VLOOKUP($E291,'[1]Gui chi Quynh'!$C$11:$E$397,3,0)</f>
        <v>A3</v>
      </c>
      <c r="J291" s="9">
        <f>VLOOKUP(I291,Sheet1!$B$2:$C$12,2,TRUE)</f>
        <v>8</v>
      </c>
      <c r="K291" s="1" t="s">
        <v>304</v>
      </c>
      <c r="L291" s="9">
        <f>VLOOKUP(K291,Sheet1!$B$2:$C$12,2,TRUE)</f>
        <v>7</v>
      </c>
      <c r="M291" s="1" t="str">
        <f>VLOOKUP($E291,'[3]Gui chi Quynh'!$C$11:$E$396,3,0)</f>
        <v>A3</v>
      </c>
      <c r="N291" s="9">
        <f>VLOOKUP(M291,Sheet1!$B$2:$C$12,2,TRUE)</f>
        <v>8</v>
      </c>
      <c r="O291" s="1" t="str">
        <f>VLOOKUP($E291,'[4]Gui chi Quynh'!$C$11:$E$396,3,0)</f>
        <v>A3</v>
      </c>
      <c r="P291" s="9">
        <f>VLOOKUP(O291,Sheet1!$B$2:$C$12,2,TRUE)</f>
        <v>8</v>
      </c>
      <c r="Q291" s="1" t="str">
        <f>VLOOKUP($E291,'[5]Gui chi Quynh'!$C$11:$E$394,3,0)</f>
        <v>A3</v>
      </c>
      <c r="R291" s="9">
        <f>VLOOKUP(Q291,Sheet1!$B$2:$C$12,2,TRUE)</f>
        <v>8</v>
      </c>
      <c r="S291" s="1" t="str">
        <f>VLOOKUP($E291,'[6]Gui chi Quynh'!$C$11:$E$393,3,0)</f>
        <v>A3</v>
      </c>
      <c r="T291" s="9">
        <f>VLOOKUP(S291,Sheet1!$B$2:$C$12,2,TRUE)</f>
        <v>8</v>
      </c>
      <c r="U291" s="1" t="str">
        <f>VLOOKUP($E291,'[7]Gui chi Quynh'!$C$11:$E$392,3,0)</f>
        <v>A3</v>
      </c>
      <c r="V291" s="9">
        <f>VLOOKUP(U291,Sheet1!$B$2:$C$12,2,TRUE)</f>
        <v>8</v>
      </c>
      <c r="W291" s="1" t="str">
        <f>VLOOKUP($E291,'[8]Gui chi Quynh'!$C$11:$F$391,3,0)</f>
        <v>A3</v>
      </c>
      <c r="X291" s="9">
        <f>VLOOKUP(W291,Sheet1!$B$2:$C$12,2,TRUE)</f>
        <v>8</v>
      </c>
      <c r="Y291" s="1" t="str">
        <f>VLOOKUP($E291,'[9]Gui chi Quynh'!$C$11:$E$390,3,0)</f>
        <v>A3</v>
      </c>
      <c r="Z291" s="9">
        <f>VLOOKUP(Y291,Sheet1!$B$2:$C$12,2,TRUE)</f>
        <v>8</v>
      </c>
      <c r="AA291" s="1" t="str">
        <f>VLOOKUP($E291,'[10]Gui chi Quynh'!$C$11:$E$391,3,0)</f>
        <v>A3</v>
      </c>
      <c r="AB291" s="9">
        <f>VLOOKUP(AA291,Sheet1!$B$2:$C$12,2,TRUE)</f>
        <v>8</v>
      </c>
      <c r="AC291" s="241" t="str">
        <f>VLOOKUP(E291,Sheet2!$E$9:$AE$343,24,0)</f>
        <v>A3</v>
      </c>
      <c r="AD291" s="117">
        <f>VLOOKUP(AC291,Sheet1!$B$2:$C$12,2,TRUE)</f>
        <v>8</v>
      </c>
      <c r="AE291" s="241" t="str">
        <f>VLOOKUP(E291,Sheet2!$E$9:$AE$343,26,0)</f>
        <v>A2</v>
      </c>
      <c r="AF291" s="9">
        <f>VLOOKUP(AE291,Sheet1!$B$2:$C$12,2,TRUE)</f>
        <v>9</v>
      </c>
      <c r="AG291" s="169">
        <f t="shared" si="18"/>
        <v>8</v>
      </c>
      <c r="AH291" s="241" t="str">
        <f>VLOOKUP(E291,'CAC DV GUI'!$C$5:$AF$401,27,0)</f>
        <v>Tốt</v>
      </c>
      <c r="AI291" s="241" t="str">
        <f>VLOOKUP(E291,'CAC DV GUI'!$C$5:$AF$401,28,0)</f>
        <v>Tốt</v>
      </c>
      <c r="AJ291" s="241">
        <f>VLOOKUP(E291,'CAC DV GUI'!$C$5:$AF$401,29,0)</f>
        <v>0</v>
      </c>
      <c r="AK291" s="117"/>
      <c r="AL291" s="117"/>
      <c r="AM291" s="117" t="str">
        <f t="shared" si="21"/>
        <v>Tốt</v>
      </c>
      <c r="AN291" s="117"/>
      <c r="AO291" s="556"/>
    </row>
    <row r="292" spans="1:41" s="72" customFormat="1" ht="24.95" customHeight="1" x14ac:dyDescent="0.25">
      <c r="A292" s="41">
        <f>IF(E292="","",SUBTOTAL(3,$E$8:E292))</f>
        <v>285</v>
      </c>
      <c r="B292" s="41">
        <f>COUNTIF($F$8:F292,F292)</f>
        <v>8</v>
      </c>
      <c r="C292" s="24" t="s">
        <v>648</v>
      </c>
      <c r="D292" s="85" t="s">
        <v>666</v>
      </c>
      <c r="E292" s="96" t="s">
        <v>667</v>
      </c>
      <c r="F292" s="653" t="s">
        <v>1020</v>
      </c>
      <c r="G292" s="55" t="s">
        <v>1014</v>
      </c>
      <c r="H292" s="13" t="s">
        <v>643</v>
      </c>
      <c r="I292" s="1" t="str">
        <f>VLOOKUP($E292,'[1]Gui chi Quynh'!$C$11:$E$397,3,0)</f>
        <v>A3</v>
      </c>
      <c r="J292" s="9">
        <f>VLOOKUP(I292,Sheet1!$B$2:$C$12,2,TRUE)</f>
        <v>8</v>
      </c>
      <c r="K292" s="1" t="s">
        <v>304</v>
      </c>
      <c r="L292" s="9">
        <f>VLOOKUP(K292,Sheet1!$B$2:$C$12,2,TRUE)</f>
        <v>7</v>
      </c>
      <c r="M292" s="1" t="str">
        <f>VLOOKUP($E292,'[3]Gui chi Quynh'!$C$11:$E$396,3,0)</f>
        <v>A2</v>
      </c>
      <c r="N292" s="9">
        <f>VLOOKUP(M292,Sheet1!$B$2:$C$12,2,TRUE)</f>
        <v>9</v>
      </c>
      <c r="O292" s="1" t="str">
        <f>VLOOKUP($E292,'[4]Gui chi Quynh'!$C$11:$E$396,3,0)</f>
        <v>A3</v>
      </c>
      <c r="P292" s="9">
        <f>VLOOKUP(O292,Sheet1!$B$2:$C$12,2,TRUE)</f>
        <v>8</v>
      </c>
      <c r="Q292" s="1" t="str">
        <f>VLOOKUP($E292,'[5]Gui chi Quynh'!$C$11:$E$394,3,0)</f>
        <v>A3</v>
      </c>
      <c r="R292" s="9">
        <f>VLOOKUP(Q292,Sheet1!$B$2:$C$12,2,TRUE)</f>
        <v>8</v>
      </c>
      <c r="S292" s="1" t="str">
        <f>VLOOKUP($E292,'[6]Gui chi Quynh'!$C$11:$E$393,3,0)</f>
        <v>A3</v>
      </c>
      <c r="T292" s="9">
        <f>VLOOKUP(S292,Sheet1!$B$2:$C$12,2,TRUE)</f>
        <v>8</v>
      </c>
      <c r="U292" s="1" t="str">
        <f>VLOOKUP($E292,'[7]Gui chi Quynh'!$C$11:$E$392,3,0)</f>
        <v>A3</v>
      </c>
      <c r="V292" s="9">
        <f>VLOOKUP(U292,Sheet1!$B$2:$C$12,2,TRUE)</f>
        <v>8</v>
      </c>
      <c r="W292" s="1" t="str">
        <f>VLOOKUP($E292,'[8]Gui chi Quynh'!$C$11:$F$391,3,0)</f>
        <v>A3</v>
      </c>
      <c r="X292" s="9">
        <f>VLOOKUP(W292,Sheet1!$B$2:$C$12,2,TRUE)</f>
        <v>8</v>
      </c>
      <c r="Y292" s="1" t="str">
        <f>VLOOKUP($E292,'[9]Gui chi Quynh'!$C$11:$E$390,3,0)</f>
        <v>A2</v>
      </c>
      <c r="Z292" s="9">
        <f>VLOOKUP(Y292,Sheet1!$B$2:$C$12,2,TRUE)</f>
        <v>9</v>
      </c>
      <c r="AA292" s="1" t="str">
        <f>VLOOKUP($E292,'[10]Gui chi Quynh'!$C$11:$E$391,3,0)</f>
        <v>A3</v>
      </c>
      <c r="AB292" s="9">
        <f>VLOOKUP(AA292,Sheet1!$B$2:$C$12,2,TRUE)</f>
        <v>8</v>
      </c>
      <c r="AC292" s="241" t="str">
        <f>VLOOKUP(E292,Sheet2!$E$9:$AE$343,24,0)</f>
        <v>A3</v>
      </c>
      <c r="AD292" s="117">
        <f>VLOOKUP(AC292,Sheet1!$B$2:$C$12,2,TRUE)</f>
        <v>8</v>
      </c>
      <c r="AE292" s="241" t="str">
        <f>VLOOKUP(E292,Sheet2!$E$9:$AE$343,26,0)</f>
        <v>A3</v>
      </c>
      <c r="AF292" s="9">
        <f>VLOOKUP(AE292,Sheet1!$B$2:$C$12,2,TRUE)</f>
        <v>8</v>
      </c>
      <c r="AG292" s="169">
        <f t="shared" si="18"/>
        <v>8.0833333333333339</v>
      </c>
      <c r="AH292" s="241" t="str">
        <f>VLOOKUP(E292,'CAC DV GUI'!$C$5:$AF$401,27,0)</f>
        <v>Xuất sắc</v>
      </c>
      <c r="AI292" s="241" t="str">
        <f>VLOOKUP(E292,'CAC DV GUI'!$C$5:$AF$401,28,0)</f>
        <v>Tốt</v>
      </c>
      <c r="AJ292" s="241">
        <f>VLOOKUP(E292,'CAC DV GUI'!$C$5:$AF$401,29,0)</f>
        <v>0</v>
      </c>
      <c r="AK292" s="117"/>
      <c r="AL292" s="117"/>
      <c r="AM292" s="117" t="str">
        <f t="shared" si="21"/>
        <v>Tốt</v>
      </c>
      <c r="AN292" s="117"/>
      <c r="AO292" s="557"/>
    </row>
    <row r="293" spans="1:41" s="2" customFormat="1" ht="24.95" customHeight="1" x14ac:dyDescent="0.25">
      <c r="A293" s="41">
        <f>IF(E293="","",SUBTOTAL(3,$E$8:E293))</f>
        <v>286</v>
      </c>
      <c r="B293" s="41">
        <f>COUNTIF($F$8:F293,F293)</f>
        <v>9</v>
      </c>
      <c r="C293" s="24" t="s">
        <v>648</v>
      </c>
      <c r="D293" s="85" t="s">
        <v>668</v>
      </c>
      <c r="E293" s="96" t="s">
        <v>669</v>
      </c>
      <c r="F293" s="653" t="s">
        <v>1020</v>
      </c>
      <c r="G293" s="55" t="s">
        <v>1014</v>
      </c>
      <c r="H293" s="13" t="s">
        <v>643</v>
      </c>
      <c r="I293" s="1" t="str">
        <f>VLOOKUP($E293,'[1]Gui chi Quynh'!$C$11:$E$397,3,0)</f>
        <v>A3</v>
      </c>
      <c r="J293" s="9">
        <f>VLOOKUP(I293,Sheet1!$B$2:$C$12,2,TRUE)</f>
        <v>8</v>
      </c>
      <c r="K293" s="1" t="s">
        <v>304</v>
      </c>
      <c r="L293" s="9">
        <f>VLOOKUP(K293,Sheet1!$B$2:$C$12,2,TRUE)</f>
        <v>7</v>
      </c>
      <c r="M293" s="1" t="str">
        <f>VLOOKUP($E293,'[3]Gui chi Quynh'!$C$11:$E$396,3,0)</f>
        <v>A2</v>
      </c>
      <c r="N293" s="9">
        <f>VLOOKUP(M293,Sheet1!$B$2:$C$12,2,TRUE)</f>
        <v>9</v>
      </c>
      <c r="O293" s="1" t="str">
        <f>VLOOKUP($E293,'[4]Gui chi Quynh'!$C$11:$E$396,3,0)</f>
        <v>A3</v>
      </c>
      <c r="P293" s="9">
        <f>VLOOKUP(O293,Sheet1!$B$2:$C$12,2,TRUE)</f>
        <v>8</v>
      </c>
      <c r="Q293" s="1" t="str">
        <f>VLOOKUP($E293,'[5]Gui chi Quynh'!$C$11:$E$394,3,0)</f>
        <v>A4</v>
      </c>
      <c r="R293" s="9">
        <f>VLOOKUP(Q293,Sheet1!$B$2:$C$12,2,TRUE)</f>
        <v>7</v>
      </c>
      <c r="S293" s="1" t="str">
        <f>VLOOKUP($E293,'[6]Gui chi Quynh'!$C$11:$E$393,3,0)</f>
        <v>A3</v>
      </c>
      <c r="T293" s="9">
        <f>VLOOKUP(S293,Sheet1!$B$2:$C$12,2,TRUE)</f>
        <v>8</v>
      </c>
      <c r="U293" s="1" t="str">
        <f>VLOOKUP($E293,'[7]Gui chi Quynh'!$C$11:$E$392,3,0)</f>
        <v>A3</v>
      </c>
      <c r="V293" s="9">
        <f>VLOOKUP(U293,Sheet1!$B$2:$C$12,2,TRUE)</f>
        <v>8</v>
      </c>
      <c r="W293" s="1" t="str">
        <f>VLOOKUP($E293,'[8]Gui chi Quynh'!$C$11:$F$391,3,0)</f>
        <v>A3</v>
      </c>
      <c r="X293" s="9">
        <f>VLOOKUP(W293,Sheet1!$B$2:$C$12,2,TRUE)</f>
        <v>8</v>
      </c>
      <c r="Y293" s="1" t="str">
        <f>VLOOKUP($E293,'[9]Gui chi Quynh'!$C$11:$E$390,3,0)</f>
        <v>A3</v>
      </c>
      <c r="Z293" s="9">
        <f>VLOOKUP(Y293,Sheet1!$B$2:$C$12,2,TRUE)</f>
        <v>8</v>
      </c>
      <c r="AA293" s="1" t="str">
        <f>VLOOKUP($E293,'[10]Gui chi Quynh'!$C$11:$E$391,3,0)</f>
        <v>A3</v>
      </c>
      <c r="AB293" s="9">
        <f>VLOOKUP(AA293,Sheet1!$B$2:$C$12,2,TRUE)</f>
        <v>8</v>
      </c>
      <c r="AC293" s="241" t="str">
        <f>VLOOKUP(E293,Sheet2!$E$9:$AE$343,24,0)</f>
        <v>A1</v>
      </c>
      <c r="AD293" s="117">
        <f>VLOOKUP(AC293,Sheet1!$B$2:$C$12,2,TRUE)</f>
        <v>10</v>
      </c>
      <c r="AE293" s="241" t="str">
        <f>VLOOKUP(E293,Sheet2!$E$9:$AE$343,26,0)</f>
        <v>A3</v>
      </c>
      <c r="AF293" s="9">
        <f>VLOOKUP(AE293,Sheet1!$B$2:$C$12,2,TRUE)</f>
        <v>8</v>
      </c>
      <c r="AG293" s="169">
        <f t="shared" si="18"/>
        <v>8.0833333333333339</v>
      </c>
      <c r="AH293" s="241" t="str">
        <f>VLOOKUP(E293,'CAC DV GUI'!$C$5:$AF$401,27,0)</f>
        <v>Xuất sắc</v>
      </c>
      <c r="AI293" s="241" t="str">
        <f>VLOOKUP(E293,'CAC DV GUI'!$C$5:$AF$401,28,0)</f>
        <v>Tốt</v>
      </c>
      <c r="AJ293" s="241">
        <f>VLOOKUP(E293,'CAC DV GUI'!$C$5:$AF$401,29,0)</f>
        <v>0</v>
      </c>
      <c r="AK293" s="117"/>
      <c r="AL293" s="117"/>
      <c r="AM293" s="117" t="str">
        <f t="shared" si="21"/>
        <v>Tốt</v>
      </c>
      <c r="AN293" s="117"/>
      <c r="AO293" s="557"/>
    </row>
    <row r="294" spans="1:41" s="72" customFormat="1" ht="36.75" customHeight="1" x14ac:dyDescent="0.25">
      <c r="A294" s="41">
        <f>IF(E294="","",SUBTOTAL(3,$E$8:E294))</f>
        <v>287</v>
      </c>
      <c r="B294" s="41">
        <f>COUNTIF($F$8:F294,F294)</f>
        <v>10</v>
      </c>
      <c r="C294" s="43" t="s">
        <v>648</v>
      </c>
      <c r="D294" s="29" t="s">
        <v>279</v>
      </c>
      <c r="E294" s="41" t="s">
        <v>347</v>
      </c>
      <c r="F294" s="653" t="s">
        <v>1020</v>
      </c>
      <c r="G294" s="55" t="s">
        <v>1014</v>
      </c>
      <c r="H294" s="13" t="s">
        <v>643</v>
      </c>
      <c r="I294" s="1" t="str">
        <f>VLOOKUP($E294,'[1]Gui chi Quynh'!$C$11:$E$397,3,0)</f>
        <v>A2</v>
      </c>
      <c r="J294" s="9">
        <f>VLOOKUP(I294,Sheet1!$B$2:$C$12,2,TRUE)</f>
        <v>9</v>
      </c>
      <c r="K294" s="1" t="str">
        <f>VLOOKUP($E294,'[2]Gui chi Quynh'!$C$11:$E$397,3,0)</f>
        <v>A2</v>
      </c>
      <c r="L294" s="9">
        <f>VLOOKUP(K294,Sheet1!$B$2:$C$12,2,TRUE)</f>
        <v>9</v>
      </c>
      <c r="M294" s="1" t="str">
        <f>VLOOKUP($E294,'[3]Gui chi Quynh'!$C$11:$E$396,3,0)</f>
        <v>A3</v>
      </c>
      <c r="N294" s="9">
        <f>VLOOKUP(M294,Sheet1!$B$2:$C$12,2,TRUE)</f>
        <v>8</v>
      </c>
      <c r="O294" s="1" t="str">
        <f>VLOOKUP($E294,'[4]Gui chi Quynh'!$C$11:$E$396,3,0)</f>
        <v>A2</v>
      </c>
      <c r="P294" s="9">
        <f>VLOOKUP(O294,Sheet1!$B$2:$C$12,2,TRUE)</f>
        <v>9</v>
      </c>
      <c r="Q294" s="1" t="str">
        <f>VLOOKUP($E294,'[5]Gui chi Quynh'!$C$11:$E$394,3,0)</f>
        <v>A3</v>
      </c>
      <c r="R294" s="9">
        <f>VLOOKUP(Q294,Sheet1!$B$2:$C$12,2,TRUE)</f>
        <v>8</v>
      </c>
      <c r="S294" s="1" t="str">
        <f>VLOOKUP($E294,'[6]Gui chi Quynh'!$C$11:$E$393,3,0)</f>
        <v>A2</v>
      </c>
      <c r="T294" s="9">
        <f>VLOOKUP(S294,Sheet1!$B$2:$C$12,2,TRUE)</f>
        <v>9</v>
      </c>
      <c r="U294" s="1" t="str">
        <f>VLOOKUP($E294,'[7]Gui chi Quynh'!$C$11:$E$392,3,0)</f>
        <v>A2</v>
      </c>
      <c r="V294" s="9">
        <f>VLOOKUP(U294,Sheet1!$B$2:$C$12,2,TRUE)</f>
        <v>9</v>
      </c>
      <c r="W294" s="1" t="str">
        <f>VLOOKUP($E294,'[8]Gui chi Quynh'!$C$11:$F$391,3,0)</f>
        <v>A2</v>
      </c>
      <c r="X294" s="9">
        <f>VLOOKUP(W294,Sheet1!$B$2:$C$12,2,TRUE)</f>
        <v>9</v>
      </c>
      <c r="Y294" s="1" t="str">
        <f>VLOOKUP($E294,'[9]Gui chi Quynh'!$C$11:$E$390,3,0)</f>
        <v>A2</v>
      </c>
      <c r="Z294" s="9">
        <f>VLOOKUP(Y294,Sheet1!$B$2:$C$12,2,TRUE)</f>
        <v>9</v>
      </c>
      <c r="AA294" s="1" t="str">
        <f>VLOOKUP($E294,'[10]Gui chi Quynh'!$C$11:$E$391,3,0)</f>
        <v>A1</v>
      </c>
      <c r="AB294" s="9">
        <f>VLOOKUP(AA294,Sheet1!$B$2:$C$12,2,TRUE)</f>
        <v>10</v>
      </c>
      <c r="AC294" s="241" t="str">
        <f>VLOOKUP(E294,Sheet2!$E$9:$AE$343,24,0)</f>
        <v>A1</v>
      </c>
      <c r="AD294" s="117">
        <f>VLOOKUP(AC294,Sheet1!$B$2:$C$12,2,TRUE)</f>
        <v>10</v>
      </c>
      <c r="AE294" s="241" t="str">
        <f>VLOOKUP(E294,Sheet2!$E$9:$AE$343,26,0)</f>
        <v>A1</v>
      </c>
      <c r="AF294" s="9">
        <f>VLOOKUP(AE294,Sheet1!$B$2:$C$12,2,TRUE)</f>
        <v>10</v>
      </c>
      <c r="AG294" s="169">
        <f t="shared" si="18"/>
        <v>9.0833333333333339</v>
      </c>
      <c r="AH294" s="241" t="str">
        <f>VLOOKUP(E294,'CAC DV GUI'!$C$5:$AF$401,27,0)</f>
        <v>Tốt</v>
      </c>
      <c r="AI294" s="241" t="str">
        <f>VLOOKUP(E294,'CAC DV GUI'!$C$5:$AF$401,28,0)</f>
        <v>Tốt</v>
      </c>
      <c r="AJ294" s="241">
        <f>VLOOKUP(E294,'CAC DV GUI'!$C$5:$AF$401,29,0)</f>
        <v>0</v>
      </c>
      <c r="AK294" s="117"/>
      <c r="AL294" s="117"/>
      <c r="AM294" s="117" t="str">
        <f t="shared" si="21"/>
        <v>Tốt</v>
      </c>
      <c r="AN294" s="117"/>
      <c r="AO294" s="557"/>
    </row>
    <row r="295" spans="1:41" s="2" customFormat="1" ht="24.95" customHeight="1" x14ac:dyDescent="0.25">
      <c r="A295" s="41">
        <f>IF(E295="","",SUBTOTAL(3,$E$8:E295))</f>
        <v>288</v>
      </c>
      <c r="B295" s="41">
        <f>COUNTIF($F$8:F295,F295)</f>
        <v>1</v>
      </c>
      <c r="C295" s="43" t="s">
        <v>649</v>
      </c>
      <c r="D295" s="20" t="s">
        <v>628</v>
      </c>
      <c r="E295" s="41" t="s">
        <v>630</v>
      </c>
      <c r="F295" s="651" t="s">
        <v>1018</v>
      </c>
      <c r="G295" s="652" t="s">
        <v>1013</v>
      </c>
      <c r="H295" s="58" t="s">
        <v>643</v>
      </c>
      <c r="I295" s="1" t="str">
        <f>VLOOKUP($E295,'[1]Gui chi Quynh'!$C$11:$E$397,3,0)</f>
        <v>A1</v>
      </c>
      <c r="J295" s="9">
        <f>VLOOKUP(I295,Sheet1!$B$2:$C$12,2,TRUE)</f>
        <v>10</v>
      </c>
      <c r="K295" s="1" t="str">
        <f>VLOOKUP($E295,'[2]Gui chi Quynh'!$C$11:$E$397,3,0)</f>
        <v>A1</v>
      </c>
      <c r="L295" s="9">
        <f>VLOOKUP(K295,Sheet1!$B$2:$C$12,2,TRUE)</f>
        <v>10</v>
      </c>
      <c r="M295" s="1" t="str">
        <f>VLOOKUP($E295,'[3]Gui chi Quynh'!$C$11:$E$396,3,0)</f>
        <v>A1</v>
      </c>
      <c r="N295" s="9">
        <f>VLOOKUP(M295,Sheet1!$B$2:$C$12,2,TRUE)</f>
        <v>10</v>
      </c>
      <c r="O295" s="1" t="str">
        <f>VLOOKUP($E295,'[4]Gui chi Quynh'!$C$11:$E$396,3,0)</f>
        <v>A1</v>
      </c>
      <c r="P295" s="9">
        <f>VLOOKUP(O295,Sheet1!$B$2:$C$12,2,TRUE)</f>
        <v>10</v>
      </c>
      <c r="Q295" s="1" t="str">
        <f>VLOOKUP($E295,'[5]Gui chi Quynh'!$C$11:$E$394,3,0)</f>
        <v>A1</v>
      </c>
      <c r="R295" s="9">
        <f>VLOOKUP(Q295,Sheet1!$B$2:$C$12,2,TRUE)</f>
        <v>10</v>
      </c>
      <c r="S295" s="1" t="str">
        <f>VLOOKUP($E295,'[6]Gui chi Quynh'!$C$11:$E$393,3,0)</f>
        <v>A1</v>
      </c>
      <c r="T295" s="9">
        <f>VLOOKUP(S295,Sheet1!$B$2:$C$12,2,TRUE)</f>
        <v>10</v>
      </c>
      <c r="U295" s="1" t="str">
        <f>VLOOKUP($E295,'[7]Gui chi Quynh'!$C$11:$E$392,3,0)</f>
        <v>A1</v>
      </c>
      <c r="V295" s="9">
        <f>VLOOKUP(U295,Sheet1!$B$2:$C$12,2,TRUE)</f>
        <v>10</v>
      </c>
      <c r="W295" s="1" t="str">
        <f>VLOOKUP($E295,'[8]Gui chi Quynh'!$C$11:$F$391,3,0)</f>
        <v>A1</v>
      </c>
      <c r="X295" s="9">
        <f>VLOOKUP(W295,Sheet1!$B$2:$C$12,2,TRUE)</f>
        <v>10</v>
      </c>
      <c r="Y295" s="1" t="str">
        <f>VLOOKUP($E295,'[9]Gui chi Quynh'!$C$11:$E$390,3,0)</f>
        <v>A1</v>
      </c>
      <c r="Z295" s="9">
        <f>VLOOKUP(Y295,Sheet1!$B$2:$C$12,2,TRUE)</f>
        <v>10</v>
      </c>
      <c r="AA295" s="1" t="str">
        <f>VLOOKUP($E295,'[10]Gui chi Quynh'!$C$11:$E$391,3,0)</f>
        <v>A1</v>
      </c>
      <c r="AB295" s="9">
        <f>VLOOKUP(AA295,Sheet1!$B$2:$C$12,2,TRUE)</f>
        <v>10</v>
      </c>
      <c r="AC295" s="241" t="str">
        <f>VLOOKUP(E295,Sheet2!$E$9:$AE$343,24,0)</f>
        <v>A1</v>
      </c>
      <c r="AD295" s="117">
        <f>VLOOKUP(AC295,Sheet1!$B$2:$C$12,2,TRUE)</f>
        <v>10</v>
      </c>
      <c r="AE295" s="241" t="str">
        <f>VLOOKUP(E295,Sheet2!$E$9:$AE$343,26,0)</f>
        <v>A1</v>
      </c>
      <c r="AF295" s="9">
        <f>VLOOKUP(AE295,Sheet1!$B$2:$C$12,2,TRUE)</f>
        <v>10</v>
      </c>
      <c r="AG295" s="169">
        <f t="shared" si="18"/>
        <v>10</v>
      </c>
      <c r="AH295" s="241" t="str">
        <f>VLOOKUP(E295,'CAC DV GUI'!$C$5:$AF$401,27,0)</f>
        <v>Xuất sắc</v>
      </c>
      <c r="AI295" s="241" t="str">
        <f>VLOOKUP(E295,'CAC DV GUI'!$C$5:$AF$401,28,0)</f>
        <v>Xuất sắc</v>
      </c>
      <c r="AJ295" s="241">
        <f>VLOOKUP(E295,'CAC DV GUI'!$C$5:$AF$401,29,0)</f>
        <v>0</v>
      </c>
      <c r="AK295" s="117" t="s">
        <v>833</v>
      </c>
      <c r="AL295" s="117"/>
      <c r="AM295" s="117" t="s">
        <v>807</v>
      </c>
      <c r="AN295" s="117"/>
      <c r="AO295" s="556"/>
    </row>
    <row r="296" spans="1:41" s="2" customFormat="1" ht="24.95" customHeight="1" x14ac:dyDescent="0.25">
      <c r="A296" s="41">
        <f>IF(E296="","",SUBTOTAL(3,$E$8:E296))</f>
        <v>289</v>
      </c>
      <c r="B296" s="41">
        <f>COUNTIF($F$8:F296,F296)</f>
        <v>2</v>
      </c>
      <c r="C296" s="43" t="s">
        <v>648</v>
      </c>
      <c r="D296" s="29" t="s">
        <v>170</v>
      </c>
      <c r="E296" s="41" t="s">
        <v>567</v>
      </c>
      <c r="F296" s="653" t="s">
        <v>1018</v>
      </c>
      <c r="G296" s="55" t="s">
        <v>1014</v>
      </c>
      <c r="H296" s="13" t="s">
        <v>643</v>
      </c>
      <c r="I296" s="1" t="str">
        <f>VLOOKUP($E296,'[1]Gui chi Quynh'!$C$11:$E$397,3,0)</f>
        <v>A1</v>
      </c>
      <c r="J296" s="9">
        <f>VLOOKUP(I296,Sheet1!$B$2:$C$12,2,TRUE)</f>
        <v>10</v>
      </c>
      <c r="K296" s="1" t="s">
        <v>304</v>
      </c>
      <c r="L296" s="9">
        <f>VLOOKUP(K296,Sheet1!$B$2:$C$12,2,TRUE)</f>
        <v>7</v>
      </c>
      <c r="M296" s="1" t="str">
        <f>VLOOKUP($E296,'[3]Gui chi Quynh'!$C$11:$E$396,3,0)</f>
        <v>A1</v>
      </c>
      <c r="N296" s="9">
        <f>VLOOKUP(M296,Sheet1!$B$2:$C$12,2,TRUE)</f>
        <v>10</v>
      </c>
      <c r="O296" s="1" t="str">
        <f>VLOOKUP($E296,'[4]Gui chi Quynh'!$C$11:$E$396,3,0)</f>
        <v>A2</v>
      </c>
      <c r="P296" s="9">
        <f>VLOOKUP(O296,Sheet1!$B$2:$C$12,2,TRUE)</f>
        <v>9</v>
      </c>
      <c r="Q296" s="1" t="str">
        <f>VLOOKUP($E296,'[5]Gui chi Quynh'!$C$11:$E$394,3,0)</f>
        <v>A4</v>
      </c>
      <c r="R296" s="9">
        <f>VLOOKUP(Q296,Sheet1!$B$2:$C$12,2,TRUE)</f>
        <v>7</v>
      </c>
      <c r="S296" s="1" t="str">
        <f>VLOOKUP($E296,'[6]Gui chi Quynh'!$C$11:$E$393,3,0)</f>
        <v>A2</v>
      </c>
      <c r="T296" s="9">
        <f>VLOOKUP(S296,Sheet1!$B$2:$C$12,2,TRUE)</f>
        <v>9</v>
      </c>
      <c r="U296" s="1" t="str">
        <f>VLOOKUP($E296,'[7]Gui chi Quynh'!$C$11:$E$392,3,0)</f>
        <v>A1</v>
      </c>
      <c r="V296" s="9">
        <f>VLOOKUP(U296,Sheet1!$B$2:$C$12,2,TRUE)</f>
        <v>10</v>
      </c>
      <c r="W296" s="1" t="str">
        <f>VLOOKUP($E296,'[8]Gui chi Quynh'!$C$11:$F$391,3,0)</f>
        <v>A3</v>
      </c>
      <c r="X296" s="9">
        <f>VLOOKUP(W296,Sheet1!$B$2:$C$12,2,TRUE)</f>
        <v>8</v>
      </c>
      <c r="Y296" s="1" t="str">
        <f>VLOOKUP($E296,'[9]Gui chi Quynh'!$C$11:$E$390,3,0)</f>
        <v>A2</v>
      </c>
      <c r="Z296" s="9">
        <f>VLOOKUP(Y296,Sheet1!$B$2:$C$12,2,TRUE)</f>
        <v>9</v>
      </c>
      <c r="AA296" s="1" t="str">
        <f>VLOOKUP($E296,'[10]Gui chi Quynh'!$C$11:$E$391,3,0)</f>
        <v>A1</v>
      </c>
      <c r="AB296" s="9">
        <f>VLOOKUP(AA296,Sheet1!$B$2:$C$12,2,TRUE)</f>
        <v>10</v>
      </c>
      <c r="AC296" s="241" t="str">
        <f>VLOOKUP(E296,Sheet2!$E$9:$AE$343,24,0)</f>
        <v>A1</v>
      </c>
      <c r="AD296" s="117">
        <f>VLOOKUP(AC296,Sheet1!$B$2:$C$12,2,TRUE)</f>
        <v>10</v>
      </c>
      <c r="AE296" s="241" t="str">
        <f>VLOOKUP(E296,Sheet2!$E$9:$AE$343,26,0)</f>
        <v>A1</v>
      </c>
      <c r="AF296" s="9">
        <f>VLOOKUP(AE296,Sheet1!$B$2:$C$12,2,TRUE)</f>
        <v>10</v>
      </c>
      <c r="AG296" s="169">
        <f t="shared" si="18"/>
        <v>9.0833333333333339</v>
      </c>
      <c r="AH296" s="241" t="str">
        <f>VLOOKUP(E296,'CAC DV GUI'!$C$5:$AF$401,27,0)</f>
        <v>Xuất sắc</v>
      </c>
      <c r="AI296" s="241" t="str">
        <f>VLOOKUP(E296,'CAC DV GUI'!$C$5:$AF$401,28,0)</f>
        <v>Xuất sắc</v>
      </c>
      <c r="AJ296" s="241">
        <f>VLOOKUP(E296,'CAC DV GUI'!$C$5:$AF$401,29,0)</f>
        <v>0</v>
      </c>
      <c r="AK296" s="117"/>
      <c r="AL296" s="117"/>
      <c r="AM296" s="117" t="str">
        <f t="shared" ref="AM296:AM300" si="22">AI296</f>
        <v>Xuất sắc</v>
      </c>
      <c r="AN296" s="117"/>
      <c r="AO296" s="556"/>
    </row>
    <row r="297" spans="1:41" s="2" customFormat="1" ht="151.5" customHeight="1" x14ac:dyDescent="0.25">
      <c r="A297" s="41">
        <f>IF(E297="","",SUBTOTAL(3,$E$8:E297))</f>
        <v>290</v>
      </c>
      <c r="B297" s="41">
        <f>COUNTIF($F$8:F297,F297)</f>
        <v>3</v>
      </c>
      <c r="C297" s="43" t="s">
        <v>648</v>
      </c>
      <c r="D297" s="50" t="s">
        <v>223</v>
      </c>
      <c r="E297" s="32" t="s">
        <v>551</v>
      </c>
      <c r="F297" s="653" t="s">
        <v>1018</v>
      </c>
      <c r="G297" s="55" t="s">
        <v>1014</v>
      </c>
      <c r="H297" s="13" t="s">
        <v>643</v>
      </c>
      <c r="I297" s="1" t="str">
        <f>VLOOKUP($E297,'[1]Gui chi Quynh'!$C$11:$E$397,3,0)</f>
        <v>A2</v>
      </c>
      <c r="J297" s="9">
        <f>VLOOKUP(I297,Sheet1!$B$2:$C$12,2,TRUE)</f>
        <v>9</v>
      </c>
      <c r="K297" s="1" t="s">
        <v>304</v>
      </c>
      <c r="L297" s="9">
        <f>VLOOKUP(K297,Sheet1!$B$2:$C$12,2,TRUE)</f>
        <v>7</v>
      </c>
      <c r="M297" s="1" t="str">
        <f>VLOOKUP($E297,'[3]Gui chi Quynh'!$C$11:$E$396,3,0)</f>
        <v>A1</v>
      </c>
      <c r="N297" s="9">
        <f>VLOOKUP(M297,Sheet1!$B$2:$C$12,2,TRUE)</f>
        <v>10</v>
      </c>
      <c r="O297" s="1" t="str">
        <f>VLOOKUP($E297,'[4]Gui chi Quynh'!$C$11:$E$396,3,0)</f>
        <v>A4</v>
      </c>
      <c r="P297" s="9">
        <f>VLOOKUP(O297,Sheet1!$B$2:$C$12,2,TRUE)</f>
        <v>7</v>
      </c>
      <c r="Q297" s="1" t="str">
        <f>VLOOKUP($E297,'[5]Gui chi Quynh'!$C$11:$E$394,3,0)</f>
        <v>A3</v>
      </c>
      <c r="R297" s="9">
        <f>VLOOKUP(Q297,Sheet1!$B$2:$C$12,2,TRUE)</f>
        <v>8</v>
      </c>
      <c r="S297" s="1" t="str">
        <f>VLOOKUP($E297,'[6]Gui chi Quynh'!$C$11:$E$393,3,0)</f>
        <v>A3</v>
      </c>
      <c r="T297" s="9">
        <f>VLOOKUP(S297,Sheet1!$B$2:$C$12,2,TRUE)</f>
        <v>8</v>
      </c>
      <c r="U297" s="1" t="str">
        <f>VLOOKUP($E297,'[7]Gui chi Quynh'!$C$11:$E$392,3,0)</f>
        <v>A2</v>
      </c>
      <c r="V297" s="9">
        <f>VLOOKUP(U297,Sheet1!$B$2:$C$12,2,TRUE)</f>
        <v>9</v>
      </c>
      <c r="W297" s="1" t="str">
        <f>VLOOKUP($E297,'[8]Gui chi Quynh'!$C$11:$F$391,3,0)</f>
        <v>A4</v>
      </c>
      <c r="X297" s="9">
        <f>VLOOKUP(W297,Sheet1!$B$2:$C$12,2,TRUE)</f>
        <v>7</v>
      </c>
      <c r="Y297" s="1" t="str">
        <f>VLOOKUP($E297,'[9]Gui chi Quynh'!$C$11:$E$390,3,0)</f>
        <v>A3</v>
      </c>
      <c r="Z297" s="9">
        <f>VLOOKUP(Y297,Sheet1!$B$2:$C$12,2,TRUE)</f>
        <v>8</v>
      </c>
      <c r="AA297" s="1" t="str">
        <f>VLOOKUP($E297,'[10]Gui chi Quynh'!$C$11:$E$391,3,0)</f>
        <v>A1</v>
      </c>
      <c r="AB297" s="9">
        <f>VLOOKUP(AA297,Sheet1!$B$2:$C$12,2,TRUE)</f>
        <v>10</v>
      </c>
      <c r="AC297" s="241" t="str">
        <f>VLOOKUP(E297,Sheet2!$E$9:$AE$343,24,0)</f>
        <v>A3</v>
      </c>
      <c r="AD297" s="117">
        <f>VLOOKUP(AC297,Sheet1!$B$2:$C$12,2,TRUE)</f>
        <v>8</v>
      </c>
      <c r="AE297" s="241" t="str">
        <f>VLOOKUP(E297,Sheet2!$E$9:$AE$343,26,0)</f>
        <v>A1</v>
      </c>
      <c r="AF297" s="9">
        <f>VLOOKUP(AE297,Sheet1!$B$2:$C$12,2,TRUE)</f>
        <v>10</v>
      </c>
      <c r="AG297" s="169">
        <f t="shared" si="18"/>
        <v>8.4166666666666661</v>
      </c>
      <c r="AH297" s="241" t="str">
        <f>VLOOKUP(E297,'CAC DV GUI'!$C$5:$AF$401,27,0)</f>
        <v>Xuất sắc</v>
      </c>
      <c r="AI297" s="30" t="s">
        <v>807</v>
      </c>
      <c r="AJ297" s="197" t="str">
        <f>VLOOKUP(E297,'CAC DV GUI'!$C$5:$AF$401,29,0)</f>
        <v xml:space="preserve"> Ưu tiên 2: GV tích cực tham gia tuyển sinh và phong trào của Công đoàn và Trường phát động.
 Thực hiện xuất sắc nhiệm vụ của Khoa và Nhà trường phân công trên vai trò là Trưởng bộ môn.
 Hướng dẫn sinh viên thi Startup Kite 2025 và sinh viên kiến tập, tham quan doanh nghiệp.
</v>
      </c>
      <c r="AK297" s="117"/>
      <c r="AL297" s="117"/>
      <c r="AM297" s="117" t="str">
        <f t="shared" si="22"/>
        <v>Tốt</v>
      </c>
      <c r="AN297" s="117"/>
      <c r="AO297" s="241" t="s">
        <v>1047</v>
      </c>
    </row>
    <row r="298" spans="1:41" s="2" customFormat="1" ht="66.75" customHeight="1" x14ac:dyDescent="0.25">
      <c r="A298" s="41">
        <f>IF(E298="","",SUBTOTAL(3,$E$8:E298))</f>
        <v>291</v>
      </c>
      <c r="B298" s="41">
        <f>COUNTIF($F$8:F298,F298)</f>
        <v>4</v>
      </c>
      <c r="C298" s="43" t="s">
        <v>648</v>
      </c>
      <c r="D298" s="29" t="s">
        <v>292</v>
      </c>
      <c r="E298" s="41" t="s">
        <v>576</v>
      </c>
      <c r="F298" s="653" t="s">
        <v>1018</v>
      </c>
      <c r="G298" s="55" t="s">
        <v>1014</v>
      </c>
      <c r="H298" s="13" t="s">
        <v>643</v>
      </c>
      <c r="I298" s="1" t="str">
        <f>VLOOKUP($E298,'[1]Gui chi Quynh'!$C$11:$E$397,3,0)</f>
        <v>A3</v>
      </c>
      <c r="J298" s="9">
        <f>VLOOKUP(I298,Sheet1!$B$2:$C$12,2,TRUE)</f>
        <v>8</v>
      </c>
      <c r="K298" s="1" t="s">
        <v>304</v>
      </c>
      <c r="L298" s="9">
        <f>VLOOKUP(K298,Sheet1!$B$2:$C$12,2,TRUE)</f>
        <v>7</v>
      </c>
      <c r="M298" s="1" t="str">
        <f>VLOOKUP($E298,'[3]Gui chi Quynh'!$C$11:$E$396,3,0)</f>
        <v>A3</v>
      </c>
      <c r="N298" s="9">
        <f>VLOOKUP(M298,Sheet1!$B$2:$C$12,2,TRUE)</f>
        <v>8</v>
      </c>
      <c r="O298" s="1" t="str">
        <f>VLOOKUP($E298,'[4]Gui chi Quynh'!$C$11:$E$396,3,0)</f>
        <v>A4</v>
      </c>
      <c r="P298" s="9">
        <f>VLOOKUP(O298,Sheet1!$B$2:$C$12,2,TRUE)</f>
        <v>7</v>
      </c>
      <c r="Q298" s="1" t="str">
        <f>VLOOKUP($E298,'[5]Gui chi Quynh'!$C$11:$E$394,3,0)</f>
        <v>A4</v>
      </c>
      <c r="R298" s="9">
        <f>VLOOKUP(Q298,Sheet1!$B$2:$C$12,2,TRUE)</f>
        <v>7</v>
      </c>
      <c r="S298" s="1" t="str">
        <f>VLOOKUP($E298,'[6]Gui chi Quynh'!$C$11:$E$393,3,0)</f>
        <v>A3</v>
      </c>
      <c r="T298" s="9">
        <f>VLOOKUP(S298,Sheet1!$B$2:$C$12,2,TRUE)</f>
        <v>8</v>
      </c>
      <c r="U298" s="1" t="str">
        <f>VLOOKUP($E298,'[7]Gui chi Quynh'!$C$11:$E$392,3,0)</f>
        <v>A3</v>
      </c>
      <c r="V298" s="9">
        <f>VLOOKUP(U298,Sheet1!$B$2:$C$12,2,TRUE)</f>
        <v>8</v>
      </c>
      <c r="W298" s="1" t="str">
        <f>VLOOKUP($E298,'[8]Gui chi Quynh'!$C$11:$F$391,3,0)</f>
        <v>A4</v>
      </c>
      <c r="X298" s="9">
        <f>VLOOKUP(W298,Sheet1!$B$2:$C$12,2,TRUE)</f>
        <v>7</v>
      </c>
      <c r="Y298" s="1" t="str">
        <f>VLOOKUP($E298,'[9]Gui chi Quynh'!$C$11:$E$390,3,0)</f>
        <v>A DN</v>
      </c>
      <c r="Z298" s="9"/>
      <c r="AA298" s="1" t="str">
        <f>VLOOKUP($E298,'[10]Gui chi Quynh'!$C$11:$E$391,3,0)</f>
        <v>A DN</v>
      </c>
      <c r="AB298" s="9"/>
      <c r="AC298" s="241" t="str">
        <f>VLOOKUP(E298,Sheet2!$E$9:$AE$343,24,0)</f>
        <v>A DN</v>
      </c>
      <c r="AD298" s="117"/>
      <c r="AE298" s="241" t="str">
        <f>VLOOKUP(E298,Sheet2!$E$9:$AE$343,26,0)</f>
        <v>A DN</v>
      </c>
      <c r="AF298" s="9"/>
      <c r="AG298" s="169">
        <f>(J298+L298+N298+P298+R298+T298+V298+X298+Z298+AB298+AD298+AF298)/9</f>
        <v>6.666666666666667</v>
      </c>
      <c r="AH298" s="241" t="str">
        <f>VLOOKUP(E298,'CAC DV GUI'!$C$5:$AF$401,27,0)</f>
        <v>Tốt</v>
      </c>
      <c r="AI298" s="241" t="str">
        <f>VLOOKUP(E298,'CAC DV GUI'!$C$5:$AF$401,28,0)</f>
        <v>Tốt</v>
      </c>
      <c r="AJ298" s="241">
        <f>VLOOKUP(E298,'CAC DV GUI'!$C$5:$AF$401,29,0)</f>
        <v>0</v>
      </c>
      <c r="AK298" s="117"/>
      <c r="AL298" s="117"/>
      <c r="AM298" s="117" t="str">
        <f t="shared" si="22"/>
        <v>Tốt</v>
      </c>
      <c r="AN298" s="117"/>
      <c r="AO298" s="554" t="s">
        <v>943</v>
      </c>
    </row>
    <row r="299" spans="1:41" s="2" customFormat="1" ht="24.95" customHeight="1" x14ac:dyDescent="0.25">
      <c r="A299" s="41">
        <f>IF(E299="","",SUBTOTAL(3,$E$8:E299))</f>
        <v>292</v>
      </c>
      <c r="B299" s="41">
        <f>COUNTIF($F$8:F299,F299)</f>
        <v>5</v>
      </c>
      <c r="C299" s="43" t="s">
        <v>648</v>
      </c>
      <c r="D299" s="29" t="s">
        <v>169</v>
      </c>
      <c r="E299" s="41" t="s">
        <v>572</v>
      </c>
      <c r="F299" s="653" t="s">
        <v>1018</v>
      </c>
      <c r="G299" s="55" t="s">
        <v>1014</v>
      </c>
      <c r="H299" s="13" t="s">
        <v>643</v>
      </c>
      <c r="I299" s="1" t="str">
        <f>VLOOKUP($E299,'[1]Gui chi Quynh'!$C$11:$E$397,3,0)</f>
        <v>A3</v>
      </c>
      <c r="J299" s="9">
        <f>VLOOKUP(I299,Sheet1!$B$2:$C$12,2,TRUE)</f>
        <v>8</v>
      </c>
      <c r="K299" s="1" t="s">
        <v>304</v>
      </c>
      <c r="L299" s="9">
        <f>VLOOKUP(K299,Sheet1!$B$2:$C$12,2,TRUE)</f>
        <v>7</v>
      </c>
      <c r="M299" s="1" t="str">
        <f>VLOOKUP($E299,'[3]Gui chi Quynh'!$C$11:$E$396,3,0)</f>
        <v>A4</v>
      </c>
      <c r="N299" s="9">
        <f>VLOOKUP(M299,Sheet1!$B$2:$C$12,2,TRUE)</f>
        <v>7</v>
      </c>
      <c r="O299" s="1" t="str">
        <f>VLOOKUP($E299,'[4]Gui chi Quynh'!$C$11:$E$396,3,0)</f>
        <v>A4</v>
      </c>
      <c r="P299" s="9">
        <f>VLOOKUP(O299,Sheet1!$B$2:$C$12,2,TRUE)</f>
        <v>7</v>
      </c>
      <c r="Q299" s="1" t="str">
        <f>VLOOKUP($E299,'[5]Gui chi Quynh'!$C$11:$E$394,3,0)</f>
        <v>A4</v>
      </c>
      <c r="R299" s="9">
        <f>VLOOKUP(Q299,Sheet1!$B$2:$C$12,2,TRUE)</f>
        <v>7</v>
      </c>
      <c r="S299" s="1" t="str">
        <f>VLOOKUP($E299,'[6]Gui chi Quynh'!$C$11:$E$393,3,0)</f>
        <v>A3</v>
      </c>
      <c r="T299" s="9">
        <f>VLOOKUP(S299,Sheet1!$B$2:$C$12,2,TRUE)</f>
        <v>8</v>
      </c>
      <c r="U299" s="1" t="str">
        <f>VLOOKUP($E299,'[7]Gui chi Quynh'!$C$11:$E$392,3,0)</f>
        <v>A1</v>
      </c>
      <c r="V299" s="9">
        <f>VLOOKUP(U299,Sheet1!$B$2:$C$12,2,TRUE)</f>
        <v>10</v>
      </c>
      <c r="W299" s="1" t="str">
        <f>VLOOKUP($E299,'[8]Gui chi Quynh'!$C$11:$F$391,3,0)</f>
        <v>A4</v>
      </c>
      <c r="X299" s="9">
        <f>VLOOKUP(W299,Sheet1!$B$2:$C$12,2,TRUE)</f>
        <v>7</v>
      </c>
      <c r="Y299" s="1" t="str">
        <f>VLOOKUP($E299,'[9]Gui chi Quynh'!$C$11:$E$390,3,0)</f>
        <v>A1</v>
      </c>
      <c r="Z299" s="9">
        <f>VLOOKUP(Y299,Sheet1!$B$2:$C$12,2,TRUE)</f>
        <v>10</v>
      </c>
      <c r="AA299" s="1" t="str">
        <f>VLOOKUP($E299,'[10]Gui chi Quynh'!$C$11:$E$391,3,0)</f>
        <v>A2</v>
      </c>
      <c r="AB299" s="9">
        <f>VLOOKUP(AA299,Sheet1!$B$2:$C$12,2,TRUE)</f>
        <v>9</v>
      </c>
      <c r="AC299" s="241" t="str">
        <f>VLOOKUP(E299,Sheet2!$E$9:$AE$343,24,0)</f>
        <v>A3</v>
      </c>
      <c r="AD299" s="117">
        <f>VLOOKUP(AC299,Sheet1!$B$2:$C$12,2,TRUE)</f>
        <v>8</v>
      </c>
      <c r="AE299" s="241" t="str">
        <f>VLOOKUP(E299,Sheet2!$E$9:$AE$343,26,0)</f>
        <v>A2</v>
      </c>
      <c r="AF299" s="9">
        <f>VLOOKUP(AE299,Sheet1!$B$2:$C$12,2,TRUE)</f>
        <v>9</v>
      </c>
      <c r="AG299" s="169">
        <f t="shared" si="18"/>
        <v>8.0833333333333339</v>
      </c>
      <c r="AH299" s="241" t="str">
        <f>VLOOKUP(E299,'CAC DV GUI'!$C$5:$AF$401,27,0)</f>
        <v>Xuất sắc</v>
      </c>
      <c r="AI299" s="241" t="str">
        <f>VLOOKUP(E299,'CAC DV GUI'!$C$5:$AF$401,28,0)</f>
        <v>Tốt</v>
      </c>
      <c r="AJ299" s="241">
        <f>VLOOKUP(E299,'CAC DV GUI'!$C$5:$AF$401,29,0)</f>
        <v>0</v>
      </c>
      <c r="AK299" s="117"/>
      <c r="AL299" s="117"/>
      <c r="AM299" s="117" t="str">
        <f t="shared" si="22"/>
        <v>Tốt</v>
      </c>
      <c r="AN299" s="117"/>
      <c r="AO299" s="556"/>
    </row>
    <row r="300" spans="1:41" s="72" customFormat="1" ht="42" customHeight="1" x14ac:dyDescent="0.25">
      <c r="A300" s="41">
        <f>IF(E300="","",SUBTOTAL(3,$E$8:E300))</f>
        <v>293</v>
      </c>
      <c r="B300" s="41">
        <f>COUNTIF($F$8:F300,F300)</f>
        <v>6</v>
      </c>
      <c r="C300" s="43" t="s">
        <v>648</v>
      </c>
      <c r="D300" s="85" t="s">
        <v>656</v>
      </c>
      <c r="E300" s="86" t="s">
        <v>657</v>
      </c>
      <c r="F300" s="653" t="s">
        <v>1018</v>
      </c>
      <c r="G300" s="55" t="s">
        <v>1014</v>
      </c>
      <c r="H300" s="13" t="s">
        <v>643</v>
      </c>
      <c r="I300" s="1" t="str">
        <f>VLOOKUP($E300,'[1]Gui chi Quynh'!$C$11:$E$397,3,0)</f>
        <v>A2</v>
      </c>
      <c r="J300" s="9">
        <f>VLOOKUP(I300,Sheet1!$B$2:$C$12,2,TRUE)</f>
        <v>9</v>
      </c>
      <c r="K300" s="1" t="s">
        <v>304</v>
      </c>
      <c r="L300" s="9">
        <f>VLOOKUP(K300,Sheet1!$B$2:$C$12,2,TRUE)</f>
        <v>7</v>
      </c>
      <c r="M300" s="1" t="str">
        <f>VLOOKUP($E300,'[3]Gui chi Quynh'!$C$11:$E$396,3,0)</f>
        <v>A2</v>
      </c>
      <c r="N300" s="9">
        <f>VLOOKUP(M300,Sheet1!$B$2:$C$12,2,TRUE)</f>
        <v>9</v>
      </c>
      <c r="O300" s="1" t="str">
        <f>VLOOKUP($E300,'[4]Gui chi Quynh'!$C$11:$E$396,3,0)</f>
        <v>A3</v>
      </c>
      <c r="P300" s="9">
        <f>VLOOKUP(O300,Sheet1!$B$2:$C$12,2,TRUE)</f>
        <v>8</v>
      </c>
      <c r="Q300" s="1" t="str">
        <f>VLOOKUP($E300,'[5]Gui chi Quynh'!$C$11:$E$394,3,0)</f>
        <v>A2</v>
      </c>
      <c r="R300" s="9">
        <f>VLOOKUP(Q300,Sheet1!$B$2:$C$12,2,TRUE)</f>
        <v>9</v>
      </c>
      <c r="S300" s="1" t="str">
        <f>VLOOKUP($E300,'[6]Gui chi Quynh'!$C$11:$E$393,3,0)</f>
        <v>A3</v>
      </c>
      <c r="T300" s="9">
        <f>VLOOKUP(S300,Sheet1!$B$2:$C$12,2,TRUE)</f>
        <v>8</v>
      </c>
      <c r="U300" s="1" t="str">
        <f>VLOOKUP($E300,'[7]Gui chi Quynh'!$C$11:$E$392,3,0)</f>
        <v>A1</v>
      </c>
      <c r="V300" s="9">
        <f>VLOOKUP(U300,Sheet1!$B$2:$C$12,2,TRUE)</f>
        <v>10</v>
      </c>
      <c r="W300" s="1" t="str">
        <f>VLOOKUP($E300,'[8]Gui chi Quynh'!$C$11:$F$391,3,0)</f>
        <v>A4</v>
      </c>
      <c r="X300" s="9">
        <f>VLOOKUP(W300,Sheet1!$B$2:$C$12,2,TRUE)</f>
        <v>7</v>
      </c>
      <c r="Y300" s="1" t="str">
        <f>VLOOKUP($E300,'[9]Gui chi Quynh'!$C$11:$E$390,3,0)</f>
        <v>A3</v>
      </c>
      <c r="Z300" s="9">
        <f>VLOOKUP(Y300,Sheet1!$B$2:$C$12,2,TRUE)</f>
        <v>8</v>
      </c>
      <c r="AA300" s="1" t="str">
        <f>VLOOKUP($E300,'[10]Gui chi Quynh'!$C$11:$E$391,3,0)</f>
        <v>A2</v>
      </c>
      <c r="AB300" s="9">
        <f>VLOOKUP(AA300,Sheet1!$B$2:$C$12,2,TRUE)</f>
        <v>9</v>
      </c>
      <c r="AC300" s="241" t="str">
        <f>VLOOKUP(E300,Sheet2!$E$9:$AE$343,24,0)</f>
        <v>A2</v>
      </c>
      <c r="AD300" s="117">
        <f>VLOOKUP(AC300,Sheet1!$B$2:$C$12,2,TRUE)</f>
        <v>9</v>
      </c>
      <c r="AE300" s="241" t="str">
        <f>VLOOKUP(E300,Sheet2!$E$9:$AE$343,26,0)</f>
        <v>A1</v>
      </c>
      <c r="AF300" s="9">
        <f>VLOOKUP(AE300,Sheet1!$B$2:$C$12,2,TRUE)</f>
        <v>10</v>
      </c>
      <c r="AG300" s="169">
        <f t="shared" si="18"/>
        <v>8.5833333333333339</v>
      </c>
      <c r="AH300" s="241" t="str">
        <f>VLOOKUP(E300,'CAC DV GUI'!$C$5:$AF$401,27,0)</f>
        <v>Xuất sắc</v>
      </c>
      <c r="AI300" s="30" t="s">
        <v>807</v>
      </c>
      <c r="AJ300" s="241" t="str">
        <f>VLOOKUP(E300,'CAC DV GUI'!$C$5:$AF$401,29,0)</f>
        <v xml:space="preserve"> Ưu tiên 1: GV tích cực tham gia tuyển sinh và phong trào của Công đoàn và Trường phát động.
 Thực hiện xuất sắc nhiệm vụ của Khoa và Nhà trường phân công trên vai trò là Giảng viên.
 Hướng dẫn sinh viên thi Kỹ năng nghề và Thao giảng cấp Khoa và cấp Trường 2025
Hướng dẫn sinh viên kiến tập, tham quan doanh nghiệp.
</v>
      </c>
      <c r="AK300" s="117"/>
      <c r="AL300" s="117"/>
      <c r="AM300" s="117" t="str">
        <f t="shared" si="22"/>
        <v>Tốt</v>
      </c>
      <c r="AN300" s="117"/>
      <c r="AO300" s="241" t="s">
        <v>1046</v>
      </c>
    </row>
    <row r="301" spans="1:41" s="2" customFormat="1" ht="24.95" customHeight="1" x14ac:dyDescent="0.25">
      <c r="A301" s="41">
        <f>IF(E301="","",SUBTOTAL(3,$E$8:E301))</f>
        <v>294</v>
      </c>
      <c r="B301" s="41">
        <f>COUNTIF($F$8:F301,F301)</f>
        <v>1</v>
      </c>
      <c r="C301" s="43" t="s">
        <v>648</v>
      </c>
      <c r="D301" s="85" t="s">
        <v>249</v>
      </c>
      <c r="E301" s="43" t="s">
        <v>481</v>
      </c>
      <c r="F301" s="651" t="s">
        <v>1033</v>
      </c>
      <c r="G301" s="652" t="s">
        <v>1013</v>
      </c>
      <c r="H301" s="56" t="s">
        <v>643</v>
      </c>
      <c r="I301" s="1" t="str">
        <f>VLOOKUP($E301,'[1]Gui chi Quynh'!$C$11:$E$397,3,0)</f>
        <v>A2</v>
      </c>
      <c r="J301" s="9">
        <f>VLOOKUP(I301,Sheet1!$B$2:$C$12,2,TRUE)</f>
        <v>9</v>
      </c>
      <c r="K301" s="1" t="str">
        <f>VLOOKUP($E301,'[2]Gui chi Quynh'!$C$11:$E$397,3,0)</f>
        <v>A1</v>
      </c>
      <c r="L301" s="9">
        <f>VLOOKUP(K301,Sheet1!$B$2:$C$12,2,TRUE)</f>
        <v>10</v>
      </c>
      <c r="M301" s="1" t="str">
        <f>VLOOKUP($E301,'[3]Gui chi Quynh'!$C$11:$E$396,3,0)</f>
        <v>A2</v>
      </c>
      <c r="N301" s="9">
        <f>VLOOKUP(M301,Sheet1!$B$2:$C$12,2,TRUE)</f>
        <v>9</v>
      </c>
      <c r="O301" s="1" t="str">
        <f>VLOOKUP($E301,'[4]Gui chi Quynh'!$C$11:$E$396,3,0)</f>
        <v>A1</v>
      </c>
      <c r="P301" s="9">
        <f>VLOOKUP(O301,Sheet1!$B$2:$C$12,2,TRUE)</f>
        <v>10</v>
      </c>
      <c r="Q301" s="1" t="str">
        <f>VLOOKUP($E301,'[5]Gui chi Quynh'!$C$11:$E$394,3,0)</f>
        <v>A1</v>
      </c>
      <c r="R301" s="9">
        <f>VLOOKUP(Q301,Sheet1!$B$2:$C$12,2,TRUE)</f>
        <v>10</v>
      </c>
      <c r="S301" s="1" t="str">
        <f>VLOOKUP($E301,'[6]Gui chi Quynh'!$C$11:$E$393,3,0)</f>
        <v>A1</v>
      </c>
      <c r="T301" s="9">
        <f>VLOOKUP(S301,Sheet1!$B$2:$C$12,2,TRUE)</f>
        <v>10</v>
      </c>
      <c r="U301" s="1" t="str">
        <f>VLOOKUP($E301,'[7]Gui chi Quynh'!$C$11:$E$392,3,0)</f>
        <v>A1</v>
      </c>
      <c r="V301" s="9">
        <f>VLOOKUP(U301,Sheet1!$B$2:$C$12,2,TRUE)</f>
        <v>10</v>
      </c>
      <c r="W301" s="1" t="str">
        <f>VLOOKUP($E301,'[8]Gui chi Quynh'!$C$11:$F$391,3,0)</f>
        <v>A1</v>
      </c>
      <c r="X301" s="9">
        <f>VLOOKUP(W301,Sheet1!$B$2:$C$12,2,TRUE)</f>
        <v>10</v>
      </c>
      <c r="Y301" s="1" t="str">
        <f>VLOOKUP($E301,'[9]Gui chi Quynh'!$C$11:$E$390,3,0)</f>
        <v>A2</v>
      </c>
      <c r="Z301" s="9">
        <f>VLOOKUP(Y301,Sheet1!$B$2:$C$12,2,TRUE)</f>
        <v>9</v>
      </c>
      <c r="AA301" s="1" t="str">
        <f>VLOOKUP($E301,'[10]Gui chi Quynh'!$C$11:$E$391,3,0)</f>
        <v>A2</v>
      </c>
      <c r="AB301" s="9">
        <f>VLOOKUP(AA301,Sheet1!$B$2:$C$12,2,TRUE)</f>
        <v>9</v>
      </c>
      <c r="AC301" s="241" t="str">
        <f>VLOOKUP(E301,Sheet2!$E$9:$AE$343,24,0)</f>
        <v>A2</v>
      </c>
      <c r="AD301" s="117">
        <f>VLOOKUP(AC301,Sheet1!$B$2:$C$12,2,TRUE)</f>
        <v>9</v>
      </c>
      <c r="AE301" s="241" t="str">
        <f>VLOOKUP(E301,Sheet2!$E$9:$AE$343,26,0)</f>
        <v>A2</v>
      </c>
      <c r="AF301" s="9">
        <f>VLOOKUP(AE301,Sheet1!$B$2:$C$12,2,TRUE)</f>
        <v>9</v>
      </c>
      <c r="AG301" s="169">
        <f t="shared" si="18"/>
        <v>9.5</v>
      </c>
      <c r="AH301" s="241" t="str">
        <f>VLOOKUP(E301,'CAC DV GUI'!$C$5:$AF$401,27,0)</f>
        <v>Xuất sắc</v>
      </c>
      <c r="AI301" s="241" t="str">
        <f>VLOOKUP(E301,'CAC DV GUI'!$C$5:$AF$401,28,0)</f>
        <v>Xuất sắc</v>
      </c>
      <c r="AJ301" s="241">
        <f>VLOOKUP(E301,'CAC DV GUI'!$C$5:$AF$401,29,0)</f>
        <v>0</v>
      </c>
      <c r="AK301" s="117" t="s">
        <v>833</v>
      </c>
      <c r="AL301" s="117"/>
      <c r="AM301" s="117" t="s">
        <v>807</v>
      </c>
      <c r="AN301" s="117"/>
      <c r="AO301" s="556"/>
    </row>
    <row r="302" spans="1:41" s="2" customFormat="1" ht="24.95" customHeight="1" x14ac:dyDescent="0.25">
      <c r="A302" s="41">
        <f>IF(E302="","",SUBTOTAL(3,$E$8:E302))</f>
        <v>295</v>
      </c>
      <c r="B302" s="41">
        <f>COUNTIF($F$8:F302,F302)</f>
        <v>2</v>
      </c>
      <c r="C302" s="43" t="s">
        <v>649</v>
      </c>
      <c r="D302" s="85" t="s">
        <v>173</v>
      </c>
      <c r="E302" s="32" t="s">
        <v>579</v>
      </c>
      <c r="F302" s="653" t="s">
        <v>1033</v>
      </c>
      <c r="G302" s="55" t="s">
        <v>1014</v>
      </c>
      <c r="H302" s="13" t="s">
        <v>643</v>
      </c>
      <c r="I302" s="1" t="str">
        <f>VLOOKUP($E302,'[1]Gui chi Quynh'!$C$11:$E$397,3,0)</f>
        <v>A4</v>
      </c>
      <c r="J302" s="9">
        <f>VLOOKUP(I302,Sheet1!$B$2:$C$12,2,TRUE)</f>
        <v>7</v>
      </c>
      <c r="K302" s="1" t="str">
        <f>VLOOKUP($E302,'[2]Gui chi Quynh'!$C$11:$E$397,3,0)</f>
        <v>A4</v>
      </c>
      <c r="L302" s="9">
        <f>VLOOKUP(K302,Sheet1!$B$2:$C$12,2,TRUE)</f>
        <v>7</v>
      </c>
      <c r="M302" s="1" t="str">
        <f>VLOOKUP($E302,'[3]Gui chi Quynh'!$C$11:$E$396,3,0)</f>
        <v>A4</v>
      </c>
      <c r="N302" s="9">
        <f>VLOOKUP(M302,Sheet1!$B$2:$C$12,2,TRUE)</f>
        <v>7</v>
      </c>
      <c r="O302" s="1" t="str">
        <f>VLOOKUP($E302,'[4]Gui chi Quynh'!$C$11:$E$396,3,0)</f>
        <v>A4</v>
      </c>
      <c r="P302" s="9">
        <f>VLOOKUP(O302,Sheet1!$B$2:$C$12,2,TRUE)</f>
        <v>7</v>
      </c>
      <c r="Q302" s="1" t="str">
        <f>VLOOKUP($E302,'[5]Gui chi Quynh'!$C$11:$E$394,3,0)</f>
        <v>A4</v>
      </c>
      <c r="R302" s="9">
        <f>VLOOKUP(Q302,Sheet1!$B$2:$C$12,2,TRUE)</f>
        <v>7</v>
      </c>
      <c r="S302" s="1" t="str">
        <f>VLOOKUP($E302,'[6]Gui chi Quynh'!$C$11:$E$393,3,0)</f>
        <v>A4</v>
      </c>
      <c r="T302" s="9">
        <f>VLOOKUP(S302,Sheet1!$B$2:$C$12,2,TRUE)</f>
        <v>7</v>
      </c>
      <c r="U302" s="1" t="str">
        <f>VLOOKUP($E302,'[7]Gui chi Quynh'!$C$11:$E$392,3,0)</f>
        <v>A4</v>
      </c>
      <c r="V302" s="9">
        <f>VLOOKUP(U302,Sheet1!$B$2:$C$12,2,TRUE)</f>
        <v>7</v>
      </c>
      <c r="W302" s="1" t="str">
        <f>VLOOKUP($E302,'[8]Gui chi Quynh'!$C$11:$F$391,3,0)</f>
        <v>A4</v>
      </c>
      <c r="X302" s="9">
        <f>VLOOKUP(W302,Sheet1!$B$2:$C$12,2,TRUE)</f>
        <v>7</v>
      </c>
      <c r="Y302" s="1" t="str">
        <f>VLOOKUP($E302,'[9]Gui chi Quynh'!$C$11:$E$390,3,0)</f>
        <v>A4</v>
      </c>
      <c r="Z302" s="9">
        <f>VLOOKUP(Y302,Sheet1!$B$2:$C$12,2,TRUE)</f>
        <v>7</v>
      </c>
      <c r="AA302" s="1" t="str">
        <f>VLOOKUP($E302,'[10]Gui chi Quynh'!$C$11:$E$391,3,0)</f>
        <v>A4</v>
      </c>
      <c r="AB302" s="9">
        <f>VLOOKUP(AA302,Sheet1!$B$2:$C$12,2,TRUE)</f>
        <v>7</v>
      </c>
      <c r="AC302" s="241" t="str">
        <f>VLOOKUP(E302,Sheet2!$E$9:$AE$343,24,0)</f>
        <v>A4</v>
      </c>
      <c r="AD302" s="117">
        <f>VLOOKUP(AC302,Sheet1!$B$2:$C$12,2,TRUE)</f>
        <v>7</v>
      </c>
      <c r="AE302" s="241" t="str">
        <f>VLOOKUP(E302,Sheet2!$E$9:$AE$343,26,0)</f>
        <v>A4</v>
      </c>
      <c r="AF302" s="9">
        <f>VLOOKUP(AE302,Sheet1!$B$2:$C$12,2,TRUE)</f>
        <v>7</v>
      </c>
      <c r="AG302" s="169">
        <f t="shared" si="18"/>
        <v>7</v>
      </c>
      <c r="AH302" s="241" t="str">
        <f>VLOOKUP(E302,'CAC DV GUI'!$C$5:$AF$401,27,0)</f>
        <v>Tốt</v>
      </c>
      <c r="AI302" s="241" t="str">
        <f>VLOOKUP(E302,'CAC DV GUI'!$C$5:$AF$401,28,0)</f>
        <v>Tốt</v>
      </c>
      <c r="AJ302" s="241">
        <f>VLOOKUP(E302,'CAC DV GUI'!$C$5:$AF$401,29,0)</f>
        <v>0</v>
      </c>
      <c r="AK302" s="117"/>
      <c r="AL302" s="117"/>
      <c r="AM302" s="117" t="str">
        <f t="shared" ref="AM302:AM307" si="23">AI302</f>
        <v>Tốt</v>
      </c>
      <c r="AN302" s="117"/>
      <c r="AO302" s="556"/>
    </row>
    <row r="303" spans="1:41" s="2" customFormat="1" ht="24.95" customHeight="1" x14ac:dyDescent="0.25">
      <c r="A303" s="41">
        <f>IF(E303="","",SUBTOTAL(3,$E$8:E303))</f>
        <v>296</v>
      </c>
      <c r="B303" s="41">
        <f>COUNTIF($F$8:F303,F303)</f>
        <v>3</v>
      </c>
      <c r="C303" s="43" t="s">
        <v>648</v>
      </c>
      <c r="D303" s="85" t="s">
        <v>175</v>
      </c>
      <c r="E303" s="32" t="s">
        <v>580</v>
      </c>
      <c r="F303" s="653" t="s">
        <v>1033</v>
      </c>
      <c r="G303" s="55" t="s">
        <v>1014</v>
      </c>
      <c r="H303" s="13" t="s">
        <v>643</v>
      </c>
      <c r="I303" s="1" t="str">
        <f>VLOOKUP($E303,'[1]Gui chi Quynh'!$C$11:$E$397,3,0)</f>
        <v>A3</v>
      </c>
      <c r="J303" s="9">
        <f>VLOOKUP(I303,Sheet1!$B$2:$C$12,2,TRUE)</f>
        <v>8</v>
      </c>
      <c r="K303" s="1" t="str">
        <f>VLOOKUP($E303,'[2]Gui chi Quynh'!$C$11:$E$397,3,0)</f>
        <v>A3</v>
      </c>
      <c r="L303" s="9">
        <f>VLOOKUP(K303,Sheet1!$B$2:$C$12,2,TRUE)</f>
        <v>8</v>
      </c>
      <c r="M303" s="1" t="str">
        <f>VLOOKUP($E303,'[3]Gui chi Quynh'!$C$11:$E$396,3,0)</f>
        <v>A3</v>
      </c>
      <c r="N303" s="9">
        <f>VLOOKUP(M303,Sheet1!$B$2:$C$12,2,TRUE)</f>
        <v>8</v>
      </c>
      <c r="O303" s="1" t="str">
        <f>VLOOKUP($E303,'[4]Gui chi Quynh'!$C$11:$E$396,3,0)</f>
        <v>A3</v>
      </c>
      <c r="P303" s="9">
        <f>VLOOKUP(O303,Sheet1!$B$2:$C$12,2,TRUE)</f>
        <v>8</v>
      </c>
      <c r="Q303" s="1" t="str">
        <f>VLOOKUP($E303,'[5]Gui chi Quynh'!$C$11:$E$394,3,0)</f>
        <v>A3</v>
      </c>
      <c r="R303" s="9">
        <f>VLOOKUP(Q303,Sheet1!$B$2:$C$12,2,TRUE)</f>
        <v>8</v>
      </c>
      <c r="S303" s="1" t="str">
        <f>VLOOKUP($E303,'[6]Gui chi Quynh'!$C$11:$E$393,3,0)</f>
        <v>A3</v>
      </c>
      <c r="T303" s="9">
        <f>VLOOKUP(S303,Sheet1!$B$2:$C$12,2,TRUE)</f>
        <v>8</v>
      </c>
      <c r="U303" s="1" t="str">
        <f>VLOOKUP($E303,'[7]Gui chi Quynh'!$C$11:$E$392,3,0)</f>
        <v>A3</v>
      </c>
      <c r="V303" s="9">
        <f>VLOOKUP(U303,Sheet1!$B$2:$C$12,2,TRUE)</f>
        <v>8</v>
      </c>
      <c r="W303" s="1" t="str">
        <f>VLOOKUP($E303,'[8]Gui chi Quynh'!$C$11:$F$391,3,0)</f>
        <v>A3</v>
      </c>
      <c r="X303" s="9">
        <f>VLOOKUP(W303,Sheet1!$B$2:$C$12,2,TRUE)</f>
        <v>8</v>
      </c>
      <c r="Y303" s="1" t="str">
        <f>VLOOKUP($E303,'[9]Gui chi Quynh'!$C$11:$E$390,3,0)</f>
        <v>A2</v>
      </c>
      <c r="Z303" s="9">
        <f>VLOOKUP(Y303,Sheet1!$B$2:$C$12,2,TRUE)</f>
        <v>9</v>
      </c>
      <c r="AA303" s="1" t="str">
        <f>VLOOKUP($E303,'[10]Gui chi Quynh'!$C$11:$E$391,3,0)</f>
        <v>A2</v>
      </c>
      <c r="AB303" s="9">
        <f>VLOOKUP(AA303,Sheet1!$B$2:$C$12,2,TRUE)</f>
        <v>9</v>
      </c>
      <c r="AC303" s="241" t="str">
        <f>VLOOKUP(E303,Sheet2!$E$9:$AE$343,24,0)</f>
        <v>A3</v>
      </c>
      <c r="AD303" s="117">
        <f>VLOOKUP(AC303,Sheet1!$B$2:$C$12,2,TRUE)</f>
        <v>8</v>
      </c>
      <c r="AE303" s="241" t="str">
        <f>VLOOKUP(E303,Sheet2!$E$9:$AE$343,26,0)</f>
        <v>A3</v>
      </c>
      <c r="AF303" s="9">
        <f>VLOOKUP(AE303,Sheet1!$B$2:$C$12,2,TRUE)</f>
        <v>8</v>
      </c>
      <c r="AG303" s="169">
        <f t="shared" si="18"/>
        <v>8.1666666666666661</v>
      </c>
      <c r="AH303" s="241" t="str">
        <f>VLOOKUP(E303,'CAC DV GUI'!$C$5:$AF$401,27,0)</f>
        <v>Xuất sắc</v>
      </c>
      <c r="AI303" s="241" t="str">
        <f>VLOOKUP(E303,'CAC DV GUI'!$C$5:$AF$401,28,0)</f>
        <v>Xuất sắc</v>
      </c>
      <c r="AJ303" s="241">
        <f>VLOOKUP(E303,'CAC DV GUI'!$C$5:$AF$401,29,0)</f>
        <v>0</v>
      </c>
      <c r="AK303" s="117"/>
      <c r="AL303" s="117"/>
      <c r="AM303" s="117" t="str">
        <f t="shared" si="23"/>
        <v>Xuất sắc</v>
      </c>
      <c r="AN303" s="117"/>
      <c r="AO303" s="556"/>
    </row>
    <row r="304" spans="1:41" s="72" customFormat="1" ht="24.95" customHeight="1" x14ac:dyDescent="0.25">
      <c r="A304" s="41">
        <f>IF(E304="","",SUBTOTAL(3,$E$8:E304))</f>
        <v>297</v>
      </c>
      <c r="B304" s="41">
        <f>COUNTIF($F$8:F304,F304)</f>
        <v>4</v>
      </c>
      <c r="C304" s="43" t="s">
        <v>648</v>
      </c>
      <c r="D304" s="85" t="s">
        <v>176</v>
      </c>
      <c r="E304" s="32" t="s">
        <v>581</v>
      </c>
      <c r="F304" s="653" t="s">
        <v>1033</v>
      </c>
      <c r="G304" s="55" t="s">
        <v>1014</v>
      </c>
      <c r="H304" s="13" t="s">
        <v>643</v>
      </c>
      <c r="I304" s="1" t="str">
        <f>VLOOKUP($E304,'[1]Gui chi Quynh'!$C$11:$E$397,3,0)</f>
        <v>A3</v>
      </c>
      <c r="J304" s="9">
        <f>VLOOKUP(I304,Sheet1!$B$2:$C$12,2,TRUE)</f>
        <v>8</v>
      </c>
      <c r="K304" s="1" t="str">
        <f>VLOOKUP($E304,'[2]Gui chi Quynh'!$C$11:$E$397,3,0)</f>
        <v>A3</v>
      </c>
      <c r="L304" s="9">
        <f>VLOOKUP(K304,Sheet1!$B$2:$C$12,2,TRUE)</f>
        <v>8</v>
      </c>
      <c r="M304" s="1" t="str">
        <f>VLOOKUP($E304,'[3]Gui chi Quynh'!$C$11:$E$396,3,0)</f>
        <v>A3</v>
      </c>
      <c r="N304" s="9">
        <f>VLOOKUP(M304,Sheet1!$B$2:$C$12,2,TRUE)</f>
        <v>8</v>
      </c>
      <c r="O304" s="1" t="str">
        <f>VLOOKUP($E304,'[4]Gui chi Quynh'!$C$11:$E$396,3,0)</f>
        <v>A3</v>
      </c>
      <c r="P304" s="9">
        <f>VLOOKUP(O304,Sheet1!$B$2:$C$12,2,TRUE)</f>
        <v>8</v>
      </c>
      <c r="Q304" s="1" t="str">
        <f>VLOOKUP($E304,'[5]Gui chi Quynh'!$C$11:$E$394,3,0)</f>
        <v>A3</v>
      </c>
      <c r="R304" s="9">
        <f>VLOOKUP(Q304,Sheet1!$B$2:$C$12,2,TRUE)</f>
        <v>8</v>
      </c>
      <c r="S304" s="1" t="str">
        <f>VLOOKUP($E304,'[6]Gui chi Quynh'!$C$11:$E$393,3,0)</f>
        <v>A3</v>
      </c>
      <c r="T304" s="9">
        <f>VLOOKUP(S304,Sheet1!$B$2:$C$12,2,TRUE)</f>
        <v>8</v>
      </c>
      <c r="U304" s="1" t="str">
        <f>VLOOKUP($E304,'[7]Gui chi Quynh'!$C$11:$E$392,3,0)</f>
        <v>A3</v>
      </c>
      <c r="V304" s="9">
        <f>VLOOKUP(U304,Sheet1!$B$2:$C$12,2,TRUE)</f>
        <v>8</v>
      </c>
      <c r="W304" s="1" t="str">
        <f>VLOOKUP($E304,'[8]Gui chi Quynh'!$C$11:$F$391,3,0)</f>
        <v>A3</v>
      </c>
      <c r="X304" s="9">
        <f>VLOOKUP(W304,Sheet1!$B$2:$C$12,2,TRUE)</f>
        <v>8</v>
      </c>
      <c r="Y304" s="1" t="str">
        <f>VLOOKUP($E304,'[9]Gui chi Quynh'!$C$11:$E$390,3,0)</f>
        <v>A3</v>
      </c>
      <c r="Z304" s="9">
        <f>VLOOKUP(Y304,Sheet1!$B$2:$C$12,2,TRUE)</f>
        <v>8</v>
      </c>
      <c r="AA304" s="1" t="str">
        <f>VLOOKUP($E304,'[10]Gui chi Quynh'!$C$11:$E$391,3,0)</f>
        <v>A3</v>
      </c>
      <c r="AB304" s="9">
        <f>VLOOKUP(AA304,Sheet1!$B$2:$C$12,2,TRUE)</f>
        <v>8</v>
      </c>
      <c r="AC304" s="241" t="str">
        <f>VLOOKUP(E304,Sheet2!$E$9:$AE$343,24,0)</f>
        <v>A3</v>
      </c>
      <c r="AD304" s="117">
        <f>VLOOKUP(AC304,Sheet1!$B$2:$C$12,2,TRUE)</f>
        <v>8</v>
      </c>
      <c r="AE304" s="241" t="str">
        <f>VLOOKUP(E304,Sheet2!$E$9:$AE$343,26,0)</f>
        <v>A2</v>
      </c>
      <c r="AF304" s="9">
        <f>VLOOKUP(AE304,Sheet1!$B$2:$C$12,2,TRUE)</f>
        <v>9</v>
      </c>
      <c r="AG304" s="169">
        <f t="shared" si="18"/>
        <v>8.0833333333333339</v>
      </c>
      <c r="AH304" s="241" t="str">
        <f>VLOOKUP(E304,'CAC DV GUI'!$C$5:$AF$401,27,0)</f>
        <v>Xuất sắc</v>
      </c>
      <c r="AI304" s="241" t="str">
        <f>VLOOKUP(E304,'CAC DV GUI'!$C$5:$AF$401,28,0)</f>
        <v>Tốt</v>
      </c>
      <c r="AJ304" s="241">
        <f>VLOOKUP(E304,'CAC DV GUI'!$C$5:$AF$401,29,0)</f>
        <v>0</v>
      </c>
      <c r="AK304" s="117"/>
      <c r="AL304" s="117"/>
      <c r="AM304" s="117" t="str">
        <f t="shared" si="23"/>
        <v>Tốt</v>
      </c>
      <c r="AN304" s="117"/>
      <c r="AO304" s="556"/>
    </row>
    <row r="305" spans="1:41" s="72" customFormat="1" ht="24.95" customHeight="1" x14ac:dyDescent="0.25">
      <c r="A305" s="41">
        <f>IF(E305="","",SUBTOTAL(3,$E$8:E305))</f>
        <v>298</v>
      </c>
      <c r="B305" s="41">
        <f>COUNTIF($F$8:F305,F305)</f>
        <v>5</v>
      </c>
      <c r="C305" s="84" t="s">
        <v>648</v>
      </c>
      <c r="D305" s="76" t="s">
        <v>178</v>
      </c>
      <c r="E305" s="77" t="s">
        <v>582</v>
      </c>
      <c r="F305" s="653" t="s">
        <v>1033</v>
      </c>
      <c r="G305" s="55" t="s">
        <v>1014</v>
      </c>
      <c r="H305" s="63" t="s">
        <v>644</v>
      </c>
      <c r="I305" s="1" t="str">
        <f>VLOOKUP($E305,'[1]Gui chi Quynh'!$C$11:$E$397,3,0)</f>
        <v>A3</v>
      </c>
      <c r="J305" s="9">
        <f>VLOOKUP(I305,Sheet1!$B$2:$C$12,2,TRUE)</f>
        <v>8</v>
      </c>
      <c r="K305" s="1" t="str">
        <f>VLOOKUP($E305,'[2]Gui chi Quynh'!$C$11:$E$397,3,0)</f>
        <v>A3</v>
      </c>
      <c r="L305" s="9">
        <f>VLOOKUP(K305,Sheet1!$B$2:$C$12,2,TRUE)</f>
        <v>8</v>
      </c>
      <c r="M305" s="1" t="str">
        <f>VLOOKUP($E305,'[3]Gui chi Quynh'!$C$11:$E$396,3,0)</f>
        <v>A3</v>
      </c>
      <c r="N305" s="9">
        <f>VLOOKUP(M305,Sheet1!$B$2:$C$12,2,TRUE)</f>
        <v>8</v>
      </c>
      <c r="O305" s="1" t="str">
        <f>VLOOKUP($E305,'[4]Gui chi Quynh'!$C$11:$E$396,3,0)</f>
        <v>A3</v>
      </c>
      <c r="P305" s="9">
        <f>VLOOKUP(O305,Sheet1!$B$2:$C$12,2,TRUE)</f>
        <v>8</v>
      </c>
      <c r="Q305" s="1" t="str">
        <f>VLOOKUP($E305,'[5]Gui chi Quynh'!$C$11:$E$394,3,0)</f>
        <v>A3</v>
      </c>
      <c r="R305" s="9">
        <f>VLOOKUP(Q305,Sheet1!$B$2:$C$12,2,TRUE)</f>
        <v>8</v>
      </c>
      <c r="S305" s="1" t="str">
        <f>VLOOKUP($E305,'[6]Gui chi Quynh'!$C$11:$E$393,3,0)</f>
        <v>A3</v>
      </c>
      <c r="T305" s="9">
        <f>VLOOKUP(S305,Sheet1!$B$2:$C$12,2,TRUE)</f>
        <v>8</v>
      </c>
      <c r="U305" s="1" t="str">
        <f>VLOOKUP($E305,'[7]Gui chi Quynh'!$C$11:$E$392,3,0)</f>
        <v>A3</v>
      </c>
      <c r="V305" s="9">
        <f>VLOOKUP(U305,Sheet1!$B$2:$C$12,2,TRUE)</f>
        <v>8</v>
      </c>
      <c r="W305" s="1" t="str">
        <f>VLOOKUP($E305,'[8]Gui chi Quynh'!$C$11:$F$391,3,0)</f>
        <v>A3</v>
      </c>
      <c r="X305" s="9">
        <f>VLOOKUP(W305,Sheet1!$B$2:$C$12,2,TRUE)</f>
        <v>8</v>
      </c>
      <c r="Y305" s="1" t="str">
        <f>VLOOKUP($E305,'[9]Gui chi Quynh'!$C$11:$E$390,3,0)</f>
        <v>A3</v>
      </c>
      <c r="Z305" s="9">
        <f>VLOOKUP(Y305,Sheet1!$B$2:$C$12,2,TRUE)</f>
        <v>8</v>
      </c>
      <c r="AA305" s="1" t="str">
        <f>VLOOKUP($E305,'[10]Gui chi Quynh'!$C$11:$E$391,3,0)</f>
        <v>A3</v>
      </c>
      <c r="AB305" s="9">
        <f>VLOOKUP(AA305,Sheet1!$B$2:$C$12,2,TRUE)</f>
        <v>8</v>
      </c>
      <c r="AC305" s="241" t="str">
        <f>VLOOKUP(E305,Sheet2!$E$9:$AE$343,24,0)</f>
        <v>A3</v>
      </c>
      <c r="AD305" s="117">
        <f>VLOOKUP(AC305,Sheet1!$B$2:$C$12,2,TRUE)</f>
        <v>8</v>
      </c>
      <c r="AE305" s="241" t="str">
        <f>VLOOKUP(E305,Sheet2!$E$9:$AE$343,26,0)</f>
        <v>A2</v>
      </c>
      <c r="AF305" s="9">
        <f>VLOOKUP(AE305,Sheet1!$B$2:$C$12,2,TRUE)</f>
        <v>9</v>
      </c>
      <c r="AG305" s="169">
        <f t="shared" si="18"/>
        <v>8.0833333333333339</v>
      </c>
      <c r="AH305" s="241" t="str">
        <f>VLOOKUP(E305,'CAC DV GUI'!$C$5:$AF$401,27,0)</f>
        <v>Xuất sắc</v>
      </c>
      <c r="AI305" s="241" t="str">
        <f>VLOOKUP(E305,'CAC DV GUI'!$C$5:$AF$401,28,0)</f>
        <v>Tốt</v>
      </c>
      <c r="AJ305" s="241">
        <f>VLOOKUP(E305,'CAC DV GUI'!$C$5:$AF$401,29,0)</f>
        <v>0</v>
      </c>
      <c r="AK305" s="117"/>
      <c r="AL305" s="117"/>
      <c r="AM305" s="117" t="str">
        <f t="shared" si="23"/>
        <v>Tốt</v>
      </c>
      <c r="AN305" s="117"/>
      <c r="AO305" s="557"/>
    </row>
    <row r="306" spans="1:41" s="72" customFormat="1" ht="24.95" customHeight="1" x14ac:dyDescent="0.25">
      <c r="A306" s="41">
        <f>IF(E306="","",SUBTOTAL(3,$E$8:E306))</f>
        <v>299</v>
      </c>
      <c r="B306" s="41">
        <f>COUNTIF($F$8:F306,F306)</f>
        <v>6</v>
      </c>
      <c r="C306" s="84" t="s">
        <v>648</v>
      </c>
      <c r="D306" s="76" t="s">
        <v>179</v>
      </c>
      <c r="E306" s="77" t="s">
        <v>583</v>
      </c>
      <c r="F306" s="653" t="s">
        <v>1033</v>
      </c>
      <c r="G306" s="55" t="s">
        <v>1014</v>
      </c>
      <c r="H306" s="63" t="s">
        <v>644</v>
      </c>
      <c r="I306" s="1" t="str">
        <f>VLOOKUP($E306,'[1]Gui chi Quynh'!$C$11:$E$397,3,0)</f>
        <v>A3</v>
      </c>
      <c r="J306" s="9">
        <f>VLOOKUP(I306,Sheet1!$B$2:$C$12,2,TRUE)</f>
        <v>8</v>
      </c>
      <c r="K306" s="1" t="str">
        <f>VLOOKUP($E306,'[2]Gui chi Quynh'!$C$11:$E$397,3,0)</f>
        <v>A3</v>
      </c>
      <c r="L306" s="9">
        <f>VLOOKUP(K306,Sheet1!$B$2:$C$12,2,TRUE)</f>
        <v>8</v>
      </c>
      <c r="M306" s="1" t="str">
        <f>VLOOKUP($E306,'[3]Gui chi Quynh'!$C$11:$E$396,3,0)</f>
        <v>A3</v>
      </c>
      <c r="N306" s="9">
        <f>VLOOKUP(M306,Sheet1!$B$2:$C$12,2,TRUE)</f>
        <v>8</v>
      </c>
      <c r="O306" s="1" t="str">
        <f>VLOOKUP($E306,'[4]Gui chi Quynh'!$C$11:$E$396,3,0)</f>
        <v>A3</v>
      </c>
      <c r="P306" s="9">
        <f>VLOOKUP(O306,Sheet1!$B$2:$C$12,2,TRUE)</f>
        <v>8</v>
      </c>
      <c r="Q306" s="1" t="str">
        <f>VLOOKUP($E306,'[5]Gui chi Quynh'!$C$11:$E$394,3,0)</f>
        <v>A3</v>
      </c>
      <c r="R306" s="9">
        <f>VLOOKUP(Q306,Sheet1!$B$2:$C$12,2,TRUE)</f>
        <v>8</v>
      </c>
      <c r="S306" s="1" t="str">
        <f>VLOOKUP($E306,'[6]Gui chi Quynh'!$C$11:$E$393,3,0)</f>
        <v>A3</v>
      </c>
      <c r="T306" s="9">
        <f>VLOOKUP(S306,Sheet1!$B$2:$C$12,2,TRUE)</f>
        <v>8</v>
      </c>
      <c r="U306" s="1" t="str">
        <f>VLOOKUP($E306,'[7]Gui chi Quynh'!$C$11:$E$392,3,0)</f>
        <v>A3</v>
      </c>
      <c r="V306" s="9">
        <f>VLOOKUP(U306,Sheet1!$B$2:$C$12,2,TRUE)</f>
        <v>8</v>
      </c>
      <c r="W306" s="1" t="str">
        <f>VLOOKUP($E306,'[8]Gui chi Quynh'!$C$11:$F$391,3,0)</f>
        <v>A3</v>
      </c>
      <c r="X306" s="9">
        <f>VLOOKUP(W306,Sheet1!$B$2:$C$12,2,TRUE)</f>
        <v>8</v>
      </c>
      <c r="Y306" s="1" t="str">
        <f>VLOOKUP($E306,'[9]Gui chi Quynh'!$C$11:$E$390,3,0)</f>
        <v>A3</v>
      </c>
      <c r="Z306" s="9">
        <f>VLOOKUP(Y306,Sheet1!$B$2:$C$12,2,TRUE)</f>
        <v>8</v>
      </c>
      <c r="AA306" s="1" t="str">
        <f>VLOOKUP($E306,'[10]Gui chi Quynh'!$C$11:$E$391,3,0)</f>
        <v>A3</v>
      </c>
      <c r="AB306" s="9">
        <f>VLOOKUP(AA306,Sheet1!$B$2:$C$12,2,TRUE)</f>
        <v>8</v>
      </c>
      <c r="AC306" s="241" t="str">
        <f>VLOOKUP(E306,Sheet2!$E$9:$AE$343,24,0)</f>
        <v>A3</v>
      </c>
      <c r="AD306" s="117">
        <f>VLOOKUP(AC306,Sheet1!$B$2:$C$12,2,TRUE)</f>
        <v>8</v>
      </c>
      <c r="AE306" s="241" t="str">
        <f>VLOOKUP(E306,Sheet2!$E$9:$AE$343,26,0)</f>
        <v>A4</v>
      </c>
      <c r="AF306" s="9">
        <f>VLOOKUP(AE306,Sheet1!$B$2:$C$12,2,TRUE)</f>
        <v>7</v>
      </c>
      <c r="AG306" s="169">
        <f t="shared" si="18"/>
        <v>7.916666666666667</v>
      </c>
      <c r="AH306" s="241" t="str">
        <f>VLOOKUP(E306,'CAC DV GUI'!$C$5:$AF$401,27,0)</f>
        <v>Tốt</v>
      </c>
      <c r="AI306" s="241" t="str">
        <f>VLOOKUP(E306,'CAC DV GUI'!$C$5:$AF$401,28,0)</f>
        <v>Tốt</v>
      </c>
      <c r="AJ306" s="241">
        <f>VLOOKUP(E306,'CAC DV GUI'!$C$5:$AF$401,29,0)</f>
        <v>0</v>
      </c>
      <c r="AK306" s="117"/>
      <c r="AL306" s="117"/>
      <c r="AM306" s="117" t="str">
        <f t="shared" si="23"/>
        <v>Tốt</v>
      </c>
      <c r="AN306" s="117"/>
      <c r="AO306" s="557"/>
    </row>
    <row r="307" spans="1:41" s="2" customFormat="1" ht="24.95" customHeight="1" x14ac:dyDescent="0.25">
      <c r="A307" s="41">
        <f>IF(E307="","",SUBTOTAL(3,$E$8:E307))</f>
        <v>300</v>
      </c>
      <c r="B307" s="41">
        <f>COUNTIF($F$8:F307,F307)</f>
        <v>7</v>
      </c>
      <c r="C307" s="84" t="s">
        <v>648</v>
      </c>
      <c r="D307" s="76" t="s">
        <v>298</v>
      </c>
      <c r="E307" s="77" t="s">
        <v>584</v>
      </c>
      <c r="F307" s="653" t="s">
        <v>1033</v>
      </c>
      <c r="G307" s="55" t="s">
        <v>1014</v>
      </c>
      <c r="H307" s="63" t="s">
        <v>644</v>
      </c>
      <c r="I307" s="1" t="str">
        <f>VLOOKUP($E307,'[1]Gui chi Quynh'!$C$11:$E$397,3,0)</f>
        <v>A3</v>
      </c>
      <c r="J307" s="9">
        <f>VLOOKUP(I307,Sheet1!$B$2:$C$12,2,TRUE)</f>
        <v>8</v>
      </c>
      <c r="K307" s="1" t="str">
        <f>VLOOKUP($E307,'[2]Gui chi Quynh'!$C$11:$E$397,3,0)</f>
        <v>A3</v>
      </c>
      <c r="L307" s="9">
        <f>VLOOKUP(K307,Sheet1!$B$2:$C$12,2,TRUE)</f>
        <v>8</v>
      </c>
      <c r="M307" s="1" t="str">
        <f>VLOOKUP($E307,'[3]Gui chi Quynh'!$C$11:$E$396,3,0)</f>
        <v>A3</v>
      </c>
      <c r="N307" s="9">
        <f>VLOOKUP(M307,Sheet1!$B$2:$C$12,2,TRUE)</f>
        <v>8</v>
      </c>
      <c r="O307" s="1" t="str">
        <f>VLOOKUP($E307,'[4]Gui chi Quynh'!$C$11:$E$396,3,0)</f>
        <v>A3</v>
      </c>
      <c r="P307" s="9">
        <f>VLOOKUP(O307,Sheet1!$B$2:$C$12,2,TRUE)</f>
        <v>8</v>
      </c>
      <c r="Q307" s="1" t="str">
        <f>VLOOKUP($E307,'[5]Gui chi Quynh'!$C$11:$E$394,3,0)</f>
        <v>A3</v>
      </c>
      <c r="R307" s="9">
        <f>VLOOKUP(Q307,Sheet1!$B$2:$C$12,2,TRUE)</f>
        <v>8</v>
      </c>
      <c r="S307" s="1" t="str">
        <f>VLOOKUP($E307,'[6]Gui chi Quynh'!$C$11:$E$393,3,0)</f>
        <v>A3</v>
      </c>
      <c r="T307" s="9">
        <f>VLOOKUP(S307,Sheet1!$B$2:$C$12,2,TRUE)</f>
        <v>8</v>
      </c>
      <c r="U307" s="1" t="str">
        <f>VLOOKUP($E307,'[7]Gui chi Quynh'!$C$11:$E$392,3,0)</f>
        <v>A3</v>
      </c>
      <c r="V307" s="9">
        <f>VLOOKUP(U307,Sheet1!$B$2:$C$12,2,TRUE)</f>
        <v>8</v>
      </c>
      <c r="W307" s="1" t="str">
        <f>VLOOKUP($E307,'[8]Gui chi Quynh'!$C$11:$F$391,3,0)</f>
        <v>A4</v>
      </c>
      <c r="X307" s="9">
        <f>VLOOKUP(W307,Sheet1!$B$2:$C$12,2,TRUE)</f>
        <v>7</v>
      </c>
      <c r="Y307" s="1" t="str">
        <f>VLOOKUP($E307,'[9]Gui chi Quynh'!$C$11:$E$390,3,0)</f>
        <v>A3</v>
      </c>
      <c r="Z307" s="9">
        <f>VLOOKUP(Y307,Sheet1!$B$2:$C$12,2,TRUE)</f>
        <v>8</v>
      </c>
      <c r="AA307" s="1" t="str">
        <f>VLOOKUP($E307,'[10]Gui chi Quynh'!$C$11:$E$391,3,0)</f>
        <v>A3</v>
      </c>
      <c r="AB307" s="9">
        <f>VLOOKUP(AA307,Sheet1!$B$2:$C$12,2,TRUE)</f>
        <v>8</v>
      </c>
      <c r="AC307" s="241" t="str">
        <f>VLOOKUP(E307,Sheet2!$E$9:$AE$343,24,0)</f>
        <v>A3</v>
      </c>
      <c r="AD307" s="117">
        <f>VLOOKUP(AC307,Sheet1!$B$2:$C$12,2,TRUE)</f>
        <v>8</v>
      </c>
      <c r="AE307" s="241" t="str">
        <f>VLOOKUP(E307,Sheet2!$E$9:$AE$343,26,0)</f>
        <v>A3</v>
      </c>
      <c r="AF307" s="9">
        <f>VLOOKUP(AE307,Sheet1!$B$2:$C$12,2,TRUE)</f>
        <v>8</v>
      </c>
      <c r="AG307" s="169">
        <f t="shared" si="18"/>
        <v>7.916666666666667</v>
      </c>
      <c r="AH307" s="241" t="str">
        <f>VLOOKUP(E307,'CAC DV GUI'!$C$5:$AF$401,27,0)</f>
        <v>Tốt</v>
      </c>
      <c r="AI307" s="241" t="str">
        <f>VLOOKUP(E307,'CAC DV GUI'!$C$5:$AF$401,28,0)</f>
        <v>Tốt</v>
      </c>
      <c r="AJ307" s="241">
        <f>VLOOKUP(E307,'CAC DV GUI'!$C$5:$AF$401,29,0)</f>
        <v>0</v>
      </c>
      <c r="AK307" s="117"/>
      <c r="AL307" s="117"/>
      <c r="AM307" s="117" t="str">
        <f t="shared" si="23"/>
        <v>Tốt</v>
      </c>
      <c r="AN307" s="117"/>
      <c r="AO307" s="557"/>
    </row>
    <row r="308" spans="1:41" s="2" customFormat="1" ht="24.95" customHeight="1" x14ac:dyDescent="0.25">
      <c r="A308" s="41">
        <f>IF(E308="","",SUBTOTAL(3,$E$8:E308))</f>
        <v>301</v>
      </c>
      <c r="B308" s="41">
        <f>COUNTIF($F$8:F308,F308)</f>
        <v>1</v>
      </c>
      <c r="C308" s="43" t="s">
        <v>649</v>
      </c>
      <c r="D308" s="20" t="s">
        <v>43</v>
      </c>
      <c r="E308" s="44" t="s">
        <v>348</v>
      </c>
      <c r="F308" s="655" t="s">
        <v>1032</v>
      </c>
      <c r="G308" s="652" t="s">
        <v>1013</v>
      </c>
      <c r="H308" s="30" t="s">
        <v>643</v>
      </c>
      <c r="I308" s="1" t="str">
        <f>VLOOKUP($E308,'[1]Gui chi Quynh'!$C$11:$E$397,3,0)</f>
        <v>A1</v>
      </c>
      <c r="J308" s="9">
        <f>VLOOKUP(I308,Sheet1!$B$2:$C$12,2,TRUE)</f>
        <v>10</v>
      </c>
      <c r="K308" s="1" t="str">
        <f>VLOOKUP($E308,'[2]Gui chi Quynh'!$C$11:$E$397,3,0)</f>
        <v>A1</v>
      </c>
      <c r="L308" s="9">
        <f>VLOOKUP(K308,Sheet1!$B$2:$C$12,2,TRUE)</f>
        <v>10</v>
      </c>
      <c r="M308" s="1" t="str">
        <f>VLOOKUP($E308,'[3]Gui chi Quynh'!$C$11:$E$396,3,0)</f>
        <v>A1</v>
      </c>
      <c r="N308" s="9">
        <f>VLOOKUP(M308,Sheet1!$B$2:$C$12,2,TRUE)</f>
        <v>10</v>
      </c>
      <c r="O308" s="1" t="str">
        <f>VLOOKUP($E308,'[4]Gui chi Quynh'!$C$11:$E$396,3,0)</f>
        <v>A1</v>
      </c>
      <c r="P308" s="9">
        <f>VLOOKUP(O308,Sheet1!$B$2:$C$12,2,TRUE)</f>
        <v>10</v>
      </c>
      <c r="Q308" s="1" t="str">
        <f>VLOOKUP($E308,'[5]Gui chi Quynh'!$C$11:$E$394,3,0)</f>
        <v>A1</v>
      </c>
      <c r="R308" s="9">
        <f>VLOOKUP(Q308,Sheet1!$B$2:$C$12,2,TRUE)</f>
        <v>10</v>
      </c>
      <c r="S308" s="1" t="str">
        <f>VLOOKUP($E308,'[6]Gui chi Quynh'!$C$11:$E$393,3,0)</f>
        <v>A1</v>
      </c>
      <c r="T308" s="9">
        <f>VLOOKUP(S308,Sheet1!$B$2:$C$12,2,TRUE)</f>
        <v>10</v>
      </c>
      <c r="U308" s="1" t="str">
        <f>VLOOKUP($E308,'[7]Gui chi Quynh'!$C$11:$E$392,3,0)</f>
        <v>A1</v>
      </c>
      <c r="V308" s="9">
        <f>VLOOKUP(U308,Sheet1!$B$2:$C$12,2,TRUE)</f>
        <v>10</v>
      </c>
      <c r="W308" s="1" t="str">
        <f>VLOOKUP($E308,'[8]Gui chi Quynh'!$C$11:$F$391,3,0)</f>
        <v>A1</v>
      </c>
      <c r="X308" s="9">
        <f>VLOOKUP(W308,Sheet1!$B$2:$C$12,2,TRUE)</f>
        <v>10</v>
      </c>
      <c r="Y308" s="1" t="str">
        <f>VLOOKUP($E308,'[9]Gui chi Quynh'!$C$11:$E$390,3,0)</f>
        <v>A1</v>
      </c>
      <c r="Z308" s="9">
        <f>VLOOKUP(Y308,Sheet1!$B$2:$C$12,2,TRUE)</f>
        <v>10</v>
      </c>
      <c r="AA308" s="1" t="str">
        <f>VLOOKUP($E308,'[10]Gui chi Quynh'!$C$11:$E$391,3,0)</f>
        <v>A1</v>
      </c>
      <c r="AB308" s="9">
        <f>VLOOKUP(AA308,Sheet1!$B$2:$C$12,2,TRUE)</f>
        <v>10</v>
      </c>
      <c r="AC308" s="241" t="str">
        <f>VLOOKUP(E308,Sheet2!$E$9:$AE$343,24,0)</f>
        <v>A1</v>
      </c>
      <c r="AD308" s="117">
        <f>VLOOKUP(AC308,Sheet1!$B$2:$C$12,2,TRUE)</f>
        <v>10</v>
      </c>
      <c r="AE308" s="241" t="str">
        <f>VLOOKUP(E308,Sheet2!$E$9:$AE$343,26,0)</f>
        <v>A1</v>
      </c>
      <c r="AF308" s="9">
        <f>VLOOKUP(AE308,Sheet1!$B$2:$C$12,2,TRUE)</f>
        <v>10</v>
      </c>
      <c r="AG308" s="169">
        <f t="shared" si="18"/>
        <v>10</v>
      </c>
      <c r="AH308" s="241" t="str">
        <f>VLOOKUP(E308,'CAC DV GUI'!$C$5:$AF$401,27,0)</f>
        <v>Xuất sắc</v>
      </c>
      <c r="AI308" s="241" t="str">
        <f>VLOOKUP(E308,'CAC DV GUI'!$C$5:$AF$401,28,0)</f>
        <v>Xuất sắc</v>
      </c>
      <c r="AJ308" s="241">
        <f>VLOOKUP(E308,'CAC DV GUI'!$C$5:$AF$401,29,0)</f>
        <v>0</v>
      </c>
      <c r="AK308" s="117" t="s">
        <v>833</v>
      </c>
      <c r="AL308" s="117"/>
      <c r="AM308" s="117" t="s">
        <v>833</v>
      </c>
      <c r="AN308" s="117"/>
      <c r="AO308" s="556"/>
    </row>
    <row r="309" spans="1:41" s="2" customFormat="1" ht="24.95" customHeight="1" x14ac:dyDescent="0.25">
      <c r="A309" s="41">
        <f>IF(E309="","",SUBTOTAL(3,$E$8:E309))</f>
        <v>302</v>
      </c>
      <c r="B309" s="41">
        <f>COUNTIF($F$8:F309,F309)</f>
        <v>2</v>
      </c>
      <c r="C309" s="43" t="s">
        <v>649</v>
      </c>
      <c r="D309" s="19" t="s">
        <v>25</v>
      </c>
      <c r="E309" s="46" t="s">
        <v>392</v>
      </c>
      <c r="F309" s="653" t="s">
        <v>1032</v>
      </c>
      <c r="G309" s="652" t="s">
        <v>1013</v>
      </c>
      <c r="H309" s="105" t="s">
        <v>643</v>
      </c>
      <c r="I309" s="1" t="str">
        <f>VLOOKUP($E309,'[1]Gui chi Quynh'!$C$11:$E$397,3,0)</f>
        <v>A1</v>
      </c>
      <c r="J309" s="9">
        <f>VLOOKUP(I309,Sheet1!$B$2:$C$12,2,TRUE)</f>
        <v>10</v>
      </c>
      <c r="K309" s="1" t="str">
        <f>VLOOKUP($E309,'[2]Gui chi Quynh'!$C$11:$E$397,3,0)</f>
        <v>A1</v>
      </c>
      <c r="L309" s="9">
        <f>VLOOKUP(K309,Sheet1!$B$2:$C$12,2,TRUE)</f>
        <v>10</v>
      </c>
      <c r="M309" s="1" t="str">
        <f>VLOOKUP($E309,'[3]Gui chi Quynh'!$C$11:$E$396,3,0)</f>
        <v>A1</v>
      </c>
      <c r="N309" s="9">
        <f>VLOOKUP(M309,Sheet1!$B$2:$C$12,2,TRUE)</f>
        <v>10</v>
      </c>
      <c r="O309" s="1" t="str">
        <f>VLOOKUP($E309,'[4]Gui chi Quynh'!$C$11:$E$396,3,0)</f>
        <v>A1</v>
      </c>
      <c r="P309" s="9">
        <f>VLOOKUP(O309,Sheet1!$B$2:$C$12,2,TRUE)</f>
        <v>10</v>
      </c>
      <c r="Q309" s="1" t="str">
        <f>VLOOKUP($E309,'[5]Gui chi Quynh'!$C$11:$E$394,3,0)</f>
        <v>A1</v>
      </c>
      <c r="R309" s="9">
        <f>VLOOKUP(Q309,Sheet1!$B$2:$C$12,2,TRUE)</f>
        <v>10</v>
      </c>
      <c r="S309" s="1" t="str">
        <f>VLOOKUP($E309,'[6]Gui chi Quynh'!$C$11:$E$393,3,0)</f>
        <v>A1</v>
      </c>
      <c r="T309" s="9">
        <f>VLOOKUP(S309,Sheet1!$B$2:$C$12,2,TRUE)</f>
        <v>10</v>
      </c>
      <c r="U309" s="1" t="str">
        <f>VLOOKUP($E309,'[7]Gui chi Quynh'!$C$11:$E$392,3,0)</f>
        <v>A1</v>
      </c>
      <c r="V309" s="9">
        <f>VLOOKUP(U309,Sheet1!$B$2:$C$12,2,TRUE)</f>
        <v>10</v>
      </c>
      <c r="W309" s="1" t="str">
        <f>VLOOKUP($E309,'[8]Gui chi Quynh'!$C$11:$F$391,3,0)</f>
        <v>A1</v>
      </c>
      <c r="X309" s="9">
        <f>VLOOKUP(W309,Sheet1!$B$2:$C$12,2,TRUE)</f>
        <v>10</v>
      </c>
      <c r="Y309" s="1" t="str">
        <f>VLOOKUP($E309,'[9]Gui chi Quynh'!$C$11:$E$390,3,0)</f>
        <v>A1</v>
      </c>
      <c r="Z309" s="9">
        <f>VLOOKUP(Y309,Sheet1!$B$2:$C$12,2,TRUE)</f>
        <v>10</v>
      </c>
      <c r="AA309" s="1" t="str">
        <f>VLOOKUP($E309,'[10]Gui chi Quynh'!$C$11:$E$391,3,0)</f>
        <v>A1</v>
      </c>
      <c r="AB309" s="9">
        <f>VLOOKUP(AA309,Sheet1!$B$2:$C$12,2,TRUE)</f>
        <v>10</v>
      </c>
      <c r="AC309" s="241" t="str">
        <f>VLOOKUP(E309,Sheet2!$E$9:$AE$343,24,0)</f>
        <v>A1</v>
      </c>
      <c r="AD309" s="117">
        <f>VLOOKUP(AC309,Sheet1!$B$2:$C$12,2,TRUE)</f>
        <v>10</v>
      </c>
      <c r="AE309" s="241" t="str">
        <f>VLOOKUP(E309,Sheet2!$E$9:$AE$343,26,0)</f>
        <v>A1</v>
      </c>
      <c r="AF309" s="9">
        <f>VLOOKUP(AE309,Sheet1!$B$2:$C$12,2,TRUE)</f>
        <v>10</v>
      </c>
      <c r="AG309" s="169">
        <f t="shared" si="18"/>
        <v>10</v>
      </c>
      <c r="AH309" s="241" t="str">
        <f>VLOOKUP(E309,'CAC DV GUI'!$C$5:$AF$401,27,0)</f>
        <v>Xuất sắc</v>
      </c>
      <c r="AI309" s="241" t="str">
        <f>VLOOKUP(E309,'CAC DV GUI'!$C$5:$AF$401,28,0)</f>
        <v>Xuất sắc</v>
      </c>
      <c r="AJ309" s="241">
        <f>VLOOKUP(E309,'CAC DV GUI'!$C$5:$AF$401,29,0)</f>
        <v>0</v>
      </c>
      <c r="AK309" s="117" t="s">
        <v>833</v>
      </c>
      <c r="AL309" s="117"/>
      <c r="AM309" s="117" t="s">
        <v>807</v>
      </c>
      <c r="AN309" s="117"/>
      <c r="AO309" s="556"/>
    </row>
    <row r="310" spans="1:41" s="72" customFormat="1" ht="24.95" customHeight="1" x14ac:dyDescent="0.25">
      <c r="A310" s="41">
        <f>IF(E310="","",SUBTOTAL(3,$E$8:E310))</f>
        <v>303</v>
      </c>
      <c r="B310" s="41">
        <f>COUNTIF($F$8:F310,F310)</f>
        <v>3</v>
      </c>
      <c r="C310" s="43" t="s">
        <v>648</v>
      </c>
      <c r="D310" s="52" t="s">
        <v>180</v>
      </c>
      <c r="E310" s="41" t="s">
        <v>586</v>
      </c>
      <c r="F310" s="653" t="s">
        <v>1032</v>
      </c>
      <c r="G310" s="55" t="s">
        <v>1014</v>
      </c>
      <c r="H310" s="1" t="s">
        <v>643</v>
      </c>
      <c r="I310" s="1" t="str">
        <f>VLOOKUP($E310,'[1]Gui chi Quynh'!$C$11:$E$397,3,0)</f>
        <v>A4</v>
      </c>
      <c r="J310" s="9">
        <f>VLOOKUP(I310,Sheet1!$B$2:$C$12,2,TRUE)</f>
        <v>7</v>
      </c>
      <c r="K310" s="1" t="str">
        <f>VLOOKUP($E310,'[2]Gui chi Quynh'!$C$11:$E$397,3,0)</f>
        <v>A4</v>
      </c>
      <c r="L310" s="9">
        <f>VLOOKUP(K310,Sheet1!$B$2:$C$12,2,TRUE)</f>
        <v>7</v>
      </c>
      <c r="M310" s="1" t="str">
        <f>VLOOKUP($E310,'[3]Gui chi Quynh'!$C$11:$E$396,3,0)</f>
        <v>A3</v>
      </c>
      <c r="N310" s="9">
        <f>VLOOKUP(M310,Sheet1!$B$2:$C$12,2,TRUE)</f>
        <v>8</v>
      </c>
      <c r="O310" s="1" t="str">
        <f>VLOOKUP($E310,'[4]Gui chi Quynh'!$C$11:$E$396,3,0)</f>
        <v>A4</v>
      </c>
      <c r="P310" s="9">
        <f>VLOOKUP(O310,Sheet1!$B$2:$C$12,2,TRUE)</f>
        <v>7</v>
      </c>
      <c r="Q310" s="1" t="str">
        <f>VLOOKUP($E310,'[5]Gui chi Quynh'!$C$11:$E$394,3,0)</f>
        <v>A4</v>
      </c>
      <c r="R310" s="9">
        <f>VLOOKUP(Q310,Sheet1!$B$2:$C$12,2,TRUE)</f>
        <v>7</v>
      </c>
      <c r="S310" s="1" t="str">
        <f>VLOOKUP($E310,'[6]Gui chi Quynh'!$C$11:$E$393,3,0)</f>
        <v>A3</v>
      </c>
      <c r="T310" s="9">
        <f>VLOOKUP(S310,Sheet1!$B$2:$C$12,2,TRUE)</f>
        <v>8</v>
      </c>
      <c r="U310" s="1" t="str">
        <f>VLOOKUP($E310,'[7]Gui chi Quynh'!$C$11:$E$392,3,0)</f>
        <v>A3</v>
      </c>
      <c r="V310" s="9">
        <f>VLOOKUP(U310,Sheet1!$B$2:$C$12,2,TRUE)</f>
        <v>8</v>
      </c>
      <c r="W310" s="1" t="str">
        <f>VLOOKUP($E310,'[8]Gui chi Quynh'!$C$11:$F$391,3,0)</f>
        <v>A4</v>
      </c>
      <c r="X310" s="9">
        <f>VLOOKUP(W310,Sheet1!$B$2:$C$12,2,TRUE)</f>
        <v>7</v>
      </c>
      <c r="Y310" s="1" t="str">
        <f>VLOOKUP($E310,'[9]Gui chi Quynh'!$C$11:$E$390,3,0)</f>
        <v>A3</v>
      </c>
      <c r="Z310" s="9">
        <f>VLOOKUP(Y310,Sheet1!$B$2:$C$12,2,TRUE)</f>
        <v>8</v>
      </c>
      <c r="AA310" s="1" t="str">
        <f>VLOOKUP($E310,'[10]Gui chi Quynh'!$C$11:$E$391,3,0)</f>
        <v>A4</v>
      </c>
      <c r="AB310" s="9">
        <f>VLOOKUP(AA310,Sheet1!$B$2:$C$12,2,TRUE)</f>
        <v>7</v>
      </c>
      <c r="AC310" s="241" t="str">
        <f>VLOOKUP(E310,Sheet2!$E$9:$AE$343,24,0)</f>
        <v>A3</v>
      </c>
      <c r="AD310" s="117">
        <f>VLOOKUP(AC310,Sheet1!$B$2:$C$12,2,TRUE)</f>
        <v>8</v>
      </c>
      <c r="AE310" s="241" t="str">
        <f>VLOOKUP(E310,Sheet2!$E$9:$AE$343,26,0)</f>
        <v>A3</v>
      </c>
      <c r="AF310" s="9">
        <f>VLOOKUP(AE310,Sheet1!$B$2:$C$12,2,TRUE)</f>
        <v>8</v>
      </c>
      <c r="AG310" s="169">
        <f t="shared" si="18"/>
        <v>7.5</v>
      </c>
      <c r="AH310" s="241" t="str">
        <f>VLOOKUP(E310,'CAC DV GUI'!$C$5:$AF$401,27,0)</f>
        <v>Tốt</v>
      </c>
      <c r="AI310" s="241" t="str">
        <f>VLOOKUP(E310,'CAC DV GUI'!$C$5:$AF$401,28,0)</f>
        <v>Tốt</v>
      </c>
      <c r="AJ310" s="241">
        <f>VLOOKUP(E310,'CAC DV GUI'!$C$5:$AF$401,29,0)</f>
        <v>0</v>
      </c>
      <c r="AK310" s="117"/>
      <c r="AL310" s="117"/>
      <c r="AM310" s="117" t="str">
        <f t="shared" ref="AM310:AM318" si="24">AI310</f>
        <v>Tốt</v>
      </c>
      <c r="AN310" s="117"/>
      <c r="AO310" s="556"/>
    </row>
    <row r="311" spans="1:41" s="72" customFormat="1" ht="24.95" customHeight="1" x14ac:dyDescent="0.25">
      <c r="A311" s="41">
        <f>IF(E311="","",SUBTOTAL(3,$E$8:E311))</f>
        <v>304</v>
      </c>
      <c r="B311" s="41">
        <f>COUNTIF($F$8:F311,F311)</f>
        <v>4</v>
      </c>
      <c r="C311" s="43" t="s">
        <v>649</v>
      </c>
      <c r="D311" s="20" t="s">
        <v>230</v>
      </c>
      <c r="E311" s="44" t="s">
        <v>394</v>
      </c>
      <c r="F311" s="653" t="s">
        <v>1032</v>
      </c>
      <c r="G311" s="55" t="s">
        <v>1014</v>
      </c>
      <c r="H311" s="1" t="s">
        <v>643</v>
      </c>
      <c r="I311" s="1" t="str">
        <f>VLOOKUP($E311,'[1]Gui chi Quynh'!$C$11:$E$397,3,0)</f>
        <v>A1</v>
      </c>
      <c r="J311" s="9">
        <f>VLOOKUP(I311,Sheet1!$B$2:$C$12,2,TRUE)</f>
        <v>10</v>
      </c>
      <c r="K311" s="1" t="str">
        <f>VLOOKUP($E311,'[2]Gui chi Quynh'!$C$11:$E$397,3,0)</f>
        <v>A1</v>
      </c>
      <c r="L311" s="9">
        <f>VLOOKUP(K311,Sheet1!$B$2:$C$12,2,TRUE)</f>
        <v>10</v>
      </c>
      <c r="M311" s="1" t="str">
        <f>VLOOKUP($E311,'[3]Gui chi Quynh'!$C$11:$E$396,3,0)</f>
        <v>A2</v>
      </c>
      <c r="N311" s="9">
        <f>VLOOKUP(M311,Sheet1!$B$2:$C$12,2,TRUE)</f>
        <v>9</v>
      </c>
      <c r="O311" s="1" t="str">
        <f>VLOOKUP($E311,'[4]Gui chi Quynh'!$C$11:$E$396,3,0)</f>
        <v>A2</v>
      </c>
      <c r="P311" s="9">
        <f>VLOOKUP(O311,Sheet1!$B$2:$C$12,2,TRUE)</f>
        <v>9</v>
      </c>
      <c r="Q311" s="1" t="str">
        <f>VLOOKUP($E311,'[5]Gui chi Quynh'!$C$11:$E$394,3,0)</f>
        <v>A2</v>
      </c>
      <c r="R311" s="9">
        <f>VLOOKUP(Q311,Sheet1!$B$2:$C$12,2,TRUE)</f>
        <v>9</v>
      </c>
      <c r="S311" s="1" t="str">
        <f>VLOOKUP($E311,'[6]Gui chi Quynh'!$C$11:$E$393,3,0)</f>
        <v>A2</v>
      </c>
      <c r="T311" s="9">
        <f>VLOOKUP(S311,Sheet1!$B$2:$C$12,2,TRUE)</f>
        <v>9</v>
      </c>
      <c r="U311" s="1" t="str">
        <f>VLOOKUP($E311,'[7]Gui chi Quynh'!$C$11:$E$392,3,0)</f>
        <v>A3</v>
      </c>
      <c r="V311" s="9">
        <f>VLOOKUP(U311,Sheet1!$B$2:$C$12,2,TRUE)</f>
        <v>8</v>
      </c>
      <c r="W311" s="1" t="str">
        <f>VLOOKUP($E311,'[8]Gui chi Quynh'!$C$11:$F$391,3,0)</f>
        <v>A2</v>
      </c>
      <c r="X311" s="9">
        <f>VLOOKUP(W311,Sheet1!$B$2:$C$12,2,TRUE)</f>
        <v>9</v>
      </c>
      <c r="Y311" s="1" t="str">
        <f>VLOOKUP($E311,'[9]Gui chi Quynh'!$C$11:$E$390,3,0)</f>
        <v>A1</v>
      </c>
      <c r="Z311" s="9">
        <f>VLOOKUP(Y311,Sheet1!$B$2:$C$12,2,TRUE)</f>
        <v>10</v>
      </c>
      <c r="AA311" s="1" t="str">
        <f>VLOOKUP($E311,'[10]Gui chi Quynh'!$C$11:$E$391,3,0)</f>
        <v>A1</v>
      </c>
      <c r="AB311" s="9">
        <f>VLOOKUP(AA311,Sheet1!$B$2:$C$12,2,TRUE)</f>
        <v>10</v>
      </c>
      <c r="AC311" s="241" t="str">
        <f>VLOOKUP(E311,Sheet2!$E$9:$AE$343,24,0)</f>
        <v>A1</v>
      </c>
      <c r="AD311" s="117">
        <f>VLOOKUP(AC311,Sheet1!$B$2:$C$12,2,TRUE)</f>
        <v>10</v>
      </c>
      <c r="AE311" s="241" t="str">
        <f>VLOOKUP(E311,Sheet2!$E$9:$AE$343,26,0)</f>
        <v>A2</v>
      </c>
      <c r="AF311" s="9">
        <f>VLOOKUP(AE311,Sheet1!$B$2:$C$12,2,TRUE)</f>
        <v>9</v>
      </c>
      <c r="AG311" s="169">
        <f t="shared" si="18"/>
        <v>9.3333333333333339</v>
      </c>
      <c r="AH311" s="241" t="str">
        <f>VLOOKUP(E311,'CAC DV GUI'!$C$5:$AF$401,27,0)</f>
        <v>Xuất sắc</v>
      </c>
      <c r="AI311" s="241" t="str">
        <f>VLOOKUP(E311,'CAC DV GUI'!$C$5:$AF$401,28,0)</f>
        <v>Xuất sắc</v>
      </c>
      <c r="AJ311" s="241">
        <f>VLOOKUP(E311,'CAC DV GUI'!$C$5:$AF$401,29,0)</f>
        <v>0</v>
      </c>
      <c r="AK311" s="117"/>
      <c r="AL311" s="117"/>
      <c r="AM311" s="117" t="str">
        <f t="shared" si="24"/>
        <v>Xuất sắc</v>
      </c>
      <c r="AN311" s="117"/>
      <c r="AO311" s="556"/>
    </row>
    <row r="312" spans="1:41" s="2" customFormat="1" ht="24.95" customHeight="1" x14ac:dyDescent="0.25">
      <c r="A312" s="41">
        <f>IF(E312="","",SUBTOTAL(3,$E$8:E312))</f>
        <v>305</v>
      </c>
      <c r="B312" s="41">
        <f>COUNTIF($F$8:F312,F312)</f>
        <v>5</v>
      </c>
      <c r="C312" s="43" t="s">
        <v>649</v>
      </c>
      <c r="D312" s="19" t="s">
        <v>259</v>
      </c>
      <c r="E312" s="46" t="s">
        <v>393</v>
      </c>
      <c r="F312" s="653" t="s">
        <v>1032</v>
      </c>
      <c r="G312" s="55" t="s">
        <v>1014</v>
      </c>
      <c r="H312" s="1" t="s">
        <v>643</v>
      </c>
      <c r="I312" s="1" t="str">
        <f>VLOOKUP($E312,'[1]Gui chi Quynh'!$C$11:$E$397,3,0)</f>
        <v>A2</v>
      </c>
      <c r="J312" s="9">
        <f>VLOOKUP(I312,Sheet1!$B$2:$C$12,2,TRUE)</f>
        <v>9</v>
      </c>
      <c r="K312" s="1" t="str">
        <f>VLOOKUP($E312,'[2]Gui chi Quynh'!$C$11:$E$397,3,0)</f>
        <v>A1</v>
      </c>
      <c r="L312" s="9">
        <f>VLOOKUP(K312,Sheet1!$B$2:$C$12,2,TRUE)</f>
        <v>10</v>
      </c>
      <c r="M312" s="1" t="str">
        <f>VLOOKUP($E312,'[3]Gui chi Quynh'!$C$11:$E$396,3,0)</f>
        <v>A1</v>
      </c>
      <c r="N312" s="9">
        <f>VLOOKUP(M312,Sheet1!$B$2:$C$12,2,TRUE)</f>
        <v>10</v>
      </c>
      <c r="O312" s="1" t="str">
        <f>VLOOKUP($E312,'[4]Gui chi Quynh'!$C$11:$E$396,3,0)</f>
        <v>A2</v>
      </c>
      <c r="P312" s="9">
        <f>VLOOKUP(O312,Sheet1!$B$2:$C$12,2,TRUE)</f>
        <v>9</v>
      </c>
      <c r="Q312" s="1" t="str">
        <f>VLOOKUP($E312,'[5]Gui chi Quynh'!$C$11:$E$394,3,0)</f>
        <v>A1</v>
      </c>
      <c r="R312" s="9">
        <f>VLOOKUP(Q312,Sheet1!$B$2:$C$12,2,TRUE)</f>
        <v>10</v>
      </c>
      <c r="S312" s="1" t="str">
        <f>VLOOKUP($E312,'[6]Gui chi Quynh'!$C$11:$E$393,3,0)</f>
        <v>A1</v>
      </c>
      <c r="T312" s="9">
        <f>VLOOKUP(S312,Sheet1!$B$2:$C$12,2,TRUE)</f>
        <v>10</v>
      </c>
      <c r="U312" s="1" t="str">
        <f>VLOOKUP($E312,'[7]Gui chi Quynh'!$C$11:$E$392,3,0)</f>
        <v>A1</v>
      </c>
      <c r="V312" s="9">
        <f>VLOOKUP(U312,Sheet1!$B$2:$C$12,2,TRUE)</f>
        <v>10</v>
      </c>
      <c r="W312" s="1" t="str">
        <f>VLOOKUP($E312,'[8]Gui chi Quynh'!$C$11:$F$391,3,0)</f>
        <v>A2</v>
      </c>
      <c r="X312" s="9">
        <f>VLOOKUP(W312,Sheet1!$B$2:$C$12,2,TRUE)</f>
        <v>9</v>
      </c>
      <c r="Y312" s="1" t="str">
        <f>VLOOKUP($E312,'[9]Gui chi Quynh'!$C$11:$E$390,3,0)</f>
        <v>A2</v>
      </c>
      <c r="Z312" s="9">
        <f>VLOOKUP(Y312,Sheet1!$B$2:$C$12,2,TRUE)</f>
        <v>9</v>
      </c>
      <c r="AA312" s="1" t="str">
        <f>VLOOKUP($E312,'[10]Gui chi Quynh'!$C$11:$E$391,3,0)</f>
        <v>A2</v>
      </c>
      <c r="AB312" s="9">
        <f>VLOOKUP(AA312,Sheet1!$B$2:$C$12,2,TRUE)</f>
        <v>9</v>
      </c>
      <c r="AC312" s="241" t="str">
        <f>VLOOKUP(E312,Sheet2!$E$9:$AE$343,24,0)</f>
        <v>A1</v>
      </c>
      <c r="AD312" s="117">
        <f>VLOOKUP(AC312,Sheet1!$B$2:$C$12,2,TRUE)</f>
        <v>10</v>
      </c>
      <c r="AE312" s="241" t="str">
        <f>VLOOKUP(E312,Sheet2!$E$9:$AE$343,26,0)</f>
        <v>A2</v>
      </c>
      <c r="AF312" s="9">
        <f>VLOOKUP(AE312,Sheet1!$B$2:$C$12,2,TRUE)</f>
        <v>9</v>
      </c>
      <c r="AG312" s="169">
        <f t="shared" si="18"/>
        <v>9.5</v>
      </c>
      <c r="AH312" s="241" t="str">
        <f>VLOOKUP(E312,'CAC DV GUI'!$C$5:$AF$401,27,0)</f>
        <v>Xuất sắc</v>
      </c>
      <c r="AI312" s="241" t="str">
        <f>VLOOKUP(E312,'CAC DV GUI'!$C$5:$AF$401,28,0)</f>
        <v>Tốt</v>
      </c>
      <c r="AJ312" s="241">
        <f>VLOOKUP(E312,'CAC DV GUI'!$C$5:$AF$401,29,0)</f>
        <v>0</v>
      </c>
      <c r="AK312" s="117"/>
      <c r="AL312" s="117"/>
      <c r="AM312" s="117" t="str">
        <f t="shared" si="24"/>
        <v>Tốt</v>
      </c>
      <c r="AN312" s="117"/>
      <c r="AO312" s="556"/>
    </row>
    <row r="313" spans="1:41" s="2" customFormat="1" ht="24.95" customHeight="1" x14ac:dyDescent="0.25">
      <c r="A313" s="41">
        <f>IF(E313="","",SUBTOTAL(3,$E$8:E313))</f>
        <v>306</v>
      </c>
      <c r="B313" s="41">
        <f>COUNTIF($F$8:F313,F313)</f>
        <v>6</v>
      </c>
      <c r="C313" s="43" t="s">
        <v>649</v>
      </c>
      <c r="D313" s="20" t="s">
        <v>235</v>
      </c>
      <c r="E313" s="44" t="s">
        <v>388</v>
      </c>
      <c r="F313" s="653" t="s">
        <v>1032</v>
      </c>
      <c r="G313" s="55" t="s">
        <v>1014</v>
      </c>
      <c r="H313" s="1" t="s">
        <v>643</v>
      </c>
      <c r="I313" s="1" t="str">
        <f>VLOOKUP($E313,'[1]Gui chi Quynh'!$C$11:$E$397,3,0)</f>
        <v>A2</v>
      </c>
      <c r="J313" s="9">
        <f>VLOOKUP(I313,Sheet1!$B$2:$C$12,2,TRUE)</f>
        <v>9</v>
      </c>
      <c r="K313" s="1" t="str">
        <f>VLOOKUP($E313,'[2]Gui chi Quynh'!$C$11:$E$397,3,0)</f>
        <v>A3</v>
      </c>
      <c r="L313" s="9">
        <f>VLOOKUP(K313,Sheet1!$B$2:$C$12,2,TRUE)</f>
        <v>8</v>
      </c>
      <c r="M313" s="1" t="str">
        <f>VLOOKUP($E313,'[3]Gui chi Quynh'!$C$11:$E$396,3,0)</f>
        <v>A2</v>
      </c>
      <c r="N313" s="9">
        <f>VLOOKUP(M313,Sheet1!$B$2:$C$12,2,TRUE)</f>
        <v>9</v>
      </c>
      <c r="O313" s="1" t="str">
        <f>VLOOKUP($E313,'[4]Gui chi Quynh'!$C$11:$E$396,3,0)</f>
        <v>A3</v>
      </c>
      <c r="P313" s="9">
        <f>VLOOKUP(O313,Sheet1!$B$2:$C$12,2,TRUE)</f>
        <v>8</v>
      </c>
      <c r="Q313" s="1" t="str">
        <f>VLOOKUP($E313,'[5]Gui chi Quynh'!$C$11:$E$394,3,0)</f>
        <v>A2</v>
      </c>
      <c r="R313" s="9">
        <f>VLOOKUP(Q313,Sheet1!$B$2:$C$12,2,TRUE)</f>
        <v>9</v>
      </c>
      <c r="S313" s="1" t="str">
        <f>VLOOKUP($E313,'[6]Gui chi Quynh'!$C$11:$E$393,3,0)</f>
        <v>A1</v>
      </c>
      <c r="T313" s="9">
        <f>VLOOKUP(S313,Sheet1!$B$2:$C$12,2,TRUE)</f>
        <v>10</v>
      </c>
      <c r="U313" s="1" t="str">
        <f>VLOOKUP($E313,'[7]Gui chi Quynh'!$C$11:$E$392,3,0)</f>
        <v>A3</v>
      </c>
      <c r="V313" s="9">
        <f>VLOOKUP(U313,Sheet1!$B$2:$C$12,2,TRUE)</f>
        <v>8</v>
      </c>
      <c r="W313" s="1" t="str">
        <f>VLOOKUP($E313,'[8]Gui chi Quynh'!$C$11:$F$391,3,0)</f>
        <v>A2</v>
      </c>
      <c r="X313" s="9">
        <f>VLOOKUP(W313,Sheet1!$B$2:$C$12,2,TRUE)</f>
        <v>9</v>
      </c>
      <c r="Y313" s="1" t="str">
        <f>VLOOKUP($E313,'[9]Gui chi Quynh'!$C$11:$E$390,3,0)</f>
        <v>A3</v>
      </c>
      <c r="Z313" s="9">
        <f>VLOOKUP(Y313,Sheet1!$B$2:$C$12,2,TRUE)</f>
        <v>8</v>
      </c>
      <c r="AA313" s="1" t="str">
        <f>VLOOKUP($E313,'[10]Gui chi Quynh'!$C$11:$E$391,3,0)</f>
        <v>A1</v>
      </c>
      <c r="AB313" s="9">
        <f>VLOOKUP(AA313,Sheet1!$B$2:$C$12,2,TRUE)</f>
        <v>10</v>
      </c>
      <c r="AC313" s="241" t="str">
        <f>VLOOKUP(E313,Sheet2!$E$9:$AE$343,24,0)</f>
        <v>A2</v>
      </c>
      <c r="AD313" s="117">
        <f>VLOOKUP(AC313,Sheet1!$B$2:$C$12,2,TRUE)</f>
        <v>9</v>
      </c>
      <c r="AE313" s="241" t="str">
        <f>VLOOKUP(E313,Sheet2!$E$9:$AE$343,26,0)</f>
        <v>A1</v>
      </c>
      <c r="AF313" s="9">
        <f>VLOOKUP(AE313,Sheet1!$B$2:$C$12,2,TRUE)</f>
        <v>10</v>
      </c>
      <c r="AG313" s="169">
        <f t="shared" si="18"/>
        <v>8.9166666666666661</v>
      </c>
      <c r="AH313" s="241" t="str">
        <f>VLOOKUP(E313,'CAC DV GUI'!$C$5:$AF$401,27,0)</f>
        <v>Xuất sắc</v>
      </c>
      <c r="AI313" s="241" t="str">
        <f>VLOOKUP(E313,'CAC DV GUI'!$C$5:$AF$401,28,0)</f>
        <v>Tốt</v>
      </c>
      <c r="AJ313" s="241">
        <f>VLOOKUP(E313,'CAC DV GUI'!$C$5:$AF$401,29,0)</f>
        <v>0</v>
      </c>
      <c r="AK313" s="117"/>
      <c r="AL313" s="117"/>
      <c r="AM313" s="117" t="str">
        <f t="shared" si="24"/>
        <v>Tốt</v>
      </c>
      <c r="AN313" s="117"/>
      <c r="AO313" s="556"/>
    </row>
    <row r="314" spans="1:41" s="16" customFormat="1" ht="24.95" customHeight="1" x14ac:dyDescent="0.25">
      <c r="A314" s="41">
        <f>IF(E314="","",SUBTOTAL(3,$E$8:E314))</f>
        <v>307</v>
      </c>
      <c r="B314" s="41">
        <f>COUNTIF($F$8:F314,F314)</f>
        <v>7</v>
      </c>
      <c r="C314" s="43" t="s">
        <v>648</v>
      </c>
      <c r="D314" s="42" t="s">
        <v>47</v>
      </c>
      <c r="E314" s="41" t="s">
        <v>329</v>
      </c>
      <c r="F314" s="653" t="s">
        <v>1032</v>
      </c>
      <c r="G314" s="55" t="s">
        <v>1014</v>
      </c>
      <c r="H314" s="15" t="s">
        <v>643</v>
      </c>
      <c r="I314" s="1" t="str">
        <f>VLOOKUP($E314,'[1]Gui chi Quynh'!$C$11:$E$397,3,0)</f>
        <v>A2</v>
      </c>
      <c r="J314" s="9">
        <f>VLOOKUP(I314,Sheet1!$B$2:$C$12,2,TRUE)</f>
        <v>9</v>
      </c>
      <c r="K314" s="1" t="str">
        <f>VLOOKUP($E314,'[2]Gui chi Quynh'!$C$11:$E$397,3,0)</f>
        <v>A2</v>
      </c>
      <c r="L314" s="9">
        <f>VLOOKUP(K314,Sheet1!$B$2:$C$12,2,TRUE)</f>
        <v>9</v>
      </c>
      <c r="M314" s="1" t="str">
        <f>VLOOKUP($E314,'[3]Gui chi Quynh'!$C$11:$E$396,3,0)</f>
        <v>A1</v>
      </c>
      <c r="N314" s="9">
        <f>VLOOKUP(M314,Sheet1!$B$2:$C$12,2,TRUE)</f>
        <v>10</v>
      </c>
      <c r="O314" s="1" t="str">
        <f>VLOOKUP($E314,'[4]Gui chi Quynh'!$C$11:$E$396,3,0)</f>
        <v>A2</v>
      </c>
      <c r="P314" s="9">
        <f>VLOOKUP(O314,Sheet1!$B$2:$C$12,2,TRUE)</f>
        <v>9</v>
      </c>
      <c r="Q314" s="1" t="str">
        <f>VLOOKUP($E314,'[5]Gui chi Quynh'!$C$11:$E$394,3,0)</f>
        <v>A1</v>
      </c>
      <c r="R314" s="9">
        <f>VLOOKUP(Q314,Sheet1!$B$2:$C$12,2,TRUE)</f>
        <v>10</v>
      </c>
      <c r="S314" s="1" t="str">
        <f>VLOOKUP($E314,'[6]Gui chi Quynh'!$C$11:$E$393,3,0)</f>
        <v>A2</v>
      </c>
      <c r="T314" s="9">
        <f>VLOOKUP(S314,Sheet1!$B$2:$C$12,2,TRUE)</f>
        <v>9</v>
      </c>
      <c r="U314" s="1" t="str">
        <f>VLOOKUP($E314,'[7]Gui chi Quynh'!$C$11:$E$392,3,0)</f>
        <v>A2</v>
      </c>
      <c r="V314" s="9">
        <f>VLOOKUP(U314,Sheet1!$B$2:$C$12,2,TRUE)</f>
        <v>9</v>
      </c>
      <c r="W314" s="1" t="str">
        <f>VLOOKUP($E314,'[8]Gui chi Quynh'!$C$11:$F$391,3,0)</f>
        <v>A2</v>
      </c>
      <c r="X314" s="9">
        <f>VLOOKUP(W314,Sheet1!$B$2:$C$12,2,TRUE)</f>
        <v>9</v>
      </c>
      <c r="Y314" s="1" t="str">
        <f>VLOOKUP($E314,'[9]Gui chi Quynh'!$C$11:$E$390,3,0)</f>
        <v>A2</v>
      </c>
      <c r="Z314" s="9">
        <f>VLOOKUP(Y314,Sheet1!$B$2:$C$12,2,TRUE)</f>
        <v>9</v>
      </c>
      <c r="AA314" s="1" t="str">
        <f>VLOOKUP($E314,'[10]Gui chi Quynh'!$C$11:$E$391,3,0)</f>
        <v>A3</v>
      </c>
      <c r="AB314" s="9">
        <f>VLOOKUP(AA314,Sheet1!$B$2:$C$12,2,TRUE)</f>
        <v>8</v>
      </c>
      <c r="AC314" s="241" t="str">
        <f>VLOOKUP(E314,Sheet2!$E$9:$AE$343,24,0)</f>
        <v>A2</v>
      </c>
      <c r="AD314" s="117">
        <f>VLOOKUP(AC314,Sheet1!$B$2:$C$12,2,TRUE)</f>
        <v>9</v>
      </c>
      <c r="AE314" s="241" t="str">
        <f>VLOOKUP(E314,Sheet2!$E$9:$AE$343,26,0)</f>
        <v>A2</v>
      </c>
      <c r="AF314" s="9">
        <f>VLOOKUP(AE314,Sheet1!$B$2:$C$12,2,TRUE)</f>
        <v>9</v>
      </c>
      <c r="AG314" s="169">
        <f t="shared" ref="AG314:AG327" si="25">(J314+L314+N314+P314+R314+T314+V314+X314+Z314+AB314+AD314+AF314)/12</f>
        <v>9.0833333333333339</v>
      </c>
      <c r="AH314" s="241" t="str">
        <f>VLOOKUP(E314,'CAC DV GUI'!$C$5:$AF$401,27,0)</f>
        <v>Tốt</v>
      </c>
      <c r="AI314" s="241" t="str">
        <f>VLOOKUP(E314,'CAC DV GUI'!$C$5:$AF$401,28,0)</f>
        <v>Tốt</v>
      </c>
      <c r="AJ314" s="241">
        <f>VLOOKUP(E314,'CAC DV GUI'!$C$5:$AF$401,29,0)</f>
        <v>0</v>
      </c>
      <c r="AK314" s="117"/>
      <c r="AL314" s="117"/>
      <c r="AM314" s="117" t="str">
        <f t="shared" si="24"/>
        <v>Tốt</v>
      </c>
      <c r="AN314" s="117"/>
      <c r="AO314" s="556"/>
    </row>
    <row r="315" spans="1:41" s="72" customFormat="1" ht="24.95" customHeight="1" x14ac:dyDescent="0.25">
      <c r="A315" s="41">
        <f>IF(E315="","",SUBTOTAL(3,$E$8:E315))</f>
        <v>308</v>
      </c>
      <c r="B315" s="41">
        <f>COUNTIF($F$8:F315,F315)</f>
        <v>8</v>
      </c>
      <c r="C315" s="84" t="s">
        <v>648</v>
      </c>
      <c r="D315" s="81" t="s">
        <v>181</v>
      </c>
      <c r="E315" s="69" t="s">
        <v>585</v>
      </c>
      <c r="F315" s="653" t="s">
        <v>1032</v>
      </c>
      <c r="G315" s="55" t="s">
        <v>1014</v>
      </c>
      <c r="H315" s="82" t="s">
        <v>644</v>
      </c>
      <c r="I315" s="1" t="str">
        <f>VLOOKUP($E315,'[1]Gui chi Quynh'!$C$11:$E$397,3,0)</f>
        <v>A4</v>
      </c>
      <c r="J315" s="9">
        <f>VLOOKUP(I315,Sheet1!$B$2:$C$12,2,TRUE)</f>
        <v>7</v>
      </c>
      <c r="K315" s="1" t="str">
        <f>VLOOKUP($E315,'[2]Gui chi Quynh'!$C$11:$E$397,3,0)</f>
        <v>A3</v>
      </c>
      <c r="L315" s="9">
        <f>VLOOKUP(K315,Sheet1!$B$2:$C$12,2,TRUE)</f>
        <v>8</v>
      </c>
      <c r="M315" s="1" t="str">
        <f>VLOOKUP($E315,'[3]Gui chi Quynh'!$C$11:$E$396,3,0)</f>
        <v>A3</v>
      </c>
      <c r="N315" s="9">
        <f>VLOOKUP(M315,Sheet1!$B$2:$C$12,2,TRUE)</f>
        <v>8</v>
      </c>
      <c r="O315" s="1" t="str">
        <f>VLOOKUP($E315,'[4]Gui chi Quynh'!$C$11:$E$396,3,0)</f>
        <v>A4</v>
      </c>
      <c r="P315" s="9">
        <f>VLOOKUP(O315,Sheet1!$B$2:$C$12,2,TRUE)</f>
        <v>7</v>
      </c>
      <c r="Q315" s="1" t="str">
        <f>VLOOKUP($E315,'[5]Gui chi Quynh'!$C$11:$E$394,3,0)</f>
        <v>A4</v>
      </c>
      <c r="R315" s="9">
        <f>VLOOKUP(Q315,Sheet1!$B$2:$C$12,2,TRUE)</f>
        <v>7</v>
      </c>
      <c r="S315" s="1" t="str">
        <f>VLOOKUP($E315,'[6]Gui chi Quynh'!$C$11:$E$393,3,0)</f>
        <v>A3</v>
      </c>
      <c r="T315" s="9">
        <f>VLOOKUP(S315,Sheet1!$B$2:$C$12,2,TRUE)</f>
        <v>8</v>
      </c>
      <c r="U315" s="1" t="str">
        <f>VLOOKUP($E315,'[7]Gui chi Quynh'!$C$11:$E$392,3,0)</f>
        <v>A3</v>
      </c>
      <c r="V315" s="9">
        <f>VLOOKUP(U315,Sheet1!$B$2:$C$12,2,TRUE)</f>
        <v>8</v>
      </c>
      <c r="W315" s="1" t="str">
        <f>VLOOKUP($E315,'[8]Gui chi Quynh'!$C$11:$F$391,3,0)</f>
        <v>A4</v>
      </c>
      <c r="X315" s="9">
        <f>VLOOKUP(W315,Sheet1!$B$2:$C$12,2,TRUE)</f>
        <v>7</v>
      </c>
      <c r="Y315" s="1" t="str">
        <f>VLOOKUP($E315,'[9]Gui chi Quynh'!$C$11:$E$390,3,0)</f>
        <v>A3</v>
      </c>
      <c r="Z315" s="9">
        <f>VLOOKUP(Y315,Sheet1!$B$2:$C$12,2,TRUE)</f>
        <v>8</v>
      </c>
      <c r="AA315" s="1" t="str">
        <f>VLOOKUP($E315,'[10]Gui chi Quynh'!$C$11:$E$391,3,0)</f>
        <v>A4</v>
      </c>
      <c r="AB315" s="9">
        <f>VLOOKUP(AA315,Sheet1!$B$2:$C$12,2,TRUE)</f>
        <v>7</v>
      </c>
      <c r="AC315" s="241" t="str">
        <f>VLOOKUP(E315,Sheet2!$E$9:$AE$343,24,0)</f>
        <v>A3</v>
      </c>
      <c r="AD315" s="117">
        <f>VLOOKUP(AC315,Sheet1!$B$2:$C$12,2,TRUE)</f>
        <v>8</v>
      </c>
      <c r="AE315" s="241" t="str">
        <f>VLOOKUP(E315,Sheet2!$E$9:$AE$343,26,0)</f>
        <v>A3</v>
      </c>
      <c r="AF315" s="9">
        <f>VLOOKUP(AE315,Sheet1!$B$2:$C$12,2,TRUE)</f>
        <v>8</v>
      </c>
      <c r="AG315" s="169">
        <f t="shared" si="25"/>
        <v>7.583333333333333</v>
      </c>
      <c r="AH315" s="241" t="str">
        <f>VLOOKUP(E315,'CAC DV GUI'!$C$5:$AF$401,27,0)</f>
        <v>Tốt</v>
      </c>
      <c r="AI315" s="241" t="str">
        <f>VLOOKUP(E315,'CAC DV GUI'!$C$5:$AF$401,28,0)</f>
        <v>Tốt</v>
      </c>
      <c r="AJ315" s="241">
        <f>VLOOKUP(E315,'CAC DV GUI'!$C$5:$AF$401,29,0)</f>
        <v>0</v>
      </c>
      <c r="AK315" s="117"/>
      <c r="AL315" s="117"/>
      <c r="AM315" s="117" t="str">
        <f t="shared" si="24"/>
        <v>Tốt</v>
      </c>
      <c r="AN315" s="117"/>
      <c r="AO315" s="557"/>
    </row>
    <row r="316" spans="1:41" s="2" customFormat="1" ht="24.95" customHeight="1" x14ac:dyDescent="0.25">
      <c r="A316" s="41">
        <f>IF(E316="","",SUBTOTAL(3,$E$8:E316))</f>
        <v>309</v>
      </c>
      <c r="B316" s="41">
        <f>COUNTIF($F$8:F316,F316)</f>
        <v>9</v>
      </c>
      <c r="C316" s="84" t="s">
        <v>649</v>
      </c>
      <c r="D316" s="81" t="s">
        <v>182</v>
      </c>
      <c r="E316" s="69" t="s">
        <v>587</v>
      </c>
      <c r="F316" s="653" t="s">
        <v>1032</v>
      </c>
      <c r="G316" s="55" t="s">
        <v>1014</v>
      </c>
      <c r="H316" s="82" t="s">
        <v>644</v>
      </c>
      <c r="I316" s="1" t="str">
        <f>VLOOKUP($E316,'[1]Gui chi Quynh'!$C$11:$E$397,3,0)</f>
        <v>A1</v>
      </c>
      <c r="J316" s="9">
        <f>VLOOKUP(I316,Sheet1!$B$2:$C$12,2,TRUE)</f>
        <v>10</v>
      </c>
      <c r="K316" s="1" t="str">
        <f>VLOOKUP($E316,'[2]Gui chi Quynh'!$C$11:$E$397,3,0)</f>
        <v>A1</v>
      </c>
      <c r="L316" s="9">
        <f>VLOOKUP(K316,Sheet1!$B$2:$C$12,2,TRUE)</f>
        <v>10</v>
      </c>
      <c r="M316" s="1" t="str">
        <f>VLOOKUP($E316,'[3]Gui chi Quynh'!$C$11:$E$396,3,0)</f>
        <v>A1</v>
      </c>
      <c r="N316" s="9">
        <f>VLOOKUP(M316,Sheet1!$B$2:$C$12,2,TRUE)</f>
        <v>10</v>
      </c>
      <c r="O316" s="1" t="str">
        <f>VLOOKUP($E316,'[4]Gui chi Quynh'!$C$11:$E$396,3,0)</f>
        <v>A1</v>
      </c>
      <c r="P316" s="9">
        <f>VLOOKUP(O316,Sheet1!$B$2:$C$12,2,TRUE)</f>
        <v>10</v>
      </c>
      <c r="Q316" s="1" t="str">
        <f>VLOOKUP($E316,'[5]Gui chi Quynh'!$C$11:$E$394,3,0)</f>
        <v>A1</v>
      </c>
      <c r="R316" s="9">
        <f>VLOOKUP(Q316,Sheet1!$B$2:$C$12,2,TRUE)</f>
        <v>10</v>
      </c>
      <c r="S316" s="1" t="str">
        <f>VLOOKUP($E316,'[6]Gui chi Quynh'!$C$11:$E$393,3,0)</f>
        <v>A1</v>
      </c>
      <c r="T316" s="9">
        <f>VLOOKUP(S316,Sheet1!$B$2:$C$12,2,TRUE)</f>
        <v>10</v>
      </c>
      <c r="U316" s="1" t="str">
        <f>VLOOKUP($E316,'[7]Gui chi Quynh'!$C$11:$E$392,3,0)</f>
        <v>A1</v>
      </c>
      <c r="V316" s="9">
        <f>VLOOKUP(U316,Sheet1!$B$2:$C$12,2,TRUE)</f>
        <v>10</v>
      </c>
      <c r="W316" s="1" t="str">
        <f>VLOOKUP($E316,'[8]Gui chi Quynh'!$C$11:$F$391,3,0)</f>
        <v>A2</v>
      </c>
      <c r="X316" s="9">
        <f>VLOOKUP(W316,Sheet1!$B$2:$C$12,2,TRUE)</f>
        <v>9</v>
      </c>
      <c r="Y316" s="1" t="str">
        <f>VLOOKUP($E316,'[9]Gui chi Quynh'!$C$11:$E$390,3,0)</f>
        <v>A2</v>
      </c>
      <c r="Z316" s="9">
        <f>VLOOKUP(Y316,Sheet1!$B$2:$C$12,2,TRUE)</f>
        <v>9</v>
      </c>
      <c r="AA316" s="1" t="str">
        <f>VLOOKUP($E316,'[10]Gui chi Quynh'!$C$11:$E$391,3,0)</f>
        <v>A1</v>
      </c>
      <c r="AB316" s="9">
        <f>VLOOKUP(AA316,Sheet1!$B$2:$C$12,2,TRUE)</f>
        <v>10</v>
      </c>
      <c r="AC316" s="241" t="str">
        <f>VLOOKUP(E316,Sheet2!$E$9:$AE$343,24,0)</f>
        <v>A1</v>
      </c>
      <c r="AD316" s="117">
        <f>VLOOKUP(AC316,Sheet1!$B$2:$C$12,2,TRUE)</f>
        <v>10</v>
      </c>
      <c r="AE316" s="241" t="str">
        <f>VLOOKUP(E316,Sheet2!$E$9:$AE$343,26,0)</f>
        <v>A1</v>
      </c>
      <c r="AF316" s="9">
        <f>VLOOKUP(AE316,Sheet1!$B$2:$C$12,2,TRUE)</f>
        <v>10</v>
      </c>
      <c r="AG316" s="169">
        <f t="shared" si="25"/>
        <v>9.8333333333333339</v>
      </c>
      <c r="AH316" s="241" t="str">
        <f>VLOOKUP(E316,'CAC DV GUI'!$C$5:$AF$401,27,0)</f>
        <v>Xuất sắc</v>
      </c>
      <c r="AI316" s="241" t="str">
        <f>VLOOKUP(E316,'CAC DV GUI'!$C$5:$AF$401,28,0)</f>
        <v>Xuất sắc</v>
      </c>
      <c r="AJ316" s="241">
        <f>VLOOKUP(E316,'CAC DV GUI'!$C$5:$AF$401,29,0)</f>
        <v>0</v>
      </c>
      <c r="AK316" s="117"/>
      <c r="AL316" s="117"/>
      <c r="AM316" s="117" t="str">
        <f t="shared" si="24"/>
        <v>Xuất sắc</v>
      </c>
      <c r="AN316" s="117"/>
      <c r="AO316" s="557"/>
    </row>
    <row r="317" spans="1:41" s="2" customFormat="1" ht="24.95" customHeight="1" x14ac:dyDescent="0.25">
      <c r="A317" s="41">
        <f>IF(E317="","",SUBTOTAL(3,$E$8:E317))</f>
        <v>310</v>
      </c>
      <c r="B317" s="41">
        <f>COUNTIF($F$8:F317,F317)</f>
        <v>10</v>
      </c>
      <c r="C317" s="84" t="s">
        <v>649</v>
      </c>
      <c r="D317" s="100" t="s">
        <v>684</v>
      </c>
      <c r="E317" s="69" t="s">
        <v>685</v>
      </c>
      <c r="F317" s="653" t="s">
        <v>1032</v>
      </c>
      <c r="G317" s="55" t="s">
        <v>1014</v>
      </c>
      <c r="H317" s="82" t="s">
        <v>644</v>
      </c>
      <c r="I317" s="1" t="str">
        <f>VLOOKUP($E317,'[1]Gui chi Quynh'!$C$11:$E$397,3,0)</f>
        <v>A3</v>
      </c>
      <c r="J317" s="9">
        <f>VLOOKUP(I317,Sheet1!$B$2:$C$12,2,TRUE)</f>
        <v>8</v>
      </c>
      <c r="K317" s="1" t="str">
        <f>VLOOKUP($E317,'[2]Gui chi Quynh'!$C$11:$E$397,3,0)</f>
        <v>A1</v>
      </c>
      <c r="L317" s="9">
        <f>VLOOKUP(K317,Sheet1!$B$2:$C$12,2,TRUE)</f>
        <v>10</v>
      </c>
      <c r="M317" s="1" t="str">
        <f>VLOOKUP($E317,'[3]Gui chi Quynh'!$C$11:$E$396,3,0)</f>
        <v>A3</v>
      </c>
      <c r="N317" s="9">
        <f>VLOOKUP(M317,Sheet1!$B$2:$C$12,2,TRUE)</f>
        <v>8</v>
      </c>
      <c r="O317" s="1" t="str">
        <f>VLOOKUP($E317,'[4]Gui chi Quynh'!$C$11:$E$396,3,0)</f>
        <v>A3</v>
      </c>
      <c r="P317" s="9">
        <f>VLOOKUP(O317,Sheet1!$B$2:$C$12,2,TRUE)</f>
        <v>8</v>
      </c>
      <c r="Q317" s="1" t="str">
        <f>VLOOKUP($E317,'[5]Gui chi Quynh'!$C$11:$E$394,3,0)</f>
        <v>A2</v>
      </c>
      <c r="R317" s="9">
        <f>VLOOKUP(Q317,Sheet1!$B$2:$C$12,2,TRUE)</f>
        <v>9</v>
      </c>
      <c r="S317" s="1" t="str">
        <f>VLOOKUP($E317,'[6]Gui chi Quynh'!$C$11:$E$393,3,0)</f>
        <v>A3</v>
      </c>
      <c r="T317" s="9">
        <f>VLOOKUP(S317,Sheet1!$B$2:$C$12,2,TRUE)</f>
        <v>8</v>
      </c>
      <c r="U317" s="1" t="str">
        <f>VLOOKUP($E317,'[7]Gui chi Quynh'!$C$11:$E$392,3,0)</f>
        <v>A2</v>
      </c>
      <c r="V317" s="9">
        <f>VLOOKUP(U317,Sheet1!$B$2:$C$12,2,TRUE)</f>
        <v>9</v>
      </c>
      <c r="W317" s="1" t="str">
        <f>VLOOKUP($E317,'[8]Gui chi Quynh'!$C$11:$F$391,3,0)</f>
        <v>A3</v>
      </c>
      <c r="X317" s="9">
        <f>VLOOKUP(W317,Sheet1!$B$2:$C$12,2,TRUE)</f>
        <v>8</v>
      </c>
      <c r="Y317" s="1" t="str">
        <f>VLOOKUP($E317,'[9]Gui chi Quynh'!$C$11:$E$390,3,0)</f>
        <v>A1</v>
      </c>
      <c r="Z317" s="9">
        <f>VLOOKUP(Y317,Sheet1!$B$2:$C$12,2,TRUE)</f>
        <v>10</v>
      </c>
      <c r="AA317" s="1" t="str">
        <f>VLOOKUP($E317,'[10]Gui chi Quynh'!$C$11:$E$391,3,0)</f>
        <v>A1</v>
      </c>
      <c r="AB317" s="9">
        <f>VLOOKUP(AA317,Sheet1!$B$2:$C$12,2,TRUE)</f>
        <v>10</v>
      </c>
      <c r="AC317" s="241" t="str">
        <f>VLOOKUP(E317,Sheet2!$E$9:$AE$343,24,0)</f>
        <v>A3</v>
      </c>
      <c r="AD317" s="117">
        <f>VLOOKUP(AC317,Sheet1!$B$2:$C$12,2,TRUE)</f>
        <v>8</v>
      </c>
      <c r="AE317" s="241" t="str">
        <f>VLOOKUP(E317,Sheet2!$E$9:$AE$343,26,0)</f>
        <v>A2</v>
      </c>
      <c r="AF317" s="9">
        <f>VLOOKUP(AE317,Sheet1!$B$2:$C$12,2,TRUE)</f>
        <v>9</v>
      </c>
      <c r="AG317" s="169">
        <f t="shared" si="25"/>
        <v>8.75</v>
      </c>
      <c r="AH317" s="241" t="str">
        <f>VLOOKUP(E317,'CAC DV GUI'!$C$5:$AF$401,27,0)</f>
        <v>Xuất sắc</v>
      </c>
      <c r="AI317" s="241" t="str">
        <f>VLOOKUP(E317,'CAC DV GUI'!$C$5:$AF$401,28,0)</f>
        <v>Tốt</v>
      </c>
      <c r="AJ317" s="241">
        <f>VLOOKUP(E317,'CAC DV GUI'!$C$5:$AF$401,29,0)</f>
        <v>0</v>
      </c>
      <c r="AK317" s="117"/>
      <c r="AL317" s="117"/>
      <c r="AM317" s="117" t="str">
        <f t="shared" si="24"/>
        <v>Tốt</v>
      </c>
      <c r="AN317" s="117"/>
      <c r="AO317" s="556"/>
    </row>
    <row r="318" spans="1:41" s="72" customFormat="1" ht="24.95" customHeight="1" x14ac:dyDescent="0.25">
      <c r="A318" s="41">
        <f>IF(E318="","",SUBTOTAL(3,$E$8:E318))</f>
        <v>311</v>
      </c>
      <c r="B318" s="41">
        <f>COUNTIF($F$8:F318,F318)</f>
        <v>11</v>
      </c>
      <c r="C318" s="84" t="s">
        <v>649</v>
      </c>
      <c r="D318" s="73" t="s">
        <v>193</v>
      </c>
      <c r="E318" s="74" t="s">
        <v>404</v>
      </c>
      <c r="F318" s="653" t="s">
        <v>1032</v>
      </c>
      <c r="G318" s="55" t="s">
        <v>1014</v>
      </c>
      <c r="H318" s="7" t="s">
        <v>644</v>
      </c>
      <c r="I318" s="1" t="str">
        <f>VLOOKUP($E318,'[1]Gui chi Quynh'!$C$11:$E$397,3,0)</f>
        <v>A3</v>
      </c>
      <c r="J318" s="9">
        <f>VLOOKUP(I318,Sheet1!$B$2:$C$12,2,TRUE)</f>
        <v>8</v>
      </c>
      <c r="K318" s="1" t="str">
        <f>VLOOKUP($E318,'[2]Gui chi Quynh'!$C$11:$E$397,3,0)</f>
        <v>A1</v>
      </c>
      <c r="L318" s="9">
        <f>VLOOKUP(K318,Sheet1!$B$2:$C$12,2,TRUE)</f>
        <v>10</v>
      </c>
      <c r="M318" s="1" t="str">
        <f>VLOOKUP($E318,'[3]Gui chi Quynh'!$C$11:$E$396,3,0)</f>
        <v>A2</v>
      </c>
      <c r="N318" s="9">
        <f>VLOOKUP(M318,Sheet1!$B$2:$C$12,2,TRUE)</f>
        <v>9</v>
      </c>
      <c r="O318" s="1" t="str">
        <f>VLOOKUP($E318,'[4]Gui chi Quynh'!$C$11:$E$396,3,0)</f>
        <v>A2</v>
      </c>
      <c r="P318" s="9">
        <f>VLOOKUP(O318,Sheet1!$B$2:$C$12,2,TRUE)</f>
        <v>9</v>
      </c>
      <c r="Q318" s="1" t="str">
        <f>VLOOKUP($E318,'[5]Gui chi Quynh'!$C$11:$E$394,3,0)</f>
        <v>A2</v>
      </c>
      <c r="R318" s="9">
        <f>VLOOKUP(Q318,Sheet1!$B$2:$C$12,2,TRUE)</f>
        <v>9</v>
      </c>
      <c r="S318" s="1" t="str">
        <f>VLOOKUP($E318,'[6]Gui chi Quynh'!$C$11:$E$393,3,0)</f>
        <v>A3</v>
      </c>
      <c r="T318" s="9">
        <f>VLOOKUP(S318,Sheet1!$B$2:$C$12,2,TRUE)</f>
        <v>8</v>
      </c>
      <c r="U318" s="1" t="str">
        <f>VLOOKUP($E318,'[7]Gui chi Quynh'!$C$11:$E$392,3,0)</f>
        <v>A1</v>
      </c>
      <c r="V318" s="9">
        <f>VLOOKUP(U318,Sheet1!$B$2:$C$12,2,TRUE)</f>
        <v>10</v>
      </c>
      <c r="W318" s="1" t="str">
        <f>VLOOKUP($E318,'[8]Gui chi Quynh'!$C$11:$F$391,3,0)</f>
        <v>A3</v>
      </c>
      <c r="X318" s="9">
        <f>VLOOKUP(W318,Sheet1!$B$2:$C$12,2,TRUE)</f>
        <v>8</v>
      </c>
      <c r="Y318" s="1" t="str">
        <f>VLOOKUP($E318,'[9]Gui chi Quynh'!$C$11:$E$390,3,0)</f>
        <v>A2</v>
      </c>
      <c r="Z318" s="9">
        <f>VLOOKUP(Y318,Sheet1!$B$2:$C$12,2,TRUE)</f>
        <v>9</v>
      </c>
      <c r="AA318" s="1" t="str">
        <f>VLOOKUP($E318,'[10]Gui chi Quynh'!$C$11:$E$391,3,0)</f>
        <v>A1</v>
      </c>
      <c r="AB318" s="9">
        <f>VLOOKUP(AA318,Sheet1!$B$2:$C$12,2,TRUE)</f>
        <v>10</v>
      </c>
      <c r="AC318" s="241" t="str">
        <f>VLOOKUP(E318,Sheet2!$E$9:$AE$343,24,0)</f>
        <v>A2</v>
      </c>
      <c r="AD318" s="117">
        <f>VLOOKUP(AC318,Sheet1!$B$2:$C$12,2,TRUE)</f>
        <v>9</v>
      </c>
      <c r="AE318" s="241" t="str">
        <f>VLOOKUP(E318,Sheet2!$E$9:$AE$343,26,0)</f>
        <v>A2</v>
      </c>
      <c r="AF318" s="9">
        <f>VLOOKUP(AE318,Sheet1!$B$2:$C$12,2,TRUE)</f>
        <v>9</v>
      </c>
      <c r="AG318" s="169">
        <f t="shared" si="25"/>
        <v>9</v>
      </c>
      <c r="AH318" s="241" t="str">
        <f>VLOOKUP(E318,'CAC DV GUI'!$C$5:$AF$401,27,0)</f>
        <v>Xuất sắc</v>
      </c>
      <c r="AI318" s="241" t="str">
        <f>VLOOKUP(E318,'CAC DV GUI'!$C$5:$AF$401,28,0)</f>
        <v>Tốt</v>
      </c>
      <c r="AJ318" s="241">
        <f>VLOOKUP(E318,'CAC DV GUI'!$C$5:$AF$401,29,0)</f>
        <v>0</v>
      </c>
      <c r="AK318" s="117"/>
      <c r="AL318" s="117"/>
      <c r="AM318" s="117" t="str">
        <f t="shared" si="24"/>
        <v>Tốt</v>
      </c>
      <c r="AN318" s="117"/>
      <c r="AO318" s="557"/>
    </row>
    <row r="319" spans="1:41" s="2" customFormat="1" ht="24.95" customHeight="1" x14ac:dyDescent="0.25">
      <c r="A319" s="41">
        <f>IF(E319="","",SUBTOTAL(3,$E$8:E319))</f>
        <v>312</v>
      </c>
      <c r="B319" s="41">
        <f>COUNTIF($F$8:F319,F319)</f>
        <v>1</v>
      </c>
      <c r="C319" s="43" t="s">
        <v>648</v>
      </c>
      <c r="D319" s="29" t="s">
        <v>213</v>
      </c>
      <c r="E319" s="32" t="s">
        <v>588</v>
      </c>
      <c r="F319" s="655" t="s">
        <v>1034</v>
      </c>
      <c r="G319" s="652" t="s">
        <v>1013</v>
      </c>
      <c r="H319" s="59" t="s">
        <v>643</v>
      </c>
      <c r="I319" s="1" t="str">
        <f>VLOOKUP($E319,'[1]Gui chi Quynh'!$C$11:$E$397,3,0)</f>
        <v>A2</v>
      </c>
      <c r="J319" s="9">
        <f>VLOOKUP(I319,Sheet1!$B$2:$C$12,2,TRUE)</f>
        <v>9</v>
      </c>
      <c r="K319" s="1" t="str">
        <f>VLOOKUP($E319,'[2]Gui chi Quynh'!$C$11:$E$397,3,0)</f>
        <v>A1</v>
      </c>
      <c r="L319" s="9">
        <f>VLOOKUP(K319,Sheet1!$B$2:$C$12,2,TRUE)</f>
        <v>10</v>
      </c>
      <c r="M319" s="1" t="str">
        <f>VLOOKUP($E319,'[3]Gui chi Quynh'!$C$11:$E$396,3,0)</f>
        <v>A2</v>
      </c>
      <c r="N319" s="9">
        <f>VLOOKUP(M319,Sheet1!$B$2:$C$12,2,TRUE)</f>
        <v>9</v>
      </c>
      <c r="O319" s="1" t="str">
        <f>VLOOKUP($E319,'[4]Gui chi Quynh'!$C$11:$E$396,3,0)</f>
        <v>A1</v>
      </c>
      <c r="P319" s="9">
        <f>VLOOKUP(O319,Sheet1!$B$2:$C$12,2,TRUE)</f>
        <v>10</v>
      </c>
      <c r="Q319" s="1" t="str">
        <f>VLOOKUP($E319,'[5]Gui chi Quynh'!$C$11:$E$394,3,0)</f>
        <v>A1</v>
      </c>
      <c r="R319" s="9">
        <f>VLOOKUP(Q319,Sheet1!$B$2:$C$12,2,TRUE)</f>
        <v>10</v>
      </c>
      <c r="S319" s="1" t="str">
        <f>VLOOKUP($E319,'[6]Gui chi Quynh'!$C$11:$E$393,3,0)</f>
        <v>A1</v>
      </c>
      <c r="T319" s="9">
        <f>VLOOKUP(S319,Sheet1!$B$2:$C$12,2,TRUE)</f>
        <v>10</v>
      </c>
      <c r="U319" s="1" t="str">
        <f>VLOOKUP($E319,'[7]Gui chi Quynh'!$C$11:$E$392,3,0)</f>
        <v>A1</v>
      </c>
      <c r="V319" s="9">
        <f>VLOOKUP(U319,Sheet1!$B$2:$C$12,2,TRUE)</f>
        <v>10</v>
      </c>
      <c r="W319" s="1" t="str">
        <f>VLOOKUP($E319,'[8]Gui chi Quynh'!$C$11:$F$391,3,0)</f>
        <v>A1</v>
      </c>
      <c r="X319" s="9">
        <f>VLOOKUP(W319,Sheet1!$B$2:$C$12,2,TRUE)</f>
        <v>10</v>
      </c>
      <c r="Y319" s="1" t="str">
        <f>VLOOKUP($E319,'[9]Gui chi Quynh'!$C$11:$E$390,3,0)</f>
        <v>A1</v>
      </c>
      <c r="Z319" s="9">
        <f>VLOOKUP(Y319,Sheet1!$B$2:$C$12,2,TRUE)</f>
        <v>10</v>
      </c>
      <c r="AA319" s="1" t="str">
        <f>VLOOKUP($E319,'[10]Gui chi Quynh'!$C$11:$E$391,3,0)</f>
        <v>A1</v>
      </c>
      <c r="AB319" s="9">
        <f>VLOOKUP(AA319,Sheet1!$B$2:$C$12,2,TRUE)</f>
        <v>10</v>
      </c>
      <c r="AC319" s="241" t="str">
        <f>VLOOKUP(E319,Sheet2!$E$9:$AE$343,24,0)</f>
        <v>A2</v>
      </c>
      <c r="AD319" s="117">
        <f>VLOOKUP(AC319,Sheet1!$B$2:$C$12,2,TRUE)</f>
        <v>9</v>
      </c>
      <c r="AE319" s="241" t="str">
        <f>VLOOKUP(E319,Sheet2!$E$9:$AE$343,26,0)</f>
        <v>A2</v>
      </c>
      <c r="AF319" s="9">
        <f>VLOOKUP(AE319,Sheet1!$B$2:$C$12,2,TRUE)</f>
        <v>9</v>
      </c>
      <c r="AG319" s="169">
        <f t="shared" si="25"/>
        <v>9.6666666666666661</v>
      </c>
      <c r="AH319" s="241" t="str">
        <f>VLOOKUP(E319,'CAC DV GUI'!$C$5:$AF$401,27,0)</f>
        <v>Xuất sắc</v>
      </c>
      <c r="AI319" s="241" t="str">
        <f>VLOOKUP(E319,'CAC DV GUI'!$C$5:$AF$401,28,0)</f>
        <v>Xuất sắc</v>
      </c>
      <c r="AJ319" s="241">
        <f>VLOOKUP(E319,'CAC DV GUI'!$C$5:$AF$401,29,0)</f>
        <v>0</v>
      </c>
      <c r="AK319" s="117" t="s">
        <v>833</v>
      </c>
      <c r="AL319" s="117"/>
      <c r="AM319" s="117" t="s">
        <v>807</v>
      </c>
      <c r="AN319" s="117"/>
      <c r="AO319" s="556"/>
    </row>
    <row r="320" spans="1:41" s="72" customFormat="1" ht="24.95" customHeight="1" x14ac:dyDescent="0.25">
      <c r="A320" s="41">
        <f>IF(E320="","",SUBTOTAL(3,$E$8:E320))</f>
        <v>313</v>
      </c>
      <c r="B320" s="41">
        <f>COUNTIF($F$8:F320,F320)</f>
        <v>2</v>
      </c>
      <c r="C320" s="43" t="s">
        <v>648</v>
      </c>
      <c r="D320" s="29" t="s">
        <v>214</v>
      </c>
      <c r="E320" s="32" t="s">
        <v>589</v>
      </c>
      <c r="F320" s="55" t="s">
        <v>1034</v>
      </c>
      <c r="G320" s="55" t="s">
        <v>1014</v>
      </c>
      <c r="H320" s="1" t="s">
        <v>643</v>
      </c>
      <c r="I320" s="1" t="str">
        <f>VLOOKUP($E320,'[1]Gui chi Quynh'!$C$11:$E$397,3,0)</f>
        <v>A3</v>
      </c>
      <c r="J320" s="9">
        <f>VLOOKUP(I320,Sheet1!$B$2:$C$12,2,TRUE)</f>
        <v>8</v>
      </c>
      <c r="K320" s="1" t="str">
        <f>VLOOKUP($E320,'[2]Gui chi Quynh'!$C$11:$E$397,3,0)</f>
        <v>A3</v>
      </c>
      <c r="L320" s="9">
        <f>VLOOKUP(K320,Sheet1!$B$2:$C$12,2,TRUE)</f>
        <v>8</v>
      </c>
      <c r="M320" s="1" t="str">
        <f>VLOOKUP($E320,'[3]Gui chi Quynh'!$C$11:$E$396,3,0)</f>
        <v>A3</v>
      </c>
      <c r="N320" s="9">
        <f>VLOOKUP(M320,Sheet1!$B$2:$C$12,2,TRUE)</f>
        <v>8</v>
      </c>
      <c r="O320" s="1" t="str">
        <f>VLOOKUP($E320,'[4]Gui chi Quynh'!$C$11:$E$396,3,0)</f>
        <v>A3</v>
      </c>
      <c r="P320" s="9">
        <f>VLOOKUP(O320,Sheet1!$B$2:$C$12,2,TRUE)</f>
        <v>8</v>
      </c>
      <c r="Q320" s="1" t="str">
        <f>VLOOKUP($E320,'[5]Gui chi Quynh'!$C$11:$E$394,3,0)</f>
        <v>A2</v>
      </c>
      <c r="R320" s="9">
        <f>VLOOKUP(Q320,Sheet1!$B$2:$C$12,2,TRUE)</f>
        <v>9</v>
      </c>
      <c r="S320" s="1" t="str">
        <f>VLOOKUP($E320,'[6]Gui chi Quynh'!$C$11:$E$393,3,0)</f>
        <v>A2</v>
      </c>
      <c r="T320" s="9">
        <f>VLOOKUP(S320,Sheet1!$B$2:$C$12,2,TRUE)</f>
        <v>9</v>
      </c>
      <c r="U320" s="1" t="str">
        <f>VLOOKUP($E320,'[7]Gui chi Quynh'!$C$11:$E$392,3,0)</f>
        <v>A3</v>
      </c>
      <c r="V320" s="9">
        <f>VLOOKUP(U320,Sheet1!$B$2:$C$12,2,TRUE)</f>
        <v>8</v>
      </c>
      <c r="W320" s="1" t="str">
        <f>VLOOKUP($E320,'[8]Gui chi Quynh'!$C$11:$F$391,3,0)</f>
        <v>A3</v>
      </c>
      <c r="X320" s="9">
        <f>VLOOKUP(W320,Sheet1!$B$2:$C$12,2,TRUE)</f>
        <v>8</v>
      </c>
      <c r="Y320" s="1" t="str">
        <f>VLOOKUP($E320,'[9]Gui chi Quynh'!$C$11:$E$390,3,0)</f>
        <v>A2</v>
      </c>
      <c r="Z320" s="9">
        <f>VLOOKUP(Y320,Sheet1!$B$2:$C$12,2,TRUE)</f>
        <v>9</v>
      </c>
      <c r="AA320" s="1" t="str">
        <f>VLOOKUP($E320,'[10]Gui chi Quynh'!$C$11:$E$391,3,0)</f>
        <v>A2</v>
      </c>
      <c r="AB320" s="9">
        <f>VLOOKUP(AA320,Sheet1!$B$2:$C$12,2,TRUE)</f>
        <v>9</v>
      </c>
      <c r="AC320" s="241" t="str">
        <f>VLOOKUP(E320,Sheet2!$E$9:$AE$343,24,0)</f>
        <v>A3</v>
      </c>
      <c r="AD320" s="117">
        <f>VLOOKUP(AC320,Sheet1!$B$2:$C$12,2,TRUE)</f>
        <v>8</v>
      </c>
      <c r="AE320" s="241" t="str">
        <f>VLOOKUP(E320,Sheet2!$E$9:$AE$343,26,0)</f>
        <v>A3</v>
      </c>
      <c r="AF320" s="9">
        <f>VLOOKUP(AE320,Sheet1!$B$2:$C$12,2,TRUE)</f>
        <v>8</v>
      </c>
      <c r="AG320" s="169">
        <f t="shared" si="25"/>
        <v>8.3333333333333339</v>
      </c>
      <c r="AH320" s="241" t="str">
        <f>VLOOKUP(E320,'CAC DV GUI'!$C$5:$AF$401,27,0)</f>
        <v>Tốt</v>
      </c>
      <c r="AI320" s="241" t="str">
        <f>VLOOKUP(E320,'CAC DV GUI'!$C$5:$AF$401,28,0)</f>
        <v>Tốt</v>
      </c>
      <c r="AJ320" s="241">
        <f>VLOOKUP(E320,'CAC DV GUI'!$C$5:$AF$401,29,0)</f>
        <v>0</v>
      </c>
      <c r="AK320" s="117"/>
      <c r="AL320" s="117"/>
      <c r="AM320" s="117" t="str">
        <f t="shared" ref="AM320:AM321" si="26">AI320</f>
        <v>Tốt</v>
      </c>
      <c r="AN320" s="117"/>
      <c r="AO320" s="556"/>
    </row>
    <row r="321" spans="1:41" s="2" customFormat="1" ht="24.95" customHeight="1" x14ac:dyDescent="0.25">
      <c r="A321" s="41">
        <f>IF(E321="","",SUBTOTAL(3,$E$8:E321))</f>
        <v>314</v>
      </c>
      <c r="B321" s="41">
        <f>COUNTIF($F$8:F321,F321)</f>
        <v>3</v>
      </c>
      <c r="C321" s="84" t="s">
        <v>648</v>
      </c>
      <c r="D321" s="76" t="s">
        <v>215</v>
      </c>
      <c r="E321" s="77" t="s">
        <v>590</v>
      </c>
      <c r="F321" s="55" t="s">
        <v>1034</v>
      </c>
      <c r="G321" s="55" t="s">
        <v>1014</v>
      </c>
      <c r="H321" s="7" t="s">
        <v>644</v>
      </c>
      <c r="I321" s="1" t="str">
        <f>VLOOKUP($E321,'[1]Gui chi Quynh'!$C$11:$E$397,3,0)</f>
        <v>A2</v>
      </c>
      <c r="J321" s="9">
        <f>VLOOKUP(I321,Sheet1!$B$2:$C$12,2,TRUE)</f>
        <v>9</v>
      </c>
      <c r="K321" s="1" t="str">
        <f>VLOOKUP($E321,'[2]Gui chi Quynh'!$C$11:$E$397,3,0)</f>
        <v>A3</v>
      </c>
      <c r="L321" s="9">
        <f>VLOOKUP(K321,Sheet1!$B$2:$C$12,2,TRUE)</f>
        <v>8</v>
      </c>
      <c r="M321" s="1" t="str">
        <f>VLOOKUP($E321,'[3]Gui chi Quynh'!$C$11:$E$396,3,0)</f>
        <v>A3</v>
      </c>
      <c r="N321" s="9">
        <f>VLOOKUP(M321,Sheet1!$B$2:$C$12,2,TRUE)</f>
        <v>8</v>
      </c>
      <c r="O321" s="1" t="str">
        <f>VLOOKUP($E321,'[4]Gui chi Quynh'!$C$11:$E$396,3,0)</f>
        <v>A2</v>
      </c>
      <c r="P321" s="9">
        <f>VLOOKUP(O321,Sheet1!$B$2:$C$12,2,TRUE)</f>
        <v>9</v>
      </c>
      <c r="Q321" s="1" t="str">
        <f>VLOOKUP($E321,'[5]Gui chi Quynh'!$C$11:$E$394,3,0)</f>
        <v>A3</v>
      </c>
      <c r="R321" s="9">
        <f>VLOOKUP(Q321,Sheet1!$B$2:$C$12,2,TRUE)</f>
        <v>8</v>
      </c>
      <c r="S321" s="1" t="str">
        <f>VLOOKUP($E321,'[6]Gui chi Quynh'!$C$11:$E$393,3,0)</f>
        <v>A1</v>
      </c>
      <c r="T321" s="9">
        <f>VLOOKUP(S321,Sheet1!$B$2:$C$12,2,TRUE)</f>
        <v>10</v>
      </c>
      <c r="U321" s="1" t="str">
        <f>VLOOKUP($E321,'[7]Gui chi Quynh'!$C$11:$E$392,3,0)</f>
        <v>A2</v>
      </c>
      <c r="V321" s="9">
        <f>VLOOKUP(U321,Sheet1!$B$2:$C$12,2,TRUE)</f>
        <v>9</v>
      </c>
      <c r="W321" s="1" t="str">
        <f>VLOOKUP($E321,'[8]Gui chi Quynh'!$C$11:$F$391,3,0)</f>
        <v>A3</v>
      </c>
      <c r="X321" s="9">
        <f>VLOOKUP(W321,Sheet1!$B$2:$C$12,2,TRUE)</f>
        <v>8</v>
      </c>
      <c r="Y321" s="1" t="str">
        <f>VLOOKUP($E321,'[9]Gui chi Quynh'!$C$11:$E$390,3,0)</f>
        <v>A2</v>
      </c>
      <c r="Z321" s="9">
        <f>VLOOKUP(Y321,Sheet1!$B$2:$C$12,2,TRUE)</f>
        <v>9</v>
      </c>
      <c r="AA321" s="1" t="str">
        <f>VLOOKUP($E321,'[10]Gui chi Quynh'!$C$11:$E$391,3,0)</f>
        <v>A2</v>
      </c>
      <c r="AB321" s="9">
        <f>VLOOKUP(AA321,Sheet1!$B$2:$C$12,2,TRUE)</f>
        <v>9</v>
      </c>
      <c r="AC321" s="241" t="str">
        <f>VLOOKUP(E321,Sheet2!$E$9:$AE$343,24,0)</f>
        <v>A3</v>
      </c>
      <c r="AD321" s="117">
        <f>VLOOKUP(AC321,Sheet1!$B$2:$C$12,2,TRUE)</f>
        <v>8</v>
      </c>
      <c r="AE321" s="241" t="str">
        <f>VLOOKUP(E321,Sheet2!$E$9:$AE$343,26,0)</f>
        <v>A3</v>
      </c>
      <c r="AF321" s="9">
        <f>VLOOKUP(AE321,Sheet1!$B$2:$C$12,2,TRUE)</f>
        <v>8</v>
      </c>
      <c r="AG321" s="169">
        <f t="shared" si="25"/>
        <v>8.5833333333333339</v>
      </c>
      <c r="AH321" s="241" t="str">
        <f>VLOOKUP(E321,'CAC DV GUI'!$C$5:$AF$401,27,0)</f>
        <v>Tốt</v>
      </c>
      <c r="AI321" s="241" t="str">
        <f>VLOOKUP(E321,'CAC DV GUI'!$C$5:$AF$401,28,0)</f>
        <v>Tốt</v>
      </c>
      <c r="AJ321" s="241">
        <f>VLOOKUP(E321,'CAC DV GUI'!$C$5:$AF$401,29,0)</f>
        <v>0</v>
      </c>
      <c r="AK321" s="117"/>
      <c r="AL321" s="117"/>
      <c r="AM321" s="117" t="str">
        <f t="shared" si="26"/>
        <v>Tốt</v>
      </c>
      <c r="AN321" s="117"/>
      <c r="AO321" s="557"/>
    </row>
    <row r="322" spans="1:41" s="2" customFormat="1" ht="24.95" customHeight="1" x14ac:dyDescent="0.25">
      <c r="A322" s="41">
        <f>IF(E322="","",SUBTOTAL(3,$E$8:E322))</f>
        <v>315</v>
      </c>
      <c r="B322" s="41">
        <f>COUNTIF($F$8:F322,F322)</f>
        <v>1</v>
      </c>
      <c r="C322" s="43" t="s">
        <v>649</v>
      </c>
      <c r="D322" s="42" t="s">
        <v>172</v>
      </c>
      <c r="E322" s="32" t="s">
        <v>592</v>
      </c>
      <c r="F322" s="652" t="s">
        <v>1035</v>
      </c>
      <c r="G322" s="652" t="s">
        <v>1013</v>
      </c>
      <c r="H322" s="30" t="s">
        <v>643</v>
      </c>
      <c r="I322" s="1" t="str">
        <f>VLOOKUP($E322,'[1]Gui chi Quynh'!$C$11:$E$397,3,0)</f>
        <v>A1</v>
      </c>
      <c r="J322" s="9">
        <f>VLOOKUP(I322,Sheet1!$B$2:$C$12,2,TRUE)</f>
        <v>10</v>
      </c>
      <c r="K322" s="1" t="str">
        <f>VLOOKUP($E322,'[2]Gui chi Quynh'!$C$11:$E$397,3,0)</f>
        <v>A1</v>
      </c>
      <c r="L322" s="9">
        <f>VLOOKUP(K322,Sheet1!$B$2:$C$12,2,TRUE)</f>
        <v>10</v>
      </c>
      <c r="M322" s="1" t="str">
        <f>VLOOKUP($E322,'[3]Gui chi Quynh'!$C$11:$E$396,3,0)</f>
        <v>A1</v>
      </c>
      <c r="N322" s="9">
        <f>VLOOKUP(M322,Sheet1!$B$2:$C$12,2,TRUE)</f>
        <v>10</v>
      </c>
      <c r="O322" s="1" t="str">
        <f>VLOOKUP($E322,'[4]Gui chi Quynh'!$C$11:$E$396,3,0)</f>
        <v>A1</v>
      </c>
      <c r="P322" s="9">
        <f>VLOOKUP(O322,Sheet1!$B$2:$C$12,2,TRUE)</f>
        <v>10</v>
      </c>
      <c r="Q322" s="1" t="str">
        <f>VLOOKUP($E322,'[5]Gui chi Quynh'!$C$11:$E$394,3,0)</f>
        <v>A1</v>
      </c>
      <c r="R322" s="9">
        <f>VLOOKUP(Q322,Sheet1!$B$2:$C$12,2,TRUE)</f>
        <v>10</v>
      </c>
      <c r="S322" s="1" t="str">
        <f>VLOOKUP($E322,'[6]Gui chi Quynh'!$C$11:$E$393,3,0)</f>
        <v>A1</v>
      </c>
      <c r="T322" s="9">
        <f>VLOOKUP(S322,Sheet1!$B$2:$C$12,2,TRUE)</f>
        <v>10</v>
      </c>
      <c r="U322" s="1" t="str">
        <f>VLOOKUP($E322,'[7]Gui chi Quynh'!$C$11:$E$392,3,0)</f>
        <v>A1</v>
      </c>
      <c r="V322" s="9">
        <f>VLOOKUP(U322,Sheet1!$B$2:$C$12,2,TRUE)</f>
        <v>10</v>
      </c>
      <c r="W322" s="1" t="str">
        <f>VLOOKUP($E322,'[8]Gui chi Quynh'!$C$11:$F$391,3,0)</f>
        <v>A1</v>
      </c>
      <c r="X322" s="9">
        <f>VLOOKUP(W322,Sheet1!$B$2:$C$12,2,TRUE)</f>
        <v>10</v>
      </c>
      <c r="Y322" s="1" t="str">
        <f>VLOOKUP($E322,'[9]Gui chi Quynh'!$C$11:$E$390,3,0)</f>
        <v>A1</v>
      </c>
      <c r="Z322" s="9">
        <f>VLOOKUP(Y322,Sheet1!$B$2:$C$12,2,TRUE)</f>
        <v>10</v>
      </c>
      <c r="AA322" s="1" t="str">
        <f>VLOOKUP($E322,'[10]Gui chi Quynh'!$C$11:$E$391,3,0)</f>
        <v>A1</v>
      </c>
      <c r="AB322" s="9">
        <f>VLOOKUP(AA322,Sheet1!$B$2:$C$12,2,TRUE)</f>
        <v>10</v>
      </c>
      <c r="AC322" s="241" t="str">
        <f>VLOOKUP(E322,Sheet2!$E$9:$AE$343,24,0)</f>
        <v>A1</v>
      </c>
      <c r="AD322" s="117">
        <f>VLOOKUP(AC322,Sheet1!$B$2:$C$12,2,TRUE)</f>
        <v>10</v>
      </c>
      <c r="AE322" s="241" t="str">
        <f>VLOOKUP(E322,Sheet2!$E$9:$AE$343,26,0)</f>
        <v>A1</v>
      </c>
      <c r="AF322" s="9">
        <f>VLOOKUP(AE322,Sheet1!$B$2:$C$12,2,TRUE)</f>
        <v>10</v>
      </c>
      <c r="AG322" s="169">
        <f t="shared" si="25"/>
        <v>10</v>
      </c>
      <c r="AH322" s="241" t="str">
        <f>VLOOKUP(E322,'CAC DV GUI'!$C$5:$AF$401,27,0)</f>
        <v>Xuất sắc</v>
      </c>
      <c r="AI322" s="241" t="str">
        <f>VLOOKUP(E322,'CAC DV GUI'!$C$5:$AF$401,28,0)</f>
        <v>Xuất sắc</v>
      </c>
      <c r="AJ322" s="241">
        <f>VLOOKUP(E322,'CAC DV GUI'!$C$5:$AF$401,29,0)</f>
        <v>0</v>
      </c>
      <c r="AK322" s="117" t="s">
        <v>833</v>
      </c>
      <c r="AL322" s="117"/>
      <c r="AM322" s="117" t="s">
        <v>807</v>
      </c>
      <c r="AN322" s="117"/>
      <c r="AO322" s="556"/>
    </row>
    <row r="323" spans="1:41" s="2" customFormat="1" ht="24.95" customHeight="1" x14ac:dyDescent="0.25">
      <c r="A323" s="41">
        <f>IF(E323="","",SUBTOTAL(3,$E$8:E323))</f>
        <v>316</v>
      </c>
      <c r="B323" s="41">
        <f>COUNTIF($F$8:F323,F323)</f>
        <v>2</v>
      </c>
      <c r="C323" s="43" t="s">
        <v>648</v>
      </c>
      <c r="D323" s="20" t="s">
        <v>639</v>
      </c>
      <c r="E323" s="44" t="s">
        <v>438</v>
      </c>
      <c r="F323" s="55" t="s">
        <v>1035</v>
      </c>
      <c r="G323" s="652" t="s">
        <v>1013</v>
      </c>
      <c r="H323" s="105" t="s">
        <v>643</v>
      </c>
      <c r="I323" s="1" t="str">
        <f>VLOOKUP($E323,'[1]Gui chi Quynh'!$C$11:$E$397,3,0)</f>
        <v>A1</v>
      </c>
      <c r="J323" s="9">
        <f>VLOOKUP(I323,Sheet1!$B$2:$C$12,2,TRUE)</f>
        <v>10</v>
      </c>
      <c r="K323" s="1" t="str">
        <f>VLOOKUP($E323,'[2]Gui chi Quynh'!$C$11:$E$397,3,0)</f>
        <v>A1</v>
      </c>
      <c r="L323" s="9">
        <f>VLOOKUP(K323,Sheet1!$B$2:$C$12,2,TRUE)</f>
        <v>10</v>
      </c>
      <c r="M323" s="1" t="str">
        <f>VLOOKUP($E323,'[3]Gui chi Quynh'!$C$11:$E$396,3,0)</f>
        <v>A1</v>
      </c>
      <c r="N323" s="9">
        <f>VLOOKUP(M323,Sheet1!$B$2:$C$12,2,TRUE)</f>
        <v>10</v>
      </c>
      <c r="O323" s="1" t="str">
        <f>VLOOKUP($E323,'[4]Gui chi Quynh'!$C$11:$E$396,3,0)</f>
        <v>A1</v>
      </c>
      <c r="P323" s="9">
        <f>VLOOKUP(O323,Sheet1!$B$2:$C$12,2,TRUE)</f>
        <v>10</v>
      </c>
      <c r="Q323" s="1" t="str">
        <f>VLOOKUP($E323,'[5]Gui chi Quynh'!$C$11:$E$394,3,0)</f>
        <v>A1</v>
      </c>
      <c r="R323" s="9">
        <f>VLOOKUP(Q323,Sheet1!$B$2:$C$12,2,TRUE)</f>
        <v>10</v>
      </c>
      <c r="S323" s="1" t="str">
        <f>VLOOKUP($E323,'[6]Gui chi Quynh'!$C$11:$E$393,3,0)</f>
        <v>A1</v>
      </c>
      <c r="T323" s="9">
        <f>VLOOKUP(S323,Sheet1!$B$2:$C$12,2,TRUE)</f>
        <v>10</v>
      </c>
      <c r="U323" s="1" t="str">
        <f>VLOOKUP($E323,'[7]Gui chi Quynh'!$C$11:$E$392,3,0)</f>
        <v>A1</v>
      </c>
      <c r="V323" s="9">
        <f>VLOOKUP(U323,Sheet1!$B$2:$C$12,2,TRUE)</f>
        <v>10</v>
      </c>
      <c r="W323" s="1" t="str">
        <f>VLOOKUP($E323,'[8]Gui chi Quynh'!$C$11:$F$391,3,0)</f>
        <v>A1</v>
      </c>
      <c r="X323" s="9">
        <f>VLOOKUP(W323,Sheet1!$B$2:$C$12,2,TRUE)</f>
        <v>10</v>
      </c>
      <c r="Y323" s="1" t="str">
        <f>VLOOKUP($E323,'[9]Gui chi Quynh'!$C$11:$E$390,3,0)</f>
        <v>A1</v>
      </c>
      <c r="Z323" s="9">
        <f>VLOOKUP(Y323,Sheet1!$B$2:$C$12,2,TRUE)</f>
        <v>10</v>
      </c>
      <c r="AA323" s="1" t="str">
        <f>VLOOKUP($E323,'[10]Gui chi Quynh'!$C$11:$E$391,3,0)</f>
        <v>A1</v>
      </c>
      <c r="AB323" s="9">
        <f>VLOOKUP(AA323,Sheet1!$B$2:$C$12,2,TRUE)</f>
        <v>10</v>
      </c>
      <c r="AC323" s="241" t="str">
        <f>VLOOKUP(E323,Sheet2!$E$9:$AE$343,24,0)</f>
        <v>A1</v>
      </c>
      <c r="AD323" s="117">
        <f>VLOOKUP(AC323,Sheet1!$B$2:$C$12,2,TRUE)</f>
        <v>10</v>
      </c>
      <c r="AE323" s="241" t="str">
        <f>VLOOKUP(E323,Sheet2!$E$9:$AE$343,26,0)</f>
        <v>A1</v>
      </c>
      <c r="AF323" s="9">
        <f>VLOOKUP(AE323,Sheet1!$B$2:$C$12,2,TRUE)</f>
        <v>10</v>
      </c>
      <c r="AG323" s="169">
        <f t="shared" si="25"/>
        <v>10</v>
      </c>
      <c r="AH323" s="241" t="str">
        <f>VLOOKUP(E323,'CAC DV GUI'!$C$5:$AF$401,27,0)</f>
        <v>Xuất sắc</v>
      </c>
      <c r="AI323" s="241" t="str">
        <f>VLOOKUP(E323,'CAC DV GUI'!$C$5:$AF$401,28,0)</f>
        <v>Xuất sắc</v>
      </c>
      <c r="AJ323" s="241">
        <f>VLOOKUP(E323,'CAC DV GUI'!$C$5:$AF$401,29,0)</f>
        <v>0</v>
      </c>
      <c r="AK323" s="117" t="s">
        <v>833</v>
      </c>
      <c r="AL323" s="117"/>
      <c r="AM323" s="117" t="s">
        <v>807</v>
      </c>
      <c r="AN323" s="117"/>
      <c r="AO323" s="556"/>
    </row>
    <row r="324" spans="1:41" s="2" customFormat="1" ht="24.95" customHeight="1" x14ac:dyDescent="0.25">
      <c r="A324" s="41">
        <f>IF(E324="","",SUBTOTAL(3,$E$8:E324))</f>
        <v>317</v>
      </c>
      <c r="B324" s="41">
        <f>COUNTIF($F$8:F324,F324)</f>
        <v>3</v>
      </c>
      <c r="C324" s="43" t="s">
        <v>649</v>
      </c>
      <c r="D324" s="42" t="s">
        <v>40</v>
      </c>
      <c r="E324" s="32" t="s">
        <v>593</v>
      </c>
      <c r="F324" s="55" t="s">
        <v>1035</v>
      </c>
      <c r="G324" s="55" t="s">
        <v>1014</v>
      </c>
      <c r="H324" s="1" t="s">
        <v>643</v>
      </c>
      <c r="I324" s="1" t="str">
        <f>VLOOKUP($E324,'[1]Gui chi Quynh'!$C$11:$E$397,3,0)</f>
        <v>A1</v>
      </c>
      <c r="J324" s="9">
        <f>VLOOKUP(I324,Sheet1!$B$2:$C$12,2,TRUE)</f>
        <v>10</v>
      </c>
      <c r="K324" s="1" t="str">
        <f>VLOOKUP($E324,'[2]Gui chi Quynh'!$C$11:$E$397,3,0)</f>
        <v>A1</v>
      </c>
      <c r="L324" s="9">
        <f>VLOOKUP(K324,Sheet1!$B$2:$C$12,2,TRUE)</f>
        <v>10</v>
      </c>
      <c r="M324" s="1" t="str">
        <f>VLOOKUP($E324,'[3]Gui chi Quynh'!$C$11:$E$396,3,0)</f>
        <v>A1</v>
      </c>
      <c r="N324" s="9">
        <f>VLOOKUP(M324,Sheet1!$B$2:$C$12,2,TRUE)</f>
        <v>10</v>
      </c>
      <c r="O324" s="1" t="str">
        <f>VLOOKUP($E324,'[4]Gui chi Quynh'!$C$11:$E$396,3,0)</f>
        <v>A1</v>
      </c>
      <c r="P324" s="9">
        <f>VLOOKUP(O324,Sheet1!$B$2:$C$12,2,TRUE)</f>
        <v>10</v>
      </c>
      <c r="Q324" s="1" t="str">
        <f>VLOOKUP($E324,'[5]Gui chi Quynh'!$C$11:$E$394,3,0)</f>
        <v>A1</v>
      </c>
      <c r="R324" s="9">
        <f>VLOOKUP(Q324,Sheet1!$B$2:$C$12,2,TRUE)</f>
        <v>10</v>
      </c>
      <c r="S324" s="1" t="str">
        <f>VLOOKUP($E324,'[6]Gui chi Quynh'!$C$11:$E$393,3,0)</f>
        <v>A1</v>
      </c>
      <c r="T324" s="9">
        <f>VLOOKUP(S324,Sheet1!$B$2:$C$12,2,TRUE)</f>
        <v>10</v>
      </c>
      <c r="U324" s="1" t="str">
        <f>VLOOKUP($E324,'[7]Gui chi Quynh'!$C$11:$E$392,3,0)</f>
        <v>A1</v>
      </c>
      <c r="V324" s="9">
        <f>VLOOKUP(U324,Sheet1!$B$2:$C$12,2,TRUE)</f>
        <v>10</v>
      </c>
      <c r="W324" s="1" t="str">
        <f>VLOOKUP($E324,'[8]Gui chi Quynh'!$C$11:$F$391,3,0)</f>
        <v>A1</v>
      </c>
      <c r="X324" s="9">
        <f>VLOOKUP(W324,Sheet1!$B$2:$C$12,2,TRUE)</f>
        <v>10</v>
      </c>
      <c r="Y324" s="1" t="str">
        <f>VLOOKUP($E324,'[9]Gui chi Quynh'!$C$11:$E$390,3,0)</f>
        <v>A1</v>
      </c>
      <c r="Z324" s="9">
        <f>VLOOKUP(Y324,Sheet1!$B$2:$C$12,2,TRUE)</f>
        <v>10</v>
      </c>
      <c r="AA324" s="1" t="str">
        <f>VLOOKUP($E324,'[10]Gui chi Quynh'!$C$11:$E$391,3,0)</f>
        <v>A2</v>
      </c>
      <c r="AB324" s="9">
        <f>VLOOKUP(AA324,Sheet1!$B$2:$C$12,2,TRUE)</f>
        <v>9</v>
      </c>
      <c r="AC324" s="241" t="str">
        <f>VLOOKUP(E324,Sheet2!$E$9:$AE$343,24,0)</f>
        <v>A1</v>
      </c>
      <c r="AD324" s="117">
        <f>VLOOKUP(AC324,Sheet1!$B$2:$C$12,2,TRUE)</f>
        <v>10</v>
      </c>
      <c r="AE324" s="241" t="str">
        <f>VLOOKUP(E324,Sheet2!$E$9:$AE$343,26,0)</f>
        <v>A1</v>
      </c>
      <c r="AF324" s="9">
        <f>VLOOKUP(AE324,Sheet1!$B$2:$C$12,2,TRUE)</f>
        <v>10</v>
      </c>
      <c r="AG324" s="169">
        <f t="shared" si="25"/>
        <v>9.9166666666666661</v>
      </c>
      <c r="AH324" s="241" t="str">
        <f>VLOOKUP(E324,'CAC DV GUI'!$C$5:$AF$401,27,0)</f>
        <v>Xuất sắc</v>
      </c>
      <c r="AI324" s="241" t="str">
        <f>VLOOKUP(E324,'CAC DV GUI'!$C$5:$AF$401,28,0)</f>
        <v>Xuất sắc</v>
      </c>
      <c r="AJ324" s="241">
        <f>VLOOKUP(E324,'CAC DV GUI'!$C$5:$AF$401,29,0)</f>
        <v>0</v>
      </c>
      <c r="AK324" s="117"/>
      <c r="AL324" s="117"/>
      <c r="AM324" s="117" t="str">
        <f t="shared" ref="AM324:AM329" si="27">AI324</f>
        <v>Xuất sắc</v>
      </c>
      <c r="AN324" s="117"/>
      <c r="AO324" s="556"/>
    </row>
    <row r="325" spans="1:41" s="72" customFormat="1" ht="24.95" customHeight="1" x14ac:dyDescent="0.25">
      <c r="A325" s="41">
        <f>IF(E325="","",SUBTOTAL(3,$E$8:E325))</f>
        <v>318</v>
      </c>
      <c r="B325" s="41">
        <f>COUNTIF($F$8:F325,F325)</f>
        <v>4</v>
      </c>
      <c r="C325" s="43" t="s">
        <v>649</v>
      </c>
      <c r="D325" s="42" t="s">
        <v>174</v>
      </c>
      <c r="E325" s="32" t="s">
        <v>594</v>
      </c>
      <c r="F325" s="55" t="s">
        <v>1035</v>
      </c>
      <c r="G325" s="55" t="s">
        <v>1014</v>
      </c>
      <c r="H325" s="1" t="s">
        <v>643</v>
      </c>
      <c r="I325" s="1" t="str">
        <f>VLOOKUP($E325,'[1]Gui chi Quynh'!$C$11:$E$397,3,0)</f>
        <v>A1</v>
      </c>
      <c r="J325" s="9">
        <f>VLOOKUP(I325,Sheet1!$B$2:$C$12,2,TRUE)</f>
        <v>10</v>
      </c>
      <c r="K325" s="1" t="str">
        <f>VLOOKUP($E325,'[2]Gui chi Quynh'!$C$11:$E$397,3,0)</f>
        <v>A1</v>
      </c>
      <c r="L325" s="9">
        <f>VLOOKUP(K325,Sheet1!$B$2:$C$12,2,TRUE)</f>
        <v>10</v>
      </c>
      <c r="M325" s="1" t="str">
        <f>VLOOKUP($E325,'[3]Gui chi Quynh'!$C$11:$E$396,3,0)</f>
        <v>A2</v>
      </c>
      <c r="N325" s="9">
        <f>VLOOKUP(M325,Sheet1!$B$2:$C$12,2,TRUE)</f>
        <v>9</v>
      </c>
      <c r="O325" s="1" t="str">
        <f>VLOOKUP($E325,'[4]Gui chi Quynh'!$C$11:$E$396,3,0)</f>
        <v>A1</v>
      </c>
      <c r="P325" s="9">
        <f>VLOOKUP(O325,Sheet1!$B$2:$C$12,2,TRUE)</f>
        <v>10</v>
      </c>
      <c r="Q325" s="1" t="str">
        <f>VLOOKUP($E325,'[5]Gui chi Quynh'!$C$11:$E$394,3,0)</f>
        <v>A1</v>
      </c>
      <c r="R325" s="9">
        <f>VLOOKUP(Q325,Sheet1!$B$2:$C$12,2,TRUE)</f>
        <v>10</v>
      </c>
      <c r="S325" s="1" t="str">
        <f>VLOOKUP($E325,'[6]Gui chi Quynh'!$C$11:$E$393,3,0)</f>
        <v>A1</v>
      </c>
      <c r="T325" s="9">
        <f>VLOOKUP(S325,Sheet1!$B$2:$C$12,2,TRUE)</f>
        <v>10</v>
      </c>
      <c r="U325" s="1" t="str">
        <f>VLOOKUP($E325,'[7]Gui chi Quynh'!$C$11:$E$392,3,0)</f>
        <v>A1</v>
      </c>
      <c r="V325" s="9">
        <f>VLOOKUP(U325,Sheet1!$B$2:$C$12,2,TRUE)</f>
        <v>10</v>
      </c>
      <c r="W325" s="1" t="str">
        <f>VLOOKUP($E325,'[8]Gui chi Quynh'!$C$11:$F$391,3,0)</f>
        <v>A1</v>
      </c>
      <c r="X325" s="9">
        <f>VLOOKUP(W325,Sheet1!$B$2:$C$12,2,TRUE)</f>
        <v>10</v>
      </c>
      <c r="Y325" s="1" t="str">
        <f>VLOOKUP($E325,'[9]Gui chi Quynh'!$C$11:$E$390,3,0)</f>
        <v>A2</v>
      </c>
      <c r="Z325" s="9">
        <f>VLOOKUP(Y325,Sheet1!$B$2:$C$12,2,TRUE)</f>
        <v>9</v>
      </c>
      <c r="AA325" s="1" t="str">
        <f>VLOOKUP($E325,'[10]Gui chi Quynh'!$C$11:$E$391,3,0)</f>
        <v>A1</v>
      </c>
      <c r="AB325" s="9">
        <f>VLOOKUP(AA325,Sheet1!$B$2:$C$12,2,TRUE)</f>
        <v>10</v>
      </c>
      <c r="AC325" s="241" t="str">
        <f>VLOOKUP(E325,Sheet2!$E$9:$AE$343,24,0)</f>
        <v>A1</v>
      </c>
      <c r="AD325" s="117">
        <f>VLOOKUP(AC325,Sheet1!$B$2:$C$12,2,TRUE)</f>
        <v>10</v>
      </c>
      <c r="AE325" s="241" t="str">
        <f>VLOOKUP(E325,Sheet2!$E$9:$AE$343,26,0)</f>
        <v>A3</v>
      </c>
      <c r="AF325" s="9">
        <f>VLOOKUP(AE325,Sheet1!$B$2:$C$12,2,TRUE)</f>
        <v>8</v>
      </c>
      <c r="AG325" s="169">
        <f t="shared" si="25"/>
        <v>9.6666666666666661</v>
      </c>
      <c r="AH325" s="241" t="str">
        <f>VLOOKUP(E325,'CAC DV GUI'!$C$5:$AF$401,27,0)</f>
        <v>Xuất sắc</v>
      </c>
      <c r="AI325" s="241" t="str">
        <f>VLOOKUP(E325,'CAC DV GUI'!$C$5:$AF$401,28,0)</f>
        <v>Tốt</v>
      </c>
      <c r="AJ325" s="241">
        <f>VLOOKUP(E325,'CAC DV GUI'!$C$5:$AF$401,29,0)</f>
        <v>0</v>
      </c>
      <c r="AK325" s="117"/>
      <c r="AL325" s="117"/>
      <c r="AM325" s="117" t="str">
        <f t="shared" si="27"/>
        <v>Tốt</v>
      </c>
      <c r="AN325" s="117"/>
      <c r="AO325" s="556"/>
    </row>
    <row r="326" spans="1:41" s="72" customFormat="1" ht="24.95" customHeight="1" x14ac:dyDescent="0.25">
      <c r="A326" s="41">
        <f>IF(E326="","",SUBTOTAL(3,$E$8:E326))</f>
        <v>319</v>
      </c>
      <c r="B326" s="41">
        <f>COUNTIF($F$8:F326,F326)</f>
        <v>5</v>
      </c>
      <c r="C326" s="84" t="s">
        <v>648</v>
      </c>
      <c r="D326" s="76" t="s">
        <v>233</v>
      </c>
      <c r="E326" s="77" t="s">
        <v>595</v>
      </c>
      <c r="F326" s="55" t="s">
        <v>1035</v>
      </c>
      <c r="G326" s="55" t="s">
        <v>1014</v>
      </c>
      <c r="H326" s="35" t="s">
        <v>644</v>
      </c>
      <c r="I326" s="1" t="str">
        <f>VLOOKUP($E326,'[1]Gui chi Quynh'!$C$11:$E$397,3,0)</f>
        <v>A4</v>
      </c>
      <c r="J326" s="9">
        <f>VLOOKUP(I326,Sheet1!$B$2:$C$12,2,TRUE)</f>
        <v>7</v>
      </c>
      <c r="K326" s="1" t="str">
        <f>VLOOKUP($E326,'[2]Gui chi Quynh'!$C$11:$E$397,3,0)</f>
        <v>A4</v>
      </c>
      <c r="L326" s="9">
        <f>VLOOKUP(K326,Sheet1!$B$2:$C$12,2,TRUE)</f>
        <v>7</v>
      </c>
      <c r="M326" s="1" t="str">
        <f>VLOOKUP($E326,'[3]Gui chi Quynh'!$C$11:$E$396,3,0)</f>
        <v>A4</v>
      </c>
      <c r="N326" s="9">
        <f>VLOOKUP(M326,Sheet1!$B$2:$C$12,2,TRUE)</f>
        <v>7</v>
      </c>
      <c r="O326" s="1" t="str">
        <f>VLOOKUP($E326,'[4]Gui chi Quynh'!$C$11:$E$396,3,0)</f>
        <v>B1</v>
      </c>
      <c r="P326" s="9">
        <f>VLOOKUP(O326,Sheet1!$B$2:$C$12,2,TRUE)</f>
        <v>6</v>
      </c>
      <c r="Q326" s="1" t="str">
        <f>VLOOKUP($E326,'[5]Gui chi Quynh'!$C$11:$E$394,3,0)</f>
        <v>A4</v>
      </c>
      <c r="R326" s="9">
        <f>VLOOKUP(Q326,Sheet1!$B$2:$C$12,2,TRUE)</f>
        <v>7</v>
      </c>
      <c r="S326" s="1" t="str">
        <f>VLOOKUP($E326,'[6]Gui chi Quynh'!$C$11:$E$393,3,0)</f>
        <v>A4</v>
      </c>
      <c r="T326" s="9">
        <f>VLOOKUP(S326,Sheet1!$B$2:$C$12,2,TRUE)</f>
        <v>7</v>
      </c>
      <c r="U326" s="1" t="str">
        <f>VLOOKUP($E326,'[7]Gui chi Quynh'!$C$11:$E$392,3,0)</f>
        <v>B1</v>
      </c>
      <c r="V326" s="9">
        <f>VLOOKUP(U326,Sheet1!$B$2:$C$12,2,TRUE)</f>
        <v>6</v>
      </c>
      <c r="W326" s="1" t="str">
        <f>VLOOKUP($E326,'[8]Gui chi Quynh'!$C$11:$F$391,3,0)</f>
        <v>C1</v>
      </c>
      <c r="X326" s="9">
        <f>VLOOKUP(W326,Sheet1!$B$2:$C$12,2,TRUE)</f>
        <v>4</v>
      </c>
      <c r="Y326" s="1" t="str">
        <f>VLOOKUP($E326,'[9]Gui chi Quynh'!$C$11:$E$390,3,0)</f>
        <v>A4</v>
      </c>
      <c r="Z326" s="9">
        <f>VLOOKUP(Y326,Sheet1!$B$2:$C$12,2,TRUE)</f>
        <v>7</v>
      </c>
      <c r="AA326" s="1" t="str">
        <f>VLOOKUP($E326,'[10]Gui chi Quynh'!$C$11:$E$391,3,0)</f>
        <v>A4</v>
      </c>
      <c r="AB326" s="9">
        <f>VLOOKUP(AA326,Sheet1!$B$2:$C$12,2,TRUE)</f>
        <v>7</v>
      </c>
      <c r="AC326" s="241" t="str">
        <f>VLOOKUP(E326,Sheet2!$E$9:$AE$343,24,0)</f>
        <v>B1</v>
      </c>
      <c r="AD326" s="117">
        <f>VLOOKUP(AC326,Sheet1!$B$2:$C$12,2,TRUE)</f>
        <v>6</v>
      </c>
      <c r="AE326" s="241" t="str">
        <f>VLOOKUP(E326,Sheet2!$E$9:$AE$343,26,0)</f>
        <v>B2</v>
      </c>
      <c r="AF326" s="9">
        <f>VLOOKUP(AE326,Sheet1!$B$2:$C$12,2,TRUE)</f>
        <v>5</v>
      </c>
      <c r="AG326" s="169">
        <f t="shared" si="25"/>
        <v>6.333333333333333</v>
      </c>
      <c r="AH326" s="241" t="str">
        <f>VLOOKUP(E326,'CAC DV GUI'!$C$5:$AF$401,27,0)</f>
        <v>Tốt</v>
      </c>
      <c r="AI326" s="241" t="str">
        <f>VLOOKUP(E326,'CAC DV GUI'!$C$5:$AF$401,28,0)</f>
        <v>Tốt</v>
      </c>
      <c r="AJ326" s="241">
        <f>VLOOKUP(E326,'CAC DV GUI'!$C$5:$AF$401,29,0)</f>
        <v>0</v>
      </c>
      <c r="AK326" s="117"/>
      <c r="AL326" s="117"/>
      <c r="AM326" s="117" t="str">
        <f t="shared" si="27"/>
        <v>Tốt</v>
      </c>
      <c r="AN326" s="117"/>
      <c r="AO326" s="557"/>
    </row>
    <row r="327" spans="1:41" ht="24.95" customHeight="1" x14ac:dyDescent="0.25">
      <c r="A327" s="41">
        <f>IF(E327="","",SUBTOTAL(3,$E$8:E327))</f>
        <v>320</v>
      </c>
      <c r="B327" s="41">
        <f>COUNTIF($F$8:F327,F327)</f>
        <v>6</v>
      </c>
      <c r="C327" s="84" t="s">
        <v>649</v>
      </c>
      <c r="D327" s="97" t="s">
        <v>652</v>
      </c>
      <c r="E327" s="77" t="s">
        <v>653</v>
      </c>
      <c r="F327" s="55" t="s">
        <v>1035</v>
      </c>
      <c r="G327" s="55" t="s">
        <v>1014</v>
      </c>
      <c r="H327" s="35" t="s">
        <v>644</v>
      </c>
      <c r="I327" s="1" t="str">
        <f>VLOOKUP($E327,'[1]Gui chi Quynh'!$C$11:$E$397,3,0)</f>
        <v>A1</v>
      </c>
      <c r="J327" s="9">
        <f>VLOOKUP(I327,Sheet1!$B$2:$C$12,2,TRUE)</f>
        <v>10</v>
      </c>
      <c r="K327" s="1" t="str">
        <f>VLOOKUP($E327,'[2]Gui chi Quynh'!$C$11:$E$397,3,0)</f>
        <v>A1</v>
      </c>
      <c r="L327" s="9">
        <f>VLOOKUP(K327,Sheet1!$B$2:$C$12,2,TRUE)</f>
        <v>10</v>
      </c>
      <c r="M327" s="1" t="str">
        <f>VLOOKUP($E327,'[3]Gui chi Quynh'!$C$11:$E$396,3,0)</f>
        <v>A1</v>
      </c>
      <c r="N327" s="9">
        <f>VLOOKUP(M327,Sheet1!$B$2:$C$12,2,TRUE)</f>
        <v>10</v>
      </c>
      <c r="O327" s="1" t="str">
        <f>VLOOKUP($E327,'[4]Gui chi Quynh'!$C$11:$E$396,3,0)</f>
        <v>A1</v>
      </c>
      <c r="P327" s="9">
        <f>VLOOKUP(O327,Sheet1!$B$2:$C$12,2,TRUE)</f>
        <v>10</v>
      </c>
      <c r="Q327" s="1" t="str">
        <f>VLOOKUP($E327,'[5]Gui chi Quynh'!$C$11:$E$394,3,0)</f>
        <v>A1</v>
      </c>
      <c r="R327" s="9">
        <f>VLOOKUP(Q327,Sheet1!$B$2:$C$12,2,TRUE)</f>
        <v>10</v>
      </c>
      <c r="S327" s="1" t="str">
        <f>VLOOKUP($E327,'[6]Gui chi Quynh'!$C$11:$E$393,3,0)</f>
        <v>A1</v>
      </c>
      <c r="T327" s="9">
        <f>VLOOKUP(S327,Sheet1!$B$2:$C$12,2,TRUE)</f>
        <v>10</v>
      </c>
      <c r="U327" s="1" t="str">
        <f>VLOOKUP($E327,'[7]Gui chi Quynh'!$C$11:$E$392,3,0)</f>
        <v>A1</v>
      </c>
      <c r="V327" s="9">
        <f>VLOOKUP(U327,Sheet1!$B$2:$C$12,2,TRUE)</f>
        <v>10</v>
      </c>
      <c r="W327" s="1" t="str">
        <f>VLOOKUP($E327,'[8]Gui chi Quynh'!$C$11:$F$391,3,0)</f>
        <v>A3</v>
      </c>
      <c r="X327" s="9">
        <f>VLOOKUP(W327,Sheet1!$B$2:$C$12,2,TRUE)</f>
        <v>8</v>
      </c>
      <c r="Y327" s="1" t="str">
        <f>VLOOKUP($E327,'[9]Gui chi Quynh'!$C$11:$E$390,3,0)</f>
        <v>A1</v>
      </c>
      <c r="Z327" s="9">
        <f>VLOOKUP(Y327,Sheet1!$B$2:$C$12,2,TRUE)</f>
        <v>10</v>
      </c>
      <c r="AA327" s="1" t="str">
        <f>VLOOKUP($E327,'[10]Gui chi Quynh'!$C$11:$E$391,3,0)</f>
        <v>A1</v>
      </c>
      <c r="AB327" s="9">
        <f>VLOOKUP(AA327,Sheet1!$B$2:$C$12,2,TRUE)</f>
        <v>10</v>
      </c>
      <c r="AC327" s="241" t="str">
        <f>VLOOKUP(E327,Sheet2!$E$9:$AE$343,24,0)</f>
        <v>A3</v>
      </c>
      <c r="AD327" s="117">
        <f>VLOOKUP(AC327,Sheet1!$B$2:$C$12,2,TRUE)</f>
        <v>8</v>
      </c>
      <c r="AE327" s="241" t="str">
        <f>VLOOKUP(E327,Sheet2!$E$9:$AE$343,26,0)</f>
        <v>A1</v>
      </c>
      <c r="AF327" s="9">
        <f>VLOOKUP(AE327,Sheet1!$B$2:$C$12,2,TRUE)</f>
        <v>10</v>
      </c>
      <c r="AG327" s="169">
        <f t="shared" si="25"/>
        <v>9.6666666666666661</v>
      </c>
      <c r="AH327" s="241" t="str">
        <f>VLOOKUP(E327,'CAC DV GUI'!$C$5:$AF$401,27,0)</f>
        <v>Xuất sắc</v>
      </c>
      <c r="AI327" s="241" t="str">
        <f>VLOOKUP(E327,'CAC DV GUI'!$C$5:$AF$401,28,0)</f>
        <v>Xuất sắc</v>
      </c>
      <c r="AJ327" s="241">
        <f>VLOOKUP(E327,'CAC DV GUI'!$C$5:$AF$401,29,0)</f>
        <v>0</v>
      </c>
      <c r="AK327" s="117"/>
      <c r="AL327" s="117"/>
      <c r="AM327" s="117" t="str">
        <f t="shared" si="27"/>
        <v>Xuất sắc</v>
      </c>
      <c r="AN327" s="117"/>
      <c r="AO327" s="557"/>
    </row>
    <row r="328" spans="1:41" s="590" customFormat="1" ht="24.95" customHeight="1" x14ac:dyDescent="0.25">
      <c r="A328" s="582"/>
      <c r="B328" s="582"/>
      <c r="C328" s="585"/>
      <c r="D328" s="586" t="s">
        <v>961</v>
      </c>
      <c r="E328" s="587"/>
      <c r="F328" s="588"/>
      <c r="G328" s="588"/>
      <c r="H328" s="588"/>
      <c r="I328" s="583"/>
      <c r="J328" s="583"/>
      <c r="K328" s="583"/>
      <c r="L328" s="583"/>
      <c r="M328" s="583"/>
      <c r="N328" s="583"/>
      <c r="O328" s="583"/>
      <c r="P328" s="583"/>
      <c r="Q328" s="583"/>
      <c r="R328" s="583"/>
      <c r="S328" s="583"/>
      <c r="T328" s="583"/>
      <c r="U328" s="583"/>
      <c r="V328" s="583"/>
      <c r="W328" s="583"/>
      <c r="X328" s="583"/>
      <c r="Y328" s="583"/>
      <c r="Z328" s="583"/>
      <c r="AA328" s="583"/>
      <c r="AB328" s="583"/>
      <c r="AC328" s="116"/>
      <c r="AD328" s="116"/>
      <c r="AE328" s="116"/>
      <c r="AF328" s="583"/>
      <c r="AG328" s="584"/>
      <c r="AH328" s="116"/>
      <c r="AI328" s="116"/>
      <c r="AJ328" s="116"/>
      <c r="AK328" s="116"/>
      <c r="AL328" s="116"/>
      <c r="AM328" s="117">
        <f t="shared" si="27"/>
        <v>0</v>
      </c>
      <c r="AN328" s="116"/>
      <c r="AO328" s="589"/>
    </row>
    <row r="329" spans="1:41" s="2" customFormat="1" ht="95.25" customHeight="1" x14ac:dyDescent="0.25">
      <c r="A329" s="41">
        <f>IF(E329="","",SUBTOTAL(3,$E$8:E329))</f>
        <v>321</v>
      </c>
      <c r="B329" s="41" t="s">
        <v>765</v>
      </c>
      <c r="C329" s="43" t="s">
        <v>649</v>
      </c>
      <c r="D329" s="29" t="s">
        <v>44</v>
      </c>
      <c r="E329" s="41" t="s">
        <v>602</v>
      </c>
      <c r="F329" s="653" t="s">
        <v>1012</v>
      </c>
      <c r="G329" s="55" t="s">
        <v>1014</v>
      </c>
      <c r="H329" s="13" t="s">
        <v>643</v>
      </c>
      <c r="I329" s="1" t="str">
        <f>VLOOKUP($E329,'[1]Gui chi Quynh'!$C$11:$E$397,3,0)</f>
        <v>A1</v>
      </c>
      <c r="J329" s="9">
        <f>VLOOKUP(I329,Sheet1!$B$2:$C$12,2,TRUE)</f>
        <v>10</v>
      </c>
      <c r="K329" s="1" t="str">
        <f>VLOOKUP($E329,'[2]Gui chi Quynh'!$C$11:$E$397,3,0)</f>
        <v>A1</v>
      </c>
      <c r="L329" s="9">
        <f>VLOOKUP(K329,Sheet1!$B$2:$C$12,2,TRUE)</f>
        <v>10</v>
      </c>
      <c r="M329" s="1" t="str">
        <f>VLOOKUP($E329,'[3]Gui chi Quynh'!$C$11:$E$396,3,0)</f>
        <v>A1</v>
      </c>
      <c r="N329" s="9">
        <f>VLOOKUP(M329,Sheet1!$B$2:$C$12,2,TRUE)</f>
        <v>10</v>
      </c>
      <c r="O329" s="1" t="str">
        <f>VLOOKUP($E329,'[4]Gui chi Quynh'!$C$11:$E$396,3,0)</f>
        <v>A1</v>
      </c>
      <c r="P329" s="9">
        <f>VLOOKUP(O329,Sheet1!$B$2:$C$12,2,TRUE)</f>
        <v>10</v>
      </c>
      <c r="Q329" s="1" t="str">
        <f>VLOOKUP($E329,'[5]Gui chi Quynh'!$C$11:$E$394,3,0)</f>
        <v>A1</v>
      </c>
      <c r="R329" s="9">
        <f>VLOOKUP(Q329,Sheet1!$B$2:$C$12,2,TRUE)</f>
        <v>10</v>
      </c>
      <c r="S329" s="1" t="str">
        <f>VLOOKUP($E329,'[6]Gui chi Quynh'!$C$11:$E$393,3,0)</f>
        <v>A1</v>
      </c>
      <c r="T329" s="9">
        <f>VLOOKUP(S329,Sheet1!$B$2:$C$12,2,TRUE)</f>
        <v>10</v>
      </c>
      <c r="U329" s="1" t="str">
        <f>VLOOKUP($E329,'[7]Gui chi Quynh'!$C$11:$E$392,3,0)</f>
        <v>A1</v>
      </c>
      <c r="V329" s="9">
        <f>VLOOKUP(U329,Sheet1!$B$2:$C$12,2,TRUE)</f>
        <v>10</v>
      </c>
      <c r="W329" s="1" t="str">
        <f>VLOOKUP($E329,'[8]Gui chi Quynh'!$C$11:$F$391,3,0)</f>
        <v>A1</v>
      </c>
      <c r="X329" s="9">
        <f>VLOOKUP(W329,Sheet1!$B$2:$C$12,2,TRUE)</f>
        <v>10</v>
      </c>
      <c r="Y329" s="1" t="str">
        <f>VLOOKUP($E329,'[9]Gui chi Quynh'!$C$11:$E$390,3,0)</f>
        <v>A4</v>
      </c>
      <c r="Z329" s="9">
        <f>VLOOKUP(Y329,Sheet1!$B$2:$C$12,2,TRUE)</f>
        <v>7</v>
      </c>
      <c r="AA329" s="1" t="str">
        <f>VLOOKUP($E329,'[10]Gui chi Quynh'!$C$11:$E$391,3,0)</f>
        <v>E</v>
      </c>
      <c r="AB329" s="9">
        <f>VLOOKUP(AA329,Sheet1!$B$2:$C$12,2,TRUE)</f>
        <v>0</v>
      </c>
      <c r="AC329" s="241" t="str">
        <f>VLOOKUP(E329,'CAC DV GUI'!$C$5:$AF$401,22,0)</f>
        <v>E</v>
      </c>
      <c r="AD329" s="117">
        <f>VLOOKUP(AC329,Sheet1!$B$2:$C$12,2,TRUE)</f>
        <v>0</v>
      </c>
      <c r="AE329" s="241" t="str">
        <f>VLOOKUP(E329,'CAC DV GUI'!$C$5:$AF$401,24,0)</f>
        <v>E</v>
      </c>
      <c r="AF329" s="9">
        <f>VLOOKUP(AE329,Sheet1!$B$2:$C$12,2,TRUE)</f>
        <v>0</v>
      </c>
      <c r="AG329" s="169">
        <f>(J329+L329+N329+P329+R329+T329+V329+X329+Z329+AB329+AD329+AF329)/12</f>
        <v>7.25</v>
      </c>
      <c r="AH329" s="241" t="str">
        <f>VLOOKUP(E329,'CAC DV GUI'!$C$5:$AF$401,27,0)</f>
        <v>Tốt</v>
      </c>
      <c r="AI329" s="241" t="str">
        <f>VLOOKUP(E329,'CAC DV GUI'!$C$5:$AF$401,28,0)</f>
        <v>Không hoàn thành nhiệm vụ do kỷ luật khiển trách từ 10/4/2025</v>
      </c>
      <c r="AJ329" s="241" t="str">
        <f>VLOOKUP(E329,'CAC DV GUI'!$C$5:$AF$401,29,0)</f>
        <v>Không hoàn thành nhiệm vụ do kỷ luật khiển trách từ 10/4/2025</v>
      </c>
      <c r="AK329" s="241" t="s">
        <v>1008</v>
      </c>
      <c r="AL329" s="117"/>
      <c r="AM329" s="117" t="str">
        <f t="shared" si="27"/>
        <v>Không hoàn thành nhiệm vụ do kỷ luật khiển trách từ 10/4/2025</v>
      </c>
      <c r="AN329" s="117"/>
      <c r="AO329" s="556"/>
    </row>
    <row r="330" spans="1:41" s="2" customFormat="1" ht="29.25" customHeight="1" x14ac:dyDescent="0.25">
      <c r="A330" s="41"/>
      <c r="B330" s="41"/>
      <c r="C330" s="43"/>
      <c r="D330" s="29"/>
      <c r="E330" s="41"/>
      <c r="F330" s="650"/>
      <c r="G330" s="650"/>
      <c r="H330" s="650"/>
      <c r="I330" s="1"/>
      <c r="J330" s="9"/>
      <c r="K330" s="1"/>
      <c r="L330" s="9"/>
      <c r="M330" s="1"/>
      <c r="N330" s="9"/>
      <c r="O330" s="1"/>
      <c r="P330" s="9"/>
      <c r="Q330" s="1"/>
      <c r="R330" s="9"/>
      <c r="S330" s="1"/>
      <c r="T330" s="9"/>
      <c r="U330" s="1"/>
      <c r="V330" s="9"/>
      <c r="W330" s="1"/>
      <c r="X330" s="9"/>
      <c r="Y330" s="1"/>
      <c r="Z330" s="9"/>
      <c r="AA330" s="1"/>
      <c r="AB330" s="9"/>
      <c r="AC330" s="241"/>
      <c r="AD330" s="117"/>
      <c r="AE330" s="241"/>
      <c r="AF330" s="9"/>
      <c r="AG330" s="169"/>
      <c r="AH330" s="241"/>
      <c r="AI330" s="241"/>
      <c r="AJ330" s="241"/>
      <c r="AK330" s="241"/>
      <c r="AL330" s="117"/>
      <c r="AM330" s="117"/>
      <c r="AN330" s="117"/>
      <c r="AO330" s="556"/>
    </row>
    <row r="331" spans="1:41" s="72" customFormat="1" ht="78" customHeight="1" x14ac:dyDescent="0.25">
      <c r="A331" s="64"/>
      <c r="B331" s="64"/>
      <c r="C331" s="65"/>
      <c r="D331" s="65" t="s">
        <v>949</v>
      </c>
      <c r="E331" s="64"/>
      <c r="F331" s="66"/>
      <c r="G331" s="66"/>
      <c r="H331" s="75"/>
      <c r="I331" s="68"/>
      <c r="J331" s="68"/>
      <c r="K331" s="68"/>
      <c r="L331" s="68"/>
      <c r="M331" s="67"/>
      <c r="N331" s="68"/>
      <c r="O331" s="67"/>
      <c r="P331" s="68"/>
      <c r="Q331" s="67"/>
      <c r="R331" s="68"/>
      <c r="S331" s="68"/>
      <c r="T331" s="68"/>
      <c r="U331" s="68"/>
      <c r="V331" s="68"/>
      <c r="W331" s="68"/>
      <c r="X331" s="68"/>
      <c r="Y331" s="68"/>
      <c r="Z331" s="68"/>
      <c r="AA331" s="68"/>
      <c r="AB331" s="68"/>
      <c r="AC331" s="117"/>
      <c r="AD331" s="117"/>
      <c r="AE331" s="241"/>
      <c r="AF331" s="68"/>
      <c r="AG331" s="169"/>
      <c r="AH331" s="241"/>
      <c r="AI331" s="241"/>
      <c r="AJ331" s="241"/>
      <c r="AK331" s="117"/>
      <c r="AL331" s="117"/>
      <c r="AM331" s="117"/>
      <c r="AN331" s="117"/>
      <c r="AO331" s="572"/>
    </row>
    <row r="332" spans="1:41" s="2" customFormat="1" ht="66.75" customHeight="1" x14ac:dyDescent="0.25">
      <c r="A332" s="41">
        <f>IF(E332="","",SUBTOTAL(3,$E$8:E332))</f>
        <v>322</v>
      </c>
      <c r="B332" s="41">
        <f>COUNTIF($F$8:F332,F332)</f>
        <v>11</v>
      </c>
      <c r="C332" s="43" t="s">
        <v>648</v>
      </c>
      <c r="D332" s="29" t="s">
        <v>166</v>
      </c>
      <c r="E332" s="41" t="s">
        <v>569</v>
      </c>
      <c r="F332" s="653" t="s">
        <v>1020</v>
      </c>
      <c r="G332" s="652" t="s">
        <v>1013</v>
      </c>
      <c r="H332" s="105" t="s">
        <v>643</v>
      </c>
      <c r="I332" s="1" t="str">
        <f>VLOOKUP($E332,'[1]Gui chi Quynh'!$C$11:$E$397,3,0)</f>
        <v>A3</v>
      </c>
      <c r="J332" s="9">
        <f>VLOOKUP(I332,Sheet1!$B$2:$C$12,2,TRUE)</f>
        <v>8</v>
      </c>
      <c r="K332" s="1" t="str">
        <f>VLOOKUP($E332,'[2]Gui chi Quynh'!$C$11:$E$397,3,0)</f>
        <v>A4</v>
      </c>
      <c r="L332" s="9">
        <f>VLOOKUP(K332,Sheet1!$B$2:$C$12,2,TRUE)</f>
        <v>7</v>
      </c>
      <c r="M332" s="1" t="str">
        <f>VLOOKUP($E332,'[3]Gui chi Quynh'!$C$11:$E$396,3,0)</f>
        <v>A1</v>
      </c>
      <c r="N332" s="9">
        <f>VLOOKUP(M332,Sheet1!$B$2:$C$12,2,TRUE)</f>
        <v>10</v>
      </c>
      <c r="O332" s="1" t="str">
        <f>VLOOKUP($E332,'[4]Gui chi Quynh'!$C$11:$E$396,3,0)</f>
        <v>A2</v>
      </c>
      <c r="P332" s="9">
        <f>VLOOKUP(O332,Sheet1!$B$2:$C$12,2,TRUE)</f>
        <v>9</v>
      </c>
      <c r="Q332" s="1" t="str">
        <f>VLOOKUP($E332,'[5]Gui chi Quynh'!$C$11:$E$394,3,0)</f>
        <v>A2</v>
      </c>
      <c r="R332" s="9">
        <f>VLOOKUP(Q332,Sheet1!$B$2:$C$12,2,TRUE)</f>
        <v>9</v>
      </c>
      <c r="S332" s="1" t="str">
        <f>VLOOKUP($E332,'[6]Gui chi Quynh'!$C$11:$E$393,3,0)</f>
        <v>A2</v>
      </c>
      <c r="T332" s="9">
        <f>VLOOKUP(S332,Sheet1!$B$2:$C$12,2,TRUE)</f>
        <v>9</v>
      </c>
      <c r="U332" s="1"/>
      <c r="V332" s="9"/>
      <c r="W332" s="1"/>
      <c r="X332" s="9"/>
      <c r="Y332" s="1"/>
      <c r="Z332" s="9"/>
      <c r="AA332" s="1"/>
      <c r="AB332" s="9"/>
      <c r="AC332" s="241"/>
      <c r="AD332" s="117"/>
      <c r="AE332" s="241"/>
      <c r="AF332" s="9"/>
      <c r="AG332" s="169">
        <f>(J332+L332+N332+P332+R332+T332)/6</f>
        <v>8.6666666666666661</v>
      </c>
      <c r="AH332" s="241"/>
      <c r="AI332" s="241" t="s">
        <v>807</v>
      </c>
      <c r="AJ332" s="241"/>
      <c r="AK332" s="117" t="s">
        <v>833</v>
      </c>
      <c r="AL332" s="117"/>
      <c r="AM332" s="117"/>
      <c r="AN332" s="117"/>
      <c r="AO332" s="554" t="s">
        <v>945</v>
      </c>
    </row>
    <row r="333" spans="1:41" s="115" customFormat="1" ht="70.5" customHeight="1" x14ac:dyDescent="0.25">
      <c r="A333" s="193">
        <f>IF(E333="","",SUBTOTAL(3,$E$8:E339))</f>
        <v>328</v>
      </c>
      <c r="B333" s="193">
        <f>COUNTIF($F$333:F333,F333)</f>
        <v>1</v>
      </c>
      <c r="C333" s="567" t="s">
        <v>649</v>
      </c>
      <c r="D333" s="578" t="s">
        <v>13</v>
      </c>
      <c r="E333" s="193" t="s">
        <v>598</v>
      </c>
      <c r="F333" s="579" t="s">
        <v>11</v>
      </c>
      <c r="G333" s="579"/>
      <c r="H333" s="579" t="s">
        <v>643</v>
      </c>
      <c r="I333" s="241" t="str">
        <f>VLOOKUP($E333,'[1]Gui chi Quynh'!$C$11:$E$397,3,0)</f>
        <v>A1</v>
      </c>
      <c r="J333" s="117">
        <f>VLOOKUP(I333,Sheet1!$B$2:$C$12,2,TRUE)</f>
        <v>10</v>
      </c>
      <c r="K333" s="241" t="str">
        <f>VLOOKUP($E333,'[2]Gui chi Quynh'!$C$11:$E$397,3,0)</f>
        <v>A1</v>
      </c>
      <c r="L333" s="117">
        <f>VLOOKUP(K333,Sheet1!$B$2:$C$12,2,TRUE)</f>
        <v>10</v>
      </c>
      <c r="M333" s="241" t="str">
        <f>VLOOKUP($E333,'[3]Gui chi Quynh'!$C$11:$E$396,3,0)</f>
        <v>A1</v>
      </c>
      <c r="N333" s="117">
        <f>VLOOKUP(M333,Sheet1!$B$2:$C$12,2,TRUE)</f>
        <v>10</v>
      </c>
      <c r="O333" s="241" t="str">
        <f>VLOOKUP($E333,'[4]Gui chi Quynh'!$C$11:$E$396,3,0)</f>
        <v>A1</v>
      </c>
      <c r="P333" s="117">
        <f>VLOOKUP(O333,Sheet1!$B$2:$C$12,2,TRUE)</f>
        <v>10</v>
      </c>
      <c r="Q333" s="241"/>
      <c r="R333" s="117"/>
      <c r="S333" s="241"/>
      <c r="T333" s="117"/>
      <c r="U333" s="241"/>
      <c r="V333" s="117"/>
      <c r="W333" s="241"/>
      <c r="X333" s="117"/>
      <c r="Y333" s="241"/>
      <c r="Z333" s="117"/>
      <c r="AA333" s="241"/>
      <c r="AB333" s="117"/>
      <c r="AC333" s="241"/>
      <c r="AD333" s="117"/>
      <c r="AE333" s="241"/>
      <c r="AF333" s="117"/>
      <c r="AG333" s="117"/>
      <c r="AH333" s="241"/>
      <c r="AI333" s="241"/>
      <c r="AJ333" s="241"/>
      <c r="AK333" s="117"/>
      <c r="AL333" s="117"/>
      <c r="AM333" s="117"/>
      <c r="AN333" s="117"/>
      <c r="AO333" s="566" t="s">
        <v>946</v>
      </c>
    </row>
    <row r="334" spans="1:41" s="17" customFormat="1" ht="51" customHeight="1" x14ac:dyDescent="0.25">
      <c r="A334" s="41">
        <f>IF(E334="","",SUBTOTAL(3,$E$8:E334))</f>
        <v>324</v>
      </c>
      <c r="B334" s="41">
        <f>COUNTIF($F$8:F334,F334)</f>
        <v>12</v>
      </c>
      <c r="C334" s="43" t="s">
        <v>649</v>
      </c>
      <c r="D334" s="20" t="s">
        <v>299</v>
      </c>
      <c r="E334" s="41" t="s">
        <v>559</v>
      </c>
      <c r="F334" s="653" t="s">
        <v>1024</v>
      </c>
      <c r="G334" s="55" t="s">
        <v>1014</v>
      </c>
      <c r="H334" s="13" t="s">
        <v>643</v>
      </c>
      <c r="I334" s="9" t="str">
        <f>VLOOKUP($E334,'[1]Gui chi Quynh'!$C$11:$E$397,3,0)</f>
        <v>A4</v>
      </c>
      <c r="J334" s="9">
        <f>VLOOKUP(I334,Sheet1!$B$2:$C$12,2,TRUE)</f>
        <v>7</v>
      </c>
      <c r="K334" s="9" t="s">
        <v>304</v>
      </c>
      <c r="L334" s="9">
        <f>VLOOKUP(K334,Sheet1!$B$2:$C$12,2,TRUE)</f>
        <v>7</v>
      </c>
      <c r="M334" s="9" t="str">
        <f>VLOOKUP($E334,'[3]Gui chi Quynh'!$C$11:$E$396,3,0)</f>
        <v>A4</v>
      </c>
      <c r="N334" s="9">
        <f>VLOOKUP(M334,Sheet1!$B$2:$C$12,2,TRUE)</f>
        <v>7</v>
      </c>
      <c r="O334" s="9" t="str">
        <f>VLOOKUP($E334,'[4]Gui chi Quynh'!$C$11:$E$396,3,0)</f>
        <v>A4</v>
      </c>
      <c r="P334" s="9">
        <f>VLOOKUP(O334,Sheet1!$B$2:$C$12,2,TRUE)</f>
        <v>7</v>
      </c>
      <c r="Q334" s="9" t="str">
        <f>VLOOKUP($E334,'[5]Gui chi Quynh'!$C$11:$E$394,3,0)</f>
        <v>A3</v>
      </c>
      <c r="R334" s="9">
        <f>VLOOKUP(Q334,Sheet1!$B$2:$C$12,2,TRUE)</f>
        <v>8</v>
      </c>
      <c r="S334" s="9" t="str">
        <f>VLOOKUP($E334,'[6]Gui chi Quynh'!$C$11:$E$393,3,0)</f>
        <v>A3</v>
      </c>
      <c r="T334" s="9">
        <f>VLOOKUP(S334,Sheet1!$B$2:$C$12,2,TRUE)</f>
        <v>8</v>
      </c>
      <c r="U334" s="9" t="str">
        <f>VLOOKUP($E334,'[7]Gui chi Quynh'!$C$11:$E$392,3,0)</f>
        <v>A4</v>
      </c>
      <c r="V334" s="9">
        <f>VLOOKUP(U334,Sheet1!$B$2:$C$12,2,TRUE)</f>
        <v>7</v>
      </c>
      <c r="W334" s="9" t="str">
        <f>VLOOKUP($E334,'[8]Gui chi Quynh'!$C$11:$F$391,3,0)</f>
        <v>A4</v>
      </c>
      <c r="X334" s="9">
        <f>VLOOKUP(W334,Sheet1!$B$2:$C$12,2,TRUE)</f>
        <v>7</v>
      </c>
      <c r="Y334" s="9" t="str">
        <f>VLOOKUP($E334,'[9]Gui chi Quynh'!$C$11:$E$390,3,0)</f>
        <v>A4</v>
      </c>
      <c r="Z334" s="9">
        <f>VLOOKUP(Y334,Sheet1!$B$2:$C$12,2,TRUE)</f>
        <v>7</v>
      </c>
      <c r="AA334" s="9" t="str">
        <f>VLOOKUP($E334,'[10]Gui chi Quynh'!$C$11:$E$391,3,0)</f>
        <v>A4</v>
      </c>
      <c r="AB334" s="9">
        <f>VLOOKUP(AA334,Sheet1!$B$2:$C$12,2,TRUE)</f>
        <v>7</v>
      </c>
      <c r="AC334" s="117"/>
      <c r="AD334" s="117"/>
      <c r="AE334" s="117">
        <f>VLOOKUP(E334,'CAC DV GUI'!$C$5:$AF$401,24,0)</f>
        <v>0</v>
      </c>
      <c r="AF334" s="9"/>
      <c r="AG334" s="169">
        <f>(J334+L334+N334+P334+R334+T334+V334+X334+Z334+AB334+AD334+AF334)/10</f>
        <v>7.2</v>
      </c>
      <c r="AH334" s="117" t="str">
        <f>VLOOKUP(E334,'CAC DV GUI'!$C$5:$AF$401,27,0)</f>
        <v>Xuất sắc</v>
      </c>
      <c r="AI334" s="117" t="str">
        <f>VLOOKUP(E334,'CAC DV GUI'!$C$5:$AF$401,28,0)</f>
        <v>Tốt</v>
      </c>
      <c r="AJ334" s="117">
        <f>VLOOKUP(E334,'CAC DV GUI'!$C$5:$AF$401,29,0)</f>
        <v>0</v>
      </c>
      <c r="AK334" s="117"/>
      <c r="AL334" s="117"/>
      <c r="AM334" s="117"/>
      <c r="AN334" s="117"/>
      <c r="AO334" s="574" t="s">
        <v>936</v>
      </c>
    </row>
    <row r="335" spans="1:41" s="543" customFormat="1" ht="54.75" customHeight="1" x14ac:dyDescent="0.25">
      <c r="A335" s="193">
        <f>IF(E335="","",SUBTOTAL(3,$E$8:E335))</f>
        <v>325</v>
      </c>
      <c r="B335" s="193">
        <f>COUNTIF($F$8:F335,F335)</f>
        <v>23</v>
      </c>
      <c r="C335" s="567" t="s">
        <v>649</v>
      </c>
      <c r="D335" s="568" t="s">
        <v>26</v>
      </c>
      <c r="E335" s="569" t="s">
        <v>330</v>
      </c>
      <c r="F335" s="55" t="s">
        <v>1029</v>
      </c>
      <c r="G335" s="55" t="s">
        <v>1014</v>
      </c>
      <c r="H335" s="117" t="s">
        <v>644</v>
      </c>
      <c r="I335" s="117" t="str">
        <f>VLOOKUP($E335,'[1]Gui chi Quynh'!$C$11:$E$397,3,0)</f>
        <v>A3</v>
      </c>
      <c r="J335" s="117">
        <f>VLOOKUP(I335,Sheet1!$B$2:$C$12,2,TRUE)</f>
        <v>8</v>
      </c>
      <c r="K335" s="117" t="str">
        <f>VLOOKUP($E335,'[2]Gui chi Quynh'!$C$11:$E$397,3,0)</f>
        <v>A3</v>
      </c>
      <c r="L335" s="117">
        <f>VLOOKUP(K335,Sheet1!$B$2:$C$12,2,TRUE)</f>
        <v>8</v>
      </c>
      <c r="M335" s="117" t="str">
        <f>VLOOKUP($E335,'[3]Gui chi Quynh'!$C$11:$E$396,3,0)</f>
        <v>A3</v>
      </c>
      <c r="N335" s="117">
        <f>VLOOKUP(M335,Sheet1!$B$2:$C$12,2,TRUE)</f>
        <v>8</v>
      </c>
      <c r="O335" s="117" t="str">
        <f>VLOOKUP($E335,'[4]Gui chi Quynh'!$C$11:$E$396,3,0)</f>
        <v>A4</v>
      </c>
      <c r="P335" s="117">
        <f>VLOOKUP(O335,Sheet1!$B$2:$C$12,2,TRUE)</f>
        <v>7</v>
      </c>
      <c r="Q335" s="117" t="str">
        <f>VLOOKUP($E335,'[5]Gui chi Quynh'!$C$11:$E$394,3,0)</f>
        <v>A3</v>
      </c>
      <c r="R335" s="117">
        <f>VLOOKUP(Q335,Sheet1!$B$2:$C$12,2,TRUE)</f>
        <v>8</v>
      </c>
      <c r="S335" s="117" t="str">
        <f>VLOOKUP($E335,'[6]Gui chi Quynh'!$C$11:$E$393,3,0)</f>
        <v>A4</v>
      </c>
      <c r="T335" s="117">
        <f>VLOOKUP(S335,Sheet1!$B$2:$C$12,2,TRUE)</f>
        <v>7</v>
      </c>
      <c r="U335" s="117" t="str">
        <f>VLOOKUP($E335,'[7]Gui chi Quynh'!$C$11:$E$392,3,0)</f>
        <v>A3</v>
      </c>
      <c r="V335" s="117">
        <f>VLOOKUP(U335,Sheet1!$B$2:$C$12,2,TRUE)</f>
        <v>8</v>
      </c>
      <c r="W335" s="117" t="str">
        <f>VLOOKUP($E335,'[8]Gui chi Quynh'!$C$11:$F$391,3,0)</f>
        <v>A3</v>
      </c>
      <c r="X335" s="117">
        <f>VLOOKUP(W335,Sheet1!$B$2:$C$12,2,TRUE)</f>
        <v>8</v>
      </c>
      <c r="Y335" s="117" t="str">
        <f>VLOOKUP($E335,'[9]Gui chi Quynh'!$C$11:$E$390,3,0)</f>
        <v>A3</v>
      </c>
      <c r="Z335" s="117">
        <f>VLOOKUP(Y335,Sheet1!$B$2:$C$12,2,TRUE)</f>
        <v>8</v>
      </c>
      <c r="AA335" s="117" t="str">
        <f>VLOOKUP($E335,'[10]Gui chi Quynh'!$C$11:$E$391,3,0)</f>
        <v>A4</v>
      </c>
      <c r="AB335" s="117">
        <f>VLOOKUP(AA335,Sheet1!$B$2:$C$12,2,TRUE)</f>
        <v>7</v>
      </c>
      <c r="AC335" s="117"/>
      <c r="AD335" s="117"/>
      <c r="AE335" s="117"/>
      <c r="AF335" s="117"/>
      <c r="AG335" s="565">
        <f>(J335+L335+N335+P335+R335+T335+V335+X335+Z335+AB335)/10</f>
        <v>7.7</v>
      </c>
      <c r="AH335" s="117"/>
      <c r="AI335" s="117"/>
      <c r="AJ335" s="117"/>
      <c r="AK335" s="117"/>
      <c r="AL335" s="117"/>
      <c r="AM335" s="117"/>
      <c r="AN335" s="117"/>
      <c r="AO335" s="570" t="s">
        <v>936</v>
      </c>
    </row>
    <row r="336" spans="1:41" s="17" customFormat="1" ht="55.5" customHeight="1" x14ac:dyDescent="0.25">
      <c r="A336" s="41">
        <f>IF(E336="","",SUBTOTAL(3,$E$8:E338))</f>
        <v>327</v>
      </c>
      <c r="B336" s="41">
        <f>COUNTIF($F$8:F338,F336)</f>
        <v>15</v>
      </c>
      <c r="C336" s="43" t="s">
        <v>649</v>
      </c>
      <c r="D336" s="47" t="s">
        <v>91</v>
      </c>
      <c r="E336" s="575" t="s">
        <v>451</v>
      </c>
      <c r="F336" s="55" t="s">
        <v>1021</v>
      </c>
      <c r="G336" s="55" t="s">
        <v>1014</v>
      </c>
      <c r="H336" s="9" t="s">
        <v>643</v>
      </c>
      <c r="I336" s="9" t="str">
        <f>VLOOKUP($E336,'[1]Gui chi Quynh'!$C$11:$E$397,3,0)</f>
        <v>A3</v>
      </c>
      <c r="J336" s="9">
        <f>VLOOKUP(I336,Sheet1!$B$2:$C$12,2,TRUE)</f>
        <v>8</v>
      </c>
      <c r="K336" s="9" t="s">
        <v>304</v>
      </c>
      <c r="L336" s="9">
        <f>VLOOKUP(K336,Sheet1!$B$2:$C$12,2,TRUE)</f>
        <v>7</v>
      </c>
      <c r="M336" s="9" t="str">
        <f>VLOOKUP($E336,'[3]Gui chi Quynh'!$C$11:$E$396,3,0)</f>
        <v>A4</v>
      </c>
      <c r="N336" s="9">
        <f>VLOOKUP(M336,Sheet1!$B$2:$C$12,2,TRUE)</f>
        <v>7</v>
      </c>
      <c r="O336" s="9" t="str">
        <f>VLOOKUP($E336,'[4]Gui chi Quynh'!$C$11:$E$396,3,0)</f>
        <v>A3</v>
      </c>
      <c r="P336" s="9">
        <f>VLOOKUP(O336,Sheet1!$B$2:$C$12,2,TRUE)</f>
        <v>8</v>
      </c>
      <c r="Q336" s="9" t="str">
        <f>VLOOKUP($E336,'[5]Gui chi Quynh'!$C$11:$E$394,3,0)</f>
        <v>A4</v>
      </c>
      <c r="R336" s="9">
        <f>VLOOKUP(Q336,Sheet1!$B$2:$C$12,2,TRUE)</f>
        <v>7</v>
      </c>
      <c r="S336" s="9" t="str">
        <f>VLOOKUP($E336,'[6]Gui chi Quynh'!$C$11:$E$393,3,0)</f>
        <v>A4</v>
      </c>
      <c r="T336" s="9">
        <f>VLOOKUP(S336,Sheet1!$B$2:$C$12,2,TRUE)</f>
        <v>7</v>
      </c>
      <c r="U336" s="9" t="str">
        <f>VLOOKUP($E336,'[7]Gui chi Quynh'!$C$11:$E$392,3,0)</f>
        <v>A4</v>
      </c>
      <c r="V336" s="9">
        <f>VLOOKUP(U336,Sheet1!$B$2:$C$12,2,TRUE)</f>
        <v>7</v>
      </c>
      <c r="W336" s="9" t="str">
        <f>VLOOKUP($E336,'[8]Gui chi Quynh'!$C$11:$F$391,3,0)</f>
        <v>A4</v>
      </c>
      <c r="X336" s="9">
        <f>VLOOKUP(W336,Sheet1!$B$2:$C$12,2,TRUE)</f>
        <v>7</v>
      </c>
      <c r="Y336" s="9" t="str">
        <f>VLOOKUP($E336,'[9]Gui chi Quynh'!$C$11:$E$390,3,0)</f>
        <v>A4</v>
      </c>
      <c r="Z336" s="9">
        <f>VLOOKUP(Y336,Sheet1!$B$2:$C$12,2,TRUE)</f>
        <v>7</v>
      </c>
      <c r="AA336" s="9" t="str">
        <f>VLOOKUP($E336,'[10]Gui chi Quynh'!$C$11:$E$391,3,0)</f>
        <v>KXL</v>
      </c>
      <c r="AB336" s="9">
        <f>VLOOKUP(AA336,Sheet1!$B$2:$C$12,2,TRUE)</f>
        <v>0</v>
      </c>
      <c r="AC336" s="117"/>
      <c r="AD336" s="117"/>
      <c r="AE336" s="117"/>
      <c r="AF336" s="9"/>
      <c r="AG336" s="9"/>
      <c r="AH336" s="117"/>
      <c r="AI336" s="241" t="s">
        <v>807</v>
      </c>
      <c r="AJ336" s="117"/>
      <c r="AK336" s="117"/>
      <c r="AL336" s="117"/>
      <c r="AM336" s="117"/>
      <c r="AN336" s="117"/>
      <c r="AO336" s="574" t="s">
        <v>944</v>
      </c>
    </row>
    <row r="337" spans="1:41" s="577" customFormat="1" ht="54" customHeight="1" x14ac:dyDescent="0.25">
      <c r="A337" s="41">
        <f>IF(E337="","",SUBTOTAL(3,$E$8:E340))</f>
        <v>329</v>
      </c>
      <c r="B337" s="41">
        <f>COUNTIF($F$8:F340,F337)</f>
        <v>1</v>
      </c>
      <c r="C337" s="43" t="s">
        <v>649</v>
      </c>
      <c r="D337" s="576" t="s">
        <v>698</v>
      </c>
      <c r="E337" s="34" t="s">
        <v>699</v>
      </c>
      <c r="F337" s="547" t="s">
        <v>294</v>
      </c>
      <c r="G337" s="547"/>
      <c r="H337" s="547" t="s">
        <v>644</v>
      </c>
      <c r="I337" s="9" t="str">
        <f>VLOOKUP($E337,'[1]Gui chi Quynh'!$C$11:$E$397,3,0)</f>
        <v>A4</v>
      </c>
      <c r="J337" s="9">
        <f>VLOOKUP(I337,Sheet1!$B$2:$C$12,2,TRUE)</f>
        <v>7</v>
      </c>
      <c r="K337" s="9" t="str">
        <f>VLOOKUP($E337,'[2]Gui chi Quynh'!$C$11:$E$397,3,0)</f>
        <v>A4</v>
      </c>
      <c r="L337" s="9">
        <f>VLOOKUP(K337,Sheet1!$B$2:$C$12,2,TRUE)</f>
        <v>7</v>
      </c>
      <c r="M337" s="9" t="str">
        <f>VLOOKUP($E337,'[3]Gui chi Quynh'!$C$11:$E$396,3,0)</f>
        <v>A4</v>
      </c>
      <c r="N337" s="9">
        <f>VLOOKUP(M337,Sheet1!$B$2:$C$12,2,TRUE)</f>
        <v>7</v>
      </c>
      <c r="O337" s="9" t="str">
        <f>VLOOKUP($E337,'[4]Gui chi Quynh'!$C$11:$E$396,3,0)</f>
        <v>A4</v>
      </c>
      <c r="P337" s="9">
        <f>VLOOKUP(O337,Sheet1!$B$2:$C$12,2,TRUE)</f>
        <v>7</v>
      </c>
      <c r="Q337" s="9" t="str">
        <f>VLOOKUP($E337,'[5]Gui chi Quynh'!$C$11:$E$394,3,0)</f>
        <v>A4</v>
      </c>
      <c r="R337" s="9">
        <f>VLOOKUP(Q337,Sheet1!$B$2:$C$12,2,TRUE)</f>
        <v>7</v>
      </c>
      <c r="S337" s="9" t="str">
        <f>VLOOKUP($E337,'[6]Gui chi Quynh'!$C$11:$E$393,3,0)</f>
        <v>A3</v>
      </c>
      <c r="T337" s="9">
        <f>VLOOKUP(S337,Sheet1!$B$2:$C$12,2,TRUE)</f>
        <v>8</v>
      </c>
      <c r="U337" s="9" t="str">
        <f>VLOOKUP($E337,'[7]Gui chi Quynh'!$C$11:$E$392,3,0)</f>
        <v>A4</v>
      </c>
      <c r="V337" s="9">
        <f>VLOOKUP(U337,Sheet1!$B$2:$C$12,2,TRUE)</f>
        <v>7</v>
      </c>
      <c r="W337" s="9"/>
      <c r="X337" s="9"/>
      <c r="Y337" s="9"/>
      <c r="Z337" s="9"/>
      <c r="AA337" s="9"/>
      <c r="AB337" s="9"/>
      <c r="AC337" s="117"/>
      <c r="AD337" s="117"/>
      <c r="AE337" s="117"/>
      <c r="AF337" s="9"/>
      <c r="AG337" s="9"/>
      <c r="AH337" s="117"/>
      <c r="AI337" s="241" t="s">
        <v>807</v>
      </c>
      <c r="AJ337" s="117"/>
      <c r="AK337" s="117"/>
      <c r="AL337" s="117"/>
      <c r="AM337" s="117"/>
      <c r="AN337" s="117"/>
      <c r="AO337" s="574" t="s">
        <v>947</v>
      </c>
    </row>
    <row r="338" spans="1:41" s="72" customFormat="1" ht="78" customHeight="1" x14ac:dyDescent="0.25">
      <c r="A338" s="64"/>
      <c r="B338" s="64"/>
      <c r="C338" s="65"/>
      <c r="D338" s="65" t="s">
        <v>948</v>
      </c>
      <c r="E338" s="64"/>
      <c r="F338" s="66"/>
      <c r="G338" s="66"/>
      <c r="H338" s="75"/>
      <c r="I338" s="68"/>
      <c r="J338" s="68"/>
      <c r="K338" s="68"/>
      <c r="L338" s="68"/>
      <c r="M338" s="67"/>
      <c r="N338" s="68"/>
      <c r="O338" s="67"/>
      <c r="P338" s="68"/>
      <c r="Q338" s="67"/>
      <c r="R338" s="68"/>
      <c r="S338" s="68"/>
      <c r="T338" s="68"/>
      <c r="U338" s="68"/>
      <c r="V338" s="68"/>
      <c r="W338" s="68"/>
      <c r="X338" s="68"/>
      <c r="Y338" s="68"/>
      <c r="Z338" s="68"/>
      <c r="AA338" s="68"/>
      <c r="AB338" s="68"/>
      <c r="AC338" s="117"/>
      <c r="AD338" s="117"/>
      <c r="AE338" s="241"/>
      <c r="AF338" s="68"/>
      <c r="AG338" s="169"/>
      <c r="AH338" s="241"/>
      <c r="AI338" s="241"/>
      <c r="AJ338" s="241"/>
      <c r="AK338" s="117"/>
      <c r="AL338" s="117"/>
      <c r="AM338" s="117"/>
      <c r="AN338" s="117"/>
      <c r="AO338" s="572"/>
    </row>
    <row r="339" spans="1:41" s="2" customFormat="1" ht="71.25" customHeight="1" x14ac:dyDescent="0.25">
      <c r="A339" s="41">
        <f>IF(E339="","",SUBTOTAL(3,$E$8:E339))</f>
        <v>328</v>
      </c>
      <c r="B339" s="41">
        <f>COUNTIF($F$8:F339,F339)</f>
        <v>7</v>
      </c>
      <c r="C339" s="43" t="s">
        <v>648</v>
      </c>
      <c r="D339" s="20" t="s">
        <v>629</v>
      </c>
      <c r="E339" s="41" t="s">
        <v>631</v>
      </c>
      <c r="F339" s="653" t="s">
        <v>1018</v>
      </c>
      <c r="G339" s="55" t="s">
        <v>1014</v>
      </c>
      <c r="H339" s="13" t="s">
        <v>643</v>
      </c>
      <c r="I339" s="1" t="str">
        <f>VLOOKUP($E339,'[1]Gui chi Quynh'!$C$11:$E$397,3,0)</f>
        <v>A DN</v>
      </c>
      <c r="J339" s="9" t="e">
        <f>VLOOKUP(I339,Sheet1!$B$2:$C$12,2,TRUE)</f>
        <v>#N/A</v>
      </c>
      <c r="K339" s="1" t="str">
        <f>VLOOKUP($E339,'[2]Gui chi Quynh'!$C$11:$E$397,3,0)</f>
        <v>A DN</v>
      </c>
      <c r="L339" s="9" t="e">
        <f>VLOOKUP(K339,Sheet1!$B$2:$C$12,2,TRUE)</f>
        <v>#N/A</v>
      </c>
      <c r="M339" s="1" t="str">
        <f>VLOOKUP($E339,'[3]Gui chi Quynh'!$C$11:$E$396,3,0)</f>
        <v>A DN</v>
      </c>
      <c r="N339" s="9" t="e">
        <f>VLOOKUP(M339,Sheet1!$B$2:$C$12,2,TRUE)</f>
        <v>#N/A</v>
      </c>
      <c r="O339" s="1" t="str">
        <f>VLOOKUP($E339,'[4]Gui chi Quynh'!$C$11:$E$396,3,0)</f>
        <v>A DN</v>
      </c>
      <c r="P339" s="9" t="e">
        <f>VLOOKUP(O339,Sheet1!$B$2:$C$12,2,TRUE)</f>
        <v>#N/A</v>
      </c>
      <c r="Q339" s="1" t="str">
        <f>VLOOKUP($E339,'[5]Gui chi Quynh'!$C$11:$E$394,3,0)</f>
        <v>A DN</v>
      </c>
      <c r="R339" s="9" t="e">
        <f>VLOOKUP(Q339,Sheet1!$B$2:$C$12,2,TRUE)</f>
        <v>#N/A</v>
      </c>
      <c r="S339" s="1" t="str">
        <f>VLOOKUP($E339,'[6]Gui chi Quynh'!$C$11:$E$393,3,0)</f>
        <v>A DN</v>
      </c>
      <c r="T339" s="9" t="e">
        <f>VLOOKUP(S339,Sheet1!$B$2:$C$12,2,TRUE)</f>
        <v>#N/A</v>
      </c>
      <c r="U339" s="1" t="str">
        <f>VLOOKUP($E339,'[7]Gui chi Quynh'!$C$11:$E$392,3,0)</f>
        <v>A DN</v>
      </c>
      <c r="V339" s="9" t="e">
        <f>VLOOKUP(U339,Sheet1!$B$2:$C$12,2,TRUE)</f>
        <v>#N/A</v>
      </c>
      <c r="W339" s="1" t="str">
        <f>VLOOKUP($E339,'[8]Gui chi Quynh'!$C$11:$F$391,3,0)</f>
        <v>A DN</v>
      </c>
      <c r="X339" s="9" t="e">
        <f>VLOOKUP(W339,Sheet1!$B$2:$C$12,2,TRUE)</f>
        <v>#N/A</v>
      </c>
      <c r="Y339" s="1"/>
      <c r="Z339" s="9"/>
      <c r="AA339" s="1"/>
      <c r="AB339" s="9"/>
      <c r="AC339" s="241"/>
      <c r="AD339" s="117"/>
      <c r="AE339" s="241"/>
      <c r="AF339" s="9"/>
      <c r="AG339" s="9"/>
      <c r="AH339" s="241"/>
      <c r="AI339" s="241"/>
      <c r="AJ339" s="241"/>
      <c r="AK339" s="117"/>
      <c r="AL339" s="117"/>
      <c r="AM339" s="117"/>
      <c r="AN339" s="117"/>
      <c r="AO339" s="573" t="s">
        <v>950</v>
      </c>
    </row>
    <row r="340" spans="1:41" s="2" customFormat="1" ht="72.75" customHeight="1" x14ac:dyDescent="0.25">
      <c r="A340" s="41">
        <f>IF(E340="","",SUBTOTAL(3,$E$8:E340))</f>
        <v>329</v>
      </c>
      <c r="B340" s="41">
        <f>COUNTIF($F$8:F340,F340)</f>
        <v>9</v>
      </c>
      <c r="C340" s="43" t="s">
        <v>649</v>
      </c>
      <c r="D340" s="29" t="s">
        <v>60</v>
      </c>
      <c r="E340" s="41" t="s">
        <v>375</v>
      </c>
      <c r="F340" s="55" t="s">
        <v>1025</v>
      </c>
      <c r="G340" s="55" t="s">
        <v>1014</v>
      </c>
      <c r="H340" s="15" t="s">
        <v>643</v>
      </c>
      <c r="I340" s="1" t="str">
        <f>VLOOKUP($E340,'[1]Gui chi Quynh'!$C$11:$E$397,3,0)</f>
        <v>A3</v>
      </c>
      <c r="J340" s="9">
        <f>VLOOKUP(I340,Sheet1!$B$2:$C$12,2,TRUE)</f>
        <v>8</v>
      </c>
      <c r="K340" s="1" t="str">
        <f>VLOOKUP($E340,'[2]Gui chi Quynh'!$C$11:$E$397,3,0)</f>
        <v>A3</v>
      </c>
      <c r="L340" s="9">
        <f>VLOOKUP(K340,Sheet1!$B$2:$C$12,2,TRUE)</f>
        <v>8</v>
      </c>
      <c r="M340" s="1" t="str">
        <f>VLOOKUP($E340,'[3]Gui chi Quynh'!$C$11:$E$396,3,0)</f>
        <v>A3</v>
      </c>
      <c r="N340" s="9">
        <f>VLOOKUP(M340,Sheet1!$B$2:$C$12,2,TRUE)</f>
        <v>8</v>
      </c>
      <c r="O340" s="1" t="str">
        <f>VLOOKUP($E340,'[4]Gui chi Quynh'!$C$11:$E$396,3,0)</f>
        <v>A3</v>
      </c>
      <c r="P340" s="9">
        <f>VLOOKUP(O340,Sheet1!$B$2:$C$12,2,TRUE)</f>
        <v>8</v>
      </c>
      <c r="Q340" s="1"/>
      <c r="R340" s="9"/>
      <c r="S340" s="1"/>
      <c r="T340" s="9"/>
      <c r="U340" s="1"/>
      <c r="V340" s="9"/>
      <c r="W340" s="1"/>
      <c r="X340" s="9"/>
      <c r="Y340" s="1"/>
      <c r="Z340" s="9"/>
      <c r="AA340" s="1"/>
      <c r="AB340" s="9"/>
      <c r="AC340" s="241"/>
      <c r="AD340" s="117"/>
      <c r="AE340" s="241"/>
      <c r="AF340" s="9"/>
      <c r="AG340" s="9"/>
      <c r="AH340" s="241"/>
      <c r="AI340" s="241"/>
      <c r="AJ340" s="241"/>
      <c r="AK340" s="117"/>
      <c r="AL340" s="117"/>
      <c r="AM340" s="117"/>
      <c r="AN340" s="117"/>
      <c r="AO340" s="554" t="s">
        <v>951</v>
      </c>
    </row>
    <row r="341" spans="1:41" s="2" customFormat="1" ht="105" customHeight="1" x14ac:dyDescent="0.25">
      <c r="A341" s="41">
        <f>IF(E341="","",SUBTOTAL(3,$E$8:E341))</f>
        <v>330</v>
      </c>
      <c r="B341" s="41">
        <f>COUNTIF($F$8:F341,F341)</f>
        <v>12</v>
      </c>
      <c r="C341" s="24" t="s">
        <v>649</v>
      </c>
      <c r="D341" s="85" t="s">
        <v>696</v>
      </c>
      <c r="E341" s="96" t="s">
        <v>697</v>
      </c>
      <c r="F341" s="653" t="s">
        <v>1020</v>
      </c>
      <c r="G341" s="55" t="s">
        <v>1014</v>
      </c>
      <c r="H341" s="13" t="s">
        <v>643</v>
      </c>
      <c r="I341" s="1" t="str">
        <f>VLOOKUP($E341,'[1]Gui chi Quynh'!$C$11:$E$397,3,0)</f>
        <v>A3</v>
      </c>
      <c r="J341" s="9">
        <f>VLOOKUP(I341,Sheet1!$B$2:$C$12,2,TRUE)</f>
        <v>8</v>
      </c>
      <c r="K341" s="1" t="str">
        <f>VLOOKUP($E341,'[2]Gui chi Quynh'!$C$11:$E$397,3,0)</f>
        <v>A DN</v>
      </c>
      <c r="L341" s="9" t="e">
        <f>VLOOKUP(K341,Sheet1!$B$2:$C$12,2,TRUE)</f>
        <v>#N/A</v>
      </c>
      <c r="M341" s="1" t="str">
        <f>VLOOKUP($E341,'[3]Gui chi Quynh'!$C$11:$E$396,3,0)</f>
        <v>KXL</v>
      </c>
      <c r="N341" s="9">
        <f>VLOOKUP(M341,Sheet1!$B$2:$C$12,2,TRUE)</f>
        <v>0</v>
      </c>
      <c r="O341" s="1" t="str">
        <f>VLOOKUP($E341,'[4]Gui chi Quynh'!$C$11:$E$396,3,0)</f>
        <v>KXL</v>
      </c>
      <c r="P341" s="9">
        <f>VLOOKUP(O341,Sheet1!$B$2:$C$12,2,TRUE)</f>
        <v>0</v>
      </c>
      <c r="Q341" s="1" t="str">
        <f>VLOOKUP($E341,'[5]Gui chi Quynh'!$C$11:$E$394,3,0)</f>
        <v>A4</v>
      </c>
      <c r="R341" s="9">
        <f>VLOOKUP(Q341,Sheet1!$B$2:$C$12,2,TRUE)</f>
        <v>7</v>
      </c>
      <c r="S341" s="1"/>
      <c r="T341" s="9"/>
      <c r="U341" s="1"/>
      <c r="V341" s="9"/>
      <c r="W341" s="1"/>
      <c r="X341" s="9"/>
      <c r="Y341" s="1"/>
      <c r="Z341" s="9"/>
      <c r="AA341" s="1"/>
      <c r="AB341" s="9"/>
      <c r="AC341" s="241"/>
      <c r="AD341" s="117"/>
      <c r="AE341" s="241"/>
      <c r="AF341" s="9"/>
      <c r="AG341" s="9"/>
      <c r="AH341" s="241"/>
      <c r="AI341" s="241"/>
      <c r="AJ341" s="241"/>
      <c r="AK341" s="117"/>
      <c r="AL341" s="117"/>
      <c r="AM341" s="117"/>
      <c r="AN341" s="117"/>
      <c r="AO341" s="554" t="s">
        <v>952</v>
      </c>
    </row>
    <row r="342" spans="1:41" s="2" customFormat="1" ht="87.75" customHeight="1" x14ac:dyDescent="0.25">
      <c r="A342" s="41">
        <f>IF(E342="","",SUBTOTAL(3,$E$8:E342))</f>
        <v>331</v>
      </c>
      <c r="B342" s="41">
        <f>COUNTIF($F$8:F342,F342)</f>
        <v>20</v>
      </c>
      <c r="C342" s="43" t="s">
        <v>649</v>
      </c>
      <c r="D342" s="42" t="s">
        <v>197</v>
      </c>
      <c r="E342" s="43" t="s">
        <v>490</v>
      </c>
      <c r="F342" s="55" t="s">
        <v>1016</v>
      </c>
      <c r="G342" s="55" t="s">
        <v>1014</v>
      </c>
      <c r="H342" s="1" t="s">
        <v>643</v>
      </c>
      <c r="I342" s="1" t="str">
        <f>VLOOKUP($E342,'[1]Gui chi Quynh'!$C$11:$E$397,3,0)</f>
        <v>A4</v>
      </c>
      <c r="J342" s="9">
        <f>VLOOKUP(I342,Sheet1!$B$2:$C$12,2,TRUE)</f>
        <v>7</v>
      </c>
      <c r="K342" s="1" t="s">
        <v>304</v>
      </c>
      <c r="L342" s="9">
        <f>VLOOKUP(K342,Sheet1!$B$2:$C$12,2,TRUE)</f>
        <v>7</v>
      </c>
      <c r="M342" s="1" t="str">
        <f>VLOOKUP($E342,'[3]Gui chi Quynh'!$C$11:$E$396,3,0)</f>
        <v>D</v>
      </c>
      <c r="N342" s="9">
        <f>VLOOKUP(M342,Sheet1!$B$2:$C$12,2,TRUE)</f>
        <v>1</v>
      </c>
      <c r="O342" s="4"/>
      <c r="P342" s="9"/>
      <c r="Q342" s="1"/>
      <c r="R342" s="9"/>
      <c r="S342" s="1"/>
      <c r="T342" s="9"/>
      <c r="U342" s="1"/>
      <c r="V342" s="9"/>
      <c r="W342" s="1"/>
      <c r="X342" s="9"/>
      <c r="Y342" s="1"/>
      <c r="Z342" s="9"/>
      <c r="AA342" s="1"/>
      <c r="AB342" s="9"/>
      <c r="AC342" s="241"/>
      <c r="AD342" s="117"/>
      <c r="AE342" s="241"/>
      <c r="AF342" s="9"/>
      <c r="AG342" s="9"/>
      <c r="AH342" s="241"/>
      <c r="AI342" s="241"/>
      <c r="AJ342" s="241"/>
      <c r="AK342" s="117"/>
      <c r="AL342" s="117"/>
      <c r="AM342" s="117"/>
      <c r="AN342" s="117"/>
      <c r="AO342" s="554" t="s">
        <v>953</v>
      </c>
    </row>
    <row r="343" spans="1:41" s="2" customFormat="1" ht="77.25" customHeight="1" x14ac:dyDescent="0.25">
      <c r="A343" s="41">
        <f>IF(E343="","",SUBTOTAL(3,$E$8:E343))</f>
        <v>332</v>
      </c>
      <c r="B343" s="41">
        <f>COUNTIF($F$8:F343,F343)</f>
        <v>29</v>
      </c>
      <c r="C343" s="43" t="s">
        <v>649</v>
      </c>
      <c r="D343" s="20" t="s">
        <v>116</v>
      </c>
      <c r="E343" s="43" t="s">
        <v>475</v>
      </c>
      <c r="F343" s="55" t="s">
        <v>1015</v>
      </c>
      <c r="G343" s="55" t="s">
        <v>1014</v>
      </c>
      <c r="H343" s="15" t="s">
        <v>643</v>
      </c>
      <c r="I343" s="1" t="str">
        <f>VLOOKUP($E343,'[1]Gui chi Quynh'!$C$11:$E$397,3,0)</f>
        <v>A4</v>
      </c>
      <c r="J343" s="9">
        <f>VLOOKUP(I343,Sheet1!$B$2:$C$12,2,TRUE)</f>
        <v>7</v>
      </c>
      <c r="K343" s="1" t="s">
        <v>304</v>
      </c>
      <c r="L343" s="9">
        <f>VLOOKUP(K343,Sheet1!$B$2:$C$12,2,TRUE)</f>
        <v>7</v>
      </c>
      <c r="M343" s="1"/>
      <c r="N343" s="9"/>
      <c r="O343" s="1"/>
      <c r="P343" s="9"/>
      <c r="Q343" s="1"/>
      <c r="R343" s="9"/>
      <c r="S343" s="1"/>
      <c r="T343" s="9"/>
      <c r="U343" s="1"/>
      <c r="V343" s="9"/>
      <c r="W343" s="1"/>
      <c r="X343" s="9"/>
      <c r="Y343" s="1"/>
      <c r="Z343" s="9"/>
      <c r="AA343" s="1"/>
      <c r="AB343" s="9"/>
      <c r="AC343" s="241"/>
      <c r="AD343" s="117"/>
      <c r="AE343" s="241"/>
      <c r="AF343" s="9"/>
      <c r="AG343" s="9"/>
      <c r="AH343" s="241"/>
      <c r="AI343" s="241"/>
      <c r="AJ343" s="241"/>
      <c r="AK343" s="117"/>
      <c r="AL343" s="117"/>
      <c r="AM343" s="117"/>
      <c r="AN343" s="117"/>
      <c r="AO343" s="554" t="s">
        <v>954</v>
      </c>
    </row>
    <row r="344" spans="1:41" s="2" customFormat="1" ht="69" customHeight="1" x14ac:dyDescent="0.25">
      <c r="A344" s="41">
        <f>IF(E344="","",SUBTOTAL(3,$E$8:E344))</f>
        <v>333</v>
      </c>
      <c r="B344" s="41">
        <f>COUNTIF($F$8:F344,F344)</f>
        <v>26</v>
      </c>
      <c r="C344" s="43" t="s">
        <v>649</v>
      </c>
      <c r="D344" s="20" t="s">
        <v>623</v>
      </c>
      <c r="E344" s="41" t="s">
        <v>624</v>
      </c>
      <c r="F344" s="653" t="s">
        <v>1017</v>
      </c>
      <c r="G344" s="55" t="s">
        <v>1014</v>
      </c>
      <c r="H344" s="13" t="s">
        <v>643</v>
      </c>
      <c r="I344" s="1" t="str">
        <f>VLOOKUP($E344,'[1]Gui chi Quynh'!$C$11:$E$397,3,0)</f>
        <v>A4</v>
      </c>
      <c r="J344" s="9">
        <f>VLOOKUP(I344,Sheet1!$B$2:$C$12,2,TRUE)</f>
        <v>7</v>
      </c>
      <c r="K344" s="1"/>
      <c r="L344" s="9"/>
      <c r="M344" s="1"/>
      <c r="N344" s="9"/>
      <c r="O344" s="1"/>
      <c r="P344" s="9"/>
      <c r="Q344" s="1"/>
      <c r="R344" s="9"/>
      <c r="S344" s="1"/>
      <c r="T344" s="9"/>
      <c r="U344" s="1"/>
      <c r="V344" s="9"/>
      <c r="W344" s="1"/>
      <c r="X344" s="9"/>
      <c r="Y344" s="1"/>
      <c r="Z344" s="9"/>
      <c r="AA344" s="1"/>
      <c r="AB344" s="9"/>
      <c r="AC344" s="241"/>
      <c r="AD344" s="117"/>
      <c r="AE344" s="241"/>
      <c r="AF344" s="9"/>
      <c r="AG344" s="9"/>
      <c r="AH344" s="241"/>
      <c r="AI344" s="241"/>
      <c r="AJ344" s="241"/>
      <c r="AK344" s="117"/>
      <c r="AL344" s="117"/>
      <c r="AM344" s="117"/>
      <c r="AN344" s="117"/>
      <c r="AO344" s="554" t="s">
        <v>955</v>
      </c>
    </row>
    <row r="345" spans="1:41" s="72" customFormat="1" ht="24.95" customHeight="1" x14ac:dyDescent="0.25">
      <c r="A345" s="41">
        <f>IF(E345="","",SUBTOTAL(3,$E$8:E345))</f>
        <v>334</v>
      </c>
      <c r="B345" s="41">
        <f>COUNTIF($F$8:F345,F345)</f>
        <v>24</v>
      </c>
      <c r="C345" s="84" t="s">
        <v>649</v>
      </c>
      <c r="D345" s="78" t="s">
        <v>729</v>
      </c>
      <c r="E345" s="69" t="s">
        <v>730</v>
      </c>
      <c r="F345" s="55" t="s">
        <v>1029</v>
      </c>
      <c r="G345" s="55" t="s">
        <v>1014</v>
      </c>
      <c r="H345" s="7" t="s">
        <v>644</v>
      </c>
      <c r="I345" s="241"/>
      <c r="J345" s="117"/>
      <c r="K345" s="241"/>
      <c r="L345" s="117"/>
      <c r="M345" s="241"/>
      <c r="N345" s="117"/>
      <c r="O345" s="241"/>
      <c r="P345" s="117"/>
      <c r="Q345" s="241"/>
      <c r="R345" s="117"/>
      <c r="S345" s="241"/>
      <c r="T345" s="117"/>
      <c r="U345" s="241"/>
      <c r="V345" s="117"/>
      <c r="W345" s="241"/>
      <c r="X345" s="117"/>
      <c r="Y345" s="241"/>
      <c r="Z345" s="117"/>
      <c r="AA345" s="1" t="str">
        <f>VLOOKUP($E345,'[10]Gui chi Quynh'!$C$11:$E$391,3,0)</f>
        <v>A3</v>
      </c>
      <c r="AB345" s="9">
        <f>VLOOKUP(AA345,Sheet1!$B$2:$C$12,2,TRUE)</f>
        <v>8</v>
      </c>
      <c r="AC345" s="241" t="str">
        <f>VLOOKUP(E345,Sheet2!$E$9:$AE$343,24,0)</f>
        <v>A3</v>
      </c>
      <c r="AD345" s="117">
        <f>VLOOKUP(AC345,Sheet1!$B$2:$C$12,2,TRUE)</f>
        <v>8</v>
      </c>
      <c r="AE345" s="241" t="str">
        <f>VLOOKUP(E345,Sheet2!$E$9:$AE$343,26,0)</f>
        <v>A3</v>
      </c>
      <c r="AF345" s="9">
        <f>VLOOKUP(AE345,Sheet1!$B$2:$C$12,2,TRUE)</f>
        <v>8</v>
      </c>
      <c r="AG345" s="169"/>
      <c r="AH345" s="241"/>
      <c r="AI345" s="241"/>
      <c r="AJ345" s="241"/>
      <c r="AK345" s="117"/>
      <c r="AL345" s="117"/>
      <c r="AM345" s="117"/>
      <c r="AN345" s="117"/>
      <c r="AO345" s="558" t="s">
        <v>731</v>
      </c>
    </row>
    <row r="346" spans="1:41" ht="16.5" x14ac:dyDescent="0.25">
      <c r="A346" s="87"/>
      <c r="B346" s="87"/>
      <c r="C346" s="88"/>
      <c r="D346" s="89"/>
      <c r="E346" s="90"/>
      <c r="F346" s="91"/>
      <c r="G346" s="91"/>
      <c r="H346" s="91"/>
      <c r="I346" s="22"/>
      <c r="J346" s="28"/>
      <c r="K346" s="22"/>
      <c r="L346" s="28"/>
      <c r="M346" s="22"/>
      <c r="N346" s="28"/>
      <c r="O346" s="22"/>
      <c r="P346" s="28"/>
      <c r="Q346" s="22"/>
      <c r="R346" s="28"/>
      <c r="S346" s="22"/>
      <c r="T346" s="28"/>
      <c r="U346" s="22"/>
      <c r="V346" s="28"/>
      <c r="W346" s="22"/>
      <c r="X346" s="28"/>
      <c r="Y346" s="28"/>
      <c r="Z346" s="28"/>
      <c r="AA346" s="22"/>
      <c r="AB346" s="28"/>
      <c r="AC346" s="562"/>
      <c r="AD346" s="118"/>
      <c r="AE346" s="562"/>
      <c r="AF346" s="28"/>
      <c r="AG346" s="28"/>
      <c r="AH346" s="562"/>
      <c r="AI346" s="562"/>
      <c r="AJ346" s="562"/>
      <c r="AK346" s="118"/>
      <c r="AL346" s="118"/>
      <c r="AM346" s="118"/>
      <c r="AN346" s="118"/>
      <c r="AO346" s="560"/>
    </row>
    <row r="347" spans="1:41" x14ac:dyDescent="0.25">
      <c r="C347" s="11"/>
      <c r="D347" s="107"/>
      <c r="E347" s="26"/>
      <c r="O347" s="11"/>
      <c r="P347" s="11"/>
      <c r="Z347" s="28"/>
      <c r="AB347" s="28"/>
      <c r="AC347" s="562"/>
      <c r="AD347" s="118"/>
      <c r="AE347" s="562"/>
      <c r="AF347" s="28"/>
      <c r="AG347" s="28"/>
      <c r="AH347" s="562"/>
      <c r="AI347" s="562"/>
      <c r="AJ347" s="562"/>
      <c r="AK347" s="118"/>
      <c r="AL347" s="118"/>
      <c r="AM347" s="118"/>
      <c r="AN347" s="118"/>
    </row>
    <row r="348" spans="1:41" x14ac:dyDescent="0.25">
      <c r="C348" s="6"/>
      <c r="D348" s="11"/>
      <c r="E348" s="26"/>
      <c r="O348" s="11"/>
      <c r="P348" s="11"/>
      <c r="Q348" s="6"/>
      <c r="R348" s="6"/>
      <c r="Z348" s="28"/>
      <c r="AB348" s="28"/>
      <c r="AC348" s="562"/>
      <c r="AD348" s="118"/>
      <c r="AE348" s="562"/>
      <c r="AF348" s="28"/>
      <c r="AG348" s="28"/>
      <c r="AH348" s="562"/>
      <c r="AI348" s="562"/>
      <c r="AJ348" s="562"/>
      <c r="AK348" s="118"/>
      <c r="AL348" s="118"/>
      <c r="AM348" s="118"/>
      <c r="AN348" s="118"/>
    </row>
    <row r="349" spans="1:41" x14ac:dyDescent="0.25">
      <c r="C349" s="11"/>
      <c r="D349" s="11"/>
      <c r="E349" s="26"/>
      <c r="O349" s="11"/>
      <c r="P349" s="11"/>
      <c r="Q349" s="11"/>
      <c r="R349" s="11"/>
      <c r="Z349" s="28"/>
      <c r="AB349" s="28"/>
      <c r="AC349" s="562"/>
      <c r="AD349" s="118"/>
      <c r="AE349" s="562"/>
      <c r="AF349" s="28"/>
      <c r="AG349" s="28"/>
      <c r="AH349" s="562"/>
      <c r="AI349" s="562"/>
      <c r="AJ349" s="562"/>
      <c r="AK349" s="118"/>
      <c r="AL349" s="118"/>
      <c r="AM349" s="118"/>
      <c r="AN349" s="118"/>
    </row>
    <row r="350" spans="1:41" x14ac:dyDescent="0.25">
      <c r="C350" s="11"/>
      <c r="E350" s="26"/>
      <c r="O350" s="6"/>
      <c r="P350" s="6"/>
      <c r="Q350" s="11"/>
      <c r="R350" s="11"/>
      <c r="AC350" s="642"/>
      <c r="AD350" s="642"/>
    </row>
    <row r="351" spans="1:41" x14ac:dyDescent="0.25">
      <c r="C351" s="6"/>
      <c r="E351" s="26"/>
      <c r="O351" s="11"/>
      <c r="P351" s="11"/>
      <c r="Q351" s="11"/>
      <c r="R351" s="11"/>
      <c r="AC351" s="642"/>
      <c r="AD351" s="642"/>
    </row>
  </sheetData>
  <autoFilter ref="A6:AO345">
    <filterColumn colId="2" showButton="0"/>
    <filterColumn colId="8" showButton="0"/>
    <filterColumn colId="10" showButton="0"/>
    <filterColumn colId="12" showButton="0"/>
    <filterColumn colId="14" showButton="0"/>
    <filterColumn colId="16" showButton="0"/>
    <filterColumn colId="18" showButton="0"/>
    <filterColumn colId="20" showButton="0"/>
    <filterColumn colId="22" showButton="0"/>
    <filterColumn colId="24" showButton="0"/>
    <filterColumn colId="26" showButton="0"/>
    <filterColumn colId="28" showButton="0"/>
    <filterColumn colId="30" showButton="0"/>
  </autoFilter>
  <mergeCells count="17">
    <mergeCell ref="AC1:AE3"/>
    <mergeCell ref="M6:N6"/>
    <mergeCell ref="O6:P6"/>
    <mergeCell ref="Q6:R6"/>
    <mergeCell ref="S6:T6"/>
    <mergeCell ref="U6:V6"/>
    <mergeCell ref="W6:X6"/>
    <mergeCell ref="Y6:Z6"/>
    <mergeCell ref="AC6:AD6"/>
    <mergeCell ref="AE6:AF6"/>
    <mergeCell ref="AA6:AB6"/>
    <mergeCell ref="A1:D1"/>
    <mergeCell ref="A2:D2"/>
    <mergeCell ref="I6:J6"/>
    <mergeCell ref="K6:L6"/>
    <mergeCell ref="A3:D3"/>
    <mergeCell ref="A4:H4"/>
  </mergeCells>
  <conditionalFormatting sqref="S342">
    <cfRule type="containsText" dxfId="234" priority="456" operator="containsText" text="B">
      <formula>NOT(ISERROR(SEARCH("B",S342)))</formula>
    </cfRule>
    <cfRule type="colorScale" priority="457">
      <colorScale>
        <cfvo type="min"/>
        <cfvo type="percentile" val="50"/>
        <cfvo type="max"/>
        <color rgb="FFF8696B"/>
        <color rgb="FFFFEB84"/>
        <color rgb="FF63BE7B"/>
      </colorScale>
    </cfRule>
  </conditionalFormatting>
  <conditionalFormatting sqref="Q8 S8 U8 W8 Y8 AA8 AA332:AA337 Y332:Y337 W332:W337 S332:S337 Q332:Q337 AA10:AA330 AA339:AA345 Y10:Y330 Y339:Y345 W10:W330 W339:W345 S10:S330 S339:S345 Q10:Q330 Q339:Q345 U10:U345">
    <cfRule type="containsText" dxfId="233" priority="455" operator="containsText" text="B">
      <formula>NOT(ISERROR(SEARCH("B",Q8)))</formula>
    </cfRule>
  </conditionalFormatting>
  <conditionalFormatting sqref="M8 O8 Q8 S8 U8 K8 I8 W8 Y8 AA8 AA334:AA337 Y339 Y334:Y337 W339 W334:W337 U339 U332 S339 S332 Q339 Q332 Q341 Q334:Q337 S341 S334:S337 U341 U334:U337 M339:M342 M332:M337 O339:O341 O332:O337 M150:M330 M10:M148 M345 Y10:Y330 Y345 W10:W330 W345 U10:U330 U345 S10:S330 S345 Q10:Q330 Q345 O10:O330 O345 AA10:AA330 AA345 K10:K345 I10:I345">
    <cfRule type="containsText" dxfId="232" priority="336" operator="containsText" text="B*">
      <formula>NOT(ISERROR(SEARCH("B*",I8)))</formula>
    </cfRule>
  </conditionalFormatting>
  <conditionalFormatting sqref="J148 P129:P146 R129:R146 T129:T146 V129:V146 N129:N146 J129:J146 M129:M148 L129:L146 AD8 I8:AB8 J150:J156 L150:N156 P150:P156 R150:R156 T150:T156 V150:V156 Q129:Q156 S129:S156 U129:U156 O129:O156 X150:X156 Z150:Z156 AB150:AB156 AF10 AF59:AF146 AF334 AF58:AG58 AF11:AG35 K116:K163 I129:I156 I331:V338 AG338 AF332:AG333 AD332:AD337 I332:AB337 AF339:AG345 AF335:AG337 AK339:AN345 AK332:AN337 AD150:AD330 AF150:AF330 I157:AB330 AF8 AH10 AG8:AG10 AG59:AG334 X56:X146 Z56:Z146 AB56:AB146 I56:V128 Y56:Y156 W56:W156 I10:AB55 AA56:AA156 I339:AB345 AD10:AD146 AD339:AD345 AF345:AN345 AL330:AN330 AH8:AN8 AK11:AN35 AK58:AN134 AK135:AL146 AN135:AN146 AK150:AN323 AK324:AL328 AL329 AN324:AN329 AJ10:AN10 AF36:AN57">
    <cfRule type="containsText" dxfId="231" priority="332" operator="containsText" text="KXL">
      <formula>NOT(ISERROR(SEARCH("KXL",I8)))</formula>
    </cfRule>
  </conditionalFormatting>
  <conditionalFormatting sqref="L148">
    <cfRule type="containsText" dxfId="230" priority="210" operator="containsText" text="KXL">
      <formula>NOT(ISERROR(SEARCH("KXL",L148)))</formula>
    </cfRule>
  </conditionalFormatting>
  <conditionalFormatting sqref="N148">
    <cfRule type="containsText" dxfId="229" priority="206" operator="containsText" text="KXL">
      <formula>NOT(ISERROR(SEARCH("KXL",N148)))</formula>
    </cfRule>
  </conditionalFormatting>
  <conditionalFormatting sqref="P148">
    <cfRule type="containsText" dxfId="228" priority="202" operator="containsText" text="KXL">
      <formula>NOT(ISERROR(SEARCH("KXL",P148)))</formula>
    </cfRule>
  </conditionalFormatting>
  <conditionalFormatting sqref="R148">
    <cfRule type="containsText" dxfId="227" priority="198" operator="containsText" text="KXL">
      <formula>NOT(ISERROR(SEARCH("KXL",R148)))</formula>
    </cfRule>
  </conditionalFormatting>
  <conditionalFormatting sqref="T148">
    <cfRule type="containsText" dxfId="226" priority="194" operator="containsText" text="KXL">
      <formula>NOT(ISERROR(SEARCH("KXL",T148)))</formula>
    </cfRule>
  </conditionalFormatting>
  <conditionalFormatting sqref="V148">
    <cfRule type="containsText" dxfId="225" priority="190" operator="containsText" text="KXL">
      <formula>NOT(ISERROR(SEARCH("KXL",V148)))</formula>
    </cfRule>
  </conditionalFormatting>
  <conditionalFormatting sqref="X148">
    <cfRule type="containsText" dxfId="224" priority="186" operator="containsText" text="KXL">
      <formula>NOT(ISERROR(SEARCH("KXL",X148)))</formula>
    </cfRule>
  </conditionalFormatting>
  <conditionalFormatting sqref="Z148">
    <cfRule type="containsText" dxfId="223" priority="182" operator="containsText" text="KXL">
      <formula>NOT(ISERROR(SEARCH("KXL",Z148)))</formula>
    </cfRule>
  </conditionalFormatting>
  <conditionalFormatting sqref="AB148">
    <cfRule type="containsText" dxfId="222" priority="178" operator="containsText" text="KXL">
      <formula>NOT(ISERROR(SEARCH("KXL",AB148)))</formula>
    </cfRule>
  </conditionalFormatting>
  <conditionalFormatting sqref="AD148">
    <cfRule type="containsText" dxfId="221" priority="174" operator="containsText" text="KXL">
      <formula>NOT(ISERROR(SEARCH("KXL",AD148)))</formula>
    </cfRule>
  </conditionalFormatting>
  <conditionalFormatting sqref="AF148 AK148:AL148 AN148">
    <cfRule type="containsText" dxfId="220" priority="170" operator="containsText" text="KXL">
      <formula>NOT(ISERROR(SEARCH("KXL",AF148)))</formula>
    </cfRule>
  </conditionalFormatting>
  <conditionalFormatting sqref="J147">
    <cfRule type="containsText" dxfId="219" priority="162" operator="containsText" text="KXL">
      <formula>NOT(ISERROR(SEARCH("KXL",J147)))</formula>
    </cfRule>
  </conditionalFormatting>
  <conditionalFormatting sqref="L147">
    <cfRule type="containsText" dxfId="218" priority="144" operator="containsText" text="KXL">
      <formula>NOT(ISERROR(SEARCH("KXL",L147)))</formula>
    </cfRule>
  </conditionalFormatting>
  <conditionalFormatting sqref="N147">
    <cfRule type="containsText" dxfId="217" priority="140" operator="containsText" text="KXL">
      <formula>NOT(ISERROR(SEARCH("KXL",N147)))</formula>
    </cfRule>
  </conditionalFormatting>
  <conditionalFormatting sqref="P147">
    <cfRule type="containsText" dxfId="216" priority="136" operator="containsText" text="KXL">
      <formula>NOT(ISERROR(SEARCH("KXL",P147)))</formula>
    </cfRule>
  </conditionalFormatting>
  <conditionalFormatting sqref="R147">
    <cfRule type="containsText" dxfId="215" priority="132" operator="containsText" text="KXL">
      <formula>NOT(ISERROR(SEARCH("KXL",R147)))</formula>
    </cfRule>
  </conditionalFormatting>
  <conditionalFormatting sqref="T147">
    <cfRule type="containsText" dxfId="214" priority="128" operator="containsText" text="KXL">
      <formula>NOT(ISERROR(SEARCH("KXL",T147)))</formula>
    </cfRule>
  </conditionalFormatting>
  <conditionalFormatting sqref="V147">
    <cfRule type="containsText" dxfId="213" priority="124" operator="containsText" text="KXL">
      <formula>NOT(ISERROR(SEARCH("KXL",V147)))</formula>
    </cfRule>
  </conditionalFormatting>
  <conditionalFormatting sqref="X147">
    <cfRule type="containsText" dxfId="212" priority="120" operator="containsText" text="KXL">
      <formula>NOT(ISERROR(SEARCH("KXL",X147)))</formula>
    </cfRule>
  </conditionalFormatting>
  <conditionalFormatting sqref="Z147">
    <cfRule type="containsText" dxfId="211" priority="116" operator="containsText" text="KXL">
      <formula>NOT(ISERROR(SEARCH("KXL",Z147)))</formula>
    </cfRule>
  </conditionalFormatting>
  <conditionalFormatting sqref="AB147">
    <cfRule type="containsText" dxfId="210" priority="112" operator="containsText" text="KXL">
      <formula>NOT(ISERROR(SEARCH("KXL",AB147)))</formula>
    </cfRule>
  </conditionalFormatting>
  <conditionalFormatting sqref="AD147">
    <cfRule type="containsText" dxfId="209" priority="108" operator="containsText" text="KXL">
      <formula>NOT(ISERROR(SEARCH("KXL",AD147)))</formula>
    </cfRule>
  </conditionalFormatting>
  <conditionalFormatting sqref="AF147 AK147:AL147 AN147">
    <cfRule type="containsText" dxfId="208" priority="104" operator="containsText" text="KXL">
      <formula>NOT(ISERROR(SEARCH("KXL",AF147)))</formula>
    </cfRule>
  </conditionalFormatting>
  <conditionalFormatting sqref="J149">
    <cfRule type="containsText" dxfId="207" priority="96" operator="containsText" text="KXL">
      <formula>NOT(ISERROR(SEARCH("KXL",J149)))</formula>
    </cfRule>
  </conditionalFormatting>
  <conditionalFormatting sqref="L149">
    <cfRule type="containsText" dxfId="206" priority="78" operator="containsText" text="KXL">
      <formula>NOT(ISERROR(SEARCH("KXL",L149)))</formula>
    </cfRule>
  </conditionalFormatting>
  <conditionalFormatting sqref="N149">
    <cfRule type="containsText" dxfId="205" priority="74" operator="containsText" text="KXL">
      <formula>NOT(ISERROR(SEARCH("KXL",N149)))</formula>
    </cfRule>
  </conditionalFormatting>
  <conditionalFormatting sqref="P149">
    <cfRule type="containsText" dxfId="204" priority="70" operator="containsText" text="KXL">
      <formula>NOT(ISERROR(SEARCH("KXL",P149)))</formula>
    </cfRule>
  </conditionalFormatting>
  <conditionalFormatting sqref="R149">
    <cfRule type="containsText" dxfId="203" priority="66" operator="containsText" text="KXL">
      <formula>NOT(ISERROR(SEARCH("KXL",R149)))</formula>
    </cfRule>
  </conditionalFormatting>
  <conditionalFormatting sqref="T149">
    <cfRule type="containsText" dxfId="202" priority="62" operator="containsText" text="KXL">
      <formula>NOT(ISERROR(SEARCH("KXL",T149)))</formula>
    </cfRule>
  </conditionalFormatting>
  <conditionalFormatting sqref="V149">
    <cfRule type="containsText" dxfId="201" priority="58" operator="containsText" text="KXL">
      <formula>NOT(ISERROR(SEARCH("KXL",V149)))</formula>
    </cfRule>
  </conditionalFormatting>
  <conditionalFormatting sqref="X149">
    <cfRule type="containsText" dxfId="200" priority="54" operator="containsText" text="KXL">
      <formula>NOT(ISERROR(SEARCH("KXL",X149)))</formula>
    </cfRule>
  </conditionalFormatting>
  <conditionalFormatting sqref="Z149">
    <cfRule type="containsText" dxfId="199" priority="50" operator="containsText" text="KXL">
      <formula>NOT(ISERROR(SEARCH("KXL",Z149)))</formula>
    </cfRule>
  </conditionalFormatting>
  <conditionalFormatting sqref="AB149">
    <cfRule type="containsText" dxfId="198" priority="46" operator="containsText" text="KXL">
      <formula>NOT(ISERROR(SEARCH("KXL",AB149)))</formula>
    </cfRule>
  </conditionalFormatting>
  <conditionalFormatting sqref="AD149">
    <cfRule type="containsText" dxfId="197" priority="42" operator="containsText" text="KXL">
      <formula>NOT(ISERROR(SEARCH("KXL",AD149)))</formula>
    </cfRule>
  </conditionalFormatting>
  <conditionalFormatting sqref="AF149 AK149:AL149 AN149">
    <cfRule type="containsText" dxfId="196" priority="38" operator="containsText" text="KXL">
      <formula>NOT(ISERROR(SEARCH("KXL",AF149)))</formula>
    </cfRule>
  </conditionalFormatting>
  <conditionalFormatting sqref="K149">
    <cfRule type="containsText" dxfId="195" priority="36" operator="containsText" text="B*">
      <formula>NOT(ISERROR(SEARCH("B*",K149)))</formula>
    </cfRule>
  </conditionalFormatting>
  <conditionalFormatting sqref="M149">
    <cfRule type="containsText" dxfId="194" priority="31" operator="containsText" text="KXL">
      <formula>NOT(ISERROR(SEARCH("KXL",M149)))</formula>
    </cfRule>
  </conditionalFormatting>
  <conditionalFormatting sqref="Q9 S9 U9 W9 Y9 AA9">
    <cfRule type="containsText" dxfId="193" priority="23" operator="containsText" text="B">
      <formula>NOT(ISERROR(SEARCH("B",Q9)))</formula>
    </cfRule>
  </conditionalFormatting>
  <conditionalFormatting sqref="M9 O9 Q9 S9 U9 K9 I9 W9 Y9">
    <cfRule type="containsText" dxfId="192" priority="19" operator="containsText" text="B*">
      <formula>NOT(ISERROR(SEARCH("B*",I9)))</formula>
    </cfRule>
  </conditionalFormatting>
  <conditionalFormatting sqref="AF9 AD9 I9:AB9 AM9:AN9 AH9 AJ9">
    <cfRule type="containsText" dxfId="191" priority="15" operator="containsText" text="KXL">
      <formula>NOT(ISERROR(SEARCH("KXL",I9)))</formula>
    </cfRule>
  </conditionalFormatting>
  <conditionalFormatting sqref="AA9">
    <cfRule type="containsText" dxfId="190" priority="14" operator="containsText" text="B*">
      <formula>NOT(ISERROR(SEARCH("B*",AA9)))</formula>
    </cfRule>
  </conditionalFormatting>
  <conditionalFormatting sqref="AK9:AL9">
    <cfRule type="containsText" dxfId="189" priority="7" operator="containsText" text="KXL">
      <formula>NOT(ISERROR(SEARCH("KXL",AK9)))</formula>
    </cfRule>
  </conditionalFormatting>
  <conditionalFormatting sqref="AM324:AM329 AM135:AM149">
    <cfRule type="containsText" dxfId="188" priority="3" operator="containsText" text="KXL">
      <formula>NOT(ISERROR(SEARCH("KXL",AM135)))</formula>
    </cfRule>
  </conditionalFormatting>
  <conditionalFormatting sqref="AO49">
    <cfRule type="containsText" dxfId="187" priority="6" operator="containsText" text="KXL">
      <formula>NOT(ISERROR(SEARCH("KXL",AO49)))</formula>
    </cfRule>
  </conditionalFormatting>
  <conditionalFormatting sqref="AO281 AO270 AO229 AO213:AO214 AO142 AO146:AO147 AO203 AO209:AO210">
    <cfRule type="containsText" dxfId="186" priority="5" operator="containsText" text="KXL">
      <formula>NOT(ISERROR(SEARCH("KXL",AO142)))</formula>
    </cfRule>
  </conditionalFormatting>
  <conditionalFormatting sqref="AI281 AI270 AI229 AI213:AI214 AI209:AI210 AI203 AI146:AI147 AI142">
    <cfRule type="containsText" dxfId="185" priority="4" operator="containsText" text="KXL">
      <formula>NOT(ISERROR(SEARCH("KXL",AI142)))</formula>
    </cfRule>
  </conditionalFormatting>
  <conditionalFormatting sqref="AI9:AI10">
    <cfRule type="containsText" dxfId="184" priority="2" operator="containsText" text="KXL">
      <formula>NOT(ISERROR(SEARCH("KXL",AI9)))</formula>
    </cfRule>
  </conditionalFormatting>
  <conditionalFormatting sqref="AO40">
    <cfRule type="containsText" dxfId="183" priority="1" operator="containsText" text="KXL">
      <formula>NOT(ISERROR(SEARCH("KXL",AO40)))</formula>
    </cfRule>
  </conditionalFormatting>
  <pageMargins left="0.35" right="0.2" top="0.41" bottom="0.48" header="0.3" footer="0.3"/>
  <pageSetup paperSize="9" orientation="landscape" verticalDpi="300" r:id="rId1"/>
  <legacyDrawing r:id="rId2"/>
</worksheet>
</file>

<file path=xl/worksheets/sheet3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8"/>
  <dimension ref="A1:AH114"/>
  <sheetViews>
    <sheetView zoomScaleNormal="100" workbookViewId="0">
      <pane xSplit="12" ySplit="11" topLeftCell="M12" activePane="bottomRight" state="frozen"/>
      <selection pane="topRight" activeCell="M1" sqref="M1"/>
      <selection pane="bottomLeft" activeCell="A12" sqref="A12"/>
      <selection pane="bottomRight" activeCell="O10" sqref="O10"/>
    </sheetView>
  </sheetViews>
  <sheetFormatPr defaultRowHeight="18.75" x14ac:dyDescent="0.25"/>
  <cols>
    <col min="1" max="1" width="6.140625" style="123" customWidth="1"/>
    <col min="2" max="2" width="35.28515625" style="124" customWidth="1"/>
    <col min="3" max="3" width="8.28515625" style="123" customWidth="1"/>
    <col min="4" max="4" width="13.5703125" style="124" customWidth="1"/>
    <col min="5" max="5" width="12" style="124" customWidth="1"/>
    <col min="6" max="6" width="8.140625" style="124" customWidth="1"/>
    <col min="7" max="7" width="10.140625" style="124" customWidth="1"/>
    <col min="8" max="8" width="10.7109375" style="124" customWidth="1"/>
    <col min="9" max="9" width="8.28515625" style="124" hidden="1" customWidth="1"/>
    <col min="10" max="10" width="11.42578125" style="124" hidden="1" customWidth="1"/>
    <col min="11" max="11" width="11.28515625" style="124" hidden="1" customWidth="1"/>
    <col min="12" max="12" width="19.5703125" style="124" hidden="1" customWidth="1"/>
    <col min="13" max="13" width="11.140625" style="124" customWidth="1"/>
    <col min="14" max="14" width="10.7109375" style="124" customWidth="1"/>
    <col min="15" max="15" width="30.85546875" style="124" customWidth="1"/>
    <col min="16" max="16" width="11.42578125" style="124" customWidth="1"/>
    <col min="17" max="17" width="3.7109375" style="124" customWidth="1"/>
    <col min="18" max="25" width="8.7109375" style="124" hidden="1" customWidth="1"/>
    <col min="26" max="33" width="9.140625" style="124"/>
    <col min="34" max="34" width="19.42578125" style="124" bestFit="1" customWidth="1"/>
    <col min="35" max="16384" width="9.140625" style="124"/>
  </cols>
  <sheetData>
    <row r="1" spans="1:25" ht="19.5" customHeight="1" x14ac:dyDescent="0.25">
      <c r="A1" s="713" t="s">
        <v>740</v>
      </c>
      <c r="B1" s="713"/>
      <c r="C1" s="713"/>
      <c r="D1" s="713"/>
      <c r="E1" s="713"/>
      <c r="F1" s="713"/>
      <c r="G1" s="713"/>
      <c r="H1" s="713"/>
      <c r="I1" s="713"/>
      <c r="J1" s="713"/>
      <c r="K1" s="713"/>
      <c r="L1" s="713"/>
      <c r="M1" s="713"/>
      <c r="N1" s="713"/>
      <c r="O1" s="713"/>
      <c r="P1" s="713"/>
    </row>
    <row r="2" spans="1:25" ht="9" customHeight="1" x14ac:dyDescent="0.25"/>
    <row r="3" spans="1:25" ht="30" customHeight="1" x14ac:dyDescent="0.25">
      <c r="A3" s="714" t="s">
        <v>615</v>
      </c>
      <c r="B3" s="714" t="s">
        <v>741</v>
      </c>
      <c r="C3" s="717" t="s">
        <v>742</v>
      </c>
      <c r="D3" s="720" t="s">
        <v>743</v>
      </c>
      <c r="E3" s="721"/>
      <c r="F3" s="724" t="s">
        <v>744</v>
      </c>
      <c r="G3" s="727" t="s">
        <v>745</v>
      </c>
      <c r="H3" s="728"/>
      <c r="I3" s="728"/>
      <c r="J3" s="728"/>
      <c r="K3" s="728"/>
      <c r="L3" s="729"/>
      <c r="M3" s="708" t="s">
        <v>746</v>
      </c>
      <c r="N3" s="708"/>
      <c r="O3" s="708"/>
      <c r="P3" s="708"/>
      <c r="R3" s="708" t="s">
        <v>747</v>
      </c>
      <c r="S3" s="708"/>
      <c r="T3" s="708"/>
      <c r="U3" s="708"/>
      <c r="V3" s="708" t="s">
        <v>748</v>
      </c>
      <c r="W3" s="708"/>
      <c r="X3" s="708"/>
      <c r="Y3" s="708"/>
    </row>
    <row r="4" spans="1:25" ht="20.25" customHeight="1" x14ac:dyDescent="0.25">
      <c r="A4" s="715"/>
      <c r="B4" s="715"/>
      <c r="C4" s="718"/>
      <c r="D4" s="722"/>
      <c r="E4" s="723"/>
      <c r="F4" s="725"/>
      <c r="G4" s="708" t="s">
        <v>749</v>
      </c>
      <c r="H4" s="708"/>
      <c r="I4" s="138" t="s">
        <v>750</v>
      </c>
      <c r="J4" s="138" t="s">
        <v>751</v>
      </c>
      <c r="K4" s="138" t="s">
        <v>752</v>
      </c>
      <c r="L4" s="709" t="s">
        <v>216</v>
      </c>
      <c r="M4" s="708" t="s">
        <v>753</v>
      </c>
      <c r="N4" s="708"/>
      <c r="O4" s="709" t="s">
        <v>216</v>
      </c>
      <c r="P4" s="138" t="s">
        <v>754</v>
      </c>
      <c r="R4" s="138" t="s">
        <v>755</v>
      </c>
      <c r="S4" s="138" t="s">
        <v>756</v>
      </c>
      <c r="T4" s="138" t="s">
        <v>757</v>
      </c>
      <c r="U4" s="141" t="s">
        <v>758</v>
      </c>
      <c r="V4" s="138" t="s">
        <v>755</v>
      </c>
      <c r="W4" s="138" t="s">
        <v>756</v>
      </c>
      <c r="X4" s="138" t="s">
        <v>757</v>
      </c>
      <c r="Y4" s="141" t="s">
        <v>758</v>
      </c>
    </row>
    <row r="5" spans="1:25" s="123" customFormat="1" ht="24" customHeight="1" x14ac:dyDescent="0.25">
      <c r="A5" s="716"/>
      <c r="B5" s="716"/>
      <c r="C5" s="719"/>
      <c r="D5" s="649">
        <v>0.2</v>
      </c>
      <c r="E5" s="125" t="s">
        <v>759</v>
      </c>
      <c r="F5" s="726"/>
      <c r="G5" s="138" t="s">
        <v>759</v>
      </c>
      <c r="H5" s="138" t="s">
        <v>760</v>
      </c>
      <c r="I5" s="138" t="s">
        <v>759</v>
      </c>
      <c r="J5" s="138" t="s">
        <v>759</v>
      </c>
      <c r="K5" s="138" t="s">
        <v>759</v>
      </c>
      <c r="L5" s="710"/>
      <c r="M5" s="138" t="s">
        <v>759</v>
      </c>
      <c r="N5" s="138" t="s">
        <v>760</v>
      </c>
      <c r="O5" s="710"/>
      <c r="P5" s="138" t="s">
        <v>759</v>
      </c>
      <c r="R5" s="152" t="e">
        <f>COUNTIF(#REF!,R4)</f>
        <v>#REF!</v>
      </c>
      <c r="S5" s="152" t="e">
        <f>COUNTIF(#REF!,S4)</f>
        <v>#REF!</v>
      </c>
      <c r="T5" s="152" t="e">
        <f>COUNTIF(#REF!,T4)</f>
        <v>#REF!</v>
      </c>
      <c r="U5" s="152" t="e">
        <f>COUNTIF(#REF!,U4)+9</f>
        <v>#REF!</v>
      </c>
      <c r="V5" s="152" t="e">
        <f>COUNTIF(#REF!,V4)</f>
        <v>#REF!</v>
      </c>
      <c r="W5" s="152" t="e">
        <f>COUNTIF(#REF!,W4)</f>
        <v>#REF!</v>
      </c>
      <c r="X5" s="152" t="e">
        <f>COUNTIF(#REF!,X4)</f>
        <v>#REF!</v>
      </c>
      <c r="Y5" s="152" t="e">
        <f>COUNTIF(#REF!,Y4)+9</f>
        <v>#REF!</v>
      </c>
    </row>
    <row r="6" spans="1:25" s="123" customFormat="1" ht="24.75" customHeight="1" x14ac:dyDescent="0.25">
      <c r="A6" s="126">
        <v>1</v>
      </c>
      <c r="B6" s="127" t="s">
        <v>761</v>
      </c>
      <c r="C6" s="128">
        <f>COUNTIF('XET CUOI NAM'!$H$8:$H$329,Sheet3!$D$2)</f>
        <v>259</v>
      </c>
      <c r="D6" s="129">
        <f>E6/C6</f>
        <v>0.20077220077220076</v>
      </c>
      <c r="E6" s="659">
        <f>ROUND($C6*$D$5,0)</f>
        <v>52</v>
      </c>
      <c r="F6" s="130">
        <f>M6-E6</f>
        <v>-8</v>
      </c>
      <c r="G6" s="137"/>
      <c r="H6" s="130"/>
      <c r="I6" s="130"/>
      <c r="J6" s="130"/>
      <c r="K6" s="130"/>
      <c r="L6" s="130"/>
      <c r="M6" s="659">
        <f>SUM(M7:M9)</f>
        <v>44</v>
      </c>
      <c r="N6" s="130"/>
      <c r="O6" s="131"/>
      <c r="P6" s="130"/>
      <c r="R6" s="141"/>
      <c r="S6" s="141"/>
      <c r="T6" s="141"/>
      <c r="U6" s="141"/>
      <c r="V6" s="141"/>
      <c r="W6" s="141"/>
      <c r="X6" s="141"/>
      <c r="Y6" s="141"/>
    </row>
    <row r="7" spans="1:25" s="123" customFormat="1" ht="25.5" customHeight="1" x14ac:dyDescent="0.25">
      <c r="A7" s="132"/>
      <c r="B7" s="133" t="s">
        <v>11</v>
      </c>
      <c r="C7" s="134">
        <f>COUNTIFS('XET CUOI NAM'!$H$8:$H$329,Sheet3!$D$2,'XET CUOI NAM'!$G$8:$G$329,Sheet3!$C$2)</f>
        <v>3</v>
      </c>
      <c r="D7" s="658">
        <f>E7/C7</f>
        <v>0.33333333333333331</v>
      </c>
      <c r="E7" s="135">
        <f>ROUND($C7*$D$5,0)</f>
        <v>1</v>
      </c>
      <c r="F7" s="136"/>
      <c r="G7" s="137">
        <f>G12</f>
        <v>1</v>
      </c>
      <c r="H7" s="137"/>
      <c r="I7" s="137"/>
      <c r="J7" s="137"/>
      <c r="K7" s="137"/>
      <c r="L7" s="137"/>
      <c r="M7" s="137">
        <f>M12</f>
        <v>1</v>
      </c>
      <c r="N7" s="137"/>
      <c r="O7" s="137"/>
      <c r="P7" s="137"/>
      <c r="R7" s="146"/>
      <c r="S7" s="146"/>
      <c r="T7" s="146"/>
      <c r="U7" s="146"/>
      <c r="V7" s="146"/>
      <c r="W7" s="146"/>
      <c r="X7" s="146"/>
      <c r="Y7" s="146"/>
    </row>
    <row r="8" spans="1:25" s="123" customFormat="1" ht="26.25" customHeight="1" x14ac:dyDescent="0.25">
      <c r="A8" s="132"/>
      <c r="B8" s="133" t="s">
        <v>762</v>
      </c>
      <c r="C8" s="134">
        <f>COUNTIFS('XET CUOI NAM'!$H$8:$H$329,Sheet3!$D$2,'XET CUOI NAM'!$G$8:$G$329,Sheet3!$C$3)</f>
        <v>37</v>
      </c>
      <c r="D8" s="658">
        <f t="shared" ref="D8:D10" si="0">E8/C8</f>
        <v>0.1891891891891892</v>
      </c>
      <c r="E8" s="135">
        <f t="shared" ref="E8:E9" si="1">ROUND($C8*$D$5,0)</f>
        <v>7</v>
      </c>
      <c r="F8" s="136"/>
      <c r="G8" s="682">
        <f>G15+G20+G25+G30+G35+G40+G45+G50+G55+G60+G65+G70+G78+G82+G86+G90+G94+G99+G103+G107+G111</f>
        <v>31</v>
      </c>
      <c r="H8" s="679"/>
      <c r="I8" s="137"/>
      <c r="J8" s="137"/>
      <c r="K8" s="137"/>
      <c r="L8" s="137"/>
      <c r="M8" s="682">
        <f>M15+M20+M25+M30+M35+M40+M45+M50+M55+M60+M65+M70+M78+M82+M86+M90+M94+M99+M103+M107+M111</f>
        <v>6</v>
      </c>
      <c r="N8" s="149"/>
      <c r="O8" s="153"/>
      <c r="P8" s="137"/>
      <c r="Q8" s="661"/>
      <c r="R8" s="146"/>
      <c r="S8" s="146"/>
      <c r="T8" s="146"/>
      <c r="U8" s="146"/>
      <c r="V8" s="146"/>
      <c r="W8" s="146"/>
      <c r="X8" s="146"/>
      <c r="Y8" s="146"/>
    </row>
    <row r="9" spans="1:25" s="123" customFormat="1" ht="26.25" customHeight="1" x14ac:dyDescent="0.25">
      <c r="A9" s="132"/>
      <c r="B9" s="133" t="s">
        <v>763</v>
      </c>
      <c r="C9" s="134">
        <f>COUNTIFS('XET CUOI NAM'!$H$8:$H$329,Sheet3!$D$2,'XET CUOI NAM'!$G$8:$G$329,Sheet3!$C$4)</f>
        <v>219</v>
      </c>
      <c r="D9" s="658">
        <f t="shared" si="0"/>
        <v>0.20091324200913241</v>
      </c>
      <c r="E9" s="135">
        <f t="shared" si="1"/>
        <v>44</v>
      </c>
      <c r="F9" s="136"/>
      <c r="G9" s="678">
        <f>G16+G21+G26+G31+G36+G41+G46+G51+G56+G61+G66+G71+G75+G79+G83+G87+G91+G95+G100+G104+G108+G112</f>
        <v>37</v>
      </c>
      <c r="H9" s="679">
        <f>+G9/C9</f>
        <v>0.16894977168949771</v>
      </c>
      <c r="I9" s="137"/>
      <c r="J9" s="137"/>
      <c r="K9" s="137"/>
      <c r="L9" s="137"/>
      <c r="M9" s="678">
        <f>M16+M21+M26+M31+M36+M41+M46+M51+M56+M61+M66+M71+M75+M79+M83+M87+M91+M95+M100+M104+M108+M112</f>
        <v>37</v>
      </c>
      <c r="N9" s="680">
        <f>+M9/C9</f>
        <v>0.16894977168949771</v>
      </c>
      <c r="O9" s="153"/>
      <c r="P9" s="137"/>
      <c r="Q9" s="662"/>
      <c r="R9" s="146"/>
      <c r="S9" s="146"/>
      <c r="T9" s="146"/>
      <c r="U9" s="146"/>
      <c r="V9" s="146"/>
      <c r="W9" s="146"/>
      <c r="X9" s="146"/>
      <c r="Y9" s="146"/>
    </row>
    <row r="10" spans="1:25" s="123" customFormat="1" ht="24.75" customHeight="1" x14ac:dyDescent="0.25">
      <c r="A10" s="126">
        <v>2</v>
      </c>
      <c r="B10" s="127" t="s">
        <v>764</v>
      </c>
      <c r="C10" s="128">
        <f>COUNTIF('XET CUOI NAM'!$H$8:$H$329,Sheet3!$D$3)</f>
        <v>62</v>
      </c>
      <c r="D10" s="658">
        <f t="shared" si="0"/>
        <v>0.19354838709677419</v>
      </c>
      <c r="E10" s="659">
        <f>ROUND($C10*$D$5,0)</f>
        <v>12</v>
      </c>
      <c r="F10" s="136"/>
      <c r="G10" s="681">
        <f>G17+G22+G27+G32+G37+G42+G47+G52+G57+G62+G67+G96</f>
        <v>13</v>
      </c>
      <c r="H10" s="679">
        <f>+G10/C10</f>
        <v>0.20967741935483872</v>
      </c>
      <c r="I10" s="130"/>
      <c r="J10" s="130"/>
      <c r="K10" s="130"/>
      <c r="L10" s="130"/>
      <c r="M10" s="681">
        <f>M17+M22+M27+M32+M37+M42+M47+M52+M57+M62+M67+M96</f>
        <v>13</v>
      </c>
      <c r="N10" s="679">
        <f>+M10/C10</f>
        <v>0.20967741935483872</v>
      </c>
      <c r="O10" s="153" t="s">
        <v>1036</v>
      </c>
      <c r="P10" s="130"/>
      <c r="Q10" s="663"/>
      <c r="R10" s="146"/>
      <c r="S10" s="146"/>
      <c r="T10" s="146"/>
      <c r="U10" s="146"/>
      <c r="V10" s="146"/>
      <c r="W10" s="146"/>
      <c r="X10" s="146"/>
      <c r="Y10" s="146"/>
    </row>
    <row r="11" spans="1:25" s="689" customFormat="1" ht="29.25" customHeight="1" x14ac:dyDescent="0.25">
      <c r="A11" s="683"/>
      <c r="B11" s="684"/>
      <c r="C11" s="685"/>
      <c r="D11" s="686"/>
      <c r="E11" s="687"/>
      <c r="F11" s="687"/>
      <c r="G11" s="688"/>
      <c r="H11" s="688"/>
      <c r="I11" s="688"/>
      <c r="J11" s="688"/>
      <c r="K11" s="688"/>
      <c r="L11" s="688"/>
      <c r="M11" s="688"/>
      <c r="N11" s="688"/>
      <c r="O11" s="688"/>
      <c r="P11" s="688"/>
      <c r="R11" s="690"/>
      <c r="S11" s="690"/>
      <c r="T11" s="690"/>
      <c r="U11" s="690"/>
    </row>
    <row r="12" spans="1:25" s="123" customFormat="1" ht="24.75" customHeight="1" x14ac:dyDescent="0.25">
      <c r="A12" s="139" t="s">
        <v>765</v>
      </c>
      <c r="B12" s="140" t="s">
        <v>11</v>
      </c>
      <c r="C12" s="141">
        <f>COUNTIFS('XET CUOI NAM'!$H$8:$H$329,Sheet3!$D$2,'XET CUOI NAM'!$F$8:$F$329,Sheet3!$B$2)</f>
        <v>3</v>
      </c>
      <c r="D12" s="658">
        <f>E12/C12</f>
        <v>0.33333333333333331</v>
      </c>
      <c r="E12" s="135">
        <f>ROUND($C12*$D$5,0)</f>
        <v>1</v>
      </c>
      <c r="F12" s="141"/>
      <c r="G12" s="660">
        <f>COUNTIFS('XET CUOI NAM'!$F$8:$F$329,Sheet3!$B$2,'XET CUOI NAM'!$H$8:$H$329,Sheet3!$D$2,'XET CUOI NAM'!$G$8:$G$329,Sheet3!$C$2,'XET CUOI NAM'!$AI$8:$AI$329,"Xuất sắc")</f>
        <v>1</v>
      </c>
      <c r="H12" s="149"/>
      <c r="I12" s="142"/>
      <c r="J12" s="154"/>
      <c r="K12" s="154"/>
      <c r="L12" s="154"/>
      <c r="M12" s="660">
        <f>COUNTIFS('XET CUOI NAM'!$F$8:$F$329,"BGH",'XET CUOI NAM'!$H$8:$H$329,"VC",'XET CUOI NAM'!$G$8:$G$329,"BGH",'XET CUOI NAM'!$AM$8:$AM$329,"Xuất sắc")</f>
        <v>1</v>
      </c>
      <c r="N12" s="149"/>
      <c r="O12" s="155"/>
      <c r="P12" s="142"/>
    </row>
    <row r="13" spans="1:25" ht="24.75" customHeight="1" x14ac:dyDescent="0.25">
      <c r="A13" s="139" t="s">
        <v>766</v>
      </c>
      <c r="B13" s="143" t="s">
        <v>767</v>
      </c>
      <c r="C13" s="141">
        <f>COUNTIFS('XET CUOI NAM'!$F$8:$F$329,Sheet3!$B$3)</f>
        <v>9</v>
      </c>
      <c r="D13" s="658">
        <f t="shared" ref="D13:D14" si="2">E13/C13</f>
        <v>0.22222222222222221</v>
      </c>
      <c r="E13" s="135">
        <f>ROUND($C13*$D$5,0)</f>
        <v>2</v>
      </c>
      <c r="F13" s="141"/>
      <c r="G13" s="673">
        <f>G14+G17</f>
        <v>4</v>
      </c>
      <c r="H13" s="144"/>
      <c r="I13" s="145"/>
      <c r="J13" s="145"/>
      <c r="K13" s="145"/>
      <c r="L13" s="145"/>
      <c r="M13" s="673">
        <f>M14+M17</f>
        <v>3</v>
      </c>
      <c r="N13" s="144"/>
      <c r="O13" s="144"/>
      <c r="P13" s="145"/>
    </row>
    <row r="14" spans="1:25" ht="24.75" customHeight="1" x14ac:dyDescent="0.25">
      <c r="A14" s="156" t="s">
        <v>768</v>
      </c>
      <c r="B14" s="157" t="s">
        <v>761</v>
      </c>
      <c r="C14" s="141">
        <f>COUNTIFS('XET CUOI NAM'!$H$8:$H$329,Sheet3!$D$2,'XET CUOI NAM'!$F$8:$F$329,Sheet3!$B$3)</f>
        <v>6</v>
      </c>
      <c r="D14" s="658">
        <f t="shared" si="2"/>
        <v>0.16666666666666666</v>
      </c>
      <c r="E14" s="135">
        <f>ROUND($C14*$D$5,0)</f>
        <v>1</v>
      </c>
      <c r="F14" s="146"/>
      <c r="G14" s="674">
        <f>G15+G16</f>
        <v>3</v>
      </c>
      <c r="H14" s="149"/>
      <c r="I14" s="154"/>
      <c r="J14" s="154"/>
      <c r="K14" s="154"/>
      <c r="L14" s="154"/>
      <c r="M14" s="674">
        <f>M15+M16</f>
        <v>2</v>
      </c>
      <c r="N14" s="149"/>
      <c r="O14" s="149"/>
      <c r="P14" s="154"/>
    </row>
    <row r="15" spans="1:25" ht="24.75" customHeight="1" x14ac:dyDescent="0.25">
      <c r="A15" s="156"/>
      <c r="B15" s="157" t="s">
        <v>762</v>
      </c>
      <c r="C15" s="141">
        <f>COUNTIFS('XET CUOI NAM'!$H$8:$H$329,Sheet3!$D$2,'XET CUOI NAM'!$F$8:$F$329,Sheet3!$B$3,'XET CUOI NAM'!$G$8:$G$329,Sheet3!$C$3)</f>
        <v>1</v>
      </c>
      <c r="D15" s="146"/>
      <c r="E15" s="146"/>
      <c r="F15" s="146"/>
      <c r="G15" s="682">
        <f>COUNTIFS('XET CUOI NAM'!$F$8:$F$329,Sheet3!$B$3,'XET CUOI NAM'!$H$8:$H$329,Sheet3!$D$2,'XET CUOI NAM'!$G$8:$G$329,Sheet3!$C$3,'XET CUOI NAM'!$AI$8:$AI$329,"Xuất sắc")</f>
        <v>1</v>
      </c>
      <c r="H15" s="149"/>
      <c r="I15" s="142"/>
      <c r="J15" s="154"/>
      <c r="K15" s="154"/>
      <c r="L15" s="154"/>
      <c r="M15" s="682">
        <f>COUNTIFS('XET CUOI NAM'!$F$8:$F$329,Sheet3!$B$3,'XET CUOI NAM'!$H$8:$H$329,Sheet3!$D$2,'XET CUOI NAM'!$G$8:$G$329,Sheet3!$C$3,'XET CUOI NAM'!$AM$8:$AM$329,"Xuất sắc")</f>
        <v>0</v>
      </c>
      <c r="N15" s="149"/>
      <c r="O15" s="155"/>
      <c r="P15" s="142"/>
    </row>
    <row r="16" spans="1:25" ht="24.75" customHeight="1" x14ac:dyDescent="0.25">
      <c r="A16" s="156"/>
      <c r="B16" s="157" t="s">
        <v>769</v>
      </c>
      <c r="C16" s="141">
        <f>COUNTIFS('XET CUOI NAM'!$H$8:$H$329,Sheet3!$D$2,'XET CUOI NAM'!$F$8:$F$329,Sheet3!$B$3,'XET CUOI NAM'!$G$8:$G$329,Sheet3!$C$4)</f>
        <v>5</v>
      </c>
      <c r="D16" s="658">
        <f t="shared" ref="D16:D19" si="3">E16/C16</f>
        <v>0.2</v>
      </c>
      <c r="E16" s="135">
        <f>ROUND($C16*$D$5,0)</f>
        <v>1</v>
      </c>
      <c r="F16" s="142"/>
      <c r="G16" s="662">
        <f>COUNTIFS('XET CUOI NAM'!$F$8:$F$329,Sheet3!$B$3,'XET CUOI NAM'!$H$8:$H$329,Sheet3!$D$2,'XET CUOI NAM'!$G$8:$G$329,Sheet3!$C$4,'XET CUOI NAM'!$AI$8:$AI$329,"Xuất sắc")</f>
        <v>2</v>
      </c>
      <c r="H16" s="672">
        <f>G16/C16</f>
        <v>0.4</v>
      </c>
      <c r="I16" s="142"/>
      <c r="J16" s="154"/>
      <c r="K16" s="154"/>
      <c r="L16" s="158"/>
      <c r="M16" s="662">
        <f>COUNTIFS('XET CUOI NAM'!$F$8:$F$329,Sheet3!$B$3,'XET CUOI NAM'!$H$8:$H$329,Sheet3!$D$2,'XET CUOI NAM'!$G$8:$G$329,Sheet3!$C$4,'XET CUOI NAM'!$AM$8:$AM$329,"Xuất sắc")</f>
        <v>2</v>
      </c>
      <c r="N16" s="149"/>
      <c r="O16" s="153" t="s">
        <v>1036</v>
      </c>
      <c r="P16" s="142"/>
    </row>
    <row r="17" spans="1:16" ht="24.75" customHeight="1" x14ac:dyDescent="0.25">
      <c r="A17" s="156" t="s">
        <v>770</v>
      </c>
      <c r="B17" s="157" t="s">
        <v>764</v>
      </c>
      <c r="C17" s="141">
        <f>COUNTIFS('XET CUOI NAM'!$H$8:$H$329,Sheet3!$D$3,'XET CUOI NAM'!$F$8:$F$329,Sheet3!$B$3)</f>
        <v>3</v>
      </c>
      <c r="D17" s="671">
        <f t="shared" si="3"/>
        <v>0.33333333333333331</v>
      </c>
      <c r="E17" s="135">
        <f>ROUND($C17*$D$5,0)</f>
        <v>1</v>
      </c>
      <c r="F17" s="136"/>
      <c r="G17" s="663">
        <f>COUNTIFS('XET CUOI NAM'!$F$8:$F$329,Sheet3!$B$3,'XET CUOI NAM'!$H$8:$H$329,Sheet3!$D$3,'XET CUOI NAM'!$G$8:$G$329,Sheet3!$C$4,'XET CUOI NAM'!$AI$8:$AI$329,"Xuất sắc")</f>
        <v>1</v>
      </c>
      <c r="H17" s="675"/>
      <c r="I17" s="142"/>
      <c r="J17" s="154"/>
      <c r="K17" s="154"/>
      <c r="L17" s="154"/>
      <c r="M17" s="663">
        <f>COUNTIFS('XET CUOI NAM'!$F$8:$F$329,Sheet3!$B$3,'XET CUOI NAM'!$H$8:$H$329,Sheet3!$D$3,'XET CUOI NAM'!$G$8:$G$329,Sheet3!$C$4,'XET CUOI NAM'!$AM$8:$AM$329,"Xuất sắc")</f>
        <v>1</v>
      </c>
      <c r="N17" s="149"/>
      <c r="O17" s="153"/>
      <c r="P17" s="142"/>
    </row>
    <row r="18" spans="1:16" ht="22.5" customHeight="1" x14ac:dyDescent="0.25">
      <c r="A18" s="139" t="s">
        <v>771</v>
      </c>
      <c r="B18" s="143" t="s">
        <v>772</v>
      </c>
      <c r="C18" s="141">
        <f>COUNTIFS('XET CUOI NAM'!$F$8:$F$329,Sheet3!$B$4)</f>
        <v>16</v>
      </c>
      <c r="D18" s="658">
        <f t="shared" si="3"/>
        <v>0.1875</v>
      </c>
      <c r="E18" s="135">
        <f>ROUND($C18*$D$5,0)</f>
        <v>3</v>
      </c>
      <c r="F18" s="141"/>
      <c r="G18" s="673">
        <f>G19+G22</f>
        <v>6</v>
      </c>
      <c r="H18" s="144"/>
      <c r="I18" s="145"/>
      <c r="J18" s="145"/>
      <c r="K18" s="145"/>
      <c r="L18" s="145"/>
      <c r="M18" s="673">
        <f>M19+M22</f>
        <v>5</v>
      </c>
      <c r="N18" s="144"/>
      <c r="O18" s="144"/>
      <c r="P18" s="145"/>
    </row>
    <row r="19" spans="1:16" ht="24.75" customHeight="1" x14ac:dyDescent="0.25">
      <c r="A19" s="156" t="s">
        <v>768</v>
      </c>
      <c r="B19" s="157" t="s">
        <v>761</v>
      </c>
      <c r="C19" s="141">
        <f>COUNTIFS('XET CUOI NAM'!$H$8:$H$329,Sheet3!$D$2,'XET CUOI NAM'!$F$8:$F$329,Sheet3!$B$4)</f>
        <v>10</v>
      </c>
      <c r="D19" s="658">
        <f t="shared" si="3"/>
        <v>0.2</v>
      </c>
      <c r="E19" s="135">
        <f>ROUND($C19*$D$5,0)</f>
        <v>2</v>
      </c>
      <c r="F19" s="146"/>
      <c r="G19" s="674">
        <f>G20+G21</f>
        <v>5</v>
      </c>
      <c r="H19" s="149"/>
      <c r="I19" s="154"/>
      <c r="J19" s="154"/>
      <c r="K19" s="154"/>
      <c r="L19" s="154"/>
      <c r="M19" s="674">
        <f>M20+M21</f>
        <v>4</v>
      </c>
      <c r="N19" s="149"/>
      <c r="O19" s="149"/>
      <c r="P19" s="154"/>
    </row>
    <row r="20" spans="1:16" ht="24.75" customHeight="1" x14ac:dyDescent="0.25">
      <c r="A20" s="156"/>
      <c r="B20" s="157" t="s">
        <v>762</v>
      </c>
      <c r="C20" s="141">
        <f>COUNTIFS('XET CUOI NAM'!$H$8:$H$329,Sheet3!$D$2,'XET CUOI NAM'!$F$8:$F$329,Sheet3!$B$4,'XET CUOI NAM'!$G$8:$G$329,Sheet3!$C$3)</f>
        <v>2</v>
      </c>
      <c r="D20" s="146"/>
      <c r="E20" s="146"/>
      <c r="F20" s="146"/>
      <c r="G20" s="682">
        <f>COUNTIFS('XET CUOI NAM'!$F$8:$F$329,Sheet3!$B$4,'XET CUOI NAM'!$H$8:$H$329,Sheet3!$D$2,'XET CUOI NAM'!$G$8:$G$329,Sheet3!$C$3,'XET CUOI NAM'!$AI$8:$AI$329,"Xuất sắc")</f>
        <v>2</v>
      </c>
      <c r="H20" s="149"/>
      <c r="I20" s="142"/>
      <c r="J20" s="154"/>
      <c r="K20" s="154"/>
      <c r="L20" s="154"/>
      <c r="M20" s="682">
        <f>COUNTIFS('XET CUOI NAM'!$F$8:$F$329,Sheet3!$B$4,'XET CUOI NAM'!$H$8:$H$329,Sheet3!$D$2,'XET CUOI NAM'!$G$8:$G$329,Sheet3!$C$3,'XET CUOI NAM'!$AM$8:$AM$329,"Xuất sắc")</f>
        <v>1</v>
      </c>
      <c r="N20" s="149"/>
      <c r="O20" s="155"/>
      <c r="P20" s="142"/>
    </row>
    <row r="21" spans="1:16" ht="24.75" customHeight="1" x14ac:dyDescent="0.25">
      <c r="A21" s="156"/>
      <c r="B21" s="157" t="s">
        <v>769</v>
      </c>
      <c r="C21" s="141">
        <f>COUNTIFS('XET CUOI NAM'!$H$8:$H$329,Sheet3!$D$2,'XET CUOI NAM'!$F$8:$F$329,Sheet3!$B$4,'XET CUOI NAM'!$G$8:$G$329,Sheet3!$C$4)</f>
        <v>8</v>
      </c>
      <c r="D21" s="671">
        <f t="shared" ref="D21:D24" si="4">E21/C21</f>
        <v>0.25</v>
      </c>
      <c r="E21" s="135">
        <f t="shared" ref="E21:E22" si="5">ROUND($C21*$D$5,0)</f>
        <v>2</v>
      </c>
      <c r="F21" s="136"/>
      <c r="G21" s="662">
        <f>COUNTIFS('XET CUOI NAM'!$F$8:$F$329,Sheet3!$B$4,'XET CUOI NAM'!$H$8:$H$329,Sheet3!$D$2,'XET CUOI NAM'!$G$8:$G$329,Sheet3!$C$4,'XET CUOI NAM'!$AI$8:$AI$329,"Xuất sắc")</f>
        <v>3</v>
      </c>
      <c r="H21" s="672">
        <f>G21/C21</f>
        <v>0.375</v>
      </c>
      <c r="I21" s="142"/>
      <c r="J21" s="154"/>
      <c r="K21" s="154"/>
      <c r="L21" s="158"/>
      <c r="M21" s="662">
        <f>COUNTIFS('XET CUOI NAM'!$F$8:$F$329,Sheet3!$B$4,'XET CUOI NAM'!$H$8:$H$329,Sheet3!$D$2,'XET CUOI NAM'!$G$8:$G$329,Sheet3!$C$4,'XET CUOI NAM'!$AM$8:$AM$329,"Xuất sắc")</f>
        <v>3</v>
      </c>
      <c r="N21" s="149"/>
      <c r="O21" s="153" t="s">
        <v>1036</v>
      </c>
      <c r="P21" s="142"/>
    </row>
    <row r="22" spans="1:16" ht="24.75" customHeight="1" x14ac:dyDescent="0.25">
      <c r="A22" s="156" t="s">
        <v>770</v>
      </c>
      <c r="B22" s="157" t="s">
        <v>764</v>
      </c>
      <c r="C22" s="141">
        <f>COUNTIFS('XET CUOI NAM'!$H$8:$H$329,Sheet3!$D$3,'XET CUOI NAM'!$F$8:$F$329,Sheet3!$B$4)</f>
        <v>6</v>
      </c>
      <c r="D22" s="658">
        <f t="shared" si="4"/>
        <v>0.16666666666666666</v>
      </c>
      <c r="E22" s="135">
        <f t="shared" si="5"/>
        <v>1</v>
      </c>
      <c r="F22" s="136"/>
      <c r="G22" s="663">
        <f>COUNTIFS('XET CUOI NAM'!$F$8:$F$329,Sheet3!$B$4,'XET CUOI NAM'!$H$8:$H$329,Sheet3!$D$3,'XET CUOI NAM'!$G$8:$G$329,Sheet3!$C$4,'XET CUOI NAM'!$AI$8:$AI$329,"Xuất sắc")</f>
        <v>1</v>
      </c>
      <c r="H22" s="675"/>
      <c r="I22" s="142"/>
      <c r="J22" s="154"/>
      <c r="K22" s="154"/>
      <c r="L22" s="154"/>
      <c r="M22" s="663">
        <f>COUNTIFS('XET CUOI NAM'!$F$8:$F$329,Sheet3!$B$4,'XET CUOI NAM'!$H$8:$H$329,Sheet3!$D$3,'XET CUOI NAM'!$G$8:$G$329,Sheet3!$C$4,'XET CUOI NAM'!$AM$8:$AM$329,"Xuất sắc")</f>
        <v>1</v>
      </c>
      <c r="N22" s="149"/>
      <c r="O22" s="155"/>
      <c r="P22" s="142"/>
    </row>
    <row r="23" spans="1:16" ht="45" customHeight="1" x14ac:dyDescent="0.25">
      <c r="A23" s="139" t="s">
        <v>773</v>
      </c>
      <c r="B23" s="143" t="s">
        <v>774</v>
      </c>
      <c r="C23" s="141">
        <f>COUNTIFS('XET CUOI NAM'!$F$8:$F$329,Sheet3!$B$5)</f>
        <v>22</v>
      </c>
      <c r="D23" s="658">
        <f t="shared" si="4"/>
        <v>0.18181818181818182</v>
      </c>
      <c r="E23" s="135">
        <f>ROUND($C23*$D$5,0)</f>
        <v>4</v>
      </c>
      <c r="F23" s="141"/>
      <c r="G23" s="673">
        <f>G24+G27</f>
        <v>5</v>
      </c>
      <c r="H23" s="144"/>
      <c r="I23" s="145"/>
      <c r="J23" s="145"/>
      <c r="K23" s="145"/>
      <c r="L23" s="145"/>
      <c r="M23" s="673">
        <f>M24+M27</f>
        <v>4</v>
      </c>
      <c r="N23" s="144"/>
      <c r="O23" s="144"/>
      <c r="P23" s="145"/>
    </row>
    <row r="24" spans="1:16" ht="24.75" customHeight="1" x14ac:dyDescent="0.25">
      <c r="A24" s="156" t="s">
        <v>768</v>
      </c>
      <c r="B24" s="157" t="s">
        <v>761</v>
      </c>
      <c r="C24" s="141">
        <f>COUNTIFS('XET CUOI NAM'!$H$8:$H$329,Sheet3!$D$2,'XET CUOI NAM'!$F$8:$F$329,Sheet3!$B$5)</f>
        <v>9</v>
      </c>
      <c r="D24" s="658">
        <f t="shared" si="4"/>
        <v>0.22222222222222221</v>
      </c>
      <c r="E24" s="135">
        <f>ROUND($C24*$D$5,0)</f>
        <v>2</v>
      </c>
      <c r="F24" s="146"/>
      <c r="G24" s="674">
        <f>G25+G26</f>
        <v>3</v>
      </c>
      <c r="H24" s="149"/>
      <c r="I24" s="154"/>
      <c r="J24" s="154"/>
      <c r="K24" s="154"/>
      <c r="L24" s="154"/>
      <c r="M24" s="674">
        <f>M25+M26</f>
        <v>2</v>
      </c>
      <c r="N24" s="149"/>
      <c r="O24" s="149"/>
      <c r="P24" s="154"/>
    </row>
    <row r="25" spans="1:16" ht="24.75" customHeight="1" x14ac:dyDescent="0.25">
      <c r="A25" s="156"/>
      <c r="B25" s="157" t="s">
        <v>762</v>
      </c>
      <c r="C25" s="141">
        <f>COUNTIFS('XET CUOI NAM'!$H$8:$H$329,Sheet3!$D$2,'XET CUOI NAM'!$F$8:$F$329,Sheet3!$B$5,'XET CUOI NAM'!$G$8:$G$329,Sheet3!$C$3)</f>
        <v>2</v>
      </c>
      <c r="D25" s="146"/>
      <c r="E25" s="146"/>
      <c r="F25" s="146"/>
      <c r="G25" s="682">
        <f>COUNTIFS('XET CUOI NAM'!$F$8:$F$329,Sheet3!$B$5,'XET CUOI NAM'!$H$8:$H$329,Sheet3!$D$2,'XET CUOI NAM'!$G$8:$G$329,Sheet3!$C$3,'XET CUOI NAM'!$AI$8:$AI$329,"Xuất sắc")</f>
        <v>2</v>
      </c>
      <c r="H25" s="149"/>
      <c r="I25" s="142"/>
      <c r="J25" s="154"/>
      <c r="K25" s="154"/>
      <c r="L25" s="154"/>
      <c r="M25" s="682">
        <f>COUNTIFS('XET CUOI NAM'!$F$8:$F$329,Sheet3!$B$5,'XET CUOI NAM'!$H$8:$H$329,Sheet3!$D$2,'XET CUOI NAM'!$G$8:$G$329,Sheet3!$C$3,'XET CUOI NAM'!$AM$8:$AM$329,"Xuất sắc")</f>
        <v>1</v>
      </c>
      <c r="N25" s="149"/>
      <c r="O25" s="155"/>
      <c r="P25" s="142"/>
    </row>
    <row r="26" spans="1:16" ht="34.5" customHeight="1" x14ac:dyDescent="0.25">
      <c r="A26" s="156"/>
      <c r="B26" s="157" t="s">
        <v>769</v>
      </c>
      <c r="C26" s="141">
        <f>COUNTIFS('XET CUOI NAM'!$H$8:$H$329,Sheet3!$D$2,'XET CUOI NAM'!$F$8:$F$329,Sheet3!$B$5,'XET CUOI NAM'!$G$8:$G$329,Sheet3!$C$4)</f>
        <v>7</v>
      </c>
      <c r="D26" s="658">
        <f t="shared" ref="D26:D29" si="6">E26/C26</f>
        <v>0.14285714285714285</v>
      </c>
      <c r="E26" s="135">
        <f t="shared" ref="E26:E27" si="7">ROUND($C26*$D$5,0)</f>
        <v>1</v>
      </c>
      <c r="F26" s="142"/>
      <c r="G26" s="662">
        <f>COUNTIFS('XET CUOI NAM'!$F$8:$F$329,Sheet3!$B$5,'XET CUOI NAM'!$H$8:$H$329,Sheet3!$D$2,'XET CUOI NAM'!$G$8:$G$329,Sheet3!$C$4,'XET CUOI NAM'!$AI$8:$AI$329,"Xuất sắc")</f>
        <v>1</v>
      </c>
      <c r="H26" s="672">
        <f>G26/C26</f>
        <v>0.14285714285714285</v>
      </c>
      <c r="I26" s="142"/>
      <c r="J26" s="154"/>
      <c r="K26" s="154"/>
      <c r="L26" s="158"/>
      <c r="M26" s="662">
        <f>COUNTIFS('XET CUOI NAM'!$F$8:$F$329,Sheet3!$B$5,'XET CUOI NAM'!$H$8:$H$329,Sheet3!$D$2,'XET CUOI NAM'!$G$8:$G$329,Sheet3!$C$4,'XET CUOI NAM'!$AM$8:$AM$329,"Xuất sắc")</f>
        <v>1</v>
      </c>
      <c r="N26" s="149"/>
      <c r="O26" s="153" t="s">
        <v>1037</v>
      </c>
      <c r="P26" s="142"/>
    </row>
    <row r="27" spans="1:16" ht="24.75" customHeight="1" x14ac:dyDescent="0.25">
      <c r="A27" s="156" t="s">
        <v>770</v>
      </c>
      <c r="B27" s="157" t="s">
        <v>764</v>
      </c>
      <c r="C27" s="141">
        <f>COUNTIFS('XET CUOI NAM'!$H$8:$H$329,Sheet3!$D$3,'XET CUOI NAM'!$F$8:$F$329,Sheet3!$B$5)</f>
        <v>13</v>
      </c>
      <c r="D27" s="671">
        <f t="shared" si="6"/>
        <v>0.23076923076923078</v>
      </c>
      <c r="E27" s="135">
        <f t="shared" si="7"/>
        <v>3</v>
      </c>
      <c r="F27" s="136"/>
      <c r="G27" s="663">
        <f>COUNTIFS('XET CUOI NAM'!$F$8:$F$329,Sheet3!$B$5,'XET CUOI NAM'!$H$8:$H$329,Sheet3!$D$3,'XET CUOI NAM'!$G$8:$G$329,Sheet3!$C$4,'XET CUOI NAM'!$AI$8:$AI$329,"Xuất sắc")</f>
        <v>2</v>
      </c>
      <c r="H27" s="675"/>
      <c r="I27" s="142"/>
      <c r="J27" s="154"/>
      <c r="K27" s="154"/>
      <c r="L27" s="154"/>
      <c r="M27" s="663">
        <f>COUNTIFS('XET CUOI NAM'!$F$8:$F$329,Sheet3!$B$5,'XET CUOI NAM'!$H$8:$H$329,Sheet3!$D$3,'XET CUOI NAM'!$G$8:$G$329,Sheet3!$C$4,'XET CUOI NAM'!$AM$8:$AM$329,"Xuất sắc")</f>
        <v>2</v>
      </c>
      <c r="N27" s="149"/>
      <c r="O27" s="153"/>
      <c r="P27" s="142"/>
    </row>
    <row r="28" spans="1:16" ht="37.5" x14ac:dyDescent="0.25">
      <c r="A28" s="139" t="s">
        <v>775</v>
      </c>
      <c r="B28" s="143" t="s">
        <v>776</v>
      </c>
      <c r="C28" s="141">
        <f>COUNTIFS('XET CUOI NAM'!$F$8:$F$329,Sheet3!$B$6)</f>
        <v>15</v>
      </c>
      <c r="D28" s="658">
        <f t="shared" si="6"/>
        <v>0.2</v>
      </c>
      <c r="E28" s="135">
        <f>ROUND($C28*$D$5,0)</f>
        <v>3</v>
      </c>
      <c r="F28" s="141"/>
      <c r="G28" s="673">
        <f>G29+G32</f>
        <v>4</v>
      </c>
      <c r="H28" s="144"/>
      <c r="I28" s="145"/>
      <c r="J28" s="145"/>
      <c r="K28" s="145"/>
      <c r="L28" s="145"/>
      <c r="M28" s="673">
        <f>M29+M32</f>
        <v>3</v>
      </c>
      <c r="N28" s="144"/>
      <c r="O28" s="144"/>
      <c r="P28" s="145"/>
    </row>
    <row r="29" spans="1:16" ht="24.75" customHeight="1" x14ac:dyDescent="0.25">
      <c r="A29" s="156" t="s">
        <v>768</v>
      </c>
      <c r="B29" s="157" t="s">
        <v>761</v>
      </c>
      <c r="C29" s="141">
        <f>COUNTIFS('XET CUOI NAM'!$H$8:$H$329,Sheet3!$D$2,'XET CUOI NAM'!$F$8:$F$329,Sheet3!$B$6)</f>
        <v>7</v>
      </c>
      <c r="D29" s="658">
        <f t="shared" si="6"/>
        <v>0.14285714285714285</v>
      </c>
      <c r="E29" s="135">
        <f>ROUND($C29*$D$5,0)</f>
        <v>1</v>
      </c>
      <c r="F29" s="146"/>
      <c r="G29" s="674">
        <f>G30+G31</f>
        <v>2</v>
      </c>
      <c r="H29" s="149"/>
      <c r="I29" s="154"/>
      <c r="J29" s="154"/>
      <c r="K29" s="154"/>
      <c r="L29" s="154"/>
      <c r="M29" s="674">
        <f>M30+M31</f>
        <v>1</v>
      </c>
      <c r="N29" s="149"/>
      <c r="O29" s="149"/>
      <c r="P29" s="154"/>
    </row>
    <row r="30" spans="1:16" ht="24.75" customHeight="1" x14ac:dyDescent="0.25">
      <c r="A30" s="156"/>
      <c r="B30" s="157" t="s">
        <v>762</v>
      </c>
      <c r="C30" s="141">
        <f>COUNTIFS('XET CUOI NAM'!$H$8:$H$329,Sheet3!$D$2,'XET CUOI NAM'!$F$8:$F$329,Sheet3!$B$6,'XET CUOI NAM'!$G$8:$G$329,Sheet3!$C$3)</f>
        <v>1</v>
      </c>
      <c r="D30" s="146"/>
      <c r="E30" s="146"/>
      <c r="F30" s="146"/>
      <c r="G30" s="682">
        <f>COUNTIFS('XET CUOI NAM'!$F$8:$F$329,Sheet3!$B$6,'XET CUOI NAM'!$H$8:$H$329,Sheet3!$D$2,'XET CUOI NAM'!$G$8:$G$329,Sheet3!$C$3,'XET CUOI NAM'!$AI$8:$AI$329,"Xuất sắc")</f>
        <v>1</v>
      </c>
      <c r="H30" s="149"/>
      <c r="I30" s="142"/>
      <c r="J30" s="154"/>
      <c r="K30" s="154"/>
      <c r="L30" s="154"/>
      <c r="M30" s="682">
        <f>COUNTIFS('XET CUOI NAM'!$F$8:$F$329,Sheet3!$B$6,'XET CUOI NAM'!$H$8:$H$329,Sheet3!$D$2,'XET CUOI NAM'!$G$8:$G$329,Sheet3!$C$3,'XET CUOI NAM'!$AM$8:$AM$329,"Xuất sắc")</f>
        <v>0</v>
      </c>
      <c r="N30" s="149"/>
      <c r="O30" s="155"/>
      <c r="P30" s="142"/>
    </row>
    <row r="31" spans="1:16" ht="24.75" customHeight="1" x14ac:dyDescent="0.25">
      <c r="A31" s="156"/>
      <c r="B31" s="157" t="s">
        <v>769</v>
      </c>
      <c r="C31" s="141">
        <f>COUNTIFS('XET CUOI NAM'!$H$8:$H$329,Sheet3!$D$2,'XET CUOI NAM'!$F$8:$F$329,Sheet3!$B$6,'XET CUOI NAM'!$G$8:$G$329,Sheet3!$C$4)</f>
        <v>6</v>
      </c>
      <c r="D31" s="658">
        <f t="shared" ref="D31:D34" si="8">E31/C31</f>
        <v>0.16666666666666666</v>
      </c>
      <c r="E31" s="135">
        <f t="shared" ref="E31:E32" si="9">ROUND($C31*$D$5,0)</f>
        <v>1</v>
      </c>
      <c r="F31" s="142"/>
      <c r="G31" s="662">
        <f>COUNTIFS('XET CUOI NAM'!$F$8:$F$329,Sheet3!$B$6,'XET CUOI NAM'!$H$8:$H$329,Sheet3!$D$2,'XET CUOI NAM'!$G$8:$G$329,Sheet3!$C$4,'XET CUOI NAM'!$AI$8:$AI$329,"Xuất sắc")</f>
        <v>1</v>
      </c>
      <c r="H31" s="672">
        <f>G31/C31</f>
        <v>0.16666666666666666</v>
      </c>
      <c r="I31" s="142"/>
      <c r="J31" s="154"/>
      <c r="K31" s="154"/>
      <c r="L31" s="158"/>
      <c r="M31" s="662">
        <f>COUNTIFS('XET CUOI NAM'!$F$8:$F$329,Sheet3!$B$6,'XET CUOI NAM'!$H$8:$H$329,Sheet3!$D$2,'XET CUOI NAM'!$G$8:$G$329,Sheet3!$C$4,'XET CUOI NAM'!$AM$8:$AM$329,"Xuất sắc")</f>
        <v>1</v>
      </c>
      <c r="N31" s="149"/>
      <c r="O31" s="153"/>
      <c r="P31" s="142"/>
    </row>
    <row r="32" spans="1:16" ht="24.75" customHeight="1" x14ac:dyDescent="0.25">
      <c r="A32" s="156" t="s">
        <v>770</v>
      </c>
      <c r="B32" s="157" t="s">
        <v>764</v>
      </c>
      <c r="C32" s="141">
        <f>COUNTIFS('XET CUOI NAM'!$H$8:$H$329,Sheet3!$D$3,'XET CUOI NAM'!$F$8:$F$329,Sheet3!$B$6)</f>
        <v>8</v>
      </c>
      <c r="D32" s="671">
        <f t="shared" si="8"/>
        <v>0.25</v>
      </c>
      <c r="E32" s="135">
        <f t="shared" si="9"/>
        <v>2</v>
      </c>
      <c r="F32" s="136"/>
      <c r="G32" s="663">
        <f>COUNTIFS('XET CUOI NAM'!$F$8:$F$329,Sheet3!$B$6,'XET CUOI NAM'!$H$8:$H$329,Sheet3!$D$3,'XET CUOI NAM'!$G$8:$G$329,Sheet3!$C$4,'XET CUOI NAM'!$AI$8:$AI$329,"Xuất sắc")</f>
        <v>2</v>
      </c>
      <c r="H32" s="676">
        <f>G32/C32</f>
        <v>0.25</v>
      </c>
      <c r="I32" s="142"/>
      <c r="J32" s="154"/>
      <c r="K32" s="154"/>
      <c r="L32" s="154"/>
      <c r="M32" s="663">
        <f>COUNTIFS('XET CUOI NAM'!$F$8:$F$329,Sheet3!$B$6,'XET CUOI NAM'!$H$8:$H$329,Sheet3!$D$3,'XET CUOI NAM'!$G$8:$G$329,Sheet3!$C$4,'XET CUOI NAM'!$AM$8:$AM$329,"Xuất sắc")</f>
        <v>2</v>
      </c>
      <c r="N32" s="149"/>
      <c r="O32" s="153" t="s">
        <v>1036</v>
      </c>
      <c r="P32" s="142"/>
    </row>
    <row r="33" spans="1:16" ht="37.5" x14ac:dyDescent="0.25">
      <c r="A33" s="139" t="s">
        <v>777</v>
      </c>
      <c r="B33" s="143" t="s">
        <v>778</v>
      </c>
      <c r="C33" s="141">
        <f>COUNTIFS('XET CUOI NAM'!$F$8:$F$329,Sheet3!$B$7)</f>
        <v>8</v>
      </c>
      <c r="D33" s="658">
        <f t="shared" si="8"/>
        <v>0.25</v>
      </c>
      <c r="E33" s="135">
        <f>ROUND($C33*$D$5,0)</f>
        <v>2</v>
      </c>
      <c r="F33" s="141"/>
      <c r="G33" s="673">
        <f>G34+G37</f>
        <v>1</v>
      </c>
      <c r="H33" s="144"/>
      <c r="I33" s="145"/>
      <c r="J33" s="145"/>
      <c r="K33" s="145"/>
      <c r="L33" s="145"/>
      <c r="M33" s="673">
        <f>M34+M37</f>
        <v>1</v>
      </c>
      <c r="N33" s="144"/>
      <c r="O33" s="144"/>
      <c r="P33" s="145"/>
    </row>
    <row r="34" spans="1:16" s="160" customFormat="1" ht="24.75" customHeight="1" x14ac:dyDescent="0.25">
      <c r="A34" s="139" t="s">
        <v>768</v>
      </c>
      <c r="B34" s="159" t="s">
        <v>761</v>
      </c>
      <c r="C34" s="141">
        <f>COUNTIFS('XET CUOI NAM'!$H$8:$H$329,Sheet3!$D$2,'XET CUOI NAM'!$F$8:$F$329,Sheet3!$B$7)</f>
        <v>7</v>
      </c>
      <c r="D34" s="658">
        <f t="shared" si="8"/>
        <v>0.14285714285714285</v>
      </c>
      <c r="E34" s="135">
        <f>ROUND($C34*$D$5,0)</f>
        <v>1</v>
      </c>
      <c r="F34" s="146"/>
      <c r="G34" s="674">
        <f>G35+G36</f>
        <v>1</v>
      </c>
      <c r="H34" s="149"/>
      <c r="I34" s="154"/>
      <c r="J34" s="154"/>
      <c r="K34" s="154"/>
      <c r="L34" s="154"/>
      <c r="M34" s="674">
        <f>M35+M36</f>
        <v>1</v>
      </c>
      <c r="N34" s="149"/>
      <c r="O34" s="149"/>
      <c r="P34" s="154"/>
    </row>
    <row r="35" spans="1:16" ht="24.75" customHeight="1" x14ac:dyDescent="0.25">
      <c r="A35" s="156"/>
      <c r="B35" s="157" t="s">
        <v>762</v>
      </c>
      <c r="C35" s="141">
        <f>COUNTIFS('XET CUOI NAM'!$H$8:$H$329,Sheet3!$D$2,'XET CUOI NAM'!$F$8:$F$329,Sheet3!$B$7,'XET CUOI NAM'!$G$8:$G$329,Sheet3!$C$3)</f>
        <v>2</v>
      </c>
      <c r="D35" s="146"/>
      <c r="E35" s="146"/>
      <c r="F35" s="146"/>
      <c r="G35" s="682">
        <f>COUNTIFS('XET CUOI NAM'!$F$8:$F$329,Sheet3!$B$7,'XET CUOI NAM'!$H$8:$H$329,Sheet3!$D$2,'XET CUOI NAM'!$G$8:$G$329,Sheet3!$C$3,'XET CUOI NAM'!$AI$8:$AI$329,"Xuất sắc")</f>
        <v>0</v>
      </c>
      <c r="H35" s="149"/>
      <c r="I35" s="142"/>
      <c r="J35" s="154"/>
      <c r="K35" s="154"/>
      <c r="L35" s="154"/>
      <c r="M35" s="682">
        <f>COUNTIFS('XET CUOI NAM'!$F$8:$F$329,Sheet3!$B$7,'XET CUOI NAM'!$H$8:$H$329,Sheet3!$D$2,'XET CUOI NAM'!$G$8:$G$329,Sheet3!$C$3,'XET CUOI NAM'!$AM$8:$AM$329,"Xuất sắc")</f>
        <v>0</v>
      </c>
      <c r="N35" s="149"/>
      <c r="O35" s="155"/>
      <c r="P35" s="142"/>
    </row>
    <row r="36" spans="1:16" ht="24.75" customHeight="1" x14ac:dyDescent="0.25">
      <c r="A36" s="156"/>
      <c r="B36" s="157" t="s">
        <v>769</v>
      </c>
      <c r="C36" s="141">
        <f>COUNTIFS('XET CUOI NAM'!$H$8:$H$329,Sheet3!$D$2,'XET CUOI NAM'!$F$8:$F$329,Sheet3!$B$7,'XET CUOI NAM'!$G$8:$G$329,Sheet3!$C$4)</f>
        <v>5</v>
      </c>
      <c r="D36" s="658">
        <f t="shared" ref="D36:D39" si="10">E36/C36</f>
        <v>0.2</v>
      </c>
      <c r="E36" s="135">
        <f t="shared" ref="E36:E37" si="11">ROUND($C36*$D$5,0)</f>
        <v>1</v>
      </c>
      <c r="F36" s="136"/>
      <c r="G36" s="662">
        <f>COUNTIFS('XET CUOI NAM'!$F$8:$F$329,Sheet3!$B$7,'XET CUOI NAM'!$H$8:$H$329,Sheet3!$D$2,'XET CUOI NAM'!$G$8:$G$329,Sheet3!$C$4,'XET CUOI NAM'!$AI$8:$AI$329,"Xuất sắc")</f>
        <v>1</v>
      </c>
      <c r="H36" s="672">
        <f>G36/C36</f>
        <v>0.2</v>
      </c>
      <c r="I36" s="142"/>
      <c r="J36" s="154"/>
      <c r="K36" s="154"/>
      <c r="L36" s="158"/>
      <c r="M36" s="662">
        <f>COUNTIFS('XET CUOI NAM'!$F$8:$F$329,Sheet3!$B$7,'XET CUOI NAM'!$H$8:$H$329,Sheet3!$D$2,'XET CUOI NAM'!$G$8:$G$329,Sheet3!$C$4,'XET CUOI NAM'!$AM$8:$AM$329,"Xuất sắc")</f>
        <v>1</v>
      </c>
      <c r="N36" s="149"/>
      <c r="O36" s="155"/>
      <c r="P36" s="142"/>
    </row>
    <row r="37" spans="1:16" s="160" customFormat="1" ht="24.75" customHeight="1" x14ac:dyDescent="0.25">
      <c r="A37" s="139" t="s">
        <v>770</v>
      </c>
      <c r="B37" s="159" t="s">
        <v>764</v>
      </c>
      <c r="C37" s="141">
        <f>COUNTIFS('XET CUOI NAM'!$H$8:$H$329,Sheet3!$D$3,'XET CUOI NAM'!$F$8:$F$329,Sheet3!$B$7)</f>
        <v>1</v>
      </c>
      <c r="D37" s="658">
        <f t="shared" si="10"/>
        <v>0</v>
      </c>
      <c r="E37" s="135">
        <f t="shared" si="11"/>
        <v>0</v>
      </c>
      <c r="F37" s="136"/>
      <c r="G37" s="663">
        <f>COUNTIFS('XET CUOI NAM'!$F$8:$F$329,Sheet3!$B$7,'XET CUOI NAM'!$H$8:$H$329,Sheet3!$D$3,'XET CUOI NAM'!$G$8:$G$329,Sheet3!$C$4,'XET CUOI NAM'!$AI$8:$AI$329,"Xuất sắc")</f>
        <v>0</v>
      </c>
      <c r="H37" s="676"/>
      <c r="I37" s="142"/>
      <c r="J37" s="154"/>
      <c r="K37" s="154"/>
      <c r="L37" s="154"/>
      <c r="M37" s="663">
        <f>COUNTIFS('XET CUOI NAM'!$F$8:$F$329,Sheet3!$B$7,'XET CUOI NAM'!$H$8:$H$329,Sheet3!$D$3,'XET CUOI NAM'!$G$8:$G$329,Sheet3!$C$4,'XET CUOI NAM'!$AM$8:$AM$329,"Xuất sắc")</f>
        <v>0</v>
      </c>
      <c r="N37" s="149"/>
      <c r="O37" s="155"/>
      <c r="P37" s="142"/>
    </row>
    <row r="38" spans="1:16" ht="27" customHeight="1" x14ac:dyDescent="0.25">
      <c r="A38" s="139" t="s">
        <v>779</v>
      </c>
      <c r="B38" s="143" t="s">
        <v>780</v>
      </c>
      <c r="C38" s="141">
        <f>COUNTIFS('XET CUOI NAM'!$F$8:$F$329,Sheet3!$B$8)</f>
        <v>28</v>
      </c>
      <c r="D38" s="658">
        <f t="shared" si="10"/>
        <v>0.21428571428571427</v>
      </c>
      <c r="E38" s="135">
        <f>ROUND($C38*$D$5,0)</f>
        <v>6</v>
      </c>
      <c r="F38" s="141"/>
      <c r="G38" s="673">
        <f>G39+G42</f>
        <v>9</v>
      </c>
      <c r="H38" s="144"/>
      <c r="I38" s="145"/>
      <c r="J38" s="145"/>
      <c r="K38" s="145"/>
      <c r="L38" s="145"/>
      <c r="M38" s="673">
        <f>M39+M42</f>
        <v>6</v>
      </c>
      <c r="N38" s="144"/>
      <c r="O38" s="144"/>
      <c r="P38" s="145"/>
    </row>
    <row r="39" spans="1:16" s="160" customFormat="1" ht="24.75" customHeight="1" x14ac:dyDescent="0.25">
      <c r="A39" s="139" t="s">
        <v>768</v>
      </c>
      <c r="B39" s="159" t="s">
        <v>761</v>
      </c>
      <c r="C39" s="141">
        <f>COUNTIFS('XET CUOI NAM'!$H$8:$H$329,Sheet3!$D$2,'XET CUOI NAM'!$F$8:$F$329,Sheet3!$B$8)</f>
        <v>10</v>
      </c>
      <c r="D39" s="658">
        <f t="shared" si="10"/>
        <v>0.2</v>
      </c>
      <c r="E39" s="135">
        <f>ROUND($C39*$D$5,0)</f>
        <v>2</v>
      </c>
      <c r="F39" s="146"/>
      <c r="G39" s="674">
        <f>G40+G41</f>
        <v>5</v>
      </c>
      <c r="H39" s="149"/>
      <c r="I39" s="154"/>
      <c r="J39" s="154"/>
      <c r="K39" s="154"/>
      <c r="L39" s="154"/>
      <c r="M39" s="674">
        <f>M40+M41</f>
        <v>2</v>
      </c>
      <c r="N39" s="149"/>
      <c r="O39" s="149"/>
      <c r="P39" s="154"/>
    </row>
    <row r="40" spans="1:16" ht="24.75" customHeight="1" x14ac:dyDescent="0.25">
      <c r="A40" s="156"/>
      <c r="B40" s="157" t="s">
        <v>762</v>
      </c>
      <c r="C40" s="141">
        <f>COUNTIFS('XET CUOI NAM'!$H$8:$H$329,Sheet3!$D$2,'XET CUOI NAM'!$F$8:$F$329,Sheet3!$B$8,'XET CUOI NAM'!$G$8:$G$329,Sheet3!$C$3)</f>
        <v>3</v>
      </c>
      <c r="D40" s="146"/>
      <c r="E40" s="146"/>
      <c r="F40" s="146"/>
      <c r="G40" s="682">
        <f>COUNTIFS('XET CUOI NAM'!$F$8:$F$329,Sheet3!$B$8,'XET CUOI NAM'!$H$8:$H$329,Sheet3!$D$2,'XET CUOI NAM'!$G$8:$G$329,Sheet3!$C$3,'XET CUOI NAM'!$AI$8:$AI$329,"Xuất sắc")</f>
        <v>3</v>
      </c>
      <c r="H40" s="149"/>
      <c r="I40" s="142"/>
      <c r="J40" s="154"/>
      <c r="K40" s="154"/>
      <c r="L40" s="154"/>
      <c r="M40" s="682">
        <f>COUNTIFS('XET CUOI NAM'!$F$8:$F$329,Sheet3!$B$8,'XET CUOI NAM'!$H$8:$H$329,Sheet3!$D$2,'XET CUOI NAM'!$G$8:$G$329,Sheet3!$C$3,'XET CUOI NAM'!$AM$8:$AM$329,"Xuất sắc")</f>
        <v>0</v>
      </c>
      <c r="N40" s="149"/>
      <c r="O40" s="155"/>
      <c r="P40" s="142"/>
    </row>
    <row r="41" spans="1:16" ht="24.75" customHeight="1" x14ac:dyDescent="0.25">
      <c r="A41" s="156"/>
      <c r="B41" s="157" t="s">
        <v>769</v>
      </c>
      <c r="C41" s="141">
        <f>COUNTIFS('XET CUOI NAM'!$H$8:$H$329,Sheet3!$D$2,'XET CUOI NAM'!$F$8:$F$329,Sheet3!$B$8,'XET CUOI NAM'!$G$8:$G$329,Sheet3!$C$4)</f>
        <v>7</v>
      </c>
      <c r="D41" s="658">
        <f t="shared" ref="D41:D44" si="12">E41/C41</f>
        <v>0.14285714285714285</v>
      </c>
      <c r="E41" s="135">
        <f t="shared" ref="E41:E42" si="13">ROUND($C41*$D$5,0)</f>
        <v>1</v>
      </c>
      <c r="F41" s="142"/>
      <c r="G41" s="662">
        <f>COUNTIFS('XET CUOI NAM'!$F$8:$F$329,Sheet3!$B$8,'XET CUOI NAM'!$H$8:$H$329,Sheet3!$D$2,'XET CUOI NAM'!$G$8:$G$329,Sheet3!$C$4,'XET CUOI NAM'!$AI$8:$AI$329,"Xuất sắc")</f>
        <v>2</v>
      </c>
      <c r="H41" s="672">
        <f>G41/C41</f>
        <v>0.2857142857142857</v>
      </c>
      <c r="I41" s="142"/>
      <c r="J41" s="154"/>
      <c r="K41" s="154"/>
      <c r="L41" s="158"/>
      <c r="M41" s="662">
        <f>COUNTIFS('XET CUOI NAM'!$F$8:$F$329,Sheet3!$B$8,'XET CUOI NAM'!$H$8:$H$329,Sheet3!$D$2,'XET CUOI NAM'!$G$8:$G$329,Sheet3!$C$4,'XET CUOI NAM'!$AM$8:$AM$329,"Xuất sắc")</f>
        <v>2</v>
      </c>
      <c r="N41" s="149"/>
      <c r="O41" s="153" t="s">
        <v>1036</v>
      </c>
      <c r="P41" s="142"/>
    </row>
    <row r="42" spans="1:16" s="160" customFormat="1" ht="24.75" customHeight="1" x14ac:dyDescent="0.25">
      <c r="A42" s="139" t="s">
        <v>770</v>
      </c>
      <c r="B42" s="159" t="s">
        <v>764</v>
      </c>
      <c r="C42" s="141">
        <f>COUNTIFS('XET CUOI NAM'!$H$8:$H$329,Sheet3!$D$3,'XET CUOI NAM'!$F$8:$F$329,Sheet3!$B$8)</f>
        <v>18</v>
      </c>
      <c r="D42" s="671">
        <f t="shared" si="12"/>
        <v>0.22222222222222221</v>
      </c>
      <c r="E42" s="135">
        <f t="shared" si="13"/>
        <v>4</v>
      </c>
      <c r="F42" s="136"/>
      <c r="G42" s="663">
        <f>COUNTIFS('XET CUOI NAM'!$F$8:$F$329,Sheet3!$B$8,'XET CUOI NAM'!$H$8:$H$329,Sheet3!$D$3,'XET CUOI NAM'!$G$8:$G$329,Sheet3!$C$4,'XET CUOI NAM'!$AI$8:$AI$329,"Xuất sắc")</f>
        <v>4</v>
      </c>
      <c r="H42" s="676">
        <f>G42/C42</f>
        <v>0.22222222222222221</v>
      </c>
      <c r="I42" s="142"/>
      <c r="J42" s="154"/>
      <c r="K42" s="154"/>
      <c r="L42" s="154"/>
      <c r="M42" s="663">
        <f>COUNTIFS('XET CUOI NAM'!$F$8:$F$329,Sheet3!$B$8,'XET CUOI NAM'!$H$8:$H$329,Sheet3!$D$3,'XET CUOI NAM'!$G$8:$G$329,Sheet3!$C$4,'XET CUOI NAM'!$AM$8:$AM$329,"Xuất sắc")</f>
        <v>4</v>
      </c>
      <c r="N42" s="149"/>
      <c r="O42" s="153"/>
      <c r="P42" s="142"/>
    </row>
    <row r="43" spans="1:16" ht="23.25" customHeight="1" x14ac:dyDescent="0.25">
      <c r="A43" s="139" t="s">
        <v>781</v>
      </c>
      <c r="B43" s="143" t="s">
        <v>782</v>
      </c>
      <c r="C43" s="141">
        <f>COUNTIFS('XET CUOI NAM'!$F$8:$F$329,Sheet3!$B$9)</f>
        <v>4</v>
      </c>
      <c r="D43" s="658">
        <f t="shared" si="12"/>
        <v>0.25</v>
      </c>
      <c r="E43" s="135">
        <f>ROUND($C43*$D$5,0)</f>
        <v>1</v>
      </c>
      <c r="F43" s="141"/>
      <c r="G43" s="673">
        <f>G44+G47</f>
        <v>3</v>
      </c>
      <c r="H43" s="144"/>
      <c r="I43" s="145"/>
      <c r="J43" s="145"/>
      <c r="K43" s="145"/>
      <c r="L43" s="145"/>
      <c r="M43" s="673">
        <f>M44+M47</f>
        <v>2</v>
      </c>
      <c r="N43" s="144"/>
      <c r="O43" s="144"/>
      <c r="P43" s="145"/>
    </row>
    <row r="44" spans="1:16" s="160" customFormat="1" ht="24.75" customHeight="1" x14ac:dyDescent="0.25">
      <c r="A44" s="139" t="s">
        <v>768</v>
      </c>
      <c r="B44" s="159" t="s">
        <v>761</v>
      </c>
      <c r="C44" s="141">
        <f>COUNTIFS('XET CUOI NAM'!$H$8:$H$329,Sheet3!$D$2,'XET CUOI NAM'!$F$8:$F$329,Sheet3!$B$9)</f>
        <v>2</v>
      </c>
      <c r="D44" s="658">
        <f t="shared" si="12"/>
        <v>0</v>
      </c>
      <c r="E44" s="135">
        <f>ROUND($C44*$D$5,0)</f>
        <v>0</v>
      </c>
      <c r="F44" s="146"/>
      <c r="G44" s="674">
        <f>G45+G46</f>
        <v>2</v>
      </c>
      <c r="H44" s="149"/>
      <c r="I44" s="154"/>
      <c r="J44" s="154"/>
      <c r="K44" s="154"/>
      <c r="L44" s="154"/>
      <c r="M44" s="674">
        <f>M45+M46</f>
        <v>1</v>
      </c>
      <c r="N44" s="149"/>
      <c r="O44" s="149"/>
      <c r="P44" s="154"/>
    </row>
    <row r="45" spans="1:16" ht="24.75" customHeight="1" x14ac:dyDescent="0.25">
      <c r="A45" s="156"/>
      <c r="B45" s="157" t="s">
        <v>762</v>
      </c>
      <c r="C45" s="141">
        <f>COUNTIFS('XET CUOI NAM'!$H$8:$H$329,Sheet3!$D$2,'XET CUOI NAM'!$F$8:$F$329,Sheet3!$B$9,'XET CUOI NAM'!$G$8:$G$329,Sheet3!$C$3)</f>
        <v>1</v>
      </c>
      <c r="D45" s="146"/>
      <c r="E45" s="146"/>
      <c r="F45" s="146"/>
      <c r="G45" s="682">
        <f>COUNTIFS('XET CUOI NAM'!$F$8:$F$329,Sheet3!$B$9,'XET CUOI NAM'!$H$8:$H$329,Sheet3!$D$2,'XET CUOI NAM'!$G$8:$G$329,Sheet3!$C$3,'XET CUOI NAM'!$AI$8:$AI$329,"Xuất sắc")</f>
        <v>1</v>
      </c>
      <c r="H45" s="149"/>
      <c r="I45" s="142"/>
      <c r="J45" s="154"/>
      <c r="K45" s="154"/>
      <c r="L45" s="154"/>
      <c r="M45" s="682">
        <f>COUNTIFS('XET CUOI NAM'!$F$8:$F$329,Sheet3!$B$9,'XET CUOI NAM'!$H$8:$H$329,Sheet3!$D$2,'XET CUOI NAM'!$G$8:$G$329,Sheet3!$C$3,'XET CUOI NAM'!$AM$8:$AM$329,"Xuất sắc")</f>
        <v>0</v>
      </c>
      <c r="N45" s="149"/>
      <c r="O45" s="155"/>
      <c r="P45" s="142"/>
    </row>
    <row r="46" spans="1:16" ht="24.75" customHeight="1" x14ac:dyDescent="0.25">
      <c r="A46" s="156"/>
      <c r="B46" s="157" t="s">
        <v>769</v>
      </c>
      <c r="C46" s="141">
        <f>COUNTIFS('XET CUOI NAM'!$H$8:$H$329,Sheet3!$D$2,'XET CUOI NAM'!$F$8:$F$329,Sheet3!$B$9,'XET CUOI NAM'!$G$8:$G$329,Sheet3!$C$4)</f>
        <v>1</v>
      </c>
      <c r="D46" s="658">
        <f t="shared" ref="D46:D49" si="14">E46/C46</f>
        <v>0</v>
      </c>
      <c r="E46" s="135">
        <f t="shared" ref="E46:E47" si="15">ROUND($C46*$D$5,0)</f>
        <v>0</v>
      </c>
      <c r="F46" s="136"/>
      <c r="G46" s="662">
        <f>COUNTIFS('XET CUOI NAM'!$F$8:$F$329,Sheet3!$B$9,'XET CUOI NAM'!$H$8:$H$329,Sheet3!$D$2,'XET CUOI NAM'!$G$8:$G$329,Sheet3!$C$4,'XET CUOI NAM'!$AI$8:$AI$329,"Xuất sắc")</f>
        <v>1</v>
      </c>
      <c r="H46" s="672">
        <f>G46/C46</f>
        <v>1</v>
      </c>
      <c r="I46" s="142"/>
      <c r="J46" s="154"/>
      <c r="K46" s="154"/>
      <c r="L46" s="158"/>
      <c r="M46" s="662">
        <f>COUNTIFS('XET CUOI NAM'!$F$8:$F$329,Sheet3!$B$9,'XET CUOI NAM'!$H$8:$H$329,Sheet3!$D$2,'XET CUOI NAM'!$G$8:$G$329,Sheet3!$C$4,'XET CUOI NAM'!$AM$8:$AM$329,"Xuất sắc")</f>
        <v>1</v>
      </c>
      <c r="N46" s="149"/>
      <c r="O46" s="711" t="s">
        <v>1038</v>
      </c>
      <c r="P46" s="142"/>
    </row>
    <row r="47" spans="1:16" s="160" customFormat="1" ht="24.75" customHeight="1" x14ac:dyDescent="0.25">
      <c r="A47" s="139" t="s">
        <v>770</v>
      </c>
      <c r="B47" s="159" t="s">
        <v>764</v>
      </c>
      <c r="C47" s="141">
        <f>COUNTIFS('XET CUOI NAM'!$H$8:$H$329,Sheet3!$D$3,'XET CUOI NAM'!$F$8:$F$329,Sheet3!$B$9)</f>
        <v>2</v>
      </c>
      <c r="D47" s="658">
        <f t="shared" si="14"/>
        <v>0</v>
      </c>
      <c r="E47" s="135">
        <f t="shared" si="15"/>
        <v>0</v>
      </c>
      <c r="F47" s="136"/>
      <c r="G47" s="663">
        <f>COUNTIFS('XET CUOI NAM'!$F$8:$F$329,Sheet3!$B$9,'XET CUOI NAM'!$H$8:$H$329,Sheet3!$D$3,'XET CUOI NAM'!$G$8:$G$329,Sheet3!$C$4,'XET CUOI NAM'!$AI$8:$AI$329,"Xuất sắc")</f>
        <v>1</v>
      </c>
      <c r="H47" s="676">
        <f>G47/C47</f>
        <v>0.5</v>
      </c>
      <c r="I47" s="142"/>
      <c r="J47" s="154"/>
      <c r="K47" s="154"/>
      <c r="L47" s="154"/>
      <c r="M47" s="663">
        <f>COUNTIFS('XET CUOI NAM'!$F$8:$F$329,Sheet3!$B$9,'XET CUOI NAM'!$H$8:$H$329,Sheet3!$D$3,'XET CUOI NAM'!$G$8:$G$329,Sheet3!$C$4,'XET CUOI NAM'!$AM$8:$AM$329,"Xuất sắc")</f>
        <v>1</v>
      </c>
      <c r="N47" s="149"/>
      <c r="O47" s="712"/>
      <c r="P47" s="142"/>
    </row>
    <row r="48" spans="1:16" ht="37.5" x14ac:dyDescent="0.25">
      <c r="A48" s="139">
        <v>10</v>
      </c>
      <c r="B48" s="143" t="s">
        <v>783</v>
      </c>
      <c r="C48" s="141">
        <f>COUNTIFS('XET CUOI NAM'!$F$8:$F$329,Sheet3!$B$10)</f>
        <v>6</v>
      </c>
      <c r="D48" s="658">
        <f t="shared" si="14"/>
        <v>0.16666666666666666</v>
      </c>
      <c r="E48" s="135">
        <f>ROUND($C48*$D$5,0)</f>
        <v>1</v>
      </c>
      <c r="F48" s="141"/>
      <c r="G48" s="673">
        <f>G49+G52</f>
        <v>4</v>
      </c>
      <c r="H48" s="144"/>
      <c r="I48" s="145"/>
      <c r="J48" s="145"/>
      <c r="K48" s="145"/>
      <c r="L48" s="145"/>
      <c r="M48" s="673">
        <f>M49+M52</f>
        <v>2</v>
      </c>
      <c r="N48" s="144"/>
      <c r="O48" s="144"/>
      <c r="P48" s="145"/>
    </row>
    <row r="49" spans="1:34" s="160" customFormat="1" ht="24.75" customHeight="1" x14ac:dyDescent="0.25">
      <c r="A49" s="139" t="s">
        <v>768</v>
      </c>
      <c r="B49" s="159" t="s">
        <v>761</v>
      </c>
      <c r="C49" s="141">
        <f>COUNTIFS('XET CUOI NAM'!$H$8:$H$329,Sheet3!$D$2,'XET CUOI NAM'!$F$8:$F$329,Sheet3!$B$10)</f>
        <v>4</v>
      </c>
      <c r="D49" s="658">
        <f t="shared" si="14"/>
        <v>0.25</v>
      </c>
      <c r="E49" s="135">
        <f>ROUND($C49*$D$5,0)</f>
        <v>1</v>
      </c>
      <c r="F49" s="146"/>
      <c r="G49" s="674">
        <f>G50+G51</f>
        <v>3</v>
      </c>
      <c r="H49" s="149"/>
      <c r="I49" s="154"/>
      <c r="J49" s="154"/>
      <c r="K49" s="154"/>
      <c r="L49" s="154"/>
      <c r="M49" s="674">
        <f>M50+M51</f>
        <v>1</v>
      </c>
      <c r="N49" s="149"/>
      <c r="O49" s="149"/>
      <c r="P49" s="154"/>
    </row>
    <row r="50" spans="1:34" ht="24.75" customHeight="1" x14ac:dyDescent="0.25">
      <c r="A50" s="156"/>
      <c r="B50" s="157" t="s">
        <v>762</v>
      </c>
      <c r="C50" s="141">
        <f>COUNTIFS('XET CUOI NAM'!$H$8:$H$329,Sheet3!$D$2,'XET CUOI NAM'!$F$8:$F$329,Sheet3!$B$10,'XET CUOI NAM'!$G$8:$G$329,Sheet3!$C$3)</f>
        <v>2</v>
      </c>
      <c r="D50" s="146"/>
      <c r="E50" s="146"/>
      <c r="F50" s="146"/>
      <c r="G50" s="661">
        <f>COUNTIFS('XET CUOI NAM'!$F$8:$F$329,Sheet3!$B$10,'XET CUOI NAM'!$H$8:$H$329,Sheet3!$D$2,'XET CUOI NAM'!$G$8:$G$329,Sheet3!$C$3,'XET CUOI NAM'!$AI$8:$AI$329,"Xuất sắc")</f>
        <v>2</v>
      </c>
      <c r="H50" s="149"/>
      <c r="I50" s="142"/>
      <c r="J50" s="154"/>
      <c r="K50" s="154"/>
      <c r="L50" s="154"/>
      <c r="M50" s="661">
        <f>COUNTIFS('XET CUOI NAM'!$F$8:$F$329,Sheet3!$B$10,'XET CUOI NAM'!$H$8:$H$329,Sheet3!$D$2,'XET CUOI NAM'!$G$8:$G$329,Sheet3!$C$3,'XET CUOI NAM'!$AM$8:$AM$329,"Xuất sắc")</f>
        <v>0</v>
      </c>
      <c r="N50" s="149"/>
      <c r="O50" s="155"/>
      <c r="P50" s="142"/>
    </row>
    <row r="51" spans="1:34" ht="24.75" customHeight="1" x14ac:dyDescent="0.25">
      <c r="A51" s="156"/>
      <c r="B51" s="157" t="s">
        <v>769</v>
      </c>
      <c r="C51" s="141">
        <f>COUNTIFS('XET CUOI NAM'!$H$8:$H$329,Sheet3!$D$2,'XET CUOI NAM'!$F$8:$F$329,Sheet3!$B$10,'XET CUOI NAM'!$G$8:$G$329,Sheet3!$C$4)</f>
        <v>2</v>
      </c>
      <c r="D51" s="658">
        <f t="shared" ref="D51:D54" si="16">E51/C51</f>
        <v>0</v>
      </c>
      <c r="E51" s="135">
        <f t="shared" ref="E51:E52" si="17">ROUND($C51*$D$5,0)</f>
        <v>0</v>
      </c>
      <c r="F51" s="136"/>
      <c r="G51" s="662">
        <f>COUNTIFS('XET CUOI NAM'!$F$8:$F$329,Sheet3!$B$10,'XET CUOI NAM'!$H$8:$H$329,Sheet3!$D$2,'XET CUOI NAM'!$G$8:$G$329,Sheet3!$C$4,'XET CUOI NAM'!$AI$8:$AI$329,"Xuất sắc")</f>
        <v>1</v>
      </c>
      <c r="H51" s="672">
        <f>G51/C51</f>
        <v>0.5</v>
      </c>
      <c r="I51" s="142"/>
      <c r="J51" s="154"/>
      <c r="K51" s="154"/>
      <c r="L51" s="158"/>
      <c r="M51" s="662">
        <f>COUNTIFS('XET CUOI NAM'!$F$8:$F$329,Sheet3!$B$10,'XET CUOI NAM'!$H$8:$H$329,Sheet3!$D$2,'XET CUOI NAM'!$G$8:$G$329,Sheet3!$C$4,'XET CUOI NAM'!$AM$8:$AM$329,"Xuất sắc")</f>
        <v>1</v>
      </c>
      <c r="N51" s="149"/>
      <c r="O51" s="711" t="s">
        <v>1038</v>
      </c>
      <c r="P51" s="142"/>
    </row>
    <row r="52" spans="1:34" s="160" customFormat="1" ht="24.75" customHeight="1" x14ac:dyDescent="0.25">
      <c r="A52" s="139" t="s">
        <v>770</v>
      </c>
      <c r="B52" s="159" t="s">
        <v>764</v>
      </c>
      <c r="C52" s="141">
        <f>COUNTIFS('XET CUOI NAM'!$H$8:$H$329,Sheet3!$D$3,'XET CUOI NAM'!$F$8:$F$329,Sheet3!$B$10)</f>
        <v>2</v>
      </c>
      <c r="D52" s="658">
        <f t="shared" si="16"/>
        <v>0</v>
      </c>
      <c r="E52" s="135">
        <f t="shared" si="17"/>
        <v>0</v>
      </c>
      <c r="F52" s="136"/>
      <c r="G52" s="663">
        <f>COUNTIFS('XET CUOI NAM'!$F$8:$F$329,Sheet3!$B$10,'XET CUOI NAM'!$H$8:$H$329,Sheet3!$D$3,'XET CUOI NAM'!$G$8:$G$329,Sheet3!$C$4,'XET CUOI NAM'!$AI$8:$AI$329,"Xuất sắc")</f>
        <v>1</v>
      </c>
      <c r="H52" s="676">
        <f>G52/C52</f>
        <v>0.5</v>
      </c>
      <c r="I52" s="142"/>
      <c r="J52" s="154"/>
      <c r="K52" s="154"/>
      <c r="L52" s="154"/>
      <c r="M52" s="663">
        <f>COUNTIFS('XET CUOI NAM'!$F$8:$F$329,Sheet3!$B$10,'XET CUOI NAM'!$H$8:$H$329,Sheet3!$D$3,'XET CUOI NAM'!$G$8:$G$329,Sheet3!$C$4,'XET CUOI NAM'!$AM$8:$AM$329,"Xuất sắc")</f>
        <v>1</v>
      </c>
      <c r="N52" s="149"/>
      <c r="O52" s="712"/>
      <c r="P52" s="142"/>
    </row>
    <row r="53" spans="1:34" ht="27" customHeight="1" x14ac:dyDescent="0.25">
      <c r="A53" s="139">
        <v>11</v>
      </c>
      <c r="B53" s="143" t="s">
        <v>784</v>
      </c>
      <c r="C53" s="141">
        <f>COUNTIFS('XET CUOI NAM'!$F$8:$F$329,Sheet3!$B$11)</f>
        <v>3</v>
      </c>
      <c r="D53" s="658">
        <f t="shared" si="16"/>
        <v>0.33333333333333331</v>
      </c>
      <c r="E53" s="135">
        <f>ROUND($C53*$D$5,0)</f>
        <v>1</v>
      </c>
      <c r="F53" s="141"/>
      <c r="G53" s="673">
        <f>G54+G57</f>
        <v>1</v>
      </c>
      <c r="H53" s="144"/>
      <c r="I53" s="145"/>
      <c r="J53" s="145"/>
      <c r="K53" s="145"/>
      <c r="L53" s="145"/>
      <c r="M53" s="673">
        <f>M54+M57</f>
        <v>0</v>
      </c>
      <c r="N53" s="144"/>
      <c r="O53" s="144"/>
      <c r="P53" s="145"/>
    </row>
    <row r="54" spans="1:34" s="160" customFormat="1" ht="24.75" customHeight="1" x14ac:dyDescent="0.25">
      <c r="A54" s="139" t="s">
        <v>768</v>
      </c>
      <c r="B54" s="159" t="s">
        <v>761</v>
      </c>
      <c r="C54" s="141">
        <f>COUNTIFS('XET CUOI NAM'!$H$8:$H$329,Sheet3!$D$2,'XET CUOI NAM'!$F$8:$F$329,Sheet3!$B$11)</f>
        <v>2</v>
      </c>
      <c r="D54" s="658">
        <f t="shared" si="16"/>
        <v>0</v>
      </c>
      <c r="E54" s="135">
        <f>ROUND($C54*$D$5,0)</f>
        <v>0</v>
      </c>
      <c r="F54" s="146"/>
      <c r="G54" s="674">
        <f>G55+G56</f>
        <v>1</v>
      </c>
      <c r="H54" s="149"/>
      <c r="I54" s="154"/>
      <c r="J54" s="154"/>
      <c r="K54" s="154"/>
      <c r="L54" s="154"/>
      <c r="M54" s="674">
        <f>M55+M56</f>
        <v>0</v>
      </c>
      <c r="N54" s="149"/>
      <c r="O54" s="149"/>
      <c r="P54" s="154"/>
    </row>
    <row r="55" spans="1:34" ht="24.75" customHeight="1" x14ac:dyDescent="0.25">
      <c r="A55" s="156"/>
      <c r="B55" s="157" t="s">
        <v>762</v>
      </c>
      <c r="C55" s="141">
        <f>COUNTIFS('XET CUOI NAM'!$H$8:$H$329,Sheet3!$D$2,'XET CUOI NAM'!$F$8:$F$329,Sheet3!$B$11,'XET CUOI NAM'!$G$8:$G$329,Sheet3!$C$3)</f>
        <v>1</v>
      </c>
      <c r="D55" s="146"/>
      <c r="E55" s="146"/>
      <c r="F55" s="146"/>
      <c r="G55" s="661">
        <f>COUNTIFS('XET CUOI NAM'!$F$8:$F$329,Sheet3!$B$11,'XET CUOI NAM'!$H$8:$H$329,Sheet3!$D$2,'XET CUOI NAM'!$G$8:$G$329,Sheet3!$C$3,'XET CUOI NAM'!$AI$8:$AI$329,"Xuất sắc")</f>
        <v>1</v>
      </c>
      <c r="H55" s="149"/>
      <c r="I55" s="142"/>
      <c r="J55" s="154"/>
      <c r="K55" s="154"/>
      <c r="L55" s="154"/>
      <c r="M55" s="661">
        <f>COUNTIFS('XET CUOI NAM'!$F$8:$F$329,Sheet3!$B$11,'XET CUOI NAM'!$H$8:$H$329,Sheet3!$D$2,'XET CUOI NAM'!$G$8:$G$329,Sheet3!$C$3,'XET CUOI NAM'!$AM$8:$AM$329,"Xuất sắc")</f>
        <v>0</v>
      </c>
      <c r="N55" s="149"/>
      <c r="O55" s="155"/>
      <c r="P55" s="142"/>
    </row>
    <row r="56" spans="1:34" ht="24.75" customHeight="1" x14ac:dyDescent="0.25">
      <c r="A56" s="156"/>
      <c r="B56" s="157" t="s">
        <v>769</v>
      </c>
      <c r="C56" s="141">
        <f>COUNTIFS('XET CUOI NAM'!$H$8:$H$329,Sheet3!$D$2,'XET CUOI NAM'!$F$8:$F$329,Sheet3!$B$11,'XET CUOI NAM'!$G$8:$G$329,Sheet3!$C$4)</f>
        <v>1</v>
      </c>
      <c r="D56" s="658">
        <f t="shared" ref="D56:D59" si="18">E56/C56</f>
        <v>0</v>
      </c>
      <c r="E56" s="135">
        <f t="shared" ref="E56:E57" si="19">ROUND($C56*$D$5,0)</f>
        <v>0</v>
      </c>
      <c r="F56" s="136"/>
      <c r="G56" s="662">
        <f>COUNTIFS('XET CUOI NAM'!$F$8:$F$329,Sheet3!$B$11,'XET CUOI NAM'!$H$8:$H$329,Sheet3!$D$2,'XET CUOI NAM'!$G$8:$G$329,Sheet3!$C$4,'XET CUOI NAM'!$AI$8:$AI$329,"Xuất sắc")</f>
        <v>0</v>
      </c>
      <c r="H56" s="677"/>
      <c r="I56" s="142"/>
      <c r="J56" s="154"/>
      <c r="K56" s="154"/>
      <c r="L56" s="158"/>
      <c r="M56" s="662">
        <f>COUNTIFS('XET CUOI NAM'!$F$8:$F$329,Sheet3!$B$11,'XET CUOI NAM'!$H$8:$H$329,Sheet3!$D$2,'XET CUOI NAM'!$G$8:$G$329,Sheet3!$C$4,'XET CUOI NAM'!$AM$8:$AM$329,"Xuất sắc")</f>
        <v>0</v>
      </c>
      <c r="N56" s="149"/>
      <c r="O56" s="155"/>
      <c r="P56" s="142"/>
    </row>
    <row r="57" spans="1:34" s="160" customFormat="1" ht="24.75" customHeight="1" x14ac:dyDescent="0.25">
      <c r="A57" s="139" t="s">
        <v>770</v>
      </c>
      <c r="B57" s="159" t="s">
        <v>764</v>
      </c>
      <c r="C57" s="141">
        <f>COUNTIFS('XET CUOI NAM'!$H$8:$H$329,Sheet3!$D$3,'XET CUOI NAM'!$F$8:$F$329,Sheet3!$B$11)</f>
        <v>1</v>
      </c>
      <c r="D57" s="658">
        <f t="shared" si="18"/>
        <v>0</v>
      </c>
      <c r="E57" s="135">
        <f t="shared" si="19"/>
        <v>0</v>
      </c>
      <c r="F57" s="136"/>
      <c r="G57" s="663">
        <f>COUNTIFS('XET CUOI NAM'!$F$8:$F$329,Sheet3!$B$11,'XET CUOI NAM'!$H$8:$H$329,Sheet3!$D$3,'XET CUOI NAM'!$G$8:$G$329,Sheet3!$C$4,'XET CUOI NAM'!$AI$8:$AI$329,"Xuất sắc")</f>
        <v>0</v>
      </c>
      <c r="H57" s="677"/>
      <c r="I57" s="142"/>
      <c r="J57" s="154"/>
      <c r="K57" s="154"/>
      <c r="L57" s="154"/>
      <c r="M57" s="663">
        <f>COUNTIFS('XET CUOI NAM'!$F$8:$F$329,Sheet3!$B$11,'XET CUOI NAM'!$H$8:$H$329,Sheet3!$D$3,'XET CUOI NAM'!$G$8:$G$329,Sheet3!$C$4,'XET CUOI NAM'!$AM$8:$AM$329,"Xuất sắc")</f>
        <v>0</v>
      </c>
      <c r="N57" s="149"/>
      <c r="O57" s="155"/>
      <c r="P57" s="142"/>
    </row>
    <row r="58" spans="1:34" ht="24" customHeight="1" x14ac:dyDescent="0.25">
      <c r="A58" s="139">
        <v>12</v>
      </c>
      <c r="B58" s="143" t="s">
        <v>785</v>
      </c>
      <c r="C58" s="141">
        <f>COUNTIFS('XET CUOI NAM'!$F$8:$F$329,Sheet3!$B$12)</f>
        <v>7</v>
      </c>
      <c r="D58" s="658">
        <f t="shared" si="18"/>
        <v>0.14285714285714285</v>
      </c>
      <c r="E58" s="135">
        <f>ROUND($C58*$D$5,0)</f>
        <v>1</v>
      </c>
      <c r="F58" s="141"/>
      <c r="G58" s="673">
        <f>G59+G62</f>
        <v>2</v>
      </c>
      <c r="H58" s="144"/>
      <c r="I58" s="145"/>
      <c r="J58" s="145"/>
      <c r="K58" s="145"/>
      <c r="L58" s="145"/>
      <c r="M58" s="673">
        <f>M59+M62</f>
        <v>1</v>
      </c>
      <c r="N58" s="144"/>
      <c r="O58" s="144"/>
      <c r="P58" s="145"/>
    </row>
    <row r="59" spans="1:34" ht="24.75" customHeight="1" x14ac:dyDescent="0.25">
      <c r="A59" s="156" t="s">
        <v>768</v>
      </c>
      <c r="B59" s="157" t="s">
        <v>761</v>
      </c>
      <c r="C59" s="141">
        <f>COUNTIFS('XET CUOI NAM'!$H$8:$H$329,Sheet3!$D$2,'XET CUOI NAM'!$F$8:$F$329,Sheet3!$B$12)</f>
        <v>4</v>
      </c>
      <c r="D59" s="658">
        <f t="shared" si="18"/>
        <v>0.25</v>
      </c>
      <c r="E59" s="135">
        <f>ROUND($C59*$D$5,0)</f>
        <v>1</v>
      </c>
      <c r="F59" s="146"/>
      <c r="G59" s="674">
        <f>G60+G61</f>
        <v>2</v>
      </c>
      <c r="H59" s="149"/>
      <c r="I59" s="154"/>
      <c r="J59" s="154"/>
      <c r="K59" s="154"/>
      <c r="L59" s="154"/>
      <c r="M59" s="674">
        <f>M60+M61</f>
        <v>1</v>
      </c>
      <c r="N59" s="149"/>
      <c r="O59" s="149"/>
      <c r="P59" s="154"/>
    </row>
    <row r="60" spans="1:34" ht="24.75" customHeight="1" x14ac:dyDescent="0.25">
      <c r="A60" s="156"/>
      <c r="B60" s="157" t="s">
        <v>762</v>
      </c>
      <c r="C60" s="141">
        <f>COUNTIFS('XET CUOI NAM'!$H$8:$H$329,Sheet3!$D$2,'XET CUOI NAM'!$F$8:$F$329,Sheet3!$B$12,'XET CUOI NAM'!$G$8:$G$329,Sheet3!$C$3)</f>
        <v>1</v>
      </c>
      <c r="D60" s="146"/>
      <c r="E60" s="146"/>
      <c r="F60" s="146"/>
      <c r="G60" s="661">
        <f>COUNTIFS('XET CUOI NAM'!$F$8:$F$329,Sheet3!$B$12,'XET CUOI NAM'!$H$8:$H$329,Sheet3!$D$2,'XET CUOI NAM'!$G$8:$G$329,Sheet3!$C$3,'XET CUOI NAM'!$AI$8:$AI$329,"Xuất sắc")</f>
        <v>1</v>
      </c>
      <c r="H60" s="149"/>
      <c r="I60" s="142"/>
      <c r="J60" s="154"/>
      <c r="K60" s="154"/>
      <c r="L60" s="154"/>
      <c r="M60" s="661">
        <f>COUNTIFS('XET CUOI NAM'!$F$8:$F$329,Sheet3!$B$12,'XET CUOI NAM'!$H$8:$H$329,Sheet3!$D$2,'XET CUOI NAM'!$G$8:$G$329,Sheet3!$C$3,'XET CUOI NAM'!$AM$8:$AM$329,"Xuất sắc")</f>
        <v>0</v>
      </c>
      <c r="N60" s="149"/>
      <c r="O60" s="155"/>
      <c r="P60" s="142"/>
    </row>
    <row r="61" spans="1:34" ht="36" customHeight="1" x14ac:dyDescent="0.25">
      <c r="A61" s="156"/>
      <c r="B61" s="157" t="s">
        <v>769</v>
      </c>
      <c r="C61" s="141">
        <f>COUNTIFS('XET CUOI NAM'!$H$8:$H$329,Sheet3!$D$2,'XET CUOI NAM'!$F$8:$F$329,Sheet3!$B$12,'XET CUOI NAM'!$G$8:$G$329,Sheet3!$C$4)</f>
        <v>3</v>
      </c>
      <c r="D61" s="671">
        <f t="shared" ref="D61:D64" si="20">E61/C61</f>
        <v>0.33333333333333331</v>
      </c>
      <c r="E61" s="135">
        <f t="shared" ref="E61:E62" si="21">ROUND($C61*$D$5,0)</f>
        <v>1</v>
      </c>
      <c r="F61" s="136"/>
      <c r="G61" s="662">
        <f>COUNTIFS('XET CUOI NAM'!$F$8:$F$329,Sheet3!$B$12,'XET CUOI NAM'!$H$8:$H$329,Sheet3!$D$2,'XET CUOI NAM'!$G$8:$G$329,Sheet3!$C$4,'XET CUOI NAM'!$AI$8:$AI$329,"Xuất sắc")</f>
        <v>1</v>
      </c>
      <c r="H61" s="672">
        <f>G61/C61</f>
        <v>0.33333333333333331</v>
      </c>
      <c r="I61" s="142"/>
      <c r="J61" s="154"/>
      <c r="K61" s="154"/>
      <c r="L61" s="158"/>
      <c r="M61" s="662">
        <f>COUNTIFS('XET CUOI NAM'!$F$8:$F$329,Sheet3!$B$12,'XET CUOI NAM'!$H$8:$H$329,Sheet3!$D$2,'XET CUOI NAM'!$G$8:$G$329,Sheet3!$C$4,'XET CUOI NAM'!$AM$8:$AM$329,"Xuất sắc")</f>
        <v>1</v>
      </c>
      <c r="N61" s="149"/>
      <c r="O61" s="153" t="s">
        <v>1039</v>
      </c>
      <c r="P61" s="142"/>
    </row>
    <row r="62" spans="1:34" ht="24.75" customHeight="1" x14ac:dyDescent="0.25">
      <c r="A62" s="156" t="s">
        <v>770</v>
      </c>
      <c r="B62" s="157" t="s">
        <v>764</v>
      </c>
      <c r="C62" s="141">
        <f>COUNTIFS('XET CUOI NAM'!$H$8:$H$329,Sheet3!$D$3,'XET CUOI NAM'!$F$8:$F$329,Sheet3!$B$12)</f>
        <v>3</v>
      </c>
      <c r="D62" s="671">
        <f t="shared" si="20"/>
        <v>0.33333333333333331</v>
      </c>
      <c r="E62" s="135">
        <f t="shared" si="21"/>
        <v>1</v>
      </c>
      <c r="F62" s="136"/>
      <c r="G62" s="663">
        <f>COUNTIFS('XET CUOI NAM'!$F$8:$F$329,Sheet3!$B$12,'XET CUOI NAM'!$H$8:$H$329,Sheet3!$D$3,'XET CUOI NAM'!$G$8:$G$329,Sheet3!$C$4,'XET CUOI NAM'!$AI$8:$AI$329,"Xuất sắc")</f>
        <v>0</v>
      </c>
      <c r="H62" s="677"/>
      <c r="I62" s="142"/>
      <c r="J62" s="154"/>
      <c r="K62" s="154"/>
      <c r="L62" s="154"/>
      <c r="M62" s="663">
        <f>COUNTIFS('XET CUOI NAM'!$F$8:$F$329,Sheet3!$B$12,'XET CUOI NAM'!$H$8:$H$329,Sheet3!$D$3,'XET CUOI NAM'!$G$8:$G$329,Sheet3!$C$4,'XET CUOI NAM'!$AM$8:$AM$329,"Xuất sắc")</f>
        <v>0</v>
      </c>
      <c r="N62" s="149"/>
      <c r="O62" s="155"/>
      <c r="P62" s="142"/>
    </row>
    <row r="63" spans="1:34" s="160" customFormat="1" ht="45.75" customHeight="1" x14ac:dyDescent="0.25">
      <c r="A63" s="139">
        <v>13</v>
      </c>
      <c r="B63" s="143" t="s">
        <v>786</v>
      </c>
      <c r="C63" s="141">
        <f>COUNTIFS('XET CUOI NAM'!$F$8:$F$329,Sheet3!$B$13)</f>
        <v>11</v>
      </c>
      <c r="D63" s="658">
        <f t="shared" si="20"/>
        <v>0.18181818181818182</v>
      </c>
      <c r="E63" s="135">
        <f>ROUND($C63*$D$5,0)</f>
        <v>2</v>
      </c>
      <c r="F63" s="141"/>
      <c r="G63" s="673">
        <f>G64+G67</f>
        <v>4</v>
      </c>
      <c r="H63" s="144"/>
      <c r="I63" s="145"/>
      <c r="J63" s="145"/>
      <c r="K63" s="145"/>
      <c r="L63" s="145"/>
      <c r="M63" s="673">
        <f>M64+M67</f>
        <v>3</v>
      </c>
      <c r="N63" s="144"/>
      <c r="O63" s="144"/>
      <c r="P63" s="145"/>
      <c r="AH63" s="162"/>
    </row>
    <row r="64" spans="1:34" ht="24.75" customHeight="1" x14ac:dyDescent="0.25">
      <c r="A64" s="156" t="s">
        <v>768</v>
      </c>
      <c r="B64" s="157" t="s">
        <v>761</v>
      </c>
      <c r="C64" s="141">
        <f>COUNTIFS('XET CUOI NAM'!$H$8:$H$329,Sheet3!$D$2,'XET CUOI NAM'!$F$8:$F$329,Sheet3!$B$13)</f>
        <v>7</v>
      </c>
      <c r="D64" s="658">
        <f t="shared" si="20"/>
        <v>0.14285714285714285</v>
      </c>
      <c r="E64" s="135">
        <f>ROUND($C64*$D$5,0)</f>
        <v>1</v>
      </c>
      <c r="F64" s="146"/>
      <c r="G64" s="674">
        <f>G65+G66</f>
        <v>3</v>
      </c>
      <c r="H64" s="149"/>
      <c r="I64" s="154"/>
      <c r="J64" s="154"/>
      <c r="K64" s="154"/>
      <c r="L64" s="154"/>
      <c r="M64" s="674">
        <f>M65+M66</f>
        <v>2</v>
      </c>
      <c r="N64" s="149"/>
      <c r="O64" s="149"/>
      <c r="P64" s="154"/>
    </row>
    <row r="65" spans="1:34" ht="24.75" customHeight="1" x14ac:dyDescent="0.25">
      <c r="A65" s="156"/>
      <c r="B65" s="157" t="s">
        <v>762</v>
      </c>
      <c r="C65" s="141">
        <f>COUNTIFS('XET CUOI NAM'!$H$8:$H$329,Sheet3!$D$2,'XET CUOI NAM'!$F$8:$F$329,Sheet3!$B$13,'XET CUOI NAM'!$G$8:$G$329,Sheet3!$C$3)</f>
        <v>2</v>
      </c>
      <c r="D65" s="146"/>
      <c r="E65" s="146"/>
      <c r="F65" s="146"/>
      <c r="G65" s="661">
        <f>COUNTIFS('XET CUOI NAM'!$F$8:$F$329,Sheet3!$B$13,'XET CUOI NAM'!$H$8:$H$329,Sheet3!$D$2,'XET CUOI NAM'!$G$8:$G$329,Sheet3!$C$3,'XET CUOI NAM'!$AI$8:$AI$329,"Xuất sắc")</f>
        <v>2</v>
      </c>
      <c r="H65" s="149"/>
      <c r="I65" s="142"/>
      <c r="J65" s="154"/>
      <c r="K65" s="154"/>
      <c r="L65" s="154"/>
      <c r="M65" s="661">
        <f>COUNTIFS('XET CUOI NAM'!$F$8:$F$329,Sheet3!$B$13,'XET CUOI NAM'!$H$8:$H$329,Sheet3!$D$2,'XET CUOI NAM'!$G$8:$G$329,Sheet3!$C$3,'XET CUOI NAM'!$AM$8:$AM$329,"Xuất sắc")</f>
        <v>1</v>
      </c>
      <c r="N65" s="149"/>
      <c r="O65" s="155"/>
      <c r="P65" s="142"/>
      <c r="AH65" s="163"/>
    </row>
    <row r="66" spans="1:34" ht="24.75" customHeight="1" x14ac:dyDescent="0.25">
      <c r="A66" s="156"/>
      <c r="B66" s="157" t="s">
        <v>769</v>
      </c>
      <c r="C66" s="141">
        <f>COUNTIFS('XET CUOI NAM'!$H$8:$H$329,Sheet3!$D$2,'XET CUOI NAM'!$F$8:$F$329,Sheet3!$B$13,'XET CUOI NAM'!$G$8:$G$329,Sheet3!$C$4)</f>
        <v>5</v>
      </c>
      <c r="D66" s="658">
        <f t="shared" ref="D66:D69" si="22">E66/C66</f>
        <v>0.2</v>
      </c>
      <c r="E66" s="135">
        <f t="shared" ref="E66:E67" si="23">ROUND($C66*$D$5,0)</f>
        <v>1</v>
      </c>
      <c r="F66" s="146"/>
      <c r="G66" s="662">
        <f>COUNTIFS('XET CUOI NAM'!$F$8:$F$329,Sheet3!$B$13,'XET CUOI NAM'!$H$8:$H$329,Sheet3!$D$2,'XET CUOI NAM'!$G$8:$G$329,Sheet3!$C$4,'XET CUOI NAM'!$AI$8:$AI$329,"Xuất sắc")</f>
        <v>1</v>
      </c>
      <c r="H66" s="672">
        <f>G66/C66</f>
        <v>0.2</v>
      </c>
      <c r="I66" s="142"/>
      <c r="J66" s="154"/>
      <c r="K66" s="154"/>
      <c r="L66" s="158"/>
      <c r="M66" s="662">
        <f>COUNTIFS('XET CUOI NAM'!$F$8:$F$329,Sheet3!$B$13,'XET CUOI NAM'!$H$8:$H$329,Sheet3!$D$2,'XET CUOI NAM'!$G$8:$G$329,Sheet3!$C$4,'XET CUOI NAM'!$AM$8:$AM$329,"Xuất sắc")</f>
        <v>1</v>
      </c>
      <c r="N66" s="149"/>
      <c r="O66" s="155"/>
      <c r="P66" s="142"/>
    </row>
    <row r="67" spans="1:34" ht="24.75" customHeight="1" x14ac:dyDescent="0.25">
      <c r="A67" s="156" t="s">
        <v>770</v>
      </c>
      <c r="B67" s="157" t="s">
        <v>764</v>
      </c>
      <c r="C67" s="141">
        <f>COUNTIFS('XET CUOI NAM'!$H$8:$H$329,Sheet3!$D$3,'XET CUOI NAM'!$F$8:$F$329,Sheet3!$B$13)</f>
        <v>4</v>
      </c>
      <c r="D67" s="671">
        <f t="shared" si="22"/>
        <v>0.25</v>
      </c>
      <c r="E67" s="135">
        <f t="shared" si="23"/>
        <v>1</v>
      </c>
      <c r="F67" s="146"/>
      <c r="G67" s="663">
        <f>COUNTIFS('XET CUOI NAM'!$F$8:$F$329,Sheet3!$B$13,'XET CUOI NAM'!$H$8:$H$329,Sheet3!$D$3,'XET CUOI NAM'!$G$8:$G$329,Sheet3!$C$4,'XET CUOI NAM'!$AI$8:$AI$329,"Xuất sắc")</f>
        <v>1</v>
      </c>
      <c r="H67" s="676">
        <f>G67/C67</f>
        <v>0.25</v>
      </c>
      <c r="I67" s="142"/>
      <c r="J67" s="154"/>
      <c r="K67" s="154"/>
      <c r="L67" s="154"/>
      <c r="M67" s="663">
        <f>COUNTIFS('XET CUOI NAM'!$F$8:$F$329,Sheet3!$B$13,'XET CUOI NAM'!$H$8:$H$329,Sheet3!$D$3,'XET CUOI NAM'!$G$8:$G$329,Sheet3!$C$4,'XET CUOI NAM'!$AM$8:$AM$329,"Xuất sắc")</f>
        <v>1</v>
      </c>
      <c r="N67" s="149"/>
      <c r="O67" s="155"/>
      <c r="P67" s="142"/>
    </row>
    <row r="68" spans="1:34" ht="30.75" customHeight="1" x14ac:dyDescent="0.25">
      <c r="A68" s="139">
        <v>15</v>
      </c>
      <c r="B68" s="143" t="s">
        <v>787</v>
      </c>
      <c r="C68" s="141">
        <f>COUNTIFS('XET CUOI NAM'!$F$8:$F$329,Sheet3!$B$14)</f>
        <v>21</v>
      </c>
      <c r="D68" s="658">
        <f t="shared" si="22"/>
        <v>0.19047619047619047</v>
      </c>
      <c r="E68" s="135">
        <f>ROUND($C68*$D$5,0)</f>
        <v>4</v>
      </c>
      <c r="F68" s="141"/>
      <c r="G68" s="673">
        <f>G69+G72</f>
        <v>30</v>
      </c>
      <c r="H68" s="144"/>
      <c r="I68" s="145"/>
      <c r="J68" s="145"/>
      <c r="K68" s="145"/>
      <c r="L68" s="145"/>
      <c r="M68" s="673">
        <f>M69+M72</f>
        <v>20</v>
      </c>
      <c r="N68" s="144"/>
      <c r="O68" s="144"/>
      <c r="P68" s="145"/>
    </row>
    <row r="69" spans="1:34" s="160" customFormat="1" ht="24.75" customHeight="1" x14ac:dyDescent="0.25">
      <c r="A69" s="139" t="s">
        <v>768</v>
      </c>
      <c r="B69" s="159" t="s">
        <v>761</v>
      </c>
      <c r="C69" s="141">
        <f>COUNTIFS('XET CUOI NAM'!$H$8:$H$329,Sheet3!$D$2,'XET CUOI NAM'!$F$8:$F$329,Sheet3!$B$14)</f>
        <v>21</v>
      </c>
      <c r="D69" s="658">
        <f t="shared" si="22"/>
        <v>0.19047619047619047</v>
      </c>
      <c r="E69" s="135">
        <f>ROUND($C69*$D$5,0)</f>
        <v>4</v>
      </c>
      <c r="F69" s="146"/>
      <c r="G69" s="674">
        <f>G70+G71</f>
        <v>6</v>
      </c>
      <c r="H69" s="149"/>
      <c r="I69" s="154"/>
      <c r="J69" s="154"/>
      <c r="K69" s="154"/>
      <c r="L69" s="154"/>
      <c r="M69" s="674">
        <f>M70+M71</f>
        <v>4</v>
      </c>
      <c r="N69" s="149"/>
      <c r="O69" s="149"/>
      <c r="P69" s="154"/>
    </row>
    <row r="70" spans="1:34" ht="24.75" customHeight="1" x14ac:dyDescent="0.25">
      <c r="A70" s="156"/>
      <c r="B70" s="157" t="s">
        <v>762</v>
      </c>
      <c r="C70" s="141">
        <f>COUNTIFS('XET CUOI NAM'!$H$8:$H$329,Sheet3!$D$2,'XET CUOI NAM'!$F$8:$F$329,Sheet3!$B$14,'XET CUOI NAM'!$G$8:$G$329,Sheet3!$C$3)</f>
        <v>2</v>
      </c>
      <c r="D70" s="146"/>
      <c r="E70" s="146"/>
      <c r="F70" s="146"/>
      <c r="G70" s="661">
        <f>COUNTIFS('XET CUOI NAM'!$F$8:$F$329,Sheet3!$B$14,'XET CUOI NAM'!$H$8:$H$329,Sheet3!$D$2,'XET CUOI NAM'!$G$8:$G$329,Sheet3!$C$3,'XET CUOI NAM'!$AI$8:$AI$329,"Xuất sắc")</f>
        <v>2</v>
      </c>
      <c r="H70" s="149"/>
      <c r="I70" s="142"/>
      <c r="J70" s="154"/>
      <c r="K70" s="154"/>
      <c r="L70" s="154"/>
      <c r="M70" s="661">
        <f>COUNTIFS('XET CUOI NAM'!$F$8:$F$329,Sheet3!$B$14,'XET CUOI NAM'!$H$8:$H$329,Sheet3!$D$2,'XET CUOI NAM'!$G$8:$G$329,Sheet3!$C$3,'XET CUOI NAM'!$AM$8:$AM$329,"Xuất sắc")</f>
        <v>0</v>
      </c>
      <c r="N70" s="149"/>
      <c r="O70" s="155"/>
      <c r="P70" s="142"/>
    </row>
    <row r="71" spans="1:34" ht="24.75" customHeight="1" x14ac:dyDescent="0.25">
      <c r="A71" s="156"/>
      <c r="B71" s="157" t="s">
        <v>769</v>
      </c>
      <c r="C71" s="141">
        <f>COUNTIFS('XET CUOI NAM'!$H$8:$H$329,Sheet3!$D$2,'XET CUOI NAM'!$F$8:$F$329,Sheet3!$B$14,'XET CUOI NAM'!$G$8:$G$329,Sheet3!$C$4)</f>
        <v>19</v>
      </c>
      <c r="D71" s="671">
        <f t="shared" ref="D71:D73" si="24">E71/C71</f>
        <v>0.21052631578947367</v>
      </c>
      <c r="E71" s="135">
        <f t="shared" ref="E71" si="25">ROUND($C71*$D$5,0)</f>
        <v>4</v>
      </c>
      <c r="F71" s="136"/>
      <c r="G71" s="662">
        <f>COUNTIFS('XET CUOI NAM'!$F$8:$F$329,Sheet3!$B$14,'XET CUOI NAM'!$H$8:$H$329,Sheet3!$D$2,'XET CUOI NAM'!$G$8:$G$329,Sheet3!$C$4,'XET CUOI NAM'!$AI$8:$AI$329,"Xuất sắc")</f>
        <v>4</v>
      </c>
      <c r="H71" s="672">
        <f>G71/C71</f>
        <v>0.21052631578947367</v>
      </c>
      <c r="I71" s="142"/>
      <c r="J71" s="154"/>
      <c r="K71" s="154"/>
      <c r="L71" s="158"/>
      <c r="M71" s="662">
        <f>COUNTIFS('XET CUOI NAM'!$F$8:$F$329,Sheet3!$B$14,'XET CUOI NAM'!$H$8:$H$329,Sheet3!$D$2,'XET CUOI NAM'!$G$8:$G$329,Sheet3!$C$4,'XET CUOI NAM'!$AM$8:$AM$329,"Xuất sắc")</f>
        <v>4</v>
      </c>
      <c r="N71" s="149"/>
      <c r="O71" s="153" t="s">
        <v>1040</v>
      </c>
      <c r="P71" s="142"/>
    </row>
    <row r="72" spans="1:34" ht="30.75" customHeight="1" x14ac:dyDescent="0.25">
      <c r="A72" s="139">
        <v>16</v>
      </c>
      <c r="B72" s="143" t="s">
        <v>683</v>
      </c>
      <c r="C72" s="141">
        <f>COUNTIFS('XET CUOI NAM'!$F$8:$F$329,Sheet3!$B$15)</f>
        <v>16</v>
      </c>
      <c r="D72" s="658">
        <f t="shared" si="24"/>
        <v>0.1875</v>
      </c>
      <c r="E72" s="135">
        <f>ROUND($C72*$D$5,0)</f>
        <v>3</v>
      </c>
      <c r="F72" s="141"/>
      <c r="G72" s="673">
        <f>G73+G76</f>
        <v>24</v>
      </c>
      <c r="H72" s="144"/>
      <c r="I72" s="145"/>
      <c r="J72" s="145"/>
      <c r="K72" s="145"/>
      <c r="L72" s="145"/>
      <c r="M72" s="673">
        <f>M73+M76</f>
        <v>16</v>
      </c>
      <c r="N72" s="144"/>
      <c r="O72" s="144"/>
      <c r="P72" s="145"/>
    </row>
    <row r="73" spans="1:34" s="160" customFormat="1" ht="24.75" customHeight="1" x14ac:dyDescent="0.25">
      <c r="A73" s="139" t="s">
        <v>768</v>
      </c>
      <c r="B73" s="159" t="s">
        <v>761</v>
      </c>
      <c r="C73" s="141">
        <f>COUNTIFS('XET CUOI NAM'!$H$8:$H$329,Sheet3!$D$2,'XET CUOI NAM'!$F$8:$F$329,Sheet3!$B$15)</f>
        <v>16</v>
      </c>
      <c r="D73" s="658">
        <f t="shared" si="24"/>
        <v>0.1875</v>
      </c>
      <c r="E73" s="135">
        <f>ROUND($C73*$D$5,0)</f>
        <v>3</v>
      </c>
      <c r="F73" s="146"/>
      <c r="G73" s="674">
        <f>G74+G75</f>
        <v>1</v>
      </c>
      <c r="H73" s="149"/>
      <c r="I73" s="154"/>
      <c r="J73" s="154"/>
      <c r="K73" s="154"/>
      <c r="L73" s="154"/>
      <c r="M73" s="674">
        <f>M74+M75</f>
        <v>0</v>
      </c>
      <c r="N73" s="149"/>
      <c r="O73" s="149"/>
      <c r="P73" s="154"/>
    </row>
    <row r="74" spans="1:34" ht="24.75" customHeight="1" x14ac:dyDescent="0.25">
      <c r="A74" s="156"/>
      <c r="B74" s="157" t="s">
        <v>762</v>
      </c>
      <c r="C74" s="141">
        <f>COUNTIFS('XET CUOI NAM'!$H$8:$H$329,Sheet3!$D$2,'XET CUOI NAM'!$F$8:$F$329,Sheet3!$B$15,'XET CUOI NAM'!$G$8:$G$329,Sheet3!$C$3)</f>
        <v>1</v>
      </c>
      <c r="D74" s="146"/>
      <c r="E74" s="146"/>
      <c r="F74" s="146"/>
      <c r="G74" s="660">
        <f>COUNTIFS('XET CUOI NAM'!$F$8:$F$329,Sheet3!$B$15,'XET CUOI NAM'!$H$8:$H$329,Sheet3!$D$2,'XET CUOI NAM'!$G$8:$G$329,Sheet3!$C$3,'XET CUOI NAM'!$AI$8:$AI$329,"Xuất sắc")</f>
        <v>1</v>
      </c>
      <c r="H74" s="149"/>
      <c r="I74" s="142"/>
      <c r="J74" s="154"/>
      <c r="K74" s="154"/>
      <c r="L74" s="154"/>
      <c r="M74" s="660">
        <f>COUNTIFS('XET CUOI NAM'!$F$8:$F$329,Sheet3!$B$15,'XET CUOI NAM'!$H$8:$H$329,Sheet3!$D$2,'XET CUOI NAM'!$G$8:$G$329,Sheet3!$C$3,'XET CUOI NAM'!$AM$8:$AM$329,"Xuất sắc")</f>
        <v>0</v>
      </c>
      <c r="N74" s="149"/>
      <c r="O74" s="155"/>
      <c r="P74" s="142"/>
    </row>
    <row r="75" spans="1:34" ht="39" customHeight="1" x14ac:dyDescent="0.25">
      <c r="A75" s="156"/>
      <c r="B75" s="157" t="s">
        <v>769</v>
      </c>
      <c r="C75" s="141">
        <f>COUNTIFS('XET CUOI NAM'!$H$8:$H$329,Sheet3!$D$2,'XET CUOI NAM'!$F$8:$F$329,Sheet3!$B$15,'XET CUOI NAM'!$G$8:$G$329,Sheet3!$C$4)</f>
        <v>15</v>
      </c>
      <c r="D75" s="658">
        <f t="shared" ref="D75:D77" si="26">E75/C75</f>
        <v>0.2</v>
      </c>
      <c r="E75" s="135">
        <f t="shared" ref="E75" si="27">ROUND($C75*$D$5,0)</f>
        <v>3</v>
      </c>
      <c r="F75" s="136"/>
      <c r="G75" s="662">
        <f>COUNTIFS('XET CUOI NAM'!$F$8:$F$329,Sheet3!$B$15,'XET CUOI NAM'!$H$8:$H$329,Sheet3!$D$2,'XET CUOI NAM'!$G$8:$G$329,Sheet3!$C$4,'XET CUOI NAM'!$AI$8:$AI$329,"Xuất sắc")</f>
        <v>0</v>
      </c>
      <c r="H75" s="672">
        <f>G75/C75</f>
        <v>0</v>
      </c>
      <c r="I75" s="142"/>
      <c r="J75" s="154"/>
      <c r="K75" s="154"/>
      <c r="L75" s="158"/>
      <c r="M75" s="662">
        <f>COUNTIFS('XET CUOI NAM'!$F$8:$F$329,Sheet3!$B$15,'XET CUOI NAM'!$H$8:$H$329,Sheet3!$D$2,'XET CUOI NAM'!$G$8:$G$329,Sheet3!$C$4,'XET CUOI NAM'!$AM$8:$AM$329,"Xuất sắc")</f>
        <v>0</v>
      </c>
      <c r="N75" s="149"/>
      <c r="O75" s="153" t="s">
        <v>1041</v>
      </c>
      <c r="P75" s="142"/>
    </row>
    <row r="76" spans="1:34" ht="25.5" customHeight="1" x14ac:dyDescent="0.25">
      <c r="A76" s="139">
        <v>17</v>
      </c>
      <c r="B76" s="143" t="s">
        <v>212</v>
      </c>
      <c r="C76" s="141">
        <f>COUNTIFS('XET CUOI NAM'!$F$8:$F$329,Sheet3!$B$16)</f>
        <v>14</v>
      </c>
      <c r="D76" s="658">
        <f t="shared" si="26"/>
        <v>0.21428571428571427</v>
      </c>
      <c r="E76" s="135">
        <f>ROUND($C76*$D$5,0)</f>
        <v>3</v>
      </c>
      <c r="F76" s="141"/>
      <c r="G76" s="673">
        <f>G77+G80</f>
        <v>23</v>
      </c>
      <c r="H76" s="144"/>
      <c r="I76" s="145"/>
      <c r="J76" s="145"/>
      <c r="K76" s="145"/>
      <c r="L76" s="145"/>
      <c r="M76" s="673">
        <f>M77+M80</f>
        <v>16</v>
      </c>
      <c r="N76" s="144"/>
      <c r="O76" s="144"/>
      <c r="P76" s="145"/>
    </row>
    <row r="77" spans="1:34" s="160" customFormat="1" ht="24.75" customHeight="1" x14ac:dyDescent="0.25">
      <c r="A77" s="139" t="s">
        <v>768</v>
      </c>
      <c r="B77" s="159" t="s">
        <v>761</v>
      </c>
      <c r="C77" s="141">
        <f>COUNTIFS('XET CUOI NAM'!$H$8:$H$329,Sheet3!$D$2,'XET CUOI NAM'!$F$8:$F$329,Sheet3!$B$16)</f>
        <v>14</v>
      </c>
      <c r="D77" s="658">
        <f t="shared" si="26"/>
        <v>0.21428571428571427</v>
      </c>
      <c r="E77" s="135">
        <f>ROUND($C77*$D$5,0)</f>
        <v>3</v>
      </c>
      <c r="F77" s="146"/>
      <c r="G77" s="674">
        <f>G78+G79</f>
        <v>3</v>
      </c>
      <c r="H77" s="149"/>
      <c r="I77" s="154"/>
      <c r="J77" s="154"/>
      <c r="K77" s="154"/>
      <c r="L77" s="154"/>
      <c r="M77" s="674">
        <f>M78+M79</f>
        <v>2</v>
      </c>
      <c r="N77" s="149"/>
      <c r="O77" s="149"/>
      <c r="P77" s="154"/>
    </row>
    <row r="78" spans="1:34" ht="24.75" customHeight="1" x14ac:dyDescent="0.25">
      <c r="A78" s="156"/>
      <c r="B78" s="157" t="s">
        <v>762</v>
      </c>
      <c r="C78" s="141">
        <f>COUNTIFS('XET CUOI NAM'!$H$8:$H$329,Sheet3!$D$2,'XET CUOI NAM'!$F$8:$F$329,Sheet3!$B$16,'XET CUOI NAM'!$G$8:$G$329,Sheet3!$C$3)</f>
        <v>2</v>
      </c>
      <c r="D78" s="146"/>
      <c r="E78" s="146"/>
      <c r="F78" s="146"/>
      <c r="G78" s="661">
        <f>COUNTIFS('XET CUOI NAM'!$F$8:$F$329,Sheet3!$B$16,'XET CUOI NAM'!$H$8:$H$329,Sheet3!$D$2,'XET CUOI NAM'!$G$8:$G$329,Sheet3!$C$3,'XET CUOI NAM'!$AI$8:$AI$329,"Xuất sắc")</f>
        <v>1</v>
      </c>
      <c r="H78" s="149"/>
      <c r="I78" s="142"/>
      <c r="J78" s="154"/>
      <c r="K78" s="154"/>
      <c r="L78" s="154"/>
      <c r="M78" s="661">
        <f>COUNTIFS('XET CUOI NAM'!$F$8:$F$329,Sheet3!$B$16,'XET CUOI NAM'!$H$8:$H$329,Sheet3!$D$2,'XET CUOI NAM'!$G$8:$G$329,Sheet3!$C$3,'XET CUOI NAM'!$AM$8:$AM$329,"Xuất sắc")</f>
        <v>0</v>
      </c>
      <c r="N78" s="149"/>
      <c r="O78" s="155"/>
      <c r="P78" s="142"/>
    </row>
    <row r="79" spans="1:34" ht="24.75" customHeight="1" x14ac:dyDescent="0.25">
      <c r="A79" s="156"/>
      <c r="B79" s="157" t="s">
        <v>769</v>
      </c>
      <c r="C79" s="141">
        <f>COUNTIFS('XET CUOI NAM'!$H$8:$H$329,Sheet3!$D$2,'XET CUOI NAM'!$F$8:$F$329,Sheet3!$B$16,'XET CUOI NAM'!$G$8:$G$329,Sheet3!$C$4)</f>
        <v>12</v>
      </c>
      <c r="D79" s="658">
        <f t="shared" ref="D79:D81" si="28">E79/C79</f>
        <v>0.16666666666666666</v>
      </c>
      <c r="E79" s="135">
        <f t="shared" ref="E79" si="29">ROUND($C79*$D$5,0)</f>
        <v>2</v>
      </c>
      <c r="F79" s="136"/>
      <c r="G79" s="662">
        <f>COUNTIFS('XET CUOI NAM'!$F$8:$F$329,Sheet3!$B$16,'XET CUOI NAM'!$H$8:$H$329,Sheet3!$D$2,'XET CUOI NAM'!$G$8:$G$329,Sheet3!$C$4,'XET CUOI NAM'!$AI$8:$AI$329,"Xuất sắc")</f>
        <v>2</v>
      </c>
      <c r="H79" s="672">
        <f>G79/C79</f>
        <v>0.16666666666666666</v>
      </c>
      <c r="I79" s="142"/>
      <c r="J79" s="154"/>
      <c r="K79" s="154"/>
      <c r="L79" s="158"/>
      <c r="M79" s="662">
        <f>COUNTIFS('XET CUOI NAM'!$F$8:$F$329,Sheet3!$B$16,'XET CUOI NAM'!$H$8:$H$329,Sheet3!$D$2,'XET CUOI NAM'!$G$8:$G$329,Sheet3!$C$4,'XET CUOI NAM'!$AM$8:$AM$329,"Xuất sắc")</f>
        <v>2</v>
      </c>
      <c r="N79" s="149"/>
      <c r="O79" s="155"/>
      <c r="P79" s="142"/>
    </row>
    <row r="80" spans="1:34" ht="27" customHeight="1" x14ac:dyDescent="0.25">
      <c r="A80" s="139">
        <v>18</v>
      </c>
      <c r="B80" s="143" t="s">
        <v>290</v>
      </c>
      <c r="C80" s="141">
        <f>COUNTIFS('XET CUOI NAM'!$F$8:$F$329,Sheet3!$B$17)</f>
        <v>19</v>
      </c>
      <c r="D80" s="658">
        <f t="shared" si="28"/>
        <v>0.21052631578947367</v>
      </c>
      <c r="E80" s="135">
        <f>ROUND($C80*$D$5,0)</f>
        <v>4</v>
      </c>
      <c r="F80" s="141"/>
      <c r="G80" s="673">
        <f>G81+G84</f>
        <v>20</v>
      </c>
      <c r="H80" s="144"/>
      <c r="I80" s="145"/>
      <c r="J80" s="145"/>
      <c r="K80" s="145"/>
      <c r="L80" s="145"/>
      <c r="M80" s="673">
        <f>M81+M84</f>
        <v>14</v>
      </c>
      <c r="N80" s="144"/>
      <c r="O80" s="144"/>
      <c r="P80" s="145"/>
    </row>
    <row r="81" spans="1:16" ht="21" customHeight="1" x14ac:dyDescent="0.25">
      <c r="A81" s="156" t="s">
        <v>768</v>
      </c>
      <c r="B81" s="157" t="s">
        <v>761</v>
      </c>
      <c r="C81" s="141">
        <f>COUNTIFS('XET CUOI NAM'!$H$8:$H$329,Sheet3!$D$2,'XET CUOI NAM'!$F$8:$F$329,Sheet3!$B$17)</f>
        <v>19</v>
      </c>
      <c r="D81" s="658">
        <f t="shared" si="28"/>
        <v>0.21052631578947367</v>
      </c>
      <c r="E81" s="135">
        <f>ROUND($C81*$D$5,0)</f>
        <v>4</v>
      </c>
      <c r="F81" s="146"/>
      <c r="G81" s="674">
        <f>G82+G83</f>
        <v>2</v>
      </c>
      <c r="H81" s="149"/>
      <c r="I81" s="154"/>
      <c r="J81" s="154"/>
      <c r="K81" s="154"/>
      <c r="L81" s="154"/>
      <c r="M81" s="674">
        <f>M82+M83</f>
        <v>1</v>
      </c>
      <c r="N81" s="149"/>
      <c r="O81" s="149"/>
      <c r="P81" s="154"/>
    </row>
    <row r="82" spans="1:16" ht="24.75" customHeight="1" x14ac:dyDescent="0.25">
      <c r="A82" s="156"/>
      <c r="B82" s="157" t="s">
        <v>762</v>
      </c>
      <c r="C82" s="141">
        <f>COUNTIFS('XET CUOI NAM'!$H$8:$H$329,Sheet3!$D$2,'XET CUOI NAM'!$F$8:$F$329,Sheet3!$B$17,'XET CUOI NAM'!$G$8:$G$329,Sheet3!$C$3)</f>
        <v>2</v>
      </c>
      <c r="D82" s="146"/>
      <c r="E82" s="146"/>
      <c r="F82" s="146"/>
      <c r="G82" s="661">
        <f>COUNTIFS('XET CUOI NAM'!$F$8:$F$329,Sheet3!$B$17,'XET CUOI NAM'!$H$8:$H$329,Sheet3!$D$2,'XET CUOI NAM'!$G$8:$G$329,Sheet3!$C$3,'XET CUOI NAM'!$AI$8:$AI$329,"Xuất sắc")</f>
        <v>1</v>
      </c>
      <c r="H82" s="149"/>
      <c r="I82" s="142"/>
      <c r="J82" s="154"/>
      <c r="K82" s="154"/>
      <c r="L82" s="154"/>
      <c r="M82" s="661">
        <f>COUNTIFS('XET CUOI NAM'!$F$8:$F$329,Sheet3!$B$17,'XET CUOI NAM'!$H$8:$H$329,Sheet3!$D$2,'XET CUOI NAM'!$G$8:$G$329,Sheet3!$C$3,'XET CUOI NAM'!$AM$8:$AM$329,"Xuất sắc")</f>
        <v>0</v>
      </c>
      <c r="N82" s="149"/>
      <c r="O82" s="155"/>
      <c r="P82" s="142"/>
    </row>
    <row r="83" spans="1:16" ht="38.25" customHeight="1" x14ac:dyDescent="0.25">
      <c r="A83" s="156"/>
      <c r="B83" s="157" t="s">
        <v>769</v>
      </c>
      <c r="C83" s="141">
        <f>COUNTIFS('XET CUOI NAM'!$H$8:$H$329,Sheet3!$D$2,'XET CUOI NAM'!$F$8:$F$329,Sheet3!$B$17,'XET CUOI NAM'!$G$8:$G$329,Sheet3!$C$4)</f>
        <v>17</v>
      </c>
      <c r="D83" s="658">
        <f t="shared" ref="D83:D85" si="30">E83/C83</f>
        <v>0.17647058823529413</v>
      </c>
      <c r="E83" s="135">
        <f t="shared" ref="E83" si="31">ROUND($C83*$D$5,0)</f>
        <v>3</v>
      </c>
      <c r="F83" s="136"/>
      <c r="G83" s="662">
        <f>COUNTIFS('XET CUOI NAM'!$F$8:$F$329,Sheet3!$B$17,'XET CUOI NAM'!$H$8:$H$329,Sheet3!$D$2,'XET CUOI NAM'!$G$8:$G$329,Sheet3!$C$4,'XET CUOI NAM'!$AI$8:$AI$329,"Xuất sắc")</f>
        <v>1</v>
      </c>
      <c r="H83" s="672">
        <f>G83/C83</f>
        <v>5.8823529411764705E-2</v>
      </c>
      <c r="I83" s="142"/>
      <c r="J83" s="154"/>
      <c r="K83" s="154"/>
      <c r="L83" s="158"/>
      <c r="M83" s="662">
        <f>COUNTIFS('XET CUOI NAM'!$F$8:$F$329,Sheet3!$B$17,'XET CUOI NAM'!$H$8:$H$329,Sheet3!$D$2,'XET CUOI NAM'!$G$8:$G$329,Sheet3!$C$4,'XET CUOI NAM'!$AM$8:$AM$329,"Xuất sắc")</f>
        <v>1</v>
      </c>
      <c r="N83" s="149"/>
      <c r="O83" s="153" t="s">
        <v>1042</v>
      </c>
      <c r="P83" s="142"/>
    </row>
    <row r="84" spans="1:16" ht="27" customHeight="1" x14ac:dyDescent="0.25">
      <c r="A84" s="139">
        <v>19</v>
      </c>
      <c r="B84" s="143" t="s">
        <v>265</v>
      </c>
      <c r="C84" s="141">
        <f>COUNTIFS('XET CUOI NAM'!$F$8:$F$329,Sheet3!$B$18)</f>
        <v>28</v>
      </c>
      <c r="D84" s="658">
        <f t="shared" si="30"/>
        <v>0.21428571428571427</v>
      </c>
      <c r="E84" s="135">
        <f>ROUND($C84*$D$5,0)</f>
        <v>6</v>
      </c>
      <c r="F84" s="141"/>
      <c r="G84" s="673">
        <f>G85+G88</f>
        <v>18</v>
      </c>
      <c r="H84" s="144"/>
      <c r="I84" s="145"/>
      <c r="J84" s="145"/>
      <c r="K84" s="145"/>
      <c r="L84" s="145"/>
      <c r="M84" s="673">
        <f>M85+M88</f>
        <v>13</v>
      </c>
      <c r="N84" s="144"/>
      <c r="O84" s="144"/>
      <c r="P84" s="145"/>
    </row>
    <row r="85" spans="1:16" s="160" customFormat="1" ht="24.75" customHeight="1" x14ac:dyDescent="0.25">
      <c r="A85" s="139" t="s">
        <v>768</v>
      </c>
      <c r="B85" s="159" t="s">
        <v>761</v>
      </c>
      <c r="C85" s="141">
        <f>COUNTIFS('XET CUOI NAM'!$H$8:$H$329,Sheet3!$D$2,'XET CUOI NAM'!$F$8:$F$329,Sheet3!$B$18)</f>
        <v>28</v>
      </c>
      <c r="D85" s="658">
        <f t="shared" si="30"/>
        <v>0.21428571428571427</v>
      </c>
      <c r="E85" s="135">
        <f>ROUND($C85*$D$5,0)</f>
        <v>6</v>
      </c>
      <c r="F85" s="146"/>
      <c r="G85" s="674">
        <f>G86+G87</f>
        <v>7</v>
      </c>
      <c r="H85" s="149"/>
      <c r="I85" s="154"/>
      <c r="J85" s="154"/>
      <c r="K85" s="154"/>
      <c r="L85" s="154"/>
      <c r="M85" s="674">
        <f>M86+M87</f>
        <v>5</v>
      </c>
      <c r="N85" s="149"/>
      <c r="O85" s="149"/>
      <c r="P85" s="154"/>
    </row>
    <row r="86" spans="1:16" ht="24.75" customHeight="1" x14ac:dyDescent="0.25">
      <c r="A86" s="156"/>
      <c r="B86" s="157" t="s">
        <v>762</v>
      </c>
      <c r="C86" s="141">
        <f>COUNTIFS('XET CUOI NAM'!$H$8:$H$329,Sheet3!$D$2,'XET CUOI NAM'!$F$8:$F$329,Sheet3!$B$18,'XET CUOI NAM'!$G$8:$G$329,Sheet3!$C$3)</f>
        <v>2</v>
      </c>
      <c r="D86" s="146"/>
      <c r="E86" s="146"/>
      <c r="F86" s="146"/>
      <c r="G86" s="661">
        <f>COUNTIFS('XET CUOI NAM'!$F$8:$F$329,Sheet3!$B$18,'XET CUOI NAM'!$H$8:$H$329,Sheet3!$D$2,'XET CUOI NAM'!$G$8:$G$329,Sheet3!$C$3,'XET CUOI NAM'!$AI$8:$AI$329,"Xuất sắc")</f>
        <v>2</v>
      </c>
      <c r="H86" s="149"/>
      <c r="I86" s="142"/>
      <c r="J86" s="154"/>
      <c r="K86" s="154"/>
      <c r="L86" s="154"/>
      <c r="M86" s="661">
        <f>COUNTIFS('XET CUOI NAM'!$F$8:$F$329,Sheet3!$B$18,'XET CUOI NAM'!$H$8:$H$329,Sheet3!$D$2,'XET CUOI NAM'!$G$8:$G$329,Sheet3!$C$3,'XET CUOI NAM'!$AM$8:$AM$329,"Xuất sắc")</f>
        <v>0</v>
      </c>
      <c r="N86" s="149"/>
      <c r="O86" s="155"/>
      <c r="P86" s="142"/>
    </row>
    <row r="87" spans="1:16" ht="24.75" customHeight="1" x14ac:dyDescent="0.25">
      <c r="A87" s="156"/>
      <c r="B87" s="157" t="s">
        <v>769</v>
      </c>
      <c r="C87" s="141">
        <f>COUNTIFS('XET CUOI NAM'!$H$8:$H$329,Sheet3!$D$2,'XET CUOI NAM'!$F$8:$F$329,Sheet3!$B$18,'XET CUOI NAM'!$G$8:$G$329,Sheet3!$C$4)</f>
        <v>26</v>
      </c>
      <c r="D87" s="658">
        <f t="shared" ref="D87:D89" si="32">E87/C87</f>
        <v>0.19230769230769232</v>
      </c>
      <c r="E87" s="135">
        <f t="shared" ref="E87" si="33">ROUND($C87*$D$5,0)</f>
        <v>5</v>
      </c>
      <c r="F87" s="136"/>
      <c r="G87" s="662">
        <f>COUNTIFS('XET CUOI NAM'!$F$8:$F$329,Sheet3!$B$18,'XET CUOI NAM'!$H$8:$H$329,Sheet3!$D$2,'XET CUOI NAM'!$G$8:$G$329,Sheet3!$C$4,'XET CUOI NAM'!$AI$8:$AI$329,"Xuất sắc")</f>
        <v>5</v>
      </c>
      <c r="H87" s="672">
        <f>G87/C87</f>
        <v>0.19230769230769232</v>
      </c>
      <c r="I87" s="142"/>
      <c r="J87" s="154"/>
      <c r="K87" s="154"/>
      <c r="L87" s="158"/>
      <c r="M87" s="662">
        <f>COUNTIFS('XET CUOI NAM'!$F$8:$F$329,Sheet3!$B$18,'XET CUOI NAM'!$H$8:$H$329,Sheet3!$D$2,'XET CUOI NAM'!$G$8:$G$329,Sheet3!$C$4,'XET CUOI NAM'!$AM$8:$AM$329,"Xuất sắc")</f>
        <v>5</v>
      </c>
      <c r="N87" s="149"/>
      <c r="O87" s="155"/>
      <c r="P87" s="142"/>
    </row>
    <row r="88" spans="1:16" ht="27" customHeight="1" x14ac:dyDescent="0.25">
      <c r="A88" s="139">
        <v>20</v>
      </c>
      <c r="B88" s="143" t="s">
        <v>788</v>
      </c>
      <c r="C88" s="141">
        <f>COUNTIFS('XET CUOI NAM'!$F$8:$F$329,Sheet3!$B$19)</f>
        <v>31</v>
      </c>
      <c r="D88" s="658">
        <f t="shared" si="32"/>
        <v>0.19354838709677419</v>
      </c>
      <c r="E88" s="135">
        <f>ROUND($C88*$D$5,0)</f>
        <v>6</v>
      </c>
      <c r="F88" s="141"/>
      <c r="G88" s="673">
        <f>G89+G92</f>
        <v>11</v>
      </c>
      <c r="H88" s="144"/>
      <c r="I88" s="145"/>
      <c r="J88" s="145"/>
      <c r="K88" s="145"/>
      <c r="L88" s="145"/>
      <c r="M88" s="673">
        <f>M89+M92</f>
        <v>8</v>
      </c>
      <c r="N88" s="144"/>
      <c r="O88" s="144"/>
      <c r="P88" s="145"/>
    </row>
    <row r="89" spans="1:16" s="160" customFormat="1" ht="24.75" customHeight="1" x14ac:dyDescent="0.25">
      <c r="A89" s="139" t="s">
        <v>768</v>
      </c>
      <c r="B89" s="159" t="s">
        <v>761</v>
      </c>
      <c r="C89" s="141">
        <f>COUNTIFS('XET CUOI NAM'!$H$8:$H$329,Sheet3!$D$2,'XET CUOI NAM'!$F$8:$F$329,Sheet3!$B$19)</f>
        <v>31</v>
      </c>
      <c r="D89" s="658">
        <f t="shared" si="32"/>
        <v>0.19354838709677419</v>
      </c>
      <c r="E89" s="135">
        <f>ROUND($C89*$D$5,0)</f>
        <v>6</v>
      </c>
      <c r="F89" s="146"/>
      <c r="G89" s="674">
        <f>G90+G91</f>
        <v>8</v>
      </c>
      <c r="H89" s="149"/>
      <c r="I89" s="154"/>
      <c r="J89" s="154"/>
      <c r="K89" s="154"/>
      <c r="L89" s="154"/>
      <c r="M89" s="674">
        <f>M90+M91</f>
        <v>6</v>
      </c>
      <c r="N89" s="149"/>
      <c r="O89" s="149"/>
      <c r="P89" s="154"/>
    </row>
    <row r="90" spans="1:16" ht="24.75" customHeight="1" x14ac:dyDescent="0.25">
      <c r="A90" s="156"/>
      <c r="B90" s="157" t="s">
        <v>762</v>
      </c>
      <c r="C90" s="141">
        <f>COUNTIFS('XET CUOI NAM'!$H$8:$H$329,Sheet3!$D$2,'XET CUOI NAM'!$F$8:$F$329,Sheet3!$B$19,'XET CUOI NAM'!$G$8:$G$329,Sheet3!$C$3)</f>
        <v>3</v>
      </c>
      <c r="D90" s="146"/>
      <c r="E90" s="146"/>
      <c r="F90" s="146"/>
      <c r="G90" s="661">
        <f>COUNTIFS('XET CUOI NAM'!$F$8:$F$329,Sheet3!$B$19,'XET CUOI NAM'!$H$8:$H$329,Sheet3!$D$2,'XET CUOI NAM'!$G$8:$G$329,Sheet3!$C$3,'XET CUOI NAM'!$AI$8:$AI$329,"Xuất sắc")</f>
        <v>3</v>
      </c>
      <c r="H90" s="149"/>
      <c r="I90" s="142"/>
      <c r="J90" s="154"/>
      <c r="K90" s="154"/>
      <c r="L90" s="154"/>
      <c r="M90" s="661">
        <f>COUNTIFS('XET CUOI NAM'!$F$8:$F$329,Sheet3!$B$19,'XET CUOI NAM'!$H$8:$H$329,Sheet3!$D$2,'XET CUOI NAM'!$G$8:$G$329,Sheet3!$C$3,'XET CUOI NAM'!$AM$8:$AM$329,"Xuất sắc")</f>
        <v>1</v>
      </c>
      <c r="N90" s="149"/>
      <c r="O90" s="155"/>
      <c r="P90" s="142"/>
    </row>
    <row r="91" spans="1:16" ht="24.75" customHeight="1" x14ac:dyDescent="0.25">
      <c r="A91" s="156"/>
      <c r="B91" s="157" t="s">
        <v>769</v>
      </c>
      <c r="C91" s="141">
        <f>COUNTIFS('XET CUOI NAM'!$H$8:$H$329,Sheet3!$D$2,'XET CUOI NAM'!$F$8:$F$329,Sheet3!$B$19,'XET CUOI NAM'!$G$8:$G$329,Sheet3!$C$4)</f>
        <v>28</v>
      </c>
      <c r="D91" s="671">
        <f t="shared" ref="D91:D93" si="34">E91/C91</f>
        <v>0.21428571428571427</v>
      </c>
      <c r="E91" s="135">
        <f t="shared" ref="E91" si="35">ROUND($C91*$D$5,0)</f>
        <v>6</v>
      </c>
      <c r="F91" s="136"/>
      <c r="G91" s="662">
        <f>COUNTIFS('XET CUOI NAM'!$F$8:$F$329,Sheet3!$B$19,'XET CUOI NAM'!$H$8:$H$329,Sheet3!$D$2,'XET CUOI NAM'!$G$8:$G$329,Sheet3!$C$4,'XET CUOI NAM'!$AI$8:$AI$329,"Xuất sắc")</f>
        <v>5</v>
      </c>
      <c r="H91" s="672">
        <f>G91/C91</f>
        <v>0.17857142857142858</v>
      </c>
      <c r="I91" s="142"/>
      <c r="J91" s="154"/>
      <c r="K91" s="154"/>
      <c r="L91" s="158"/>
      <c r="M91" s="662">
        <f>COUNTIFS('XET CUOI NAM'!$F$8:$F$329,Sheet3!$B$19,'XET CUOI NAM'!$H$8:$H$329,Sheet3!$D$2,'XET CUOI NAM'!$G$8:$G$329,Sheet3!$C$4,'XET CUOI NAM'!$AM$8:$AM$329,"Xuất sắc")</f>
        <v>5</v>
      </c>
      <c r="N91" s="149"/>
      <c r="O91" s="155"/>
      <c r="P91" s="142"/>
    </row>
    <row r="92" spans="1:16" s="160" customFormat="1" ht="27" customHeight="1" x14ac:dyDescent="0.25">
      <c r="A92" s="139">
        <v>21</v>
      </c>
      <c r="B92" s="143" t="s">
        <v>268</v>
      </c>
      <c r="C92" s="141">
        <f>COUNTIFS('XET CUOI NAM'!$F$8:$F$329,Sheet3!$B$20)</f>
        <v>25</v>
      </c>
      <c r="D92" s="658">
        <f t="shared" si="34"/>
        <v>0.2</v>
      </c>
      <c r="E92" s="135">
        <f>ROUND($C92*$D$5,0)</f>
        <v>5</v>
      </c>
      <c r="F92" s="141"/>
      <c r="G92" s="673">
        <f>G93+G96</f>
        <v>3</v>
      </c>
      <c r="H92" s="144"/>
      <c r="I92" s="145"/>
      <c r="J92" s="145"/>
      <c r="K92" s="145"/>
      <c r="L92" s="145"/>
      <c r="M92" s="673">
        <f>M93+M96</f>
        <v>2</v>
      </c>
      <c r="N92" s="144"/>
      <c r="O92" s="144"/>
      <c r="P92" s="145"/>
    </row>
    <row r="93" spans="1:16" s="160" customFormat="1" ht="24.75" customHeight="1" x14ac:dyDescent="0.25">
      <c r="A93" s="139" t="s">
        <v>768</v>
      </c>
      <c r="B93" s="159" t="s">
        <v>761</v>
      </c>
      <c r="C93" s="141">
        <f>COUNTIFS('XET CUOI NAM'!$H$8:$H$329,Sheet3!$D$2,'XET CUOI NAM'!$F$8:$F$329,Sheet3!$B$20)</f>
        <v>24</v>
      </c>
      <c r="D93" s="658">
        <f t="shared" si="34"/>
        <v>0.20833333333333334</v>
      </c>
      <c r="E93" s="135">
        <f>ROUND($C93*$D$5,0)</f>
        <v>5</v>
      </c>
      <c r="F93" s="146"/>
      <c r="G93" s="674">
        <f>G94+G95</f>
        <v>3</v>
      </c>
      <c r="H93" s="149"/>
      <c r="I93" s="154"/>
      <c r="J93" s="154"/>
      <c r="K93" s="154"/>
      <c r="L93" s="154"/>
      <c r="M93" s="674">
        <f>M94+M95</f>
        <v>2</v>
      </c>
      <c r="N93" s="149"/>
      <c r="O93" s="149"/>
      <c r="P93" s="154"/>
    </row>
    <row r="94" spans="1:16" ht="24.75" customHeight="1" x14ac:dyDescent="0.25">
      <c r="A94" s="156"/>
      <c r="B94" s="157" t="s">
        <v>762</v>
      </c>
      <c r="C94" s="141">
        <f>COUNTIFS('XET CUOI NAM'!$H$8:$H$329,Sheet3!$D$2,'XET CUOI NAM'!$F$8:$F$329,Sheet3!$B$20,'XET CUOI NAM'!$G$8:$G$329,Sheet3!$C$3)</f>
        <v>2</v>
      </c>
      <c r="D94" s="146"/>
      <c r="E94" s="146"/>
      <c r="F94" s="146"/>
      <c r="G94" s="661">
        <f>COUNTIFS('XET CUOI NAM'!$F$8:$F$329,Sheet3!$B$20,'XET CUOI NAM'!$H$8:$H$329,Sheet3!$D$2,'XET CUOI NAM'!$G$8:$G$329,Sheet3!$C$3,'XET CUOI NAM'!$AI$8:$AI$329,"Xuất sắc")</f>
        <v>2</v>
      </c>
      <c r="H94" s="149"/>
      <c r="I94" s="142"/>
      <c r="J94" s="154"/>
      <c r="K94" s="154"/>
      <c r="L94" s="154"/>
      <c r="M94" s="661">
        <f>COUNTIFS('XET CUOI NAM'!$F$8:$F$329,Sheet3!$B$20,'XET CUOI NAM'!$H$8:$H$329,Sheet3!$D$2,'XET CUOI NAM'!$G$8:$G$329,Sheet3!$C$3,'XET CUOI NAM'!$AM$8:$AM$329,"Xuất sắc")</f>
        <v>1</v>
      </c>
      <c r="N94" s="149"/>
      <c r="O94" s="155"/>
      <c r="P94" s="142"/>
    </row>
    <row r="95" spans="1:16" ht="39.75" customHeight="1" x14ac:dyDescent="0.25">
      <c r="A95" s="156"/>
      <c r="B95" s="157" t="s">
        <v>769</v>
      </c>
      <c r="C95" s="141">
        <f>COUNTIFS('XET CUOI NAM'!$H$8:$H$329,Sheet3!$D$2,'XET CUOI NAM'!$F$8:$F$329,Sheet3!$B$20,'XET CUOI NAM'!$G$8:$G$329,Sheet3!$C$4)</f>
        <v>22</v>
      </c>
      <c r="D95" s="658">
        <f t="shared" ref="D95:D98" si="36">E95/C95</f>
        <v>0.18181818181818182</v>
      </c>
      <c r="E95" s="135">
        <f t="shared" ref="E95:E96" si="37">ROUND($C95*$D$5,0)</f>
        <v>4</v>
      </c>
      <c r="F95" s="142"/>
      <c r="G95" s="662">
        <f>COUNTIFS('XET CUOI NAM'!$F$8:$F$329,Sheet3!$B$20,'XET CUOI NAM'!$H$8:$H$329,Sheet3!$D$2,'XET CUOI NAM'!$G$8:$G$329,Sheet3!$C$4,'XET CUOI NAM'!$AI$8:$AI$329,"Xuất sắc")</f>
        <v>1</v>
      </c>
      <c r="H95" s="672">
        <f>G95/C95</f>
        <v>4.5454545454545456E-2</v>
      </c>
      <c r="I95" s="142"/>
      <c r="J95" s="154"/>
      <c r="K95" s="154"/>
      <c r="L95" s="158"/>
      <c r="M95" s="662">
        <f>COUNTIFS('XET CUOI NAM'!$F$8:$F$329,Sheet3!$B$20,'XET CUOI NAM'!$H$8:$H$329,Sheet3!$D$2,'XET CUOI NAM'!$G$8:$G$329,Sheet3!$C$4,'XET CUOI NAM'!$AM$8:$AM$329,"Xuất sắc")</f>
        <v>1</v>
      </c>
      <c r="N95" s="149"/>
      <c r="O95" s="153" t="s">
        <v>1043</v>
      </c>
      <c r="P95" s="142"/>
    </row>
    <row r="96" spans="1:16" s="160" customFormat="1" ht="24.75" customHeight="1" x14ac:dyDescent="0.25">
      <c r="A96" s="139" t="s">
        <v>770</v>
      </c>
      <c r="B96" s="159" t="s">
        <v>764</v>
      </c>
      <c r="C96" s="141">
        <f>COUNTIFS('XET CUOI NAM'!$H$8:$H$329,Sheet3!$D$3,'XET CUOI NAM'!$F$8:$F$329,Sheet3!$B$20)</f>
        <v>1</v>
      </c>
      <c r="D96" s="658">
        <f t="shared" si="36"/>
        <v>0</v>
      </c>
      <c r="E96" s="135">
        <f t="shared" si="37"/>
        <v>0</v>
      </c>
      <c r="F96" s="136"/>
      <c r="G96" s="663">
        <f>COUNTIFS('XET CUOI NAM'!$F$8:$F$329,Sheet3!$B$20,'XET CUOI NAM'!$H$8:$H$329,Sheet3!$D$3,'XET CUOI NAM'!$G$8:$G$329,Sheet3!$C$4,'XET CUOI NAM'!$AI$8:$AI$329,"Xuất sắc")</f>
        <v>0</v>
      </c>
      <c r="H96" s="149"/>
      <c r="I96" s="142"/>
      <c r="J96" s="154"/>
      <c r="K96" s="154"/>
      <c r="L96" s="154"/>
      <c r="M96" s="663">
        <f>COUNTIFS('XET CUOI NAM'!$F$8:$F$329,Sheet3!$B$20,'XET CUOI NAM'!$H$8:$H$329,Sheet3!$D$3,'XET CUOI NAM'!$G$8:$G$329,Sheet3!$C$4,'XET CUOI NAM'!$AM$8:$AM$329,"Xuất sắc")</f>
        <v>0</v>
      </c>
      <c r="N96" s="149"/>
      <c r="O96" s="155"/>
      <c r="P96" s="142"/>
    </row>
    <row r="97" spans="1:16" ht="51.75" customHeight="1" x14ac:dyDescent="0.25">
      <c r="A97" s="139">
        <v>22</v>
      </c>
      <c r="B97" s="143" t="s">
        <v>789</v>
      </c>
      <c r="C97" s="141">
        <f>COUNTIFS('XET CUOI NAM'!$F$8:$F$329,Sheet3!B21)</f>
        <v>11</v>
      </c>
      <c r="D97" s="658">
        <f t="shared" si="36"/>
        <v>0.18181818181818182</v>
      </c>
      <c r="E97" s="135">
        <f>ROUND($C97*$D$5,0)</f>
        <v>2</v>
      </c>
      <c r="F97" s="141"/>
      <c r="G97" s="673">
        <f>G98+G101</f>
        <v>9</v>
      </c>
      <c r="H97" s="144"/>
      <c r="I97" s="145"/>
      <c r="J97" s="145"/>
      <c r="K97" s="145"/>
      <c r="L97" s="145"/>
      <c r="M97" s="673">
        <f>M98+M101</f>
        <v>6</v>
      </c>
      <c r="N97" s="144"/>
      <c r="O97" s="144"/>
      <c r="P97" s="145"/>
    </row>
    <row r="98" spans="1:16" s="160" customFormat="1" ht="24.75" customHeight="1" x14ac:dyDescent="0.25">
      <c r="A98" s="139" t="s">
        <v>768</v>
      </c>
      <c r="B98" s="159" t="s">
        <v>761</v>
      </c>
      <c r="C98" s="141">
        <f>COUNTIFS('XET CUOI NAM'!$H$8:$H$329,Sheet3!$D$2,'XET CUOI NAM'!$F$8:$F$329,Sheet3!B21)</f>
        <v>11</v>
      </c>
      <c r="D98" s="658">
        <f t="shared" si="36"/>
        <v>0.18181818181818182</v>
      </c>
      <c r="E98" s="135">
        <f>ROUND($C98*$D$5,0)</f>
        <v>2</v>
      </c>
      <c r="F98" s="146"/>
      <c r="G98" s="674">
        <f>G99+G100</f>
        <v>4</v>
      </c>
      <c r="H98" s="149"/>
      <c r="I98" s="154"/>
      <c r="J98" s="154"/>
      <c r="K98" s="154"/>
      <c r="L98" s="154"/>
      <c r="M98" s="674">
        <f>M99+M100</f>
        <v>3</v>
      </c>
      <c r="N98" s="149"/>
      <c r="O98" s="149"/>
      <c r="P98" s="154"/>
    </row>
    <row r="99" spans="1:16" ht="24.75" customHeight="1" x14ac:dyDescent="0.25">
      <c r="A99" s="156"/>
      <c r="B99" s="157" t="s">
        <v>762</v>
      </c>
      <c r="C99" s="141">
        <f>COUNTIFS('XET CUOI NAM'!$H$8:$H$329,Sheet3!$D$2,'XET CUOI NAM'!$F$8:$F$329,Sheet3!$B$21,'XET CUOI NAM'!$G$8:$G$329,Sheet3!$C$3)</f>
        <v>2</v>
      </c>
      <c r="D99" s="146"/>
      <c r="E99" s="146"/>
      <c r="F99" s="146"/>
      <c r="G99" s="661">
        <f>COUNTIFS('XET CUOI NAM'!$F$8:$F$329,Sheet3!$B$21,'XET CUOI NAM'!$H$8:$H$329,Sheet3!$D$2,'XET CUOI NAM'!$G$8:$G$329,Sheet3!$C$3,'XET CUOI NAM'!$AI$8:$AI$329,"Xuất sắc")</f>
        <v>2</v>
      </c>
      <c r="H99" s="149"/>
      <c r="I99" s="142"/>
      <c r="J99" s="154"/>
      <c r="K99" s="154"/>
      <c r="L99" s="154"/>
      <c r="M99" s="661">
        <f>COUNTIFS('XET CUOI NAM'!$F$8:$F$329,Sheet3!$B$21,'XET CUOI NAM'!$H$8:$H$329,Sheet3!$D$2,'XET CUOI NAM'!$G$8:$G$329,Sheet3!$C$3,'XET CUOI NAM'!$AM$8:$AM$329,"Xuất sắc")</f>
        <v>1</v>
      </c>
      <c r="N99" s="149"/>
      <c r="O99" s="155"/>
      <c r="P99" s="142"/>
    </row>
    <row r="100" spans="1:16" ht="53.25" customHeight="1" x14ac:dyDescent="0.25">
      <c r="A100" s="156"/>
      <c r="B100" s="157" t="s">
        <v>769</v>
      </c>
      <c r="C100" s="141">
        <f>COUNTIFS('XET CUOI NAM'!$H$8:$H$329,Sheet3!$D$2,'XET CUOI NAM'!$F$8:$F$329,Sheet3!$B$21,'XET CUOI NAM'!$G$8:$G$329,Sheet3!$C$4)</f>
        <v>9</v>
      </c>
      <c r="D100" s="671">
        <f t="shared" ref="D100:D102" si="38">E100/C100</f>
        <v>0.22222222222222221</v>
      </c>
      <c r="E100" s="135">
        <f t="shared" ref="E100" si="39">ROUND($C100*$D$5,0)</f>
        <v>2</v>
      </c>
      <c r="F100" s="142"/>
      <c r="G100" s="662">
        <f>COUNTIFS('XET CUOI NAM'!$F$8:$F$329,Sheet3!$B$21,'XET CUOI NAM'!$H$8:$H$329,Sheet3!$D$2,'XET CUOI NAM'!$G$8:$G$329,Sheet3!$C$4,'XET CUOI NAM'!$AI$8:$AI$329,"Xuất sắc")</f>
        <v>2</v>
      </c>
      <c r="H100" s="672">
        <f>G100/C100</f>
        <v>0.22222222222222221</v>
      </c>
      <c r="I100" s="142"/>
      <c r="J100" s="154"/>
      <c r="K100" s="154"/>
      <c r="L100" s="158"/>
      <c r="M100" s="662">
        <f>COUNTIFS('XET CUOI NAM'!$F$8:$F$329,Sheet3!$B$21,'XET CUOI NAM'!$H$8:$H$329,Sheet3!$D$2,'XET CUOI NAM'!$G$8:$G$329,Sheet3!$C$4,'XET CUOI NAM'!$AM$8:$AM$329,"Xuất sắc")</f>
        <v>2</v>
      </c>
      <c r="N100" s="149"/>
      <c r="O100" s="153" t="s">
        <v>1044</v>
      </c>
      <c r="P100" s="142"/>
    </row>
    <row r="101" spans="1:16" ht="27.75" customHeight="1" x14ac:dyDescent="0.25">
      <c r="A101" s="139">
        <v>23</v>
      </c>
      <c r="B101" s="143" t="s">
        <v>790</v>
      </c>
      <c r="C101" s="141">
        <f>COUNTIFS('XET CUOI NAM'!$F$8:$F$329,Sheet3!B22)</f>
        <v>8</v>
      </c>
      <c r="D101" s="658">
        <f t="shared" si="38"/>
        <v>0.25</v>
      </c>
      <c r="E101" s="135">
        <f>ROUND($C101*$D$5,0)</f>
        <v>2</v>
      </c>
      <c r="F101" s="141"/>
      <c r="G101" s="673">
        <f>G102+G105</f>
        <v>5</v>
      </c>
      <c r="H101" s="144"/>
      <c r="I101" s="145"/>
      <c r="J101" s="145"/>
      <c r="K101" s="145"/>
      <c r="L101" s="145"/>
      <c r="M101" s="673">
        <f>M102+M105</f>
        <v>3</v>
      </c>
      <c r="N101" s="144"/>
      <c r="O101" s="144"/>
      <c r="P101" s="145"/>
    </row>
    <row r="102" spans="1:16" s="160" customFormat="1" ht="24.75" customHeight="1" x14ac:dyDescent="0.25">
      <c r="A102" s="139" t="s">
        <v>768</v>
      </c>
      <c r="B102" s="159" t="s">
        <v>761</v>
      </c>
      <c r="C102" s="141">
        <f>COUNTIFS('XET CUOI NAM'!$H$8:$H$329,Sheet3!$D$2,'XET CUOI NAM'!$F$8:$F$329,Sheet3!B22)</f>
        <v>8</v>
      </c>
      <c r="D102" s="658">
        <f t="shared" si="38"/>
        <v>0.25</v>
      </c>
      <c r="E102" s="135">
        <f>ROUND($C102*$D$5,0)</f>
        <v>2</v>
      </c>
      <c r="F102" s="146"/>
      <c r="G102" s="674">
        <f>G103+G104</f>
        <v>1</v>
      </c>
      <c r="H102" s="149"/>
      <c r="I102" s="154"/>
      <c r="J102" s="154"/>
      <c r="K102" s="154"/>
      <c r="L102" s="154"/>
      <c r="M102" s="674">
        <f>M103+M104</f>
        <v>0</v>
      </c>
      <c r="N102" s="149"/>
      <c r="O102" s="149"/>
      <c r="P102" s="154"/>
    </row>
    <row r="103" spans="1:16" ht="24.75" customHeight="1" x14ac:dyDescent="0.25">
      <c r="A103" s="156"/>
      <c r="B103" s="157" t="s">
        <v>762</v>
      </c>
      <c r="C103" s="141">
        <f>COUNTIFS('XET CUOI NAM'!$H$8:$H$329,Sheet3!$D$2,'XET CUOI NAM'!$F$8:$F$329,Sheet3!$B$22,'XET CUOI NAM'!$G$8:$G$329,Sheet3!$C$3)</f>
        <v>1</v>
      </c>
      <c r="D103" s="146"/>
      <c r="E103" s="146"/>
      <c r="F103" s="146"/>
      <c r="G103" s="661">
        <f>COUNTIFS('XET CUOI NAM'!$F$8:$F$329,Sheet3!$B$22,'XET CUOI NAM'!$H$8:$H$329,Sheet3!$D$2,'XET CUOI NAM'!$G$8:$G$329,Sheet3!$C$3,'XET CUOI NAM'!$AI$8:$AI$329,"Xuất sắc")</f>
        <v>1</v>
      </c>
      <c r="H103" s="149"/>
      <c r="I103" s="142"/>
      <c r="J103" s="154"/>
      <c r="K103" s="154"/>
      <c r="L103" s="154"/>
      <c r="M103" s="661">
        <f>COUNTIFS('XET CUOI NAM'!$F$8:$F$329,Sheet3!$B$22,'XET CUOI NAM'!$H$8:$H$329,Sheet3!$D$2,'XET CUOI NAM'!$G$8:$G$329,Sheet3!$C$3,'XET CUOI NAM'!$AM$8:$AM$329,"Xuất sắc")</f>
        <v>0</v>
      </c>
      <c r="N103" s="149"/>
      <c r="O103" s="155"/>
      <c r="P103" s="142"/>
    </row>
    <row r="104" spans="1:16" ht="38.25" customHeight="1" x14ac:dyDescent="0.25">
      <c r="A104" s="156"/>
      <c r="B104" s="157" t="s">
        <v>769</v>
      </c>
      <c r="C104" s="141">
        <f>COUNTIFS('XET CUOI NAM'!$H$8:$H$329,Sheet3!$D$2,'XET CUOI NAM'!$F$8:$F$329,Sheet3!$B$22,'XET CUOI NAM'!$G$8:$G$329,Sheet3!$C$4)</f>
        <v>7</v>
      </c>
      <c r="D104" s="658">
        <f t="shared" ref="D104:D106" si="40">E104/C104</f>
        <v>0.14285714285714285</v>
      </c>
      <c r="E104" s="135">
        <f t="shared" ref="E104" si="41">ROUND($C104*$D$5,0)</f>
        <v>1</v>
      </c>
      <c r="F104" s="142"/>
      <c r="G104" s="662">
        <f>COUNTIFS('XET CUOI NAM'!$F$8:$F$329,Sheet3!$B$22,'XET CUOI NAM'!$H$8:$H$329,Sheet3!$D$2,'XET CUOI NAM'!$G$8:$G$329,Sheet3!$C$4,'XET CUOI NAM'!$AI$8:$AI$329,"Xuất sắc")</f>
        <v>0</v>
      </c>
      <c r="H104" s="672">
        <f>G104/C104</f>
        <v>0</v>
      </c>
      <c r="I104" s="142"/>
      <c r="J104" s="154"/>
      <c r="K104" s="154"/>
      <c r="L104" s="158"/>
      <c r="M104" s="662">
        <f>COUNTIFS('XET CUOI NAM'!$F$8:$F$329,Sheet3!$B$22,'XET CUOI NAM'!$H$8:$H$329,Sheet3!$D$2,'XET CUOI NAM'!$G$8:$G$329,Sheet3!$C$4,'XET CUOI NAM'!$AM$8:$AM$329,"Xuất sắc")</f>
        <v>0</v>
      </c>
      <c r="N104" s="149"/>
      <c r="O104" s="153" t="s">
        <v>1045</v>
      </c>
      <c r="P104" s="142"/>
    </row>
    <row r="105" spans="1:16" s="160" customFormat="1" ht="27.75" customHeight="1" x14ac:dyDescent="0.25">
      <c r="A105" s="139">
        <v>24</v>
      </c>
      <c r="B105" s="143" t="s">
        <v>10</v>
      </c>
      <c r="C105" s="141">
        <f>COUNTIFS('XET CUOI NAM'!$F$8:$F$329,Sheet3!B23)</f>
        <v>10</v>
      </c>
      <c r="D105" s="658">
        <f t="shared" si="40"/>
        <v>0.2</v>
      </c>
      <c r="E105" s="135">
        <f>ROUND($C105*$D$5,0)</f>
        <v>2</v>
      </c>
      <c r="F105" s="141"/>
      <c r="G105" s="673">
        <f>G106+G109</f>
        <v>4</v>
      </c>
      <c r="H105" s="144"/>
      <c r="I105" s="145"/>
      <c r="J105" s="145"/>
      <c r="K105" s="145"/>
      <c r="L105" s="145"/>
      <c r="M105" s="673">
        <f>M106+M109</f>
        <v>3</v>
      </c>
      <c r="N105" s="144"/>
      <c r="O105" s="144"/>
      <c r="P105" s="145"/>
    </row>
    <row r="106" spans="1:16" s="160" customFormat="1" ht="24.75" customHeight="1" x14ac:dyDescent="0.25">
      <c r="A106" s="139" t="s">
        <v>768</v>
      </c>
      <c r="B106" s="159" t="s">
        <v>761</v>
      </c>
      <c r="C106" s="141">
        <f>COUNTIFS('XET CUOI NAM'!$H$8:$H$329,Sheet3!$D$2,'XET CUOI NAM'!$F$8:$F$329,Sheet3!B23)</f>
        <v>10</v>
      </c>
      <c r="D106" s="658">
        <f t="shared" si="40"/>
        <v>0.2</v>
      </c>
      <c r="E106" s="135">
        <f>ROUND($C106*$D$5,0)</f>
        <v>2</v>
      </c>
      <c r="F106" s="146"/>
      <c r="G106" s="674">
        <f>G107+G108</f>
        <v>2</v>
      </c>
      <c r="H106" s="149"/>
      <c r="I106" s="154"/>
      <c r="J106" s="154"/>
      <c r="K106" s="154"/>
      <c r="L106" s="154"/>
      <c r="M106" s="674">
        <f>M107+M108</f>
        <v>2</v>
      </c>
      <c r="N106" s="149"/>
      <c r="O106" s="149"/>
      <c r="P106" s="154"/>
    </row>
    <row r="107" spans="1:16" ht="24.75" customHeight="1" x14ac:dyDescent="0.25">
      <c r="A107" s="156"/>
      <c r="B107" s="157" t="s">
        <v>762</v>
      </c>
      <c r="C107" s="141">
        <f>COUNTIFS('XET CUOI NAM'!$H$8:$H$329,Sheet3!$D$2,'XET CUOI NAM'!$F$8:$F$329,Sheet3!$B$23,'XET CUOI NAM'!$G$8:$G$329,Sheet3!$C$3)</f>
        <v>1</v>
      </c>
      <c r="D107" s="146"/>
      <c r="E107" s="146"/>
      <c r="F107" s="146"/>
      <c r="G107" s="661">
        <f>COUNTIFS('XET CUOI NAM'!$F$8:$F$329,Sheet3!$B$23,'XET CUOI NAM'!$H$8:$H$329,Sheet3!$D$2,'XET CUOI NAM'!$G$8:$G$329,Sheet3!$C$3,'XET CUOI NAM'!$AI$8:$AI$329,"Xuất sắc")</f>
        <v>0</v>
      </c>
      <c r="H107" s="149"/>
      <c r="I107" s="142"/>
      <c r="J107" s="154"/>
      <c r="K107" s="154"/>
      <c r="L107" s="154"/>
      <c r="M107" s="661">
        <f>COUNTIFS('XET CUOI NAM'!$F$8:$F$329,Sheet3!$B$23,'XET CUOI NAM'!$H$8:$H$329,Sheet3!$D$2,'XET CUOI NAM'!$G$8:$G$329,Sheet3!$C$3,'XET CUOI NAM'!$AM$8:$AM$329,"Xuất sắc")</f>
        <v>0</v>
      </c>
      <c r="N107" s="149"/>
      <c r="O107" s="155"/>
      <c r="P107" s="142"/>
    </row>
    <row r="108" spans="1:16" ht="24.75" customHeight="1" x14ac:dyDescent="0.25">
      <c r="A108" s="156"/>
      <c r="B108" s="157" t="s">
        <v>769</v>
      </c>
      <c r="C108" s="141">
        <f>COUNTIFS('XET CUOI NAM'!$H$8:$H$329,Sheet3!$D$2,'XET CUOI NAM'!$F$8:$F$329,Sheet3!$B$23,'XET CUOI NAM'!$G$8:$G$329,Sheet3!$C$4)</f>
        <v>9</v>
      </c>
      <c r="D108" s="671">
        <f t="shared" ref="D108:D110" si="42">E108/C108</f>
        <v>0.22222222222222221</v>
      </c>
      <c r="E108" s="135">
        <f t="shared" ref="E108" si="43">ROUND($C108*$D$5,0)</f>
        <v>2</v>
      </c>
      <c r="F108" s="136"/>
      <c r="G108" s="662">
        <f>COUNTIFS('XET CUOI NAM'!$F$8:$F$329,Sheet3!$B$23,'XET CUOI NAM'!$H$8:$H$329,Sheet3!$D$2,'XET CUOI NAM'!$G$8:$G$329,Sheet3!$C$4,'XET CUOI NAM'!$AI$8:$AI$329,"Xuất sắc")</f>
        <v>2</v>
      </c>
      <c r="H108" s="672">
        <f>G108/C108</f>
        <v>0.22222222222222221</v>
      </c>
      <c r="I108" s="142"/>
      <c r="J108" s="154"/>
      <c r="K108" s="154"/>
      <c r="L108" s="158"/>
      <c r="M108" s="662">
        <f>COUNTIFS('XET CUOI NAM'!$F$8:$F$329,Sheet3!$B$23,'XET CUOI NAM'!$H$8:$H$329,Sheet3!$D$2,'XET CUOI NAM'!$G$8:$G$329,Sheet3!$C$4,'XET CUOI NAM'!$AM$8:$AM$329,"Xuất sắc")</f>
        <v>2</v>
      </c>
      <c r="N108" s="149"/>
      <c r="O108" s="153" t="s">
        <v>1040</v>
      </c>
      <c r="P108" s="142"/>
    </row>
    <row r="109" spans="1:16" ht="27.75" customHeight="1" x14ac:dyDescent="0.25">
      <c r="A109" s="139">
        <v>24</v>
      </c>
      <c r="B109" s="143" t="s">
        <v>700</v>
      </c>
      <c r="C109" s="141">
        <f>COUNTIFS('XET CUOI NAM'!$F$8:$F$329,Sheet3!B24)</f>
        <v>6</v>
      </c>
      <c r="D109" s="658">
        <f t="shared" si="42"/>
        <v>0.16666666666666666</v>
      </c>
      <c r="E109" s="135">
        <f>ROUND($C109*$D$5,0)</f>
        <v>1</v>
      </c>
      <c r="F109" s="141"/>
      <c r="G109" s="673">
        <f>G110+G113</f>
        <v>2</v>
      </c>
      <c r="H109" s="144"/>
      <c r="I109" s="145"/>
      <c r="J109" s="145"/>
      <c r="K109" s="145"/>
      <c r="L109" s="145"/>
      <c r="M109" s="673">
        <f>M110+M113</f>
        <v>1</v>
      </c>
      <c r="N109" s="144"/>
      <c r="O109" s="144"/>
      <c r="P109" s="145"/>
    </row>
    <row r="110" spans="1:16" s="160" customFormat="1" ht="24.75" customHeight="1" x14ac:dyDescent="0.25">
      <c r="A110" s="139" t="s">
        <v>768</v>
      </c>
      <c r="B110" s="159" t="s">
        <v>761</v>
      </c>
      <c r="C110" s="141">
        <f>COUNTIFS('XET CUOI NAM'!$H$8:$H$329,Sheet3!$D$2,'XET CUOI NAM'!$F$8:$F$329,Sheet3!B24)</f>
        <v>6</v>
      </c>
      <c r="D110" s="658">
        <f t="shared" si="42"/>
        <v>0.16666666666666666</v>
      </c>
      <c r="E110" s="135">
        <f>ROUND($C110*$D$5,0)</f>
        <v>1</v>
      </c>
      <c r="F110" s="146"/>
      <c r="G110" s="674">
        <f>G111+G112</f>
        <v>2</v>
      </c>
      <c r="H110" s="149"/>
      <c r="I110" s="154"/>
      <c r="J110" s="154"/>
      <c r="K110" s="154"/>
      <c r="L110" s="154"/>
      <c r="M110" s="674">
        <f>M111+M112</f>
        <v>1</v>
      </c>
      <c r="N110" s="149"/>
      <c r="O110" s="149"/>
      <c r="P110" s="154"/>
    </row>
    <row r="111" spans="1:16" ht="24.75" customHeight="1" x14ac:dyDescent="0.25">
      <c r="A111" s="156"/>
      <c r="B111" s="157" t="s">
        <v>762</v>
      </c>
      <c r="C111" s="141">
        <f>COUNTIFS('XET CUOI NAM'!$H$8:$H$329,Sheet3!$D$2,'XET CUOI NAM'!$F$8:$F$329,Sheet3!$B$24,'XET CUOI NAM'!$G$8:$G$329,Sheet3!$C$3)</f>
        <v>1</v>
      </c>
      <c r="D111" s="146"/>
      <c r="E111" s="146"/>
      <c r="F111" s="146"/>
      <c r="G111" s="661">
        <f>COUNTIFS('XET CUOI NAM'!$F$8:$F$329,Sheet3!$B$24,'XET CUOI NAM'!$H$8:$H$329,Sheet3!$D$2,'XET CUOI NAM'!$G$8:$G$329,Sheet3!$C$3,'XET CUOI NAM'!$AI$8:$AI$329,"Xuất sắc")</f>
        <v>1</v>
      </c>
      <c r="H111" s="149"/>
      <c r="I111" s="142"/>
      <c r="J111" s="154"/>
      <c r="K111" s="154"/>
      <c r="L111" s="154"/>
      <c r="M111" s="661">
        <f>COUNTIFS('XET CUOI NAM'!$F$8:$F$329,Sheet3!$B$24,'XET CUOI NAM'!$H$8:$H$329,Sheet3!$D$2,'XET CUOI NAM'!$G$8:$G$329,Sheet3!$C$3,'XET CUOI NAM'!$AM$8:$AM$329,"Xuất sắc")</f>
        <v>0</v>
      </c>
      <c r="N111" s="149"/>
      <c r="O111" s="155"/>
      <c r="P111" s="142"/>
    </row>
    <row r="112" spans="1:16" ht="42" customHeight="1" x14ac:dyDescent="0.25">
      <c r="A112" s="156"/>
      <c r="B112" s="157" t="s">
        <v>769</v>
      </c>
      <c r="C112" s="141">
        <f>COUNTIFS('XET CUOI NAM'!$H$8:$H$329,Sheet3!$D$2,'XET CUOI NAM'!$F$8:$F$329,Sheet3!$B$24,'XET CUOI NAM'!$G$8:$G$329,Sheet3!$C$4)</f>
        <v>5</v>
      </c>
      <c r="D112" s="658">
        <f>E112/C112</f>
        <v>0.2</v>
      </c>
      <c r="E112" s="135">
        <f t="shared" ref="E112" si="44">ROUND($C112*$D$5,0)</f>
        <v>1</v>
      </c>
      <c r="F112" s="136"/>
      <c r="G112" s="662">
        <f>COUNTIFS('XET CUOI NAM'!$F$8:$F$329,Sheet3!$B$24,'XET CUOI NAM'!$H$8:$H$329,Sheet3!$D$2,'XET CUOI NAM'!$G$8:$G$329,Sheet3!$C$4,'XET CUOI NAM'!$AI$8:$AI$329,"Xuất sắc")</f>
        <v>1</v>
      </c>
      <c r="H112" s="672">
        <f>G112/C112</f>
        <v>0.2</v>
      </c>
      <c r="I112" s="142"/>
      <c r="J112" s="154"/>
      <c r="K112" s="154"/>
      <c r="L112" s="158"/>
      <c r="M112" s="662">
        <f>COUNTIFS('XET CUOI NAM'!$F$8:$F$329,Sheet3!$B$24,'XET CUOI NAM'!$H$8:$H$329,Sheet3!$D$2,'XET CUOI NAM'!$G$8:$G$329,Sheet3!$C$4,'XET CUOI NAM'!$AM$8:$AM$329,"Xuất sắc")</f>
        <v>1</v>
      </c>
      <c r="N112" s="149"/>
      <c r="O112" s="153" t="s">
        <v>1048</v>
      </c>
      <c r="P112" s="142"/>
    </row>
    <row r="113" spans="1:16" ht="33" customHeight="1" x14ac:dyDescent="0.25">
      <c r="A113" s="139">
        <v>25</v>
      </c>
      <c r="B113" s="147" t="s">
        <v>791</v>
      </c>
      <c r="C113" s="148">
        <f>C12+C13+C18+C23+C28++C33+C38+C43+C48+C53+C58+C63+C68+C72+C76+C80+C84+C88+C92+C97+C101+C105+C109</f>
        <v>321</v>
      </c>
      <c r="D113" s="148"/>
      <c r="E113" s="148">
        <f>E12+E13+E18+E23+E28++E33+E38+E43+E48+E53+E58+E63+E68+E72+E76+E80+E84+E88+E92+E97+E101+E105+E109</f>
        <v>65</v>
      </c>
      <c r="F113" s="148"/>
      <c r="G113" s="148"/>
      <c r="H113" s="149"/>
      <c r="I113" s="148"/>
      <c r="J113" s="148"/>
      <c r="K113" s="148"/>
      <c r="L113" s="148"/>
      <c r="M113" s="148"/>
      <c r="N113" s="149"/>
      <c r="O113" s="149"/>
      <c r="P113" s="148"/>
    </row>
    <row r="114" spans="1:16" ht="24.75" customHeight="1" x14ac:dyDescent="0.25"/>
  </sheetData>
  <autoFilter ref="A11:P113"/>
  <mergeCells count="16">
    <mergeCell ref="O46:O47"/>
    <mergeCell ref="O51:O52"/>
    <mergeCell ref="A1:P1"/>
    <mergeCell ref="A3:A5"/>
    <mergeCell ref="B3:B5"/>
    <mergeCell ref="C3:C5"/>
    <mergeCell ref="D3:E4"/>
    <mergeCell ref="F3:F5"/>
    <mergeCell ref="G3:L3"/>
    <mergeCell ref="M3:P3"/>
    <mergeCell ref="R3:U3"/>
    <mergeCell ref="V3:Y3"/>
    <mergeCell ref="G4:H4"/>
    <mergeCell ref="L4:L5"/>
    <mergeCell ref="M4:N4"/>
    <mergeCell ref="O4:O5"/>
  </mergeCells>
  <pageMargins left="0.7" right="0.7" top="0.75" bottom="0.75" header="0.3" footer="0.3"/>
  <pageSetup paperSize="9" orientation="portrait" r:id="rId1"/>
</worksheet>
</file>

<file path=xl/worksheets/sheet3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9"/>
  <dimension ref="A1:AL321"/>
  <sheetViews>
    <sheetView topLeftCell="A312" zoomScale="130" zoomScaleNormal="130" workbookViewId="0">
      <selection activeCell="C326" sqref="C326"/>
    </sheetView>
  </sheetViews>
  <sheetFormatPr defaultRowHeight="15" x14ac:dyDescent="0.25"/>
  <cols>
    <col min="1" max="1" width="9.140625" style="221"/>
    <col min="2" max="2" width="24" style="507" customWidth="1"/>
    <col min="3" max="3" width="12.42578125" style="221" customWidth="1"/>
    <col min="4" max="28" width="9.140625" style="221" customWidth="1"/>
    <col min="29" max="29" width="12.140625" style="221" customWidth="1"/>
    <col min="30" max="30" width="18.42578125" style="221" customWidth="1"/>
    <col min="31" max="31" width="73.7109375" style="221" customWidth="1"/>
    <col min="32" max="32" width="47.85546875" style="221" bestFit="1" customWidth="1"/>
    <col min="33" max="16384" width="9.140625" style="221"/>
  </cols>
  <sheetData>
    <row r="1" spans="1:32" s="115" customFormat="1" ht="50.25" customHeight="1" x14ac:dyDescent="0.25">
      <c r="A1" s="748" t="s">
        <v>615</v>
      </c>
      <c r="B1" s="749" t="s">
        <v>0</v>
      </c>
      <c r="C1" s="750" t="s">
        <v>307</v>
      </c>
      <c r="D1" s="116" t="s">
        <v>792</v>
      </c>
      <c r="E1" s="116"/>
      <c r="F1" s="116" t="s">
        <v>793</v>
      </c>
      <c r="G1" s="116"/>
      <c r="H1" s="116" t="s">
        <v>794</v>
      </c>
      <c r="I1" s="116"/>
      <c r="J1" s="116" t="s">
        <v>795</v>
      </c>
      <c r="K1" s="116"/>
      <c r="L1" s="116" t="s">
        <v>796</v>
      </c>
      <c r="M1" s="116"/>
      <c r="N1" s="116" t="s">
        <v>797</v>
      </c>
      <c r="O1" s="116"/>
      <c r="P1" s="116" t="s">
        <v>798</v>
      </c>
      <c r="Q1" s="116"/>
      <c r="R1" s="116" t="s">
        <v>799</v>
      </c>
      <c r="S1" s="116"/>
      <c r="T1" s="116" t="s">
        <v>800</v>
      </c>
      <c r="U1" s="116"/>
      <c r="V1" s="116" t="s">
        <v>801</v>
      </c>
      <c r="W1" s="116"/>
      <c r="X1" s="116" t="s">
        <v>802</v>
      </c>
      <c r="Y1" s="116"/>
      <c r="Z1" s="116" t="s">
        <v>809</v>
      </c>
      <c r="AA1" s="116"/>
      <c r="AB1" s="751" t="s">
        <v>810</v>
      </c>
      <c r="AC1" s="748" t="s">
        <v>803</v>
      </c>
      <c r="AD1" s="748"/>
      <c r="AE1" s="748"/>
    </row>
    <row r="2" spans="1:32" s="115" customFormat="1" ht="112.5" customHeight="1" x14ac:dyDescent="0.25">
      <c r="A2" s="748"/>
      <c r="B2" s="749"/>
      <c r="C2" s="750"/>
      <c r="D2" s="116" t="s">
        <v>617</v>
      </c>
      <c r="E2" s="116" t="s">
        <v>618</v>
      </c>
      <c r="F2" s="116" t="s">
        <v>617</v>
      </c>
      <c r="G2" s="116" t="s">
        <v>618</v>
      </c>
      <c r="H2" s="116" t="s">
        <v>617</v>
      </c>
      <c r="I2" s="116" t="s">
        <v>618</v>
      </c>
      <c r="J2" s="116" t="s">
        <v>617</v>
      </c>
      <c r="K2" s="116" t="s">
        <v>618</v>
      </c>
      <c r="L2" s="116" t="s">
        <v>617</v>
      </c>
      <c r="M2" s="116" t="s">
        <v>618</v>
      </c>
      <c r="N2" s="116" t="s">
        <v>617</v>
      </c>
      <c r="O2" s="116" t="s">
        <v>618</v>
      </c>
      <c r="P2" s="116" t="s">
        <v>617</v>
      </c>
      <c r="Q2" s="116" t="s">
        <v>618</v>
      </c>
      <c r="R2" s="116" t="s">
        <v>617</v>
      </c>
      <c r="S2" s="116" t="s">
        <v>618</v>
      </c>
      <c r="T2" s="116" t="s">
        <v>617</v>
      </c>
      <c r="U2" s="116" t="s">
        <v>618</v>
      </c>
      <c r="V2" s="116" t="s">
        <v>617</v>
      </c>
      <c r="W2" s="116" t="s">
        <v>618</v>
      </c>
      <c r="X2" s="116" t="s">
        <v>617</v>
      </c>
      <c r="Y2" s="116" t="s">
        <v>618</v>
      </c>
      <c r="Z2" s="116" t="s">
        <v>617</v>
      </c>
      <c r="AA2" s="116" t="s">
        <v>618</v>
      </c>
      <c r="AB2" s="751"/>
      <c r="AC2" s="116" t="s">
        <v>733</v>
      </c>
      <c r="AD2" s="116" t="s">
        <v>734</v>
      </c>
      <c r="AE2" s="138" t="s">
        <v>735</v>
      </c>
    </row>
    <row r="3" spans="1:32" s="115" customFormat="1" ht="27" customHeight="1" x14ac:dyDescent="0.25">
      <c r="A3" s="195"/>
      <c r="B3" s="477"/>
      <c r="C3" s="210" t="s">
        <v>765</v>
      </c>
      <c r="D3" s="210" t="s">
        <v>766</v>
      </c>
      <c r="E3" s="210" t="s">
        <v>771</v>
      </c>
      <c r="F3" s="210" t="s">
        <v>773</v>
      </c>
      <c r="G3" s="210" t="s">
        <v>775</v>
      </c>
      <c r="H3" s="210" t="s">
        <v>777</v>
      </c>
      <c r="I3" s="210" t="s">
        <v>779</v>
      </c>
      <c r="J3" s="210" t="s">
        <v>781</v>
      </c>
      <c r="K3" s="210" t="s">
        <v>804</v>
      </c>
      <c r="L3" s="210" t="s">
        <v>805</v>
      </c>
      <c r="M3" s="210" t="s">
        <v>806</v>
      </c>
      <c r="N3" s="210" t="s">
        <v>822</v>
      </c>
      <c r="O3" s="210" t="s">
        <v>824</v>
      </c>
      <c r="P3" s="210" t="s">
        <v>826</v>
      </c>
      <c r="Q3" s="210" t="s">
        <v>828</v>
      </c>
      <c r="R3" s="210" t="s">
        <v>830</v>
      </c>
      <c r="S3" s="210" t="s">
        <v>838</v>
      </c>
      <c r="T3" s="210" t="s">
        <v>848</v>
      </c>
      <c r="U3" s="210" t="s">
        <v>849</v>
      </c>
      <c r="V3" s="210" t="s">
        <v>850</v>
      </c>
      <c r="W3" s="210" t="s">
        <v>851</v>
      </c>
      <c r="X3" s="210" t="s">
        <v>852</v>
      </c>
      <c r="Y3" s="210" t="s">
        <v>853</v>
      </c>
      <c r="Z3" s="210" t="s">
        <v>854</v>
      </c>
      <c r="AA3" s="210" t="s">
        <v>855</v>
      </c>
      <c r="AB3" s="210" t="s">
        <v>856</v>
      </c>
      <c r="AC3" s="210" t="s">
        <v>857</v>
      </c>
      <c r="AD3" s="210" t="s">
        <v>859</v>
      </c>
      <c r="AE3" s="210" t="s">
        <v>861</v>
      </c>
    </row>
    <row r="4" spans="1:32" s="115" customFormat="1" ht="34.5" customHeight="1" x14ac:dyDescent="0.25">
      <c r="A4" s="195"/>
      <c r="B4" s="477" t="s">
        <v>878</v>
      </c>
      <c r="C4" s="116"/>
      <c r="D4" s="116"/>
      <c r="E4" s="116"/>
      <c r="F4" s="116"/>
      <c r="G4" s="116"/>
      <c r="H4" s="116"/>
      <c r="I4" s="116"/>
      <c r="J4" s="116"/>
      <c r="K4" s="116"/>
      <c r="L4" s="116"/>
      <c r="M4" s="116"/>
      <c r="N4" s="116"/>
      <c r="O4" s="116"/>
      <c r="P4" s="116"/>
      <c r="Q4" s="116"/>
      <c r="R4" s="116"/>
      <c r="S4" s="116"/>
      <c r="T4" s="116"/>
      <c r="U4" s="116"/>
      <c r="V4" s="116"/>
      <c r="W4" s="116"/>
      <c r="X4" s="116"/>
      <c r="Y4" s="116"/>
      <c r="Z4" s="116"/>
      <c r="AA4" s="116"/>
      <c r="AB4" s="196"/>
      <c r="AC4" s="116"/>
      <c r="AD4" s="116"/>
      <c r="AE4" s="138"/>
    </row>
    <row r="5" spans="1:32" s="115" customFormat="1" ht="16.5" x14ac:dyDescent="0.25">
      <c r="A5" s="193" t="s">
        <v>765</v>
      </c>
      <c r="B5" s="197" t="s">
        <v>43</v>
      </c>
      <c r="C5" s="198" t="s">
        <v>348</v>
      </c>
      <c r="D5" s="189" t="s">
        <v>301</v>
      </c>
      <c r="E5" s="117">
        <v>10</v>
      </c>
      <c r="F5" s="189" t="s">
        <v>301</v>
      </c>
      <c r="G5" s="117">
        <v>10</v>
      </c>
      <c r="H5" s="189" t="s">
        <v>301</v>
      </c>
      <c r="I5" s="117">
        <v>10</v>
      </c>
      <c r="J5" s="189" t="s">
        <v>301</v>
      </c>
      <c r="K5" s="117">
        <v>10</v>
      </c>
      <c r="L5" s="189" t="s">
        <v>301</v>
      </c>
      <c r="M5" s="117">
        <v>10</v>
      </c>
      <c r="N5" s="189" t="s">
        <v>301</v>
      </c>
      <c r="O5" s="117">
        <v>10</v>
      </c>
      <c r="P5" s="189" t="s">
        <v>301</v>
      </c>
      <c r="Q5" s="117">
        <v>10</v>
      </c>
      <c r="R5" s="189" t="s">
        <v>301</v>
      </c>
      <c r="S5" s="117">
        <v>10</v>
      </c>
      <c r="T5" s="189" t="s">
        <v>301</v>
      </c>
      <c r="U5" s="117">
        <v>10</v>
      </c>
      <c r="V5" s="189" t="s">
        <v>301</v>
      </c>
      <c r="W5" s="117">
        <v>10</v>
      </c>
      <c r="X5" s="189" t="s">
        <v>301</v>
      </c>
      <c r="Y5" s="117">
        <v>10</v>
      </c>
      <c r="Z5" s="189" t="s">
        <v>301</v>
      </c>
      <c r="AA5" s="117">
        <v>10</v>
      </c>
      <c r="AB5" s="199">
        <f>+(E5+G5+I5+K5+M5+O5+Q5+S5+U5+W5+Y5+AA5)/12</f>
        <v>10</v>
      </c>
      <c r="AC5" s="200" t="s">
        <v>833</v>
      </c>
      <c r="AD5" s="200" t="s">
        <v>833</v>
      </c>
      <c r="AE5" s="200"/>
    </row>
    <row r="6" spans="1:32" s="115" customFormat="1" ht="16.5" x14ac:dyDescent="0.25">
      <c r="A6" s="193" t="s">
        <v>766</v>
      </c>
      <c r="B6" s="197" t="s">
        <v>25</v>
      </c>
      <c r="C6" s="198" t="s">
        <v>392</v>
      </c>
      <c r="D6" s="189" t="s">
        <v>301</v>
      </c>
      <c r="E6" s="117">
        <v>10</v>
      </c>
      <c r="F6" s="189" t="s">
        <v>301</v>
      </c>
      <c r="G6" s="117">
        <v>10</v>
      </c>
      <c r="H6" s="189" t="s">
        <v>301</v>
      </c>
      <c r="I6" s="117">
        <v>10</v>
      </c>
      <c r="J6" s="189" t="s">
        <v>301</v>
      </c>
      <c r="K6" s="117">
        <v>10</v>
      </c>
      <c r="L6" s="189" t="s">
        <v>301</v>
      </c>
      <c r="M6" s="117">
        <v>10</v>
      </c>
      <c r="N6" s="189" t="s">
        <v>301</v>
      </c>
      <c r="O6" s="117">
        <v>10</v>
      </c>
      <c r="P6" s="189" t="s">
        <v>301</v>
      </c>
      <c r="Q6" s="117">
        <v>10</v>
      </c>
      <c r="R6" s="189" t="s">
        <v>301</v>
      </c>
      <c r="S6" s="117">
        <v>10</v>
      </c>
      <c r="T6" s="189" t="s">
        <v>301</v>
      </c>
      <c r="U6" s="117">
        <v>10</v>
      </c>
      <c r="V6" s="189" t="s">
        <v>301</v>
      </c>
      <c r="W6" s="117">
        <v>10</v>
      </c>
      <c r="X6" s="189" t="s">
        <v>301</v>
      </c>
      <c r="Y6" s="117">
        <v>10</v>
      </c>
      <c r="Z6" s="189" t="s">
        <v>301</v>
      </c>
      <c r="AA6" s="117">
        <v>10</v>
      </c>
      <c r="AB6" s="199">
        <f t="shared" ref="AB6:AB15" si="0">+(E6+G6+I6+K6+M6+O6+Q6+S6+U6+W6+Y6+AA6)/12</f>
        <v>10</v>
      </c>
      <c r="AC6" s="200" t="s">
        <v>833</v>
      </c>
      <c r="AD6" s="200" t="s">
        <v>833</v>
      </c>
      <c r="AE6" s="200"/>
    </row>
    <row r="7" spans="1:32" s="115" customFormat="1" ht="16.5" x14ac:dyDescent="0.25">
      <c r="A7" s="193" t="s">
        <v>771</v>
      </c>
      <c r="B7" s="197" t="s">
        <v>230</v>
      </c>
      <c r="C7" s="198" t="s">
        <v>394</v>
      </c>
      <c r="D7" s="189" t="s">
        <v>301</v>
      </c>
      <c r="E7" s="117">
        <v>10</v>
      </c>
      <c r="F7" s="189" t="s">
        <v>301</v>
      </c>
      <c r="G7" s="117">
        <v>10</v>
      </c>
      <c r="H7" s="189" t="s">
        <v>302</v>
      </c>
      <c r="I7" s="117">
        <v>9</v>
      </c>
      <c r="J7" s="189" t="s">
        <v>302</v>
      </c>
      <c r="K7" s="117">
        <v>9</v>
      </c>
      <c r="L7" s="189" t="s">
        <v>302</v>
      </c>
      <c r="M7" s="117">
        <v>9</v>
      </c>
      <c r="N7" s="189" t="s">
        <v>302</v>
      </c>
      <c r="O7" s="117">
        <v>9</v>
      </c>
      <c r="P7" s="189" t="s">
        <v>303</v>
      </c>
      <c r="Q7" s="117">
        <v>8</v>
      </c>
      <c r="R7" s="189" t="s">
        <v>302</v>
      </c>
      <c r="S7" s="117">
        <v>9</v>
      </c>
      <c r="T7" s="189" t="s">
        <v>301</v>
      </c>
      <c r="U7" s="117">
        <v>10</v>
      </c>
      <c r="V7" s="189" t="s">
        <v>301</v>
      </c>
      <c r="W7" s="117">
        <v>10</v>
      </c>
      <c r="X7" s="189" t="s">
        <v>301</v>
      </c>
      <c r="Y7" s="117">
        <v>10</v>
      </c>
      <c r="Z7" s="189" t="s">
        <v>302</v>
      </c>
      <c r="AA7" s="117">
        <v>9</v>
      </c>
      <c r="AB7" s="199">
        <f t="shared" si="0"/>
        <v>9.3333333333333339</v>
      </c>
      <c r="AC7" s="200" t="s">
        <v>833</v>
      </c>
      <c r="AD7" s="200" t="s">
        <v>833</v>
      </c>
      <c r="AE7" s="200"/>
      <c r="AF7" s="115">
        <f>127-27</f>
        <v>100</v>
      </c>
    </row>
    <row r="8" spans="1:32" s="115" customFormat="1" ht="47.25" customHeight="1" x14ac:dyDescent="0.25">
      <c r="A8" s="193" t="s">
        <v>773</v>
      </c>
      <c r="B8" s="197" t="s">
        <v>259</v>
      </c>
      <c r="C8" s="198" t="s">
        <v>393</v>
      </c>
      <c r="D8" s="189" t="s">
        <v>302</v>
      </c>
      <c r="E8" s="117">
        <v>9</v>
      </c>
      <c r="F8" s="189" t="s">
        <v>301</v>
      </c>
      <c r="G8" s="117">
        <v>10</v>
      </c>
      <c r="H8" s="189" t="s">
        <v>301</v>
      </c>
      <c r="I8" s="117">
        <v>10</v>
      </c>
      <c r="J8" s="189" t="s">
        <v>302</v>
      </c>
      <c r="K8" s="117">
        <v>9</v>
      </c>
      <c r="L8" s="189" t="s">
        <v>301</v>
      </c>
      <c r="M8" s="117">
        <v>10</v>
      </c>
      <c r="N8" s="189" t="s">
        <v>301</v>
      </c>
      <c r="O8" s="117">
        <v>10</v>
      </c>
      <c r="P8" s="189" t="s">
        <v>301</v>
      </c>
      <c r="Q8" s="117">
        <v>10</v>
      </c>
      <c r="R8" s="189" t="s">
        <v>302</v>
      </c>
      <c r="S8" s="117">
        <v>9</v>
      </c>
      <c r="T8" s="189" t="s">
        <v>302</v>
      </c>
      <c r="U8" s="117">
        <v>9</v>
      </c>
      <c r="V8" s="189" t="s">
        <v>302</v>
      </c>
      <c r="W8" s="117">
        <v>9</v>
      </c>
      <c r="X8" s="189" t="s">
        <v>301</v>
      </c>
      <c r="Y8" s="117">
        <v>10</v>
      </c>
      <c r="Z8" s="189" t="s">
        <v>302</v>
      </c>
      <c r="AA8" s="117">
        <v>9</v>
      </c>
      <c r="AB8" s="199">
        <f t="shared" si="0"/>
        <v>9.5</v>
      </c>
      <c r="AC8" s="200" t="s">
        <v>833</v>
      </c>
      <c r="AD8" s="200" t="s">
        <v>807</v>
      </c>
      <c r="AE8" s="200"/>
      <c r="AF8" s="115">
        <f>(100*20)/100</f>
        <v>20</v>
      </c>
    </row>
    <row r="9" spans="1:32" s="115" customFormat="1" ht="47.25" customHeight="1" x14ac:dyDescent="0.25">
      <c r="A9" s="193" t="s">
        <v>775</v>
      </c>
      <c r="B9" s="197" t="s">
        <v>235</v>
      </c>
      <c r="C9" s="198" t="s">
        <v>388</v>
      </c>
      <c r="D9" s="189" t="s">
        <v>302</v>
      </c>
      <c r="E9" s="117">
        <v>9</v>
      </c>
      <c r="F9" s="189" t="s">
        <v>303</v>
      </c>
      <c r="G9" s="117">
        <v>8</v>
      </c>
      <c r="H9" s="189" t="s">
        <v>302</v>
      </c>
      <c r="I9" s="117">
        <v>9</v>
      </c>
      <c r="J9" s="189" t="s">
        <v>303</v>
      </c>
      <c r="K9" s="117">
        <v>8</v>
      </c>
      <c r="L9" s="189" t="s">
        <v>302</v>
      </c>
      <c r="M9" s="117">
        <v>9</v>
      </c>
      <c r="N9" s="189" t="s">
        <v>301</v>
      </c>
      <c r="O9" s="117">
        <v>10</v>
      </c>
      <c r="P9" s="189" t="s">
        <v>303</v>
      </c>
      <c r="Q9" s="117">
        <v>8</v>
      </c>
      <c r="R9" s="189" t="s">
        <v>302</v>
      </c>
      <c r="S9" s="117">
        <v>9</v>
      </c>
      <c r="T9" s="189" t="s">
        <v>303</v>
      </c>
      <c r="U9" s="117">
        <v>8</v>
      </c>
      <c r="V9" s="189" t="s">
        <v>302</v>
      </c>
      <c r="W9" s="117">
        <v>9</v>
      </c>
      <c r="X9" s="189" t="s">
        <v>302</v>
      </c>
      <c r="Y9" s="117">
        <v>9</v>
      </c>
      <c r="Z9" s="189" t="s">
        <v>301</v>
      </c>
      <c r="AA9" s="117">
        <v>10</v>
      </c>
      <c r="AB9" s="199">
        <f>+(E9+G9+I9+K9+M9+O9+Q9+S9+U9+W9+Y9+AA9)/12</f>
        <v>8.8333333333333339</v>
      </c>
      <c r="AC9" s="200" t="s">
        <v>833</v>
      </c>
      <c r="AD9" s="200" t="s">
        <v>807</v>
      </c>
      <c r="AE9" s="200"/>
    </row>
    <row r="10" spans="1:32" s="115" customFormat="1" ht="16.5" x14ac:dyDescent="0.25">
      <c r="A10" s="193" t="s">
        <v>777</v>
      </c>
      <c r="B10" s="197" t="s">
        <v>180</v>
      </c>
      <c r="C10" s="198" t="s">
        <v>586</v>
      </c>
      <c r="D10" s="189" t="s">
        <v>304</v>
      </c>
      <c r="E10" s="117">
        <v>7</v>
      </c>
      <c r="F10" s="189" t="s">
        <v>304</v>
      </c>
      <c r="G10" s="117">
        <v>7</v>
      </c>
      <c r="H10" s="189" t="s">
        <v>303</v>
      </c>
      <c r="I10" s="117">
        <v>8</v>
      </c>
      <c r="J10" s="189" t="s">
        <v>304</v>
      </c>
      <c r="K10" s="117">
        <v>7</v>
      </c>
      <c r="L10" s="189" t="s">
        <v>304</v>
      </c>
      <c r="M10" s="117">
        <v>7</v>
      </c>
      <c r="N10" s="189" t="s">
        <v>303</v>
      </c>
      <c r="O10" s="117">
        <v>8</v>
      </c>
      <c r="P10" s="189" t="s">
        <v>303</v>
      </c>
      <c r="Q10" s="117">
        <v>8</v>
      </c>
      <c r="R10" s="189" t="s">
        <v>304</v>
      </c>
      <c r="S10" s="117">
        <v>7</v>
      </c>
      <c r="T10" s="189" t="s">
        <v>303</v>
      </c>
      <c r="U10" s="117">
        <v>8</v>
      </c>
      <c r="V10" s="189" t="s">
        <v>304</v>
      </c>
      <c r="W10" s="117">
        <v>7</v>
      </c>
      <c r="X10" s="189" t="s">
        <v>303</v>
      </c>
      <c r="Y10" s="117">
        <v>8</v>
      </c>
      <c r="Z10" s="189" t="s">
        <v>303</v>
      </c>
      <c r="AA10" s="117">
        <v>8</v>
      </c>
      <c r="AB10" s="199">
        <f t="shared" si="0"/>
        <v>7.5</v>
      </c>
      <c r="AC10" s="200" t="s">
        <v>807</v>
      </c>
      <c r="AD10" s="200" t="s">
        <v>807</v>
      </c>
      <c r="AE10" s="200"/>
    </row>
    <row r="11" spans="1:32" s="115" customFormat="1" ht="16.5" x14ac:dyDescent="0.25">
      <c r="A11" s="193" t="s">
        <v>779</v>
      </c>
      <c r="B11" s="197" t="s">
        <v>181</v>
      </c>
      <c r="C11" s="198" t="s">
        <v>585</v>
      </c>
      <c r="D11" s="189" t="s">
        <v>304</v>
      </c>
      <c r="E11" s="117">
        <v>7</v>
      </c>
      <c r="F11" s="189" t="s">
        <v>303</v>
      </c>
      <c r="G11" s="117">
        <v>8</v>
      </c>
      <c r="H11" s="189" t="s">
        <v>303</v>
      </c>
      <c r="I11" s="117">
        <v>8</v>
      </c>
      <c r="J11" s="189" t="s">
        <v>304</v>
      </c>
      <c r="K11" s="117">
        <v>7</v>
      </c>
      <c r="L11" s="189" t="s">
        <v>304</v>
      </c>
      <c r="M11" s="117">
        <v>7</v>
      </c>
      <c r="N11" s="189" t="s">
        <v>303</v>
      </c>
      <c r="O11" s="117">
        <v>8</v>
      </c>
      <c r="P11" s="189" t="s">
        <v>303</v>
      </c>
      <c r="Q11" s="117">
        <v>8</v>
      </c>
      <c r="R11" s="189" t="s">
        <v>304</v>
      </c>
      <c r="S11" s="117">
        <v>7</v>
      </c>
      <c r="T11" s="189" t="s">
        <v>303</v>
      </c>
      <c r="U11" s="117">
        <v>8</v>
      </c>
      <c r="V11" s="189" t="s">
        <v>304</v>
      </c>
      <c r="W11" s="117">
        <v>7</v>
      </c>
      <c r="X11" s="189" t="s">
        <v>303</v>
      </c>
      <c r="Y11" s="117">
        <v>8</v>
      </c>
      <c r="Z11" s="189" t="s">
        <v>303</v>
      </c>
      <c r="AA11" s="117">
        <v>8</v>
      </c>
      <c r="AB11" s="199">
        <f t="shared" si="0"/>
        <v>7.583333333333333</v>
      </c>
      <c r="AC11" s="200" t="s">
        <v>807</v>
      </c>
      <c r="AD11" s="200" t="s">
        <v>807</v>
      </c>
      <c r="AE11" s="200"/>
    </row>
    <row r="12" spans="1:32" s="115" customFormat="1" ht="31.5" customHeight="1" x14ac:dyDescent="0.25">
      <c r="A12" s="193" t="s">
        <v>781</v>
      </c>
      <c r="B12" s="197" t="s">
        <v>182</v>
      </c>
      <c r="C12" s="198" t="s">
        <v>587</v>
      </c>
      <c r="D12" s="189" t="s">
        <v>301</v>
      </c>
      <c r="E12" s="117">
        <v>10</v>
      </c>
      <c r="F12" s="189" t="s">
        <v>301</v>
      </c>
      <c r="G12" s="117">
        <v>10</v>
      </c>
      <c r="H12" s="189" t="s">
        <v>301</v>
      </c>
      <c r="I12" s="117">
        <v>10</v>
      </c>
      <c r="J12" s="189" t="s">
        <v>301</v>
      </c>
      <c r="K12" s="117">
        <v>10</v>
      </c>
      <c r="L12" s="189" t="s">
        <v>301</v>
      </c>
      <c r="M12" s="117">
        <v>10</v>
      </c>
      <c r="N12" s="189" t="s">
        <v>301</v>
      </c>
      <c r="O12" s="117">
        <v>10</v>
      </c>
      <c r="P12" s="189" t="s">
        <v>301</v>
      </c>
      <c r="Q12" s="117">
        <v>10</v>
      </c>
      <c r="R12" s="189" t="s">
        <v>302</v>
      </c>
      <c r="S12" s="117">
        <v>9</v>
      </c>
      <c r="T12" s="189" t="s">
        <v>302</v>
      </c>
      <c r="U12" s="117">
        <v>9</v>
      </c>
      <c r="V12" s="189" t="s">
        <v>301</v>
      </c>
      <c r="W12" s="117">
        <v>10</v>
      </c>
      <c r="X12" s="189" t="s">
        <v>301</v>
      </c>
      <c r="Y12" s="117">
        <v>10</v>
      </c>
      <c r="Z12" s="189" t="s">
        <v>301</v>
      </c>
      <c r="AA12" s="117">
        <v>10</v>
      </c>
      <c r="AB12" s="199">
        <f t="shared" si="0"/>
        <v>9.8333333333333339</v>
      </c>
      <c r="AC12" s="200" t="s">
        <v>833</v>
      </c>
      <c r="AD12" s="200" t="s">
        <v>833</v>
      </c>
      <c r="AE12" s="200"/>
    </row>
    <row r="13" spans="1:32" s="115" customFormat="1" ht="16.5" x14ac:dyDescent="0.25">
      <c r="A13" s="193" t="s">
        <v>804</v>
      </c>
      <c r="B13" s="197" t="s">
        <v>193</v>
      </c>
      <c r="C13" s="198" t="s">
        <v>404</v>
      </c>
      <c r="D13" s="189" t="s">
        <v>303</v>
      </c>
      <c r="E13" s="117">
        <v>8</v>
      </c>
      <c r="F13" s="189" t="s">
        <v>301</v>
      </c>
      <c r="G13" s="117">
        <v>10</v>
      </c>
      <c r="H13" s="189" t="s">
        <v>302</v>
      </c>
      <c r="I13" s="117">
        <v>9</v>
      </c>
      <c r="J13" s="189" t="s">
        <v>302</v>
      </c>
      <c r="K13" s="117">
        <v>9</v>
      </c>
      <c r="L13" s="189" t="s">
        <v>302</v>
      </c>
      <c r="M13" s="117">
        <v>9</v>
      </c>
      <c r="N13" s="189" t="s">
        <v>303</v>
      </c>
      <c r="O13" s="117">
        <v>8</v>
      </c>
      <c r="P13" s="189" t="s">
        <v>301</v>
      </c>
      <c r="Q13" s="117">
        <v>10</v>
      </c>
      <c r="R13" s="189" t="s">
        <v>303</v>
      </c>
      <c r="S13" s="117">
        <v>8</v>
      </c>
      <c r="T13" s="189" t="s">
        <v>302</v>
      </c>
      <c r="U13" s="117">
        <v>9</v>
      </c>
      <c r="V13" s="189" t="s">
        <v>301</v>
      </c>
      <c r="W13" s="117">
        <v>10</v>
      </c>
      <c r="X13" s="189" t="s">
        <v>302</v>
      </c>
      <c r="Y13" s="117">
        <v>9</v>
      </c>
      <c r="Z13" s="189" t="s">
        <v>302</v>
      </c>
      <c r="AA13" s="117">
        <v>9</v>
      </c>
      <c r="AB13" s="199">
        <f t="shared" si="0"/>
        <v>9</v>
      </c>
      <c r="AC13" s="200" t="s">
        <v>833</v>
      </c>
      <c r="AD13" s="200" t="s">
        <v>807</v>
      </c>
      <c r="AE13" s="200"/>
    </row>
    <row r="14" spans="1:32" s="115" customFormat="1" ht="16.5" x14ac:dyDescent="0.25">
      <c r="A14" s="193" t="s">
        <v>805</v>
      </c>
      <c r="B14" s="197" t="s">
        <v>684</v>
      </c>
      <c r="C14" s="198" t="s">
        <v>685</v>
      </c>
      <c r="D14" s="189" t="s">
        <v>303</v>
      </c>
      <c r="E14" s="117">
        <v>8</v>
      </c>
      <c r="F14" s="189" t="s">
        <v>301</v>
      </c>
      <c r="G14" s="117">
        <v>10</v>
      </c>
      <c r="H14" s="189" t="s">
        <v>303</v>
      </c>
      <c r="I14" s="117">
        <v>8</v>
      </c>
      <c r="J14" s="189" t="s">
        <v>303</v>
      </c>
      <c r="K14" s="117">
        <v>8</v>
      </c>
      <c r="L14" s="189" t="s">
        <v>302</v>
      </c>
      <c r="M14" s="117">
        <v>9</v>
      </c>
      <c r="N14" s="189" t="s">
        <v>303</v>
      </c>
      <c r="O14" s="117">
        <v>8</v>
      </c>
      <c r="P14" s="189" t="s">
        <v>302</v>
      </c>
      <c r="Q14" s="117">
        <v>9</v>
      </c>
      <c r="R14" s="189" t="s">
        <v>303</v>
      </c>
      <c r="S14" s="117">
        <v>8</v>
      </c>
      <c r="T14" s="189" t="s">
        <v>301</v>
      </c>
      <c r="U14" s="117">
        <v>10</v>
      </c>
      <c r="V14" s="189" t="s">
        <v>301</v>
      </c>
      <c r="W14" s="117">
        <v>10</v>
      </c>
      <c r="X14" s="189" t="s">
        <v>303</v>
      </c>
      <c r="Y14" s="117">
        <v>8</v>
      </c>
      <c r="Z14" s="189" t="s">
        <v>302</v>
      </c>
      <c r="AA14" s="117">
        <v>9</v>
      </c>
      <c r="AB14" s="199">
        <f t="shared" si="0"/>
        <v>8.75</v>
      </c>
      <c r="AC14" s="200" t="s">
        <v>833</v>
      </c>
      <c r="AD14" s="200" t="s">
        <v>807</v>
      </c>
      <c r="AE14" s="200"/>
    </row>
    <row r="15" spans="1:32" s="115" customFormat="1" ht="16.5" x14ac:dyDescent="0.25">
      <c r="A15" s="193" t="s">
        <v>806</v>
      </c>
      <c r="B15" s="197" t="s">
        <v>47</v>
      </c>
      <c r="C15" s="198" t="s">
        <v>329</v>
      </c>
      <c r="D15" s="189" t="s">
        <v>302</v>
      </c>
      <c r="E15" s="117">
        <v>9</v>
      </c>
      <c r="F15" s="189" t="s">
        <v>302</v>
      </c>
      <c r="G15" s="117">
        <v>9</v>
      </c>
      <c r="H15" s="189" t="s">
        <v>301</v>
      </c>
      <c r="I15" s="117">
        <v>10</v>
      </c>
      <c r="J15" s="189" t="s">
        <v>302</v>
      </c>
      <c r="K15" s="117">
        <v>9</v>
      </c>
      <c r="L15" s="189" t="s">
        <v>301</v>
      </c>
      <c r="M15" s="117">
        <v>10</v>
      </c>
      <c r="N15" s="189" t="s">
        <v>302</v>
      </c>
      <c r="O15" s="117">
        <v>9</v>
      </c>
      <c r="P15" s="189" t="s">
        <v>302</v>
      </c>
      <c r="Q15" s="117">
        <v>9</v>
      </c>
      <c r="R15" s="189" t="s">
        <v>302</v>
      </c>
      <c r="S15" s="117">
        <v>9</v>
      </c>
      <c r="T15" s="189" t="s">
        <v>302</v>
      </c>
      <c r="U15" s="117">
        <v>9</v>
      </c>
      <c r="V15" s="189" t="s">
        <v>303</v>
      </c>
      <c r="W15" s="117">
        <v>8</v>
      </c>
      <c r="X15" s="189" t="s">
        <v>302</v>
      </c>
      <c r="Y15" s="117">
        <v>9</v>
      </c>
      <c r="Z15" s="189" t="s">
        <v>302</v>
      </c>
      <c r="AA15" s="117">
        <v>9</v>
      </c>
      <c r="AB15" s="199">
        <f t="shared" si="0"/>
        <v>9.0833333333333339</v>
      </c>
      <c r="AC15" s="200" t="s">
        <v>807</v>
      </c>
      <c r="AD15" s="200" t="s">
        <v>807</v>
      </c>
      <c r="AE15" s="200"/>
    </row>
    <row r="16" spans="1:32" s="288" customFormat="1" ht="29.25" customHeight="1" x14ac:dyDescent="0.25">
      <c r="A16" s="281"/>
      <c r="B16" s="282" t="s">
        <v>879</v>
      </c>
      <c r="C16" s="283"/>
      <c r="D16" s="284"/>
      <c r="E16" s="285"/>
      <c r="F16" s="284"/>
      <c r="G16" s="285"/>
      <c r="H16" s="284"/>
      <c r="I16" s="285"/>
      <c r="J16" s="284"/>
      <c r="K16" s="285"/>
      <c r="L16" s="284"/>
      <c r="M16" s="285"/>
      <c r="N16" s="284"/>
      <c r="O16" s="285"/>
      <c r="P16" s="284"/>
      <c r="Q16" s="285"/>
      <c r="R16" s="284"/>
      <c r="S16" s="285"/>
      <c r="T16" s="284"/>
      <c r="U16" s="285"/>
      <c r="V16" s="284"/>
      <c r="W16" s="285"/>
      <c r="X16" s="284"/>
      <c r="Y16" s="285"/>
      <c r="Z16" s="284"/>
      <c r="AA16" s="285"/>
      <c r="AB16" s="286"/>
      <c r="AC16" s="287"/>
      <c r="AD16" s="287">
        <f>(16*20)/100</f>
        <v>3.2</v>
      </c>
      <c r="AE16" s="287"/>
    </row>
    <row r="17" spans="1:32" s="115" customFormat="1" ht="34.5" customHeight="1" x14ac:dyDescent="0.25">
      <c r="A17" s="201" t="s">
        <v>765</v>
      </c>
      <c r="B17" s="478" t="s">
        <v>811</v>
      </c>
      <c r="C17" s="201" t="s">
        <v>427</v>
      </c>
      <c r="D17" s="165" t="s">
        <v>302</v>
      </c>
      <c r="E17" s="165">
        <v>9</v>
      </c>
      <c r="F17" s="165" t="s">
        <v>302</v>
      </c>
      <c r="G17" s="165">
        <v>9</v>
      </c>
      <c r="H17" s="165" t="s">
        <v>302</v>
      </c>
      <c r="I17" s="165">
        <v>9</v>
      </c>
      <c r="J17" s="165" t="s">
        <v>302</v>
      </c>
      <c r="K17" s="165">
        <v>9</v>
      </c>
      <c r="L17" s="165" t="s">
        <v>302</v>
      </c>
      <c r="M17" s="165">
        <v>9</v>
      </c>
      <c r="N17" s="165" t="s">
        <v>302</v>
      </c>
      <c r="O17" s="165">
        <v>9</v>
      </c>
      <c r="P17" s="165" t="s">
        <v>302</v>
      </c>
      <c r="Q17" s="165">
        <v>9</v>
      </c>
      <c r="R17" s="165" t="s">
        <v>302</v>
      </c>
      <c r="S17" s="165">
        <v>9</v>
      </c>
      <c r="T17" s="165" t="s">
        <v>301</v>
      </c>
      <c r="U17" s="165">
        <v>10</v>
      </c>
      <c r="V17" s="165" t="s">
        <v>301</v>
      </c>
      <c r="W17" s="165">
        <v>10</v>
      </c>
      <c r="X17" s="165" t="s">
        <v>302</v>
      </c>
      <c r="Y17" s="165">
        <v>9</v>
      </c>
      <c r="Z17" s="165" t="s">
        <v>302</v>
      </c>
      <c r="AA17" s="165">
        <v>9</v>
      </c>
      <c r="AB17" s="474">
        <f>SUM(E17+G17+I17+K17+M17+O17+Q17+S17+U17+W17+Y17+AA17)/12</f>
        <v>9.1666666666666661</v>
      </c>
      <c r="AC17" s="200" t="s">
        <v>833</v>
      </c>
      <c r="AD17" s="200" t="s">
        <v>833</v>
      </c>
      <c r="AE17" s="203"/>
      <c r="AF17" s="203"/>
    </row>
    <row r="18" spans="1:32" s="115" customFormat="1" ht="34.5" customHeight="1" x14ac:dyDescent="0.25">
      <c r="A18" s="201" t="s">
        <v>766</v>
      </c>
      <c r="B18" s="478" t="s">
        <v>812</v>
      </c>
      <c r="C18" s="201" t="s">
        <v>428</v>
      </c>
      <c r="D18" s="165" t="s">
        <v>303</v>
      </c>
      <c r="E18" s="165">
        <v>8</v>
      </c>
      <c r="F18" s="165" t="s">
        <v>256</v>
      </c>
      <c r="G18" s="165">
        <v>0</v>
      </c>
      <c r="H18" s="165" t="s">
        <v>304</v>
      </c>
      <c r="I18" s="165">
        <v>7</v>
      </c>
      <c r="J18" s="165" t="s">
        <v>304</v>
      </c>
      <c r="K18" s="165">
        <v>7</v>
      </c>
      <c r="L18" s="165" t="s">
        <v>304</v>
      </c>
      <c r="M18" s="165">
        <v>7</v>
      </c>
      <c r="N18" s="165" t="s">
        <v>304</v>
      </c>
      <c r="O18" s="165">
        <v>7</v>
      </c>
      <c r="P18" s="165" t="s">
        <v>303</v>
      </c>
      <c r="Q18" s="165">
        <v>8</v>
      </c>
      <c r="R18" s="165" t="s">
        <v>256</v>
      </c>
      <c r="S18" s="165">
        <v>0</v>
      </c>
      <c r="T18" s="165" t="s">
        <v>256</v>
      </c>
      <c r="U18" s="165">
        <v>0</v>
      </c>
      <c r="V18" s="165" t="s">
        <v>256</v>
      </c>
      <c r="W18" s="165">
        <v>0</v>
      </c>
      <c r="X18" s="165" t="s">
        <v>256</v>
      </c>
      <c r="Y18" s="165">
        <v>0</v>
      </c>
      <c r="Z18" s="165" t="s">
        <v>256</v>
      </c>
      <c r="AA18" s="165">
        <v>0</v>
      </c>
      <c r="AB18" s="474">
        <f>SUM(E18+G18+I18+K18+M18+O18+Q18+S18+U18+W18+Y18+AA18)/6</f>
        <v>7.333333333333333</v>
      </c>
      <c r="AC18" s="202" t="s">
        <v>807</v>
      </c>
      <c r="AD18" s="202" t="s">
        <v>807</v>
      </c>
      <c r="AE18" s="203"/>
      <c r="AF18" s="203"/>
    </row>
    <row r="19" spans="1:32" s="119" customFormat="1" ht="34.5" customHeight="1" x14ac:dyDescent="0.25">
      <c r="A19" s="201" t="s">
        <v>771</v>
      </c>
      <c r="B19" s="478" t="s">
        <v>813</v>
      </c>
      <c r="C19" s="201" t="s">
        <v>432</v>
      </c>
      <c r="D19" s="164" t="s">
        <v>303</v>
      </c>
      <c r="E19" s="164">
        <v>8</v>
      </c>
      <c r="F19" s="165" t="s">
        <v>256</v>
      </c>
      <c r="G19" s="164">
        <v>0</v>
      </c>
      <c r="H19" s="164" t="s">
        <v>303</v>
      </c>
      <c r="I19" s="164">
        <v>8</v>
      </c>
      <c r="J19" s="204" t="s">
        <v>304</v>
      </c>
      <c r="K19" s="204">
        <v>7</v>
      </c>
      <c r="L19" s="204" t="s">
        <v>303</v>
      </c>
      <c r="M19" s="204">
        <v>8</v>
      </c>
      <c r="N19" s="164" t="s">
        <v>304</v>
      </c>
      <c r="O19" s="164">
        <v>7</v>
      </c>
      <c r="P19" s="164" t="s">
        <v>302</v>
      </c>
      <c r="Q19" s="164">
        <v>9</v>
      </c>
      <c r="R19" s="164" t="s">
        <v>304</v>
      </c>
      <c r="S19" s="164">
        <v>7</v>
      </c>
      <c r="T19" s="164" t="s">
        <v>304</v>
      </c>
      <c r="U19" s="164">
        <v>7</v>
      </c>
      <c r="V19" s="164" t="s">
        <v>301</v>
      </c>
      <c r="W19" s="164">
        <v>10</v>
      </c>
      <c r="X19" s="204" t="s">
        <v>303</v>
      </c>
      <c r="Y19" s="204">
        <v>8</v>
      </c>
      <c r="Z19" s="204" t="s">
        <v>303</v>
      </c>
      <c r="AA19" s="204">
        <v>8</v>
      </c>
      <c r="AB19" s="474">
        <f>SUM(E19+G19+I19+K19+M19+O19+Q19+S19+U19+W19+Y19+AA19)/11</f>
        <v>7.9090909090909092</v>
      </c>
      <c r="AC19" s="164" t="s">
        <v>807</v>
      </c>
      <c r="AD19" s="164" t="s">
        <v>807</v>
      </c>
      <c r="AE19" s="205"/>
      <c r="AF19" s="205"/>
    </row>
    <row r="20" spans="1:32" s="119" customFormat="1" ht="34.5" customHeight="1" x14ac:dyDescent="0.25">
      <c r="A20" s="201" t="s">
        <v>773</v>
      </c>
      <c r="B20" s="478" t="s">
        <v>814</v>
      </c>
      <c r="C20" s="201" t="s">
        <v>433</v>
      </c>
      <c r="D20" s="164" t="s">
        <v>303</v>
      </c>
      <c r="E20" s="164">
        <v>8</v>
      </c>
      <c r="F20" s="165" t="s">
        <v>256</v>
      </c>
      <c r="G20" s="164">
        <v>0</v>
      </c>
      <c r="H20" s="164" t="s">
        <v>304</v>
      </c>
      <c r="I20" s="164">
        <v>7</v>
      </c>
      <c r="J20" s="164" t="s">
        <v>304</v>
      </c>
      <c r="K20" s="164">
        <v>7</v>
      </c>
      <c r="L20" s="164" t="s">
        <v>303</v>
      </c>
      <c r="M20" s="164">
        <v>8</v>
      </c>
      <c r="N20" s="164" t="s">
        <v>304</v>
      </c>
      <c r="O20" s="164">
        <v>7</v>
      </c>
      <c r="P20" s="164" t="s">
        <v>303</v>
      </c>
      <c r="Q20" s="164">
        <v>8</v>
      </c>
      <c r="R20" s="165" t="s">
        <v>304</v>
      </c>
      <c r="S20" s="164">
        <v>7</v>
      </c>
      <c r="T20" s="165" t="s">
        <v>303</v>
      </c>
      <c r="U20" s="164">
        <v>8</v>
      </c>
      <c r="V20" s="165" t="s">
        <v>303</v>
      </c>
      <c r="W20" s="166">
        <v>8</v>
      </c>
      <c r="X20" s="165" t="s">
        <v>303</v>
      </c>
      <c r="Y20" s="165">
        <v>8</v>
      </c>
      <c r="Z20" s="165" t="s">
        <v>303</v>
      </c>
      <c r="AA20" s="165">
        <v>8</v>
      </c>
      <c r="AB20" s="474">
        <f t="shared" ref="AB20:AB26" si="1">SUM(E20+G20+I20+K20+M20+O20+Q20+S20+U20+W20+Y20+AA20)/11</f>
        <v>7.6363636363636367</v>
      </c>
      <c r="AC20" s="165" t="s">
        <v>807</v>
      </c>
      <c r="AD20" s="165" t="s">
        <v>807</v>
      </c>
      <c r="AE20" s="167"/>
      <c r="AF20" s="167"/>
    </row>
    <row r="21" spans="1:32" s="119" customFormat="1" ht="34.5" customHeight="1" x14ac:dyDescent="0.25">
      <c r="A21" s="201" t="s">
        <v>775</v>
      </c>
      <c r="B21" s="478" t="s">
        <v>815</v>
      </c>
      <c r="C21" s="201" t="s">
        <v>431</v>
      </c>
      <c r="D21" s="164" t="s">
        <v>303</v>
      </c>
      <c r="E21" s="164">
        <v>8</v>
      </c>
      <c r="F21" s="165" t="s">
        <v>256</v>
      </c>
      <c r="G21" s="164">
        <v>0</v>
      </c>
      <c r="H21" s="164" t="s">
        <v>304</v>
      </c>
      <c r="I21" s="164">
        <v>7</v>
      </c>
      <c r="J21" s="204" t="s">
        <v>304</v>
      </c>
      <c r="K21" s="204">
        <v>7</v>
      </c>
      <c r="L21" s="204" t="s">
        <v>303</v>
      </c>
      <c r="M21" s="204">
        <v>8</v>
      </c>
      <c r="N21" s="164" t="s">
        <v>304</v>
      </c>
      <c r="O21" s="164">
        <v>7</v>
      </c>
      <c r="P21" s="164" t="s">
        <v>303</v>
      </c>
      <c r="Q21" s="164">
        <v>8</v>
      </c>
      <c r="R21" s="164" t="s">
        <v>303</v>
      </c>
      <c r="S21" s="164">
        <v>8</v>
      </c>
      <c r="T21" s="164" t="s">
        <v>302</v>
      </c>
      <c r="U21" s="164">
        <v>9</v>
      </c>
      <c r="V21" s="164" t="s">
        <v>301</v>
      </c>
      <c r="W21" s="164">
        <v>10</v>
      </c>
      <c r="X21" s="204" t="s">
        <v>303</v>
      </c>
      <c r="Y21" s="204">
        <v>8</v>
      </c>
      <c r="Z21" s="204" t="s">
        <v>304</v>
      </c>
      <c r="AA21" s="204">
        <v>7</v>
      </c>
      <c r="AB21" s="474">
        <f t="shared" si="1"/>
        <v>7.9090909090909092</v>
      </c>
      <c r="AC21" s="164" t="s">
        <v>807</v>
      </c>
      <c r="AD21" s="164" t="s">
        <v>807</v>
      </c>
      <c r="AE21" s="205"/>
      <c r="AF21" s="205"/>
    </row>
    <row r="22" spans="1:32" s="119" customFormat="1" ht="34.5" customHeight="1" x14ac:dyDescent="0.25">
      <c r="A22" s="201" t="s">
        <v>777</v>
      </c>
      <c r="B22" s="478" t="s">
        <v>816</v>
      </c>
      <c r="C22" s="201" t="s">
        <v>430</v>
      </c>
      <c r="D22" s="164" t="s">
        <v>303</v>
      </c>
      <c r="E22" s="164">
        <v>8</v>
      </c>
      <c r="F22" s="165" t="s">
        <v>256</v>
      </c>
      <c r="G22" s="164">
        <v>0</v>
      </c>
      <c r="H22" s="164" t="s">
        <v>304</v>
      </c>
      <c r="I22" s="164">
        <v>7</v>
      </c>
      <c r="J22" s="204" t="s">
        <v>304</v>
      </c>
      <c r="K22" s="204">
        <v>7</v>
      </c>
      <c r="L22" s="204" t="s">
        <v>304</v>
      </c>
      <c r="M22" s="204">
        <v>7</v>
      </c>
      <c r="N22" s="164" t="s">
        <v>304</v>
      </c>
      <c r="O22" s="164">
        <v>7</v>
      </c>
      <c r="P22" s="164" t="s">
        <v>303</v>
      </c>
      <c r="Q22" s="164">
        <v>8</v>
      </c>
      <c r="R22" s="164" t="s">
        <v>304</v>
      </c>
      <c r="S22" s="164">
        <v>7</v>
      </c>
      <c r="T22" s="164" t="s">
        <v>303</v>
      </c>
      <c r="U22" s="164">
        <v>8</v>
      </c>
      <c r="V22" s="164" t="s">
        <v>303</v>
      </c>
      <c r="W22" s="164">
        <v>8</v>
      </c>
      <c r="X22" s="204" t="s">
        <v>304</v>
      </c>
      <c r="Y22" s="204">
        <v>7</v>
      </c>
      <c r="Z22" s="204" t="s">
        <v>303</v>
      </c>
      <c r="AA22" s="204">
        <v>8</v>
      </c>
      <c r="AB22" s="474">
        <f t="shared" si="1"/>
        <v>7.4545454545454541</v>
      </c>
      <c r="AC22" s="164" t="s">
        <v>807</v>
      </c>
      <c r="AD22" s="164" t="s">
        <v>807</v>
      </c>
      <c r="AE22" s="205"/>
      <c r="AF22" s="205"/>
    </row>
    <row r="23" spans="1:32" s="119" customFormat="1" ht="34.5" customHeight="1" x14ac:dyDescent="0.25">
      <c r="A23" s="201" t="s">
        <v>779</v>
      </c>
      <c r="B23" s="478" t="s">
        <v>817</v>
      </c>
      <c r="C23" s="201" t="s">
        <v>429</v>
      </c>
      <c r="D23" s="164" t="s">
        <v>303</v>
      </c>
      <c r="E23" s="164">
        <v>8</v>
      </c>
      <c r="F23" s="165" t="s">
        <v>256</v>
      </c>
      <c r="G23" s="164">
        <v>0</v>
      </c>
      <c r="H23" s="164" t="s">
        <v>304</v>
      </c>
      <c r="I23" s="164">
        <v>7</v>
      </c>
      <c r="J23" s="204" t="s">
        <v>304</v>
      </c>
      <c r="K23" s="204">
        <v>7</v>
      </c>
      <c r="L23" s="204" t="s">
        <v>303</v>
      </c>
      <c r="M23" s="204">
        <v>8</v>
      </c>
      <c r="N23" s="164" t="s">
        <v>304</v>
      </c>
      <c r="O23" s="164">
        <v>7</v>
      </c>
      <c r="P23" s="164" t="s">
        <v>303</v>
      </c>
      <c r="Q23" s="164">
        <v>8</v>
      </c>
      <c r="R23" s="164" t="s">
        <v>303</v>
      </c>
      <c r="S23" s="164">
        <v>8</v>
      </c>
      <c r="T23" s="164" t="s">
        <v>303</v>
      </c>
      <c r="U23" s="164">
        <v>8</v>
      </c>
      <c r="V23" s="164" t="s">
        <v>304</v>
      </c>
      <c r="W23" s="164">
        <v>7</v>
      </c>
      <c r="X23" s="206" t="s">
        <v>304</v>
      </c>
      <c r="Y23" s="206">
        <v>7</v>
      </c>
      <c r="Z23" s="206" t="s">
        <v>304</v>
      </c>
      <c r="AA23" s="206">
        <v>7</v>
      </c>
      <c r="AB23" s="474">
        <f>SUM(E23+G23+I23+K23+M23+O23+Q23+S23+U23+W23+Y23+AA23)/11</f>
        <v>7.4545454545454541</v>
      </c>
      <c r="AC23" s="164" t="s">
        <v>807</v>
      </c>
      <c r="AD23" s="164" t="s">
        <v>807</v>
      </c>
      <c r="AE23" s="205"/>
      <c r="AF23" s="205"/>
    </row>
    <row r="24" spans="1:32" s="119" customFormat="1" ht="34.5" customHeight="1" x14ac:dyDescent="0.25">
      <c r="A24" s="201" t="s">
        <v>781</v>
      </c>
      <c r="B24" s="478" t="s">
        <v>818</v>
      </c>
      <c r="C24" s="201" t="s">
        <v>424</v>
      </c>
      <c r="D24" s="164" t="s">
        <v>303</v>
      </c>
      <c r="E24" s="164">
        <v>8</v>
      </c>
      <c r="F24" s="165" t="s">
        <v>256</v>
      </c>
      <c r="G24" s="164">
        <v>0</v>
      </c>
      <c r="H24" s="164" t="s">
        <v>304</v>
      </c>
      <c r="I24" s="164">
        <v>7</v>
      </c>
      <c r="J24" s="204" t="s">
        <v>303</v>
      </c>
      <c r="K24" s="204">
        <v>8</v>
      </c>
      <c r="L24" s="204" t="s">
        <v>303</v>
      </c>
      <c r="M24" s="204">
        <v>8</v>
      </c>
      <c r="N24" s="164" t="s">
        <v>304</v>
      </c>
      <c r="O24" s="164">
        <v>7</v>
      </c>
      <c r="P24" s="164" t="s">
        <v>303</v>
      </c>
      <c r="Q24" s="164">
        <v>8</v>
      </c>
      <c r="R24" s="164" t="s">
        <v>304</v>
      </c>
      <c r="S24" s="164">
        <v>7</v>
      </c>
      <c r="T24" s="164" t="s">
        <v>303</v>
      </c>
      <c r="U24" s="164">
        <v>8</v>
      </c>
      <c r="V24" s="164" t="s">
        <v>302</v>
      </c>
      <c r="W24" s="164">
        <v>9</v>
      </c>
      <c r="X24" s="204" t="s">
        <v>304</v>
      </c>
      <c r="Y24" s="204">
        <v>7</v>
      </c>
      <c r="Z24" s="204" t="s">
        <v>303</v>
      </c>
      <c r="AA24" s="204">
        <v>8</v>
      </c>
      <c r="AB24" s="474">
        <f t="shared" si="1"/>
        <v>7.7272727272727275</v>
      </c>
      <c r="AC24" s="164" t="s">
        <v>807</v>
      </c>
      <c r="AD24" s="164" t="s">
        <v>807</v>
      </c>
      <c r="AE24" s="205"/>
      <c r="AF24" s="205"/>
    </row>
    <row r="25" spans="1:32" s="119" customFormat="1" ht="82.5" customHeight="1" x14ac:dyDescent="0.25">
      <c r="A25" s="201" t="s">
        <v>804</v>
      </c>
      <c r="B25" s="478" t="s">
        <v>819</v>
      </c>
      <c r="C25" s="201" t="s">
        <v>434</v>
      </c>
      <c r="D25" s="164" t="s">
        <v>303</v>
      </c>
      <c r="E25" s="164">
        <v>8</v>
      </c>
      <c r="F25" s="165" t="s">
        <v>256</v>
      </c>
      <c r="G25" s="164">
        <v>0</v>
      </c>
      <c r="H25" s="164" t="s">
        <v>304</v>
      </c>
      <c r="I25" s="164">
        <v>7</v>
      </c>
      <c r="J25" s="164" t="s">
        <v>303</v>
      </c>
      <c r="K25" s="164">
        <v>8</v>
      </c>
      <c r="L25" s="164" t="s">
        <v>303</v>
      </c>
      <c r="M25" s="164">
        <v>8</v>
      </c>
      <c r="N25" s="164" t="s">
        <v>304</v>
      </c>
      <c r="O25" s="164">
        <v>7</v>
      </c>
      <c r="P25" s="164" t="s">
        <v>303</v>
      </c>
      <c r="Q25" s="164">
        <v>8</v>
      </c>
      <c r="R25" s="164" t="s">
        <v>303</v>
      </c>
      <c r="S25" s="164">
        <v>8</v>
      </c>
      <c r="T25" s="164" t="s">
        <v>303</v>
      </c>
      <c r="U25" s="164">
        <v>8</v>
      </c>
      <c r="V25" s="164" t="s">
        <v>303</v>
      </c>
      <c r="W25" s="164">
        <v>8</v>
      </c>
      <c r="X25" s="204" t="s">
        <v>303</v>
      </c>
      <c r="Y25" s="204">
        <v>8</v>
      </c>
      <c r="Z25" s="204" t="s">
        <v>303</v>
      </c>
      <c r="AA25" s="204">
        <v>8</v>
      </c>
      <c r="AB25" s="474">
        <f t="shared" si="1"/>
        <v>7.8181818181818183</v>
      </c>
      <c r="AC25" s="164" t="s">
        <v>807</v>
      </c>
      <c r="AD25" s="200" t="s">
        <v>833</v>
      </c>
      <c r="AE25" s="475" t="s">
        <v>904</v>
      </c>
      <c r="AF25" s="475"/>
    </row>
    <row r="26" spans="1:32" s="119" customFormat="1" ht="34.5" customHeight="1" x14ac:dyDescent="0.25">
      <c r="A26" s="201" t="s">
        <v>805</v>
      </c>
      <c r="B26" s="478" t="s">
        <v>820</v>
      </c>
      <c r="C26" s="201" t="s">
        <v>440</v>
      </c>
      <c r="D26" s="164" t="s">
        <v>304</v>
      </c>
      <c r="E26" s="164">
        <v>7</v>
      </c>
      <c r="F26" s="165" t="s">
        <v>256</v>
      </c>
      <c r="G26" s="164">
        <v>0</v>
      </c>
      <c r="H26" s="164" t="s">
        <v>304</v>
      </c>
      <c r="I26" s="164">
        <v>7</v>
      </c>
      <c r="J26" s="164" t="s">
        <v>304</v>
      </c>
      <c r="K26" s="164">
        <v>7</v>
      </c>
      <c r="L26" s="164" t="s">
        <v>304</v>
      </c>
      <c r="M26" s="164">
        <v>7</v>
      </c>
      <c r="N26" s="164" t="s">
        <v>304</v>
      </c>
      <c r="O26" s="164">
        <v>7</v>
      </c>
      <c r="P26" s="164" t="s">
        <v>304</v>
      </c>
      <c r="Q26" s="164">
        <v>7</v>
      </c>
      <c r="R26" s="164" t="s">
        <v>304</v>
      </c>
      <c r="S26" s="164">
        <v>7</v>
      </c>
      <c r="T26" s="164" t="s">
        <v>304</v>
      </c>
      <c r="U26" s="164">
        <v>7</v>
      </c>
      <c r="V26" s="164" t="s">
        <v>304</v>
      </c>
      <c r="W26" s="164">
        <v>7</v>
      </c>
      <c r="X26" s="204" t="s">
        <v>303</v>
      </c>
      <c r="Y26" s="204">
        <v>8</v>
      </c>
      <c r="Z26" s="204" t="s">
        <v>303</v>
      </c>
      <c r="AA26" s="204">
        <v>8</v>
      </c>
      <c r="AB26" s="474">
        <f t="shared" si="1"/>
        <v>7.1818181818181817</v>
      </c>
      <c r="AC26" s="164" t="s">
        <v>807</v>
      </c>
      <c r="AD26" s="164" t="s">
        <v>807</v>
      </c>
      <c r="AE26" s="205"/>
      <c r="AF26" s="205"/>
    </row>
    <row r="27" spans="1:32" s="119" customFormat="1" ht="34.5" customHeight="1" x14ac:dyDescent="0.25">
      <c r="A27" s="201" t="s">
        <v>806</v>
      </c>
      <c r="B27" s="478" t="s">
        <v>821</v>
      </c>
      <c r="C27" s="201" t="s">
        <v>439</v>
      </c>
      <c r="D27" s="164" t="s">
        <v>303</v>
      </c>
      <c r="E27" s="164">
        <v>8</v>
      </c>
      <c r="F27" s="165" t="s">
        <v>256</v>
      </c>
      <c r="G27" s="164">
        <v>0</v>
      </c>
      <c r="H27" s="164" t="s">
        <v>303</v>
      </c>
      <c r="I27" s="164">
        <v>8</v>
      </c>
      <c r="J27" s="164" t="s">
        <v>304</v>
      </c>
      <c r="K27" s="164">
        <v>7</v>
      </c>
      <c r="L27" s="164" t="s">
        <v>303</v>
      </c>
      <c r="M27" s="164">
        <v>8</v>
      </c>
      <c r="N27" s="164" t="s">
        <v>304</v>
      </c>
      <c r="O27" s="164">
        <v>7</v>
      </c>
      <c r="P27" s="164" t="s">
        <v>303</v>
      </c>
      <c r="Q27" s="164">
        <v>8</v>
      </c>
      <c r="R27" s="164" t="s">
        <v>303</v>
      </c>
      <c r="S27" s="164">
        <v>8</v>
      </c>
      <c r="T27" s="164" t="s">
        <v>303</v>
      </c>
      <c r="U27" s="164">
        <v>8</v>
      </c>
      <c r="V27" s="164" t="s">
        <v>303</v>
      </c>
      <c r="W27" s="164">
        <v>8</v>
      </c>
      <c r="X27" s="204" t="s">
        <v>304</v>
      </c>
      <c r="Y27" s="204">
        <v>7</v>
      </c>
      <c r="Z27" s="204" t="s">
        <v>303</v>
      </c>
      <c r="AA27" s="204">
        <v>8</v>
      </c>
      <c r="AB27" s="474">
        <f>SUM(E27+G27+I27+K27+M27+O27+Q27+S27+U27+W27+Y27+AA27)/11</f>
        <v>7.7272727272727275</v>
      </c>
      <c r="AC27" s="164" t="s">
        <v>807</v>
      </c>
      <c r="AD27" s="164" t="s">
        <v>807</v>
      </c>
      <c r="AE27" s="205"/>
      <c r="AF27" s="205"/>
    </row>
    <row r="28" spans="1:32" s="119" customFormat="1" ht="34.5" customHeight="1" x14ac:dyDescent="0.25">
      <c r="A28" s="201" t="s">
        <v>822</v>
      </c>
      <c r="B28" s="478" t="s">
        <v>823</v>
      </c>
      <c r="C28" s="201" t="s">
        <v>671</v>
      </c>
      <c r="D28" s="164" t="s">
        <v>303</v>
      </c>
      <c r="E28" s="164">
        <v>8</v>
      </c>
      <c r="F28" s="165" t="s">
        <v>256</v>
      </c>
      <c r="G28" s="164">
        <v>0</v>
      </c>
      <c r="H28" s="164" t="s">
        <v>303</v>
      </c>
      <c r="I28" s="164">
        <v>8</v>
      </c>
      <c r="J28" s="164" t="s">
        <v>303</v>
      </c>
      <c r="K28" s="164">
        <v>8</v>
      </c>
      <c r="L28" s="164" t="s">
        <v>304</v>
      </c>
      <c r="M28" s="164">
        <v>7</v>
      </c>
      <c r="N28" s="164" t="s">
        <v>256</v>
      </c>
      <c r="O28" s="164">
        <v>0</v>
      </c>
      <c r="P28" s="164" t="s">
        <v>256</v>
      </c>
      <c r="Q28" s="164"/>
      <c r="R28" s="164" t="s">
        <v>256</v>
      </c>
      <c r="S28" s="164"/>
      <c r="T28" s="164" t="s">
        <v>256</v>
      </c>
      <c r="U28" s="164"/>
      <c r="V28" s="164" t="s">
        <v>256</v>
      </c>
      <c r="W28" s="164"/>
      <c r="X28" s="204" t="s">
        <v>304</v>
      </c>
      <c r="Y28" s="204">
        <v>7</v>
      </c>
      <c r="Z28" s="204" t="s">
        <v>304</v>
      </c>
      <c r="AA28" s="204">
        <v>7</v>
      </c>
      <c r="AB28" s="474">
        <f>SUM(E28+G28+I28+K28+M28+O28+Q28+S28+U28+W28+Y28+AA28)/6</f>
        <v>7.5</v>
      </c>
      <c r="AC28" s="164" t="s">
        <v>807</v>
      </c>
      <c r="AD28" s="164" t="s">
        <v>807</v>
      </c>
      <c r="AE28" s="205"/>
      <c r="AF28" s="205"/>
    </row>
    <row r="29" spans="1:32" s="119" customFormat="1" ht="127.5" customHeight="1" x14ac:dyDescent="0.25">
      <c r="A29" s="201" t="s">
        <v>824</v>
      </c>
      <c r="B29" s="478" t="s">
        <v>825</v>
      </c>
      <c r="C29" s="201" t="s">
        <v>692</v>
      </c>
      <c r="D29" s="164" t="s">
        <v>256</v>
      </c>
      <c r="E29" s="164">
        <v>0</v>
      </c>
      <c r="F29" s="165" t="s">
        <v>256</v>
      </c>
      <c r="G29" s="164">
        <v>0</v>
      </c>
      <c r="H29" s="164" t="s">
        <v>304</v>
      </c>
      <c r="I29" s="164">
        <v>7</v>
      </c>
      <c r="J29" s="164" t="s">
        <v>304</v>
      </c>
      <c r="K29" s="164">
        <v>7</v>
      </c>
      <c r="L29" s="164" t="s">
        <v>303</v>
      </c>
      <c r="M29" s="164">
        <v>8</v>
      </c>
      <c r="N29" s="164" t="s">
        <v>303</v>
      </c>
      <c r="O29" s="164">
        <v>8</v>
      </c>
      <c r="P29" s="164" t="s">
        <v>303</v>
      </c>
      <c r="Q29" s="164">
        <v>8</v>
      </c>
      <c r="R29" s="164" t="s">
        <v>303</v>
      </c>
      <c r="S29" s="164">
        <v>8</v>
      </c>
      <c r="T29" s="164" t="s">
        <v>303</v>
      </c>
      <c r="U29" s="164">
        <v>8</v>
      </c>
      <c r="V29" s="164" t="s">
        <v>302</v>
      </c>
      <c r="W29" s="164">
        <v>9</v>
      </c>
      <c r="X29" s="204" t="s">
        <v>303</v>
      </c>
      <c r="Y29" s="204">
        <v>8</v>
      </c>
      <c r="Z29" s="204" t="s">
        <v>303</v>
      </c>
      <c r="AA29" s="204">
        <v>8</v>
      </c>
      <c r="AB29" s="474">
        <f>SUM(E29+G29+I29+K29+M29+O29+Q29+S29+U29+W29+Y29+AA29)/10</f>
        <v>7.9</v>
      </c>
      <c r="AC29" s="164" t="s">
        <v>807</v>
      </c>
      <c r="AD29" s="200" t="s">
        <v>833</v>
      </c>
      <c r="AE29" s="475" t="s">
        <v>905</v>
      </c>
      <c r="AF29" s="475"/>
    </row>
    <row r="30" spans="1:32" s="119" customFormat="1" ht="104.25" customHeight="1" x14ac:dyDescent="0.25">
      <c r="A30" s="201" t="s">
        <v>826</v>
      </c>
      <c r="B30" s="478" t="s">
        <v>827</v>
      </c>
      <c r="C30" s="102" t="s">
        <v>702</v>
      </c>
      <c r="D30" s="164" t="s">
        <v>303</v>
      </c>
      <c r="E30" s="164">
        <v>8</v>
      </c>
      <c r="F30" s="165" t="s">
        <v>256</v>
      </c>
      <c r="G30" s="164">
        <v>0</v>
      </c>
      <c r="H30" s="164" t="s">
        <v>303</v>
      </c>
      <c r="I30" s="164">
        <v>8</v>
      </c>
      <c r="J30" s="164" t="s">
        <v>304</v>
      </c>
      <c r="K30" s="164">
        <v>7</v>
      </c>
      <c r="L30" s="164" t="s">
        <v>303</v>
      </c>
      <c r="M30" s="164">
        <v>8</v>
      </c>
      <c r="N30" s="164" t="s">
        <v>304</v>
      </c>
      <c r="O30" s="164">
        <v>7</v>
      </c>
      <c r="P30" s="164" t="s">
        <v>303</v>
      </c>
      <c r="Q30" s="164">
        <v>8</v>
      </c>
      <c r="R30" s="164" t="s">
        <v>303</v>
      </c>
      <c r="S30" s="164">
        <v>8</v>
      </c>
      <c r="T30" s="164" t="s">
        <v>303</v>
      </c>
      <c r="U30" s="164">
        <v>8</v>
      </c>
      <c r="V30" s="164" t="s">
        <v>303</v>
      </c>
      <c r="W30" s="164">
        <v>8</v>
      </c>
      <c r="X30" s="204" t="s">
        <v>303</v>
      </c>
      <c r="Y30" s="204">
        <v>8</v>
      </c>
      <c r="Z30" s="204" t="s">
        <v>304</v>
      </c>
      <c r="AA30" s="204">
        <v>7</v>
      </c>
      <c r="AB30" s="474">
        <f>SUM(E30+G30+I30+K30+M30+O30+Q30+S30+U30+W30+Y30+AA30)/11</f>
        <v>7.7272727272727275</v>
      </c>
      <c r="AC30" s="164" t="s">
        <v>807</v>
      </c>
      <c r="AD30" s="200" t="s">
        <v>833</v>
      </c>
      <c r="AE30" s="475" t="s">
        <v>906</v>
      </c>
      <c r="AF30" s="475"/>
    </row>
    <row r="31" spans="1:32" s="119" customFormat="1" ht="34.5" customHeight="1" x14ac:dyDescent="0.25">
      <c r="A31" s="201" t="s">
        <v>828</v>
      </c>
      <c r="B31" s="207" t="s">
        <v>829</v>
      </c>
      <c r="C31" s="208" t="s">
        <v>726</v>
      </c>
      <c r="D31" s="164"/>
      <c r="E31" s="164"/>
      <c r="F31" s="165" t="s">
        <v>256</v>
      </c>
      <c r="G31" s="164">
        <v>0</v>
      </c>
      <c r="H31" s="164" t="s">
        <v>303</v>
      </c>
      <c r="I31" s="164">
        <v>8</v>
      </c>
      <c r="J31" s="206" t="s">
        <v>304</v>
      </c>
      <c r="K31" s="206">
        <v>7</v>
      </c>
      <c r="L31" s="164" t="s">
        <v>304</v>
      </c>
      <c r="M31" s="164">
        <v>7</v>
      </c>
      <c r="N31" s="164" t="s">
        <v>303</v>
      </c>
      <c r="O31" s="164">
        <v>8</v>
      </c>
      <c r="P31" s="164" t="s">
        <v>303</v>
      </c>
      <c r="Q31" s="164">
        <v>8</v>
      </c>
      <c r="R31" s="164" t="s">
        <v>304</v>
      </c>
      <c r="S31" s="164">
        <v>7</v>
      </c>
      <c r="T31" s="164" t="s">
        <v>303</v>
      </c>
      <c r="U31" s="164">
        <v>8</v>
      </c>
      <c r="V31" s="164" t="s">
        <v>304</v>
      </c>
      <c r="W31" s="164">
        <v>7</v>
      </c>
      <c r="X31" s="204" t="s">
        <v>303</v>
      </c>
      <c r="Y31" s="204">
        <v>8</v>
      </c>
      <c r="Z31" s="204" t="s">
        <v>303</v>
      </c>
      <c r="AA31" s="204">
        <v>8</v>
      </c>
      <c r="AB31" s="474">
        <f>SUM(E31+G31+I31+K31+M31+O31+Q31+S31+U31+W31+Y31+AA31)/10</f>
        <v>7.6</v>
      </c>
      <c r="AC31" s="164" t="s">
        <v>807</v>
      </c>
      <c r="AD31" s="164" t="s">
        <v>807</v>
      </c>
      <c r="AE31" s="205"/>
      <c r="AF31" s="205"/>
    </row>
    <row r="32" spans="1:32" s="119" customFormat="1" ht="34.5" customHeight="1" x14ac:dyDescent="0.25">
      <c r="A32" s="201" t="s">
        <v>830</v>
      </c>
      <c r="B32" s="207" t="s">
        <v>831</v>
      </c>
      <c r="C32" s="208" t="s">
        <v>728</v>
      </c>
      <c r="D32" s="164"/>
      <c r="E32" s="164"/>
      <c r="F32" s="164"/>
      <c r="G32" s="164"/>
      <c r="H32" s="164"/>
      <c r="I32" s="164"/>
      <c r="J32" s="204" t="s">
        <v>304</v>
      </c>
      <c r="K32" s="204">
        <v>7</v>
      </c>
      <c r="L32" s="164" t="s">
        <v>303</v>
      </c>
      <c r="M32" s="164">
        <v>8</v>
      </c>
      <c r="N32" s="164" t="s">
        <v>304</v>
      </c>
      <c r="O32" s="164">
        <v>7</v>
      </c>
      <c r="P32" s="164" t="s">
        <v>303</v>
      </c>
      <c r="Q32" s="164">
        <v>8</v>
      </c>
      <c r="R32" s="164" t="s">
        <v>303</v>
      </c>
      <c r="S32" s="164">
        <v>8</v>
      </c>
      <c r="T32" s="164" t="s">
        <v>303</v>
      </c>
      <c r="U32" s="164">
        <v>8</v>
      </c>
      <c r="V32" s="164" t="s">
        <v>302</v>
      </c>
      <c r="W32" s="164">
        <v>9</v>
      </c>
      <c r="X32" s="164" t="s">
        <v>303</v>
      </c>
      <c r="Y32" s="164">
        <v>8</v>
      </c>
      <c r="Z32" s="164" t="s">
        <v>303</v>
      </c>
      <c r="AA32" s="164">
        <v>8</v>
      </c>
      <c r="AB32" s="474">
        <f>SUM(E32+G32+I32+K32+M32+O32+Q32+S32+U32+W32+Y32+AA32)/9</f>
        <v>7.8888888888888893</v>
      </c>
      <c r="AC32" s="164" t="s">
        <v>807</v>
      </c>
      <c r="AD32" s="164" t="s">
        <v>807</v>
      </c>
      <c r="AE32" s="205"/>
      <c r="AF32" s="205"/>
    </row>
    <row r="33" spans="1:32" s="296" customFormat="1" ht="34.5" customHeight="1" x14ac:dyDescent="0.3">
      <c r="A33" s="289"/>
      <c r="B33" s="290" t="s">
        <v>880</v>
      </c>
      <c r="C33" s="291"/>
      <c r="D33" s="292"/>
      <c r="E33" s="292"/>
      <c r="F33" s="292"/>
      <c r="G33" s="292"/>
      <c r="H33" s="292"/>
      <c r="I33" s="292"/>
      <c r="J33" s="293"/>
      <c r="K33" s="293"/>
      <c r="L33" s="292"/>
      <c r="M33" s="292"/>
      <c r="N33" s="292"/>
      <c r="O33" s="292"/>
      <c r="P33" s="292"/>
      <c r="Q33" s="292"/>
      <c r="R33" s="292"/>
      <c r="S33" s="292"/>
      <c r="T33" s="292"/>
      <c r="U33" s="292"/>
      <c r="V33" s="292"/>
      <c r="W33" s="292"/>
      <c r="X33" s="292"/>
      <c r="Y33" s="292"/>
      <c r="Z33" s="292"/>
      <c r="AA33" s="292"/>
      <c r="AB33" s="294"/>
      <c r="AC33" s="292"/>
      <c r="AD33" s="292">
        <f>(6*20)/100</f>
        <v>1.2</v>
      </c>
      <c r="AE33" s="295"/>
      <c r="AF33" s="295"/>
    </row>
    <row r="34" spans="1:32" s="115" customFormat="1" ht="112.5" customHeight="1" x14ac:dyDescent="0.25">
      <c r="A34" s="195">
        <v>1</v>
      </c>
      <c r="B34" s="477" t="s">
        <v>628</v>
      </c>
      <c r="C34" s="198" t="s">
        <v>630</v>
      </c>
      <c r="D34" s="116" t="s">
        <v>301</v>
      </c>
      <c r="E34" s="116">
        <v>10</v>
      </c>
      <c r="F34" s="116" t="s">
        <v>301</v>
      </c>
      <c r="G34" s="116">
        <v>10</v>
      </c>
      <c r="H34" s="116" t="s">
        <v>301</v>
      </c>
      <c r="I34" s="116">
        <v>10</v>
      </c>
      <c r="J34" s="116" t="s">
        <v>301</v>
      </c>
      <c r="K34" s="116">
        <v>10</v>
      </c>
      <c r="L34" s="116" t="s">
        <v>301</v>
      </c>
      <c r="M34" s="116">
        <v>10</v>
      </c>
      <c r="N34" s="116" t="s">
        <v>301</v>
      </c>
      <c r="O34" s="116">
        <v>10</v>
      </c>
      <c r="P34" s="116" t="s">
        <v>301</v>
      </c>
      <c r="Q34" s="116">
        <v>10</v>
      </c>
      <c r="R34" s="116" t="s">
        <v>301</v>
      </c>
      <c r="S34" s="116">
        <v>10</v>
      </c>
      <c r="T34" s="116" t="s">
        <v>301</v>
      </c>
      <c r="U34" s="116">
        <v>10</v>
      </c>
      <c r="V34" s="116" t="s">
        <v>301</v>
      </c>
      <c r="W34" s="116">
        <v>10</v>
      </c>
      <c r="X34" s="209" t="s">
        <v>301</v>
      </c>
      <c r="Y34" s="168">
        <v>10</v>
      </c>
      <c r="Z34" s="168" t="s">
        <v>301</v>
      </c>
      <c r="AA34" s="168">
        <v>10</v>
      </c>
      <c r="AB34" s="196">
        <f t="shared" ref="AB34:AB40" si="2">AVERAGE(E34,G34,I34,K34,M34,O34,Q34,S34,U34,W34,Y34,AA34)</f>
        <v>10</v>
      </c>
      <c r="AC34" s="200" t="s">
        <v>833</v>
      </c>
      <c r="AD34" s="200" t="s">
        <v>833</v>
      </c>
      <c r="AE34" s="138"/>
      <c r="AF34" s="138"/>
    </row>
    <row r="35" spans="1:32" s="115" customFormat="1" ht="112.5" customHeight="1" x14ac:dyDescent="0.25">
      <c r="A35" s="195">
        <v>2</v>
      </c>
      <c r="B35" s="477" t="s">
        <v>170</v>
      </c>
      <c r="C35" s="210" t="s">
        <v>567</v>
      </c>
      <c r="D35" s="116" t="s">
        <v>301</v>
      </c>
      <c r="E35" s="116">
        <v>10</v>
      </c>
      <c r="F35" s="211" t="s">
        <v>256</v>
      </c>
      <c r="G35" s="116"/>
      <c r="H35" s="116" t="s">
        <v>301</v>
      </c>
      <c r="I35" s="116">
        <v>10</v>
      </c>
      <c r="J35" s="116" t="s">
        <v>302</v>
      </c>
      <c r="K35" s="116">
        <v>9</v>
      </c>
      <c r="L35" s="116" t="s">
        <v>304</v>
      </c>
      <c r="M35" s="116">
        <v>7</v>
      </c>
      <c r="N35" s="116" t="s">
        <v>302</v>
      </c>
      <c r="O35" s="116">
        <v>9</v>
      </c>
      <c r="P35" s="116" t="s">
        <v>301</v>
      </c>
      <c r="Q35" s="116">
        <v>10</v>
      </c>
      <c r="R35" s="116" t="s">
        <v>303</v>
      </c>
      <c r="S35" s="116">
        <v>8</v>
      </c>
      <c r="T35" s="116" t="s">
        <v>302</v>
      </c>
      <c r="U35" s="116">
        <v>9</v>
      </c>
      <c r="V35" s="116" t="s">
        <v>301</v>
      </c>
      <c r="W35" s="116">
        <v>10</v>
      </c>
      <c r="X35" s="209" t="s">
        <v>301</v>
      </c>
      <c r="Y35" s="168">
        <v>10</v>
      </c>
      <c r="Z35" s="168" t="s">
        <v>301</v>
      </c>
      <c r="AA35" s="168">
        <v>10</v>
      </c>
      <c r="AB35" s="196">
        <f t="shared" si="2"/>
        <v>9.2727272727272734</v>
      </c>
      <c r="AC35" s="200" t="s">
        <v>833</v>
      </c>
      <c r="AD35" s="200" t="s">
        <v>833</v>
      </c>
      <c r="AE35" s="138"/>
      <c r="AF35" s="138"/>
    </row>
    <row r="36" spans="1:32" s="115" customFormat="1" ht="136.5" customHeight="1" x14ac:dyDescent="0.25">
      <c r="A36" s="195">
        <v>3</v>
      </c>
      <c r="B36" s="477" t="s">
        <v>223</v>
      </c>
      <c r="C36" s="210" t="s">
        <v>551</v>
      </c>
      <c r="D36" s="116" t="s">
        <v>302</v>
      </c>
      <c r="E36" s="116">
        <v>9</v>
      </c>
      <c r="F36" s="211" t="s">
        <v>256</v>
      </c>
      <c r="G36" s="116"/>
      <c r="H36" s="116" t="s">
        <v>301</v>
      </c>
      <c r="I36" s="116">
        <v>10</v>
      </c>
      <c r="J36" s="116" t="s">
        <v>304</v>
      </c>
      <c r="K36" s="116">
        <v>7</v>
      </c>
      <c r="L36" s="116" t="s">
        <v>303</v>
      </c>
      <c r="M36" s="116">
        <v>8</v>
      </c>
      <c r="N36" s="116" t="s">
        <v>303</v>
      </c>
      <c r="O36" s="116">
        <v>8</v>
      </c>
      <c r="P36" s="116" t="s">
        <v>302</v>
      </c>
      <c r="Q36" s="116">
        <v>9</v>
      </c>
      <c r="R36" s="116" t="s">
        <v>304</v>
      </c>
      <c r="S36" s="116">
        <v>7</v>
      </c>
      <c r="T36" s="116" t="s">
        <v>303</v>
      </c>
      <c r="U36" s="116">
        <v>8</v>
      </c>
      <c r="V36" s="116" t="s">
        <v>301</v>
      </c>
      <c r="W36" s="116">
        <v>10</v>
      </c>
      <c r="X36" s="209" t="s">
        <v>302</v>
      </c>
      <c r="Y36" s="168">
        <v>9</v>
      </c>
      <c r="Z36" s="168" t="s">
        <v>301</v>
      </c>
      <c r="AA36" s="168">
        <v>10</v>
      </c>
      <c r="AB36" s="196">
        <f t="shared" si="2"/>
        <v>8.6363636363636367</v>
      </c>
      <c r="AC36" s="200" t="s">
        <v>833</v>
      </c>
      <c r="AD36" s="200" t="s">
        <v>833</v>
      </c>
      <c r="AE36" s="476" t="s">
        <v>907</v>
      </c>
      <c r="AF36" s="473"/>
    </row>
    <row r="37" spans="1:32" s="115" customFormat="1" ht="141" customHeight="1" x14ac:dyDescent="0.25">
      <c r="A37" s="195">
        <v>4</v>
      </c>
      <c r="B37" s="477" t="s">
        <v>656</v>
      </c>
      <c r="C37" s="210" t="s">
        <v>657</v>
      </c>
      <c r="D37" s="116" t="s">
        <v>302</v>
      </c>
      <c r="E37" s="116">
        <v>9</v>
      </c>
      <c r="F37" s="211" t="s">
        <v>256</v>
      </c>
      <c r="G37" s="116"/>
      <c r="H37" s="116" t="s">
        <v>302</v>
      </c>
      <c r="I37" s="116">
        <v>9</v>
      </c>
      <c r="J37" s="116" t="s">
        <v>303</v>
      </c>
      <c r="K37" s="116">
        <v>8</v>
      </c>
      <c r="L37" s="116" t="s">
        <v>302</v>
      </c>
      <c r="M37" s="116">
        <v>9</v>
      </c>
      <c r="N37" s="116" t="s">
        <v>303</v>
      </c>
      <c r="O37" s="116">
        <v>8</v>
      </c>
      <c r="P37" s="116" t="s">
        <v>301</v>
      </c>
      <c r="Q37" s="116">
        <v>10</v>
      </c>
      <c r="R37" s="116" t="s">
        <v>304</v>
      </c>
      <c r="S37" s="116">
        <v>7</v>
      </c>
      <c r="T37" s="116" t="s">
        <v>303</v>
      </c>
      <c r="U37" s="116">
        <v>8</v>
      </c>
      <c r="V37" s="116" t="s">
        <v>302</v>
      </c>
      <c r="W37" s="116">
        <v>9</v>
      </c>
      <c r="X37" s="209" t="s">
        <v>302</v>
      </c>
      <c r="Y37" s="168">
        <v>9</v>
      </c>
      <c r="Z37" s="168" t="s">
        <v>301</v>
      </c>
      <c r="AA37" s="168">
        <v>10</v>
      </c>
      <c r="AB37" s="196">
        <f t="shared" si="2"/>
        <v>8.7272727272727266</v>
      </c>
      <c r="AC37" s="200" t="s">
        <v>833</v>
      </c>
      <c r="AD37" s="200" t="s">
        <v>833</v>
      </c>
      <c r="AE37" s="476" t="s">
        <v>908</v>
      </c>
      <c r="AF37" s="138"/>
    </row>
    <row r="38" spans="1:32" s="115" customFormat="1" ht="112.5" customHeight="1" x14ac:dyDescent="0.25">
      <c r="A38" s="195">
        <v>5</v>
      </c>
      <c r="B38" s="477" t="s">
        <v>292</v>
      </c>
      <c r="C38" s="210" t="s">
        <v>576</v>
      </c>
      <c r="D38" s="116" t="s">
        <v>303</v>
      </c>
      <c r="E38" s="116">
        <v>8</v>
      </c>
      <c r="F38" s="211" t="s">
        <v>256</v>
      </c>
      <c r="G38" s="116"/>
      <c r="H38" s="116" t="s">
        <v>303</v>
      </c>
      <c r="I38" s="116">
        <v>8</v>
      </c>
      <c r="J38" s="116" t="s">
        <v>304</v>
      </c>
      <c r="K38" s="116">
        <v>7</v>
      </c>
      <c r="L38" s="116" t="s">
        <v>304</v>
      </c>
      <c r="M38" s="116">
        <v>7</v>
      </c>
      <c r="N38" s="116" t="s">
        <v>303</v>
      </c>
      <c r="O38" s="116">
        <v>8</v>
      </c>
      <c r="P38" s="116" t="s">
        <v>303</v>
      </c>
      <c r="Q38" s="116">
        <v>8</v>
      </c>
      <c r="R38" s="116" t="s">
        <v>304</v>
      </c>
      <c r="S38" s="116">
        <v>7</v>
      </c>
      <c r="T38" s="116" t="s">
        <v>256</v>
      </c>
      <c r="U38" s="116"/>
      <c r="V38" s="116" t="s">
        <v>256</v>
      </c>
      <c r="W38" s="116"/>
      <c r="X38" s="209" t="s">
        <v>256</v>
      </c>
      <c r="Y38" s="168"/>
      <c r="Z38" s="168" t="s">
        <v>256</v>
      </c>
      <c r="AA38" s="168"/>
      <c r="AB38" s="196">
        <f t="shared" si="2"/>
        <v>7.5714285714285712</v>
      </c>
      <c r="AC38" s="200" t="s">
        <v>807</v>
      </c>
      <c r="AD38" s="200" t="s">
        <v>807</v>
      </c>
      <c r="AE38" s="138"/>
      <c r="AF38" s="138" t="s">
        <v>832</v>
      </c>
    </row>
    <row r="39" spans="1:32" s="115" customFormat="1" ht="112.5" customHeight="1" x14ac:dyDescent="0.25">
      <c r="A39" s="195">
        <v>6</v>
      </c>
      <c r="B39" s="477" t="s">
        <v>169</v>
      </c>
      <c r="C39" s="210" t="s">
        <v>572</v>
      </c>
      <c r="D39" s="116" t="s">
        <v>303</v>
      </c>
      <c r="E39" s="116">
        <v>8</v>
      </c>
      <c r="F39" s="211" t="s">
        <v>256</v>
      </c>
      <c r="G39" s="116"/>
      <c r="H39" s="116" t="s">
        <v>304</v>
      </c>
      <c r="I39" s="116">
        <v>7</v>
      </c>
      <c r="J39" s="116" t="s">
        <v>304</v>
      </c>
      <c r="K39" s="116">
        <v>7</v>
      </c>
      <c r="L39" s="116" t="s">
        <v>304</v>
      </c>
      <c r="M39" s="116">
        <v>7</v>
      </c>
      <c r="N39" s="116" t="s">
        <v>303</v>
      </c>
      <c r="O39" s="116">
        <v>8</v>
      </c>
      <c r="P39" s="116" t="s">
        <v>301</v>
      </c>
      <c r="Q39" s="116">
        <v>10</v>
      </c>
      <c r="R39" s="116" t="s">
        <v>304</v>
      </c>
      <c r="S39" s="116">
        <v>7</v>
      </c>
      <c r="T39" s="116" t="s">
        <v>301</v>
      </c>
      <c r="U39" s="116">
        <v>10</v>
      </c>
      <c r="V39" s="116" t="s">
        <v>302</v>
      </c>
      <c r="W39" s="116">
        <v>9</v>
      </c>
      <c r="X39" s="209" t="s">
        <v>302</v>
      </c>
      <c r="Y39" s="168">
        <v>9</v>
      </c>
      <c r="Z39" s="168" t="s">
        <v>302</v>
      </c>
      <c r="AA39" s="168">
        <v>9</v>
      </c>
      <c r="AB39" s="196">
        <f t="shared" si="2"/>
        <v>8.2727272727272734</v>
      </c>
      <c r="AC39" s="200" t="s">
        <v>833</v>
      </c>
      <c r="AD39" s="200" t="s">
        <v>807</v>
      </c>
      <c r="AE39" s="138"/>
      <c r="AF39" s="138"/>
    </row>
    <row r="40" spans="1:32" s="114" customFormat="1" ht="94.5" customHeight="1" x14ac:dyDescent="0.25">
      <c r="A40" s="212">
        <v>7</v>
      </c>
      <c r="B40" s="479" t="s">
        <v>668</v>
      </c>
      <c r="C40" s="212" t="s">
        <v>669</v>
      </c>
      <c r="D40" s="116" t="s">
        <v>303</v>
      </c>
      <c r="E40" s="116">
        <v>8</v>
      </c>
      <c r="F40" s="168" t="s">
        <v>256</v>
      </c>
      <c r="G40" s="116"/>
      <c r="H40" s="116" t="s">
        <v>302</v>
      </c>
      <c r="I40" s="116">
        <v>9</v>
      </c>
      <c r="J40" s="116" t="s">
        <v>303</v>
      </c>
      <c r="K40" s="116">
        <v>8</v>
      </c>
      <c r="L40" s="116" t="s">
        <v>304</v>
      </c>
      <c r="M40" s="116">
        <v>7</v>
      </c>
      <c r="N40" s="116" t="s">
        <v>303</v>
      </c>
      <c r="O40" s="116">
        <v>8</v>
      </c>
      <c r="P40" s="116" t="s">
        <v>303</v>
      </c>
      <c r="Q40" s="116">
        <v>8</v>
      </c>
      <c r="R40" s="116" t="s">
        <v>303</v>
      </c>
      <c r="S40" s="116">
        <v>8</v>
      </c>
      <c r="T40" s="116" t="s">
        <v>303</v>
      </c>
      <c r="U40" s="116">
        <v>8</v>
      </c>
      <c r="V40" s="116" t="s">
        <v>303</v>
      </c>
      <c r="W40" s="116">
        <v>8</v>
      </c>
      <c r="X40" s="209" t="s">
        <v>301</v>
      </c>
      <c r="Y40" s="168">
        <v>10</v>
      </c>
      <c r="Z40" s="168" t="s">
        <v>302</v>
      </c>
      <c r="AA40" s="168">
        <v>9</v>
      </c>
      <c r="AB40" s="196">
        <f t="shared" si="2"/>
        <v>8.2727272727272734</v>
      </c>
      <c r="AC40" s="200" t="s">
        <v>833</v>
      </c>
      <c r="AD40" s="200" t="s">
        <v>807</v>
      </c>
      <c r="AE40" s="138"/>
      <c r="AF40" s="213"/>
    </row>
    <row r="41" spans="1:32" s="314" customFormat="1" ht="33.75" customHeight="1" x14ac:dyDescent="0.25">
      <c r="A41" s="308"/>
      <c r="B41" s="480" t="s">
        <v>881</v>
      </c>
      <c r="C41" s="308"/>
      <c r="D41" s="309"/>
      <c r="E41" s="309"/>
      <c r="F41" s="310"/>
      <c r="G41" s="309"/>
      <c r="H41" s="309"/>
      <c r="I41" s="309"/>
      <c r="J41" s="309"/>
      <c r="K41" s="309"/>
      <c r="L41" s="309"/>
      <c r="M41" s="309"/>
      <c r="N41" s="309"/>
      <c r="O41" s="309"/>
      <c r="P41" s="309"/>
      <c r="Q41" s="309"/>
      <c r="R41" s="309"/>
      <c r="S41" s="309"/>
      <c r="T41" s="309"/>
      <c r="U41" s="309"/>
      <c r="V41" s="309"/>
      <c r="W41" s="309"/>
      <c r="X41" s="311"/>
      <c r="Y41" s="310"/>
      <c r="Z41" s="310"/>
      <c r="AA41" s="310"/>
      <c r="AB41" s="312"/>
      <c r="AC41" s="309"/>
      <c r="AD41" s="309">
        <f>(6*20)/100</f>
        <v>1.2</v>
      </c>
      <c r="AE41" s="313"/>
    </row>
    <row r="42" spans="1:32" ht="45" customHeight="1" x14ac:dyDescent="0.25">
      <c r="A42" s="214">
        <v>1</v>
      </c>
      <c r="B42" s="215" t="s">
        <v>249</v>
      </c>
      <c r="C42" s="216" t="s">
        <v>481</v>
      </c>
      <c r="D42" s="182" t="s">
        <v>302</v>
      </c>
      <c r="E42" s="182">
        <v>9</v>
      </c>
      <c r="F42" s="182" t="s">
        <v>301</v>
      </c>
      <c r="G42" s="182">
        <v>10</v>
      </c>
      <c r="H42" s="182" t="s">
        <v>302</v>
      </c>
      <c r="I42" s="182">
        <v>9</v>
      </c>
      <c r="J42" s="182" t="s">
        <v>301</v>
      </c>
      <c r="K42" s="182">
        <v>10</v>
      </c>
      <c r="L42" s="182" t="s">
        <v>301</v>
      </c>
      <c r="M42" s="182">
        <v>10</v>
      </c>
      <c r="N42" s="182" t="s">
        <v>301</v>
      </c>
      <c r="O42" s="182">
        <v>10</v>
      </c>
      <c r="P42" s="182" t="s">
        <v>301</v>
      </c>
      <c r="Q42" s="182">
        <v>10</v>
      </c>
      <c r="R42" s="217" t="s">
        <v>301</v>
      </c>
      <c r="S42" s="217">
        <v>10</v>
      </c>
      <c r="T42" s="182" t="s">
        <v>302</v>
      </c>
      <c r="U42" s="182">
        <v>9</v>
      </c>
      <c r="V42" s="182" t="s">
        <v>302</v>
      </c>
      <c r="W42" s="182">
        <v>9</v>
      </c>
      <c r="X42" s="218" t="s">
        <v>302</v>
      </c>
      <c r="Y42" s="218">
        <v>9</v>
      </c>
      <c r="Z42" s="218" t="s">
        <v>302</v>
      </c>
      <c r="AA42" s="218">
        <v>9</v>
      </c>
      <c r="AB42" s="219">
        <f t="shared" ref="AB42:AB48" si="3">(E42+G42+I42+K42+M42+O42+Q42+S42+U42+W42+Y42+AA42)/12</f>
        <v>9.5</v>
      </c>
      <c r="AC42" s="200" t="s">
        <v>833</v>
      </c>
      <c r="AD42" s="200" t="s">
        <v>833</v>
      </c>
      <c r="AE42" s="220"/>
      <c r="AF42" s="220"/>
    </row>
    <row r="43" spans="1:32" ht="46.5" customHeight="1" x14ac:dyDescent="0.25">
      <c r="A43" s="214">
        <v>2</v>
      </c>
      <c r="B43" s="215" t="s">
        <v>173</v>
      </c>
      <c r="C43" s="216" t="s">
        <v>579</v>
      </c>
      <c r="D43" s="182" t="s">
        <v>304</v>
      </c>
      <c r="E43" s="182">
        <v>7</v>
      </c>
      <c r="F43" s="182" t="s">
        <v>304</v>
      </c>
      <c r="G43" s="182">
        <v>7</v>
      </c>
      <c r="H43" s="182" t="s">
        <v>304</v>
      </c>
      <c r="I43" s="182">
        <v>7</v>
      </c>
      <c r="J43" s="182" t="s">
        <v>304</v>
      </c>
      <c r="K43" s="182">
        <v>7</v>
      </c>
      <c r="L43" s="182" t="s">
        <v>304</v>
      </c>
      <c r="M43" s="182">
        <v>7</v>
      </c>
      <c r="N43" s="182" t="s">
        <v>304</v>
      </c>
      <c r="O43" s="182">
        <v>7</v>
      </c>
      <c r="P43" s="182" t="s">
        <v>304</v>
      </c>
      <c r="Q43" s="182">
        <v>7</v>
      </c>
      <c r="R43" s="217" t="s">
        <v>304</v>
      </c>
      <c r="S43" s="217">
        <v>7</v>
      </c>
      <c r="T43" s="182" t="s">
        <v>304</v>
      </c>
      <c r="U43" s="182">
        <v>7</v>
      </c>
      <c r="V43" s="182" t="s">
        <v>304</v>
      </c>
      <c r="W43" s="182">
        <v>7</v>
      </c>
      <c r="X43" s="218" t="s">
        <v>304</v>
      </c>
      <c r="Y43" s="218">
        <v>7</v>
      </c>
      <c r="Z43" s="218" t="s">
        <v>304</v>
      </c>
      <c r="AA43" s="218">
        <v>7</v>
      </c>
      <c r="AB43" s="219">
        <f t="shared" si="3"/>
        <v>7</v>
      </c>
      <c r="AC43" s="200" t="s">
        <v>807</v>
      </c>
      <c r="AD43" s="200" t="s">
        <v>807</v>
      </c>
      <c r="AE43" s="220"/>
      <c r="AF43" s="220"/>
    </row>
    <row r="44" spans="1:32" ht="48.75" customHeight="1" x14ac:dyDescent="0.25">
      <c r="A44" s="214">
        <v>3</v>
      </c>
      <c r="B44" s="215" t="s">
        <v>175</v>
      </c>
      <c r="C44" s="216" t="s">
        <v>580</v>
      </c>
      <c r="D44" s="182" t="s">
        <v>303</v>
      </c>
      <c r="E44" s="182">
        <v>8</v>
      </c>
      <c r="F44" s="182" t="s">
        <v>303</v>
      </c>
      <c r="G44" s="182">
        <v>8</v>
      </c>
      <c r="H44" s="182" t="s">
        <v>303</v>
      </c>
      <c r="I44" s="182">
        <v>8</v>
      </c>
      <c r="J44" s="182" t="s">
        <v>303</v>
      </c>
      <c r="K44" s="182">
        <v>8</v>
      </c>
      <c r="L44" s="182" t="s">
        <v>303</v>
      </c>
      <c r="M44" s="182">
        <v>8</v>
      </c>
      <c r="N44" s="182" t="s">
        <v>303</v>
      </c>
      <c r="O44" s="182">
        <v>8</v>
      </c>
      <c r="P44" s="182" t="s">
        <v>303</v>
      </c>
      <c r="Q44" s="182">
        <v>8</v>
      </c>
      <c r="R44" s="217" t="s">
        <v>303</v>
      </c>
      <c r="S44" s="217">
        <v>8</v>
      </c>
      <c r="T44" s="182" t="s">
        <v>302</v>
      </c>
      <c r="U44" s="182">
        <v>9</v>
      </c>
      <c r="V44" s="182" t="s">
        <v>302</v>
      </c>
      <c r="W44" s="182">
        <v>9</v>
      </c>
      <c r="X44" s="222" t="s">
        <v>303</v>
      </c>
      <c r="Y44" s="222">
        <v>8</v>
      </c>
      <c r="Z44" s="222" t="s">
        <v>303</v>
      </c>
      <c r="AA44" s="222">
        <v>8</v>
      </c>
      <c r="AB44" s="219">
        <f t="shared" si="3"/>
        <v>8.1666666666666661</v>
      </c>
      <c r="AC44" s="200" t="s">
        <v>833</v>
      </c>
      <c r="AD44" s="200" t="s">
        <v>833</v>
      </c>
      <c r="AE44" s="220"/>
      <c r="AF44" s="220"/>
    </row>
    <row r="45" spans="1:32" ht="53.25" customHeight="1" x14ac:dyDescent="0.25">
      <c r="A45" s="223">
        <v>4</v>
      </c>
      <c r="B45" s="224" t="s">
        <v>176</v>
      </c>
      <c r="C45" s="225" t="s">
        <v>581</v>
      </c>
      <c r="D45" s="183" t="s">
        <v>303</v>
      </c>
      <c r="E45" s="183">
        <v>8</v>
      </c>
      <c r="F45" s="183" t="s">
        <v>303</v>
      </c>
      <c r="G45" s="183">
        <v>8</v>
      </c>
      <c r="H45" s="183" t="s">
        <v>303</v>
      </c>
      <c r="I45" s="183">
        <v>8</v>
      </c>
      <c r="J45" s="183" t="s">
        <v>303</v>
      </c>
      <c r="K45" s="183">
        <v>8</v>
      </c>
      <c r="L45" s="182" t="s">
        <v>303</v>
      </c>
      <c r="M45" s="182">
        <v>8</v>
      </c>
      <c r="N45" s="182" t="s">
        <v>303</v>
      </c>
      <c r="O45" s="182">
        <v>8</v>
      </c>
      <c r="P45" s="182" t="s">
        <v>303</v>
      </c>
      <c r="Q45" s="182">
        <v>8</v>
      </c>
      <c r="R45" s="217" t="s">
        <v>303</v>
      </c>
      <c r="S45" s="217">
        <v>8</v>
      </c>
      <c r="T45" s="183" t="s">
        <v>303</v>
      </c>
      <c r="U45" s="183">
        <v>8</v>
      </c>
      <c r="V45" s="183" t="s">
        <v>303</v>
      </c>
      <c r="W45" s="183">
        <v>8</v>
      </c>
      <c r="X45" s="222" t="s">
        <v>303</v>
      </c>
      <c r="Y45" s="222">
        <v>8</v>
      </c>
      <c r="Z45" s="222" t="s">
        <v>302</v>
      </c>
      <c r="AA45" s="222">
        <v>9</v>
      </c>
      <c r="AB45" s="219">
        <f t="shared" si="3"/>
        <v>8.0833333333333339</v>
      </c>
      <c r="AC45" s="200" t="s">
        <v>833</v>
      </c>
      <c r="AD45" s="200" t="s">
        <v>807</v>
      </c>
      <c r="AE45" s="226"/>
      <c r="AF45" s="226"/>
    </row>
    <row r="46" spans="1:32" ht="49.5" customHeight="1" x14ac:dyDescent="0.25">
      <c r="A46" s="227">
        <v>5</v>
      </c>
      <c r="B46" s="224" t="s">
        <v>178</v>
      </c>
      <c r="C46" s="225" t="s">
        <v>582</v>
      </c>
      <c r="D46" s="183" t="s">
        <v>303</v>
      </c>
      <c r="E46" s="183">
        <v>8</v>
      </c>
      <c r="F46" s="183" t="s">
        <v>303</v>
      </c>
      <c r="G46" s="183">
        <v>8</v>
      </c>
      <c r="H46" s="183" t="s">
        <v>303</v>
      </c>
      <c r="I46" s="183">
        <v>8</v>
      </c>
      <c r="J46" s="183" t="s">
        <v>303</v>
      </c>
      <c r="K46" s="183">
        <v>8</v>
      </c>
      <c r="L46" s="182" t="s">
        <v>303</v>
      </c>
      <c r="M46" s="182">
        <v>8</v>
      </c>
      <c r="N46" s="182" t="s">
        <v>303</v>
      </c>
      <c r="O46" s="182">
        <v>8</v>
      </c>
      <c r="P46" s="183" t="s">
        <v>303</v>
      </c>
      <c r="Q46" s="183">
        <v>8</v>
      </c>
      <c r="R46" s="217" t="s">
        <v>303</v>
      </c>
      <c r="S46" s="217">
        <v>8</v>
      </c>
      <c r="T46" s="183" t="s">
        <v>303</v>
      </c>
      <c r="U46" s="183">
        <v>8</v>
      </c>
      <c r="V46" s="183" t="s">
        <v>303</v>
      </c>
      <c r="W46" s="183">
        <v>8</v>
      </c>
      <c r="X46" s="222" t="s">
        <v>303</v>
      </c>
      <c r="Y46" s="222">
        <v>8</v>
      </c>
      <c r="Z46" s="228" t="s">
        <v>304</v>
      </c>
      <c r="AA46" s="222">
        <v>7</v>
      </c>
      <c r="AB46" s="219">
        <f t="shared" si="3"/>
        <v>7.916666666666667</v>
      </c>
      <c r="AC46" s="200" t="s">
        <v>833</v>
      </c>
      <c r="AD46" s="200" t="s">
        <v>807</v>
      </c>
      <c r="AE46" s="226"/>
      <c r="AF46" s="229"/>
    </row>
    <row r="47" spans="1:32" ht="49.5" customHeight="1" x14ac:dyDescent="0.25">
      <c r="A47" s="227">
        <v>6</v>
      </c>
      <c r="B47" s="224" t="s">
        <v>179</v>
      </c>
      <c r="C47" s="225" t="s">
        <v>583</v>
      </c>
      <c r="D47" s="183" t="s">
        <v>303</v>
      </c>
      <c r="E47" s="183">
        <v>8</v>
      </c>
      <c r="F47" s="183" t="s">
        <v>303</v>
      </c>
      <c r="G47" s="183">
        <v>8</v>
      </c>
      <c r="H47" s="183" t="s">
        <v>303</v>
      </c>
      <c r="I47" s="183">
        <v>8</v>
      </c>
      <c r="J47" s="183" t="s">
        <v>303</v>
      </c>
      <c r="K47" s="183">
        <v>8</v>
      </c>
      <c r="L47" s="183" t="s">
        <v>303</v>
      </c>
      <c r="M47" s="183">
        <v>8</v>
      </c>
      <c r="N47" s="182" t="s">
        <v>303</v>
      </c>
      <c r="O47" s="182">
        <v>8</v>
      </c>
      <c r="P47" s="183" t="s">
        <v>303</v>
      </c>
      <c r="Q47" s="183">
        <v>8</v>
      </c>
      <c r="R47" s="217" t="s">
        <v>303</v>
      </c>
      <c r="S47" s="217">
        <v>8</v>
      </c>
      <c r="T47" s="183" t="s">
        <v>303</v>
      </c>
      <c r="U47" s="183">
        <v>8</v>
      </c>
      <c r="V47" s="183" t="s">
        <v>303</v>
      </c>
      <c r="W47" s="183">
        <v>8</v>
      </c>
      <c r="X47" s="222" t="s">
        <v>303</v>
      </c>
      <c r="Y47" s="222">
        <v>8</v>
      </c>
      <c r="Z47" s="222" t="s">
        <v>304</v>
      </c>
      <c r="AA47" s="222">
        <v>7</v>
      </c>
      <c r="AB47" s="219">
        <f t="shared" si="3"/>
        <v>7.916666666666667</v>
      </c>
      <c r="AC47" s="200" t="s">
        <v>807</v>
      </c>
      <c r="AD47" s="200" t="s">
        <v>807</v>
      </c>
      <c r="AE47" s="226"/>
      <c r="AF47" s="229"/>
    </row>
    <row r="48" spans="1:32" ht="49.5" customHeight="1" x14ac:dyDescent="0.25">
      <c r="A48" s="227">
        <v>7</v>
      </c>
      <c r="B48" s="224" t="s">
        <v>298</v>
      </c>
      <c r="C48" s="225" t="s">
        <v>584</v>
      </c>
      <c r="D48" s="183" t="s">
        <v>303</v>
      </c>
      <c r="E48" s="183">
        <v>8</v>
      </c>
      <c r="F48" s="183" t="s">
        <v>303</v>
      </c>
      <c r="G48" s="183">
        <v>8</v>
      </c>
      <c r="H48" s="183" t="s">
        <v>303</v>
      </c>
      <c r="I48" s="183">
        <v>8</v>
      </c>
      <c r="J48" s="183" t="s">
        <v>303</v>
      </c>
      <c r="K48" s="183">
        <v>8</v>
      </c>
      <c r="L48" s="183" t="s">
        <v>303</v>
      </c>
      <c r="M48" s="183">
        <v>8</v>
      </c>
      <c r="N48" s="183" t="s">
        <v>303</v>
      </c>
      <c r="O48" s="183">
        <v>8</v>
      </c>
      <c r="P48" s="183" t="s">
        <v>303</v>
      </c>
      <c r="Q48" s="183">
        <v>8</v>
      </c>
      <c r="R48" s="230" t="s">
        <v>304</v>
      </c>
      <c r="S48" s="230">
        <v>7</v>
      </c>
      <c r="T48" s="183" t="s">
        <v>303</v>
      </c>
      <c r="U48" s="183">
        <v>8</v>
      </c>
      <c r="V48" s="183" t="s">
        <v>303</v>
      </c>
      <c r="W48" s="183">
        <v>8</v>
      </c>
      <c r="X48" s="228" t="s">
        <v>304</v>
      </c>
      <c r="Y48" s="222">
        <v>7</v>
      </c>
      <c r="Z48" s="222" t="s">
        <v>303</v>
      </c>
      <c r="AA48" s="222">
        <v>8</v>
      </c>
      <c r="AB48" s="219">
        <f t="shared" si="3"/>
        <v>7.833333333333333</v>
      </c>
      <c r="AC48" s="200" t="s">
        <v>807</v>
      </c>
      <c r="AD48" s="200" t="s">
        <v>807</v>
      </c>
      <c r="AE48" s="226"/>
      <c r="AF48" s="229"/>
    </row>
    <row r="49" spans="1:32" s="307" customFormat="1" ht="49.5" customHeight="1" x14ac:dyDescent="0.3">
      <c r="A49" s="297"/>
      <c r="B49" s="298" t="s">
        <v>882</v>
      </c>
      <c r="C49" s="299"/>
      <c r="D49" s="300"/>
      <c r="E49" s="300"/>
      <c r="F49" s="300"/>
      <c r="G49" s="300"/>
      <c r="H49" s="300"/>
      <c r="I49" s="300"/>
      <c r="J49" s="300"/>
      <c r="K49" s="300"/>
      <c r="L49" s="300"/>
      <c r="M49" s="300"/>
      <c r="N49" s="300"/>
      <c r="O49" s="300"/>
      <c r="P49" s="300"/>
      <c r="Q49" s="300"/>
      <c r="R49" s="301"/>
      <c r="S49" s="301"/>
      <c r="T49" s="300"/>
      <c r="U49" s="300"/>
      <c r="V49" s="300"/>
      <c r="W49" s="300"/>
      <c r="X49" s="302"/>
      <c r="Y49" s="303"/>
      <c r="Z49" s="303"/>
      <c r="AA49" s="303"/>
      <c r="AB49" s="304"/>
      <c r="AC49" s="301"/>
      <c r="AD49" s="301"/>
      <c r="AE49" s="305"/>
      <c r="AF49" s="306"/>
    </row>
    <row r="50" spans="1:32" s="115" customFormat="1" ht="37.5" customHeight="1" x14ac:dyDescent="0.25">
      <c r="A50" s="231" t="s">
        <v>765</v>
      </c>
      <c r="B50" s="481" t="s">
        <v>293</v>
      </c>
      <c r="C50" s="232" t="s">
        <v>591</v>
      </c>
      <c r="D50" s="233" t="s">
        <v>302</v>
      </c>
      <c r="E50" s="233">
        <v>9</v>
      </c>
      <c r="F50" s="233" t="s">
        <v>302</v>
      </c>
      <c r="G50" s="233">
        <v>9</v>
      </c>
      <c r="H50" s="233" t="s">
        <v>302</v>
      </c>
      <c r="I50" s="234">
        <v>9</v>
      </c>
      <c r="J50" s="233" t="s">
        <v>301</v>
      </c>
      <c r="K50" s="233">
        <v>10</v>
      </c>
      <c r="L50" s="233" t="s">
        <v>301</v>
      </c>
      <c r="M50" s="233">
        <v>10</v>
      </c>
      <c r="N50" s="233" t="s">
        <v>301</v>
      </c>
      <c r="O50" s="234">
        <v>10</v>
      </c>
      <c r="P50" s="233" t="s">
        <v>302</v>
      </c>
      <c r="Q50" s="233">
        <v>9</v>
      </c>
      <c r="R50" s="233" t="s">
        <v>302</v>
      </c>
      <c r="S50" s="117">
        <v>9</v>
      </c>
      <c r="T50" s="233" t="s">
        <v>301</v>
      </c>
      <c r="U50" s="117">
        <v>10</v>
      </c>
      <c r="V50" s="233" t="s">
        <v>301</v>
      </c>
      <c r="W50" s="117">
        <v>10</v>
      </c>
      <c r="X50" s="233" t="s">
        <v>302</v>
      </c>
      <c r="Y50" s="117">
        <v>9</v>
      </c>
      <c r="Z50" s="235" t="s">
        <v>302</v>
      </c>
      <c r="AA50" s="117">
        <v>9</v>
      </c>
      <c r="AB50" s="236">
        <f>AVERAGE(E50,G50,I50,K50,M50,O50,Q50,S50,U50,W50,Y50,AA50)</f>
        <v>9.4166666666666661</v>
      </c>
      <c r="AC50" s="200" t="s">
        <v>833</v>
      </c>
      <c r="AD50" s="200" t="s">
        <v>833</v>
      </c>
      <c r="AE50" s="200"/>
      <c r="AF50" s="200"/>
    </row>
    <row r="51" spans="1:32" s="115" customFormat="1" ht="42" customHeight="1" x14ac:dyDescent="0.25">
      <c r="A51" s="231" t="s">
        <v>766</v>
      </c>
      <c r="B51" s="481" t="s">
        <v>51</v>
      </c>
      <c r="C51" s="237" t="s">
        <v>363</v>
      </c>
      <c r="D51" s="235" t="s">
        <v>303</v>
      </c>
      <c r="E51" s="184">
        <f t="shared" ref="E51:E63" si="4">IF(D51="A1",10,IF(D51="A2",9,IF(D51="A3",8,7)))</f>
        <v>8</v>
      </c>
      <c r="F51" s="235" t="s">
        <v>303</v>
      </c>
      <c r="G51" s="184">
        <f t="shared" ref="G51:G59" si="5">IF(F51="A1",10,IF(F51="A2",9,IF(F51="A3",8,7)))</f>
        <v>8</v>
      </c>
      <c r="H51" s="235" t="s">
        <v>303</v>
      </c>
      <c r="I51" s="238">
        <f>IF(H51="A1",10,IF(H51="A2",9,IF(H51="A3",8,IF(H51="A4",7,IF(H51="B1",6,IF(H51="B2",5,IF(H51="C1",4,IF(H51="C2",3,1))))))))</f>
        <v>8</v>
      </c>
      <c r="J51" s="235" t="s">
        <v>303</v>
      </c>
      <c r="K51" s="184">
        <f t="shared" ref="K51:K63" si="6">IF(J51="A1",10,IF(J51="A2",9,IF(J51="A3",8,7)))</f>
        <v>8</v>
      </c>
      <c r="L51" s="235" t="s">
        <v>302</v>
      </c>
      <c r="M51" s="184">
        <f t="shared" ref="M51:M59" si="7">IF(L51="A1",10,IF(L51="A2",9,IF(L51="A3",8,7)))</f>
        <v>9</v>
      </c>
      <c r="N51" s="235" t="s">
        <v>303</v>
      </c>
      <c r="O51" s="184">
        <f>IF(N51="A1",10,IF(N51="A2",9,IF(N51="A3",8,IF(N51="A4",7,IF(N51="B1",6,IF(N51="B2",5,IF(N51="C1",4,IF(N51="C2",3,1))))))))</f>
        <v>8</v>
      </c>
      <c r="P51" s="235" t="s">
        <v>303</v>
      </c>
      <c r="Q51" s="235">
        <v>8</v>
      </c>
      <c r="R51" s="235" t="s">
        <v>302</v>
      </c>
      <c r="S51" s="117">
        <v>9</v>
      </c>
      <c r="T51" s="235" t="s">
        <v>303</v>
      </c>
      <c r="U51" s="117">
        <v>8</v>
      </c>
      <c r="V51" s="233" t="s">
        <v>302</v>
      </c>
      <c r="W51" s="117">
        <v>9</v>
      </c>
      <c r="X51" s="235" t="s">
        <v>303</v>
      </c>
      <c r="Y51" s="117">
        <v>8</v>
      </c>
      <c r="Z51" s="235" t="s">
        <v>303</v>
      </c>
      <c r="AA51" s="117">
        <v>8</v>
      </c>
      <c r="AB51" s="236">
        <f t="shared" ref="AB51:AB62" si="8">AVERAGE(E51,G51,I51,K51,M51,O51,Q51,S51,U51,W51,Y51,AA51)</f>
        <v>8.25</v>
      </c>
      <c r="AC51" s="200" t="s">
        <v>833</v>
      </c>
      <c r="AD51" s="200" t="s">
        <v>807</v>
      </c>
      <c r="AE51" s="200"/>
      <c r="AF51" s="104"/>
    </row>
    <row r="52" spans="1:32" s="115" customFormat="1" ht="39" customHeight="1" x14ac:dyDescent="0.25">
      <c r="A52" s="231" t="s">
        <v>771</v>
      </c>
      <c r="B52" s="481" t="s">
        <v>53</v>
      </c>
      <c r="C52" s="237" t="s">
        <v>365</v>
      </c>
      <c r="D52" s="235" t="s">
        <v>304</v>
      </c>
      <c r="E52" s="184">
        <f t="shared" si="4"/>
        <v>7</v>
      </c>
      <c r="F52" s="235" t="s">
        <v>304</v>
      </c>
      <c r="G52" s="184">
        <f>IF(F52="A1",10,IF(F52="A2",9,IF(F52="A3",8,7)))</f>
        <v>7</v>
      </c>
      <c r="H52" s="235" t="s">
        <v>303</v>
      </c>
      <c r="I52" s="238">
        <f t="shared" ref="I52:I62" si="9">IF(H52="A1",10,IF(H52="A2",9,IF(H52="A3",8,IF(H52="A4",7,IF(H52="B1",6,IF(H52="B2",5,IF(H52="C1",4,IF(H52="C2",3,1))))))))</f>
        <v>8</v>
      </c>
      <c r="J52" s="235" t="s">
        <v>304</v>
      </c>
      <c r="K52" s="184">
        <f t="shared" si="6"/>
        <v>7</v>
      </c>
      <c r="L52" s="235" t="s">
        <v>302</v>
      </c>
      <c r="M52" s="184">
        <f>IF(L52="A1",10,IF(L52="A2",9,IF(L52="A3",8,7)))</f>
        <v>9</v>
      </c>
      <c r="N52" s="235" t="s">
        <v>304</v>
      </c>
      <c r="O52" s="184">
        <f t="shared" ref="O52:O62" si="10">IF(N52="A1",10,IF(N52="A2",9,IF(N52="A3",8,IF(N52="A4",7,IF(N52="B1",6,IF(N52="B2",5,IF(N52="C1",4,IF(N52="C2",3,1))))))))</f>
        <v>7</v>
      </c>
      <c r="P52" s="117" t="s">
        <v>304</v>
      </c>
      <c r="Q52" s="117">
        <v>7</v>
      </c>
      <c r="R52" s="117" t="s">
        <v>303</v>
      </c>
      <c r="S52" s="117">
        <v>8</v>
      </c>
      <c r="T52" s="117" t="s">
        <v>303</v>
      </c>
      <c r="U52" s="117">
        <v>8</v>
      </c>
      <c r="V52" s="233" t="s">
        <v>302</v>
      </c>
      <c r="W52" s="117">
        <v>9</v>
      </c>
      <c r="X52" s="235" t="s">
        <v>302</v>
      </c>
      <c r="Y52" s="117">
        <v>9</v>
      </c>
      <c r="Z52" s="117" t="s">
        <v>303</v>
      </c>
      <c r="AA52" s="117">
        <v>8</v>
      </c>
      <c r="AB52" s="236">
        <f t="shared" si="8"/>
        <v>7.833333333333333</v>
      </c>
      <c r="AC52" s="200" t="s">
        <v>807</v>
      </c>
      <c r="AD52" s="200" t="s">
        <v>807</v>
      </c>
      <c r="AE52" s="200"/>
      <c r="AF52" s="104"/>
    </row>
    <row r="53" spans="1:32" s="115" customFormat="1" ht="39" customHeight="1" x14ac:dyDescent="0.25">
      <c r="A53" s="231" t="s">
        <v>773</v>
      </c>
      <c r="B53" s="481" t="s">
        <v>17</v>
      </c>
      <c r="C53" s="237" t="s">
        <v>366</v>
      </c>
      <c r="D53" s="235" t="s">
        <v>303</v>
      </c>
      <c r="E53" s="184">
        <f t="shared" si="4"/>
        <v>8</v>
      </c>
      <c r="F53" s="235" t="s">
        <v>303</v>
      </c>
      <c r="G53" s="184">
        <f t="shared" si="5"/>
        <v>8</v>
      </c>
      <c r="H53" s="235" t="s">
        <v>302</v>
      </c>
      <c r="I53" s="238">
        <f t="shared" si="9"/>
        <v>9</v>
      </c>
      <c r="J53" s="235" t="s">
        <v>302</v>
      </c>
      <c r="K53" s="184">
        <f t="shared" si="6"/>
        <v>9</v>
      </c>
      <c r="L53" s="235" t="s">
        <v>301</v>
      </c>
      <c r="M53" s="184">
        <f t="shared" si="7"/>
        <v>10</v>
      </c>
      <c r="N53" s="235" t="s">
        <v>302</v>
      </c>
      <c r="O53" s="184">
        <f t="shared" si="10"/>
        <v>9</v>
      </c>
      <c r="P53" s="235" t="s">
        <v>303</v>
      </c>
      <c r="Q53" s="235">
        <v>8</v>
      </c>
      <c r="R53" s="235" t="s">
        <v>303</v>
      </c>
      <c r="S53" s="117">
        <v>8</v>
      </c>
      <c r="T53" s="235" t="s">
        <v>301</v>
      </c>
      <c r="U53" s="117">
        <v>10</v>
      </c>
      <c r="V53" s="233" t="s">
        <v>301</v>
      </c>
      <c r="W53" s="117">
        <v>10</v>
      </c>
      <c r="X53" s="235" t="s">
        <v>301</v>
      </c>
      <c r="Y53" s="117">
        <v>10</v>
      </c>
      <c r="Z53" s="235" t="s">
        <v>301</v>
      </c>
      <c r="AA53" s="117">
        <v>10</v>
      </c>
      <c r="AB53" s="236">
        <f t="shared" si="8"/>
        <v>9.0833333333333339</v>
      </c>
      <c r="AC53" s="200" t="s">
        <v>833</v>
      </c>
      <c r="AD53" s="200" t="s">
        <v>833</v>
      </c>
      <c r="AE53" s="200"/>
      <c r="AF53" s="104"/>
    </row>
    <row r="54" spans="1:32" s="115" customFormat="1" ht="36" customHeight="1" x14ac:dyDescent="0.25">
      <c r="A54" s="231" t="s">
        <v>775</v>
      </c>
      <c r="B54" s="481" t="s">
        <v>54</v>
      </c>
      <c r="C54" s="237" t="s">
        <v>364</v>
      </c>
      <c r="D54" s="235" t="s">
        <v>304</v>
      </c>
      <c r="E54" s="184">
        <f t="shared" si="4"/>
        <v>7</v>
      </c>
      <c r="F54" s="235" t="s">
        <v>303</v>
      </c>
      <c r="G54" s="184">
        <f>IF(F54="A1",10,IF(F54="A2",9,IF(F54="A3",8,7)))</f>
        <v>8</v>
      </c>
      <c r="H54" s="235" t="s">
        <v>304</v>
      </c>
      <c r="I54" s="238">
        <f t="shared" si="9"/>
        <v>7</v>
      </c>
      <c r="J54" s="235" t="s">
        <v>303</v>
      </c>
      <c r="K54" s="184">
        <f t="shared" si="6"/>
        <v>8</v>
      </c>
      <c r="L54" s="235" t="s">
        <v>303</v>
      </c>
      <c r="M54" s="184">
        <f>IF(L54="A1",10,IF(L54="A2",9,IF(L54="A3",8,7)))</f>
        <v>8</v>
      </c>
      <c r="N54" s="235" t="s">
        <v>304</v>
      </c>
      <c r="O54" s="184">
        <f t="shared" si="10"/>
        <v>7</v>
      </c>
      <c r="P54" s="235" t="s">
        <v>303</v>
      </c>
      <c r="Q54" s="235">
        <v>8</v>
      </c>
      <c r="R54" s="235" t="s">
        <v>303</v>
      </c>
      <c r="S54" s="117">
        <v>8</v>
      </c>
      <c r="T54" s="235" t="s">
        <v>303</v>
      </c>
      <c r="U54" s="117">
        <v>8</v>
      </c>
      <c r="V54" s="233" t="s">
        <v>302</v>
      </c>
      <c r="W54" s="117">
        <v>9</v>
      </c>
      <c r="X54" s="235" t="s">
        <v>303</v>
      </c>
      <c r="Y54" s="117">
        <v>8</v>
      </c>
      <c r="Z54" s="117" t="s">
        <v>303</v>
      </c>
      <c r="AA54" s="117">
        <v>8</v>
      </c>
      <c r="AB54" s="236">
        <f t="shared" si="8"/>
        <v>7.833333333333333</v>
      </c>
      <c r="AC54" s="200" t="s">
        <v>807</v>
      </c>
      <c r="AD54" s="200" t="s">
        <v>807</v>
      </c>
      <c r="AE54" s="200"/>
      <c r="AF54" s="104"/>
    </row>
    <row r="55" spans="1:32" s="115" customFormat="1" ht="39.75" customHeight="1" x14ac:dyDescent="0.25">
      <c r="A55" s="231" t="s">
        <v>777</v>
      </c>
      <c r="B55" s="481" t="s">
        <v>48</v>
      </c>
      <c r="C55" s="237" t="s">
        <v>368</v>
      </c>
      <c r="D55" s="235" t="s">
        <v>304</v>
      </c>
      <c r="E55" s="184">
        <f t="shared" si="4"/>
        <v>7</v>
      </c>
      <c r="F55" s="235" t="s">
        <v>304</v>
      </c>
      <c r="G55" s="184">
        <f t="shared" si="5"/>
        <v>7</v>
      </c>
      <c r="H55" s="235" t="s">
        <v>303</v>
      </c>
      <c r="I55" s="238">
        <f>IF(H55="A1",10,IF(H55="A2",9,IF(H55="A3",8,IF(H55="A4",7,IF(H55="B1",6,IF(H55="B2",5,IF(H55="C1",4,IF(H55="C2",3,1))))))))</f>
        <v>8</v>
      </c>
      <c r="J55" s="235" t="s">
        <v>303</v>
      </c>
      <c r="K55" s="184">
        <f t="shared" si="6"/>
        <v>8</v>
      </c>
      <c r="L55" s="235" t="s">
        <v>302</v>
      </c>
      <c r="M55" s="184">
        <f t="shared" si="7"/>
        <v>9</v>
      </c>
      <c r="N55" s="235" t="s">
        <v>304</v>
      </c>
      <c r="O55" s="184">
        <f>IF(N55="A1",10,IF(N55="A2",9,IF(N55="A3",8,IF(N55="A4",7,IF(N55="B1",6,IF(N55="B2",5,IF(N55="C1",4,IF(N55="C2",3,1))))))))</f>
        <v>7</v>
      </c>
      <c r="P55" s="235" t="s">
        <v>304</v>
      </c>
      <c r="Q55" s="235">
        <v>7</v>
      </c>
      <c r="R55" s="235" t="s">
        <v>304</v>
      </c>
      <c r="S55" s="117">
        <v>7</v>
      </c>
      <c r="T55" s="235" t="s">
        <v>303</v>
      </c>
      <c r="U55" s="117">
        <v>8</v>
      </c>
      <c r="V55" s="233" t="s">
        <v>303</v>
      </c>
      <c r="W55" s="117">
        <v>8</v>
      </c>
      <c r="X55" s="235" t="s">
        <v>304</v>
      </c>
      <c r="Y55" s="117">
        <v>7</v>
      </c>
      <c r="Z55" s="117" t="s">
        <v>303</v>
      </c>
      <c r="AA55" s="117">
        <v>8</v>
      </c>
      <c r="AB55" s="236">
        <f t="shared" si="8"/>
        <v>7.583333333333333</v>
      </c>
      <c r="AC55" s="200" t="s">
        <v>807</v>
      </c>
      <c r="AD55" s="200" t="s">
        <v>807</v>
      </c>
      <c r="AE55" s="200"/>
      <c r="AF55" s="104"/>
    </row>
    <row r="56" spans="1:32" s="115" customFormat="1" ht="42" customHeight="1" x14ac:dyDescent="0.25">
      <c r="A56" s="231" t="s">
        <v>779</v>
      </c>
      <c r="B56" s="481" t="s">
        <v>141</v>
      </c>
      <c r="C56" s="237" t="s">
        <v>614</v>
      </c>
      <c r="D56" s="235" t="s">
        <v>303</v>
      </c>
      <c r="E56" s="184">
        <f t="shared" si="4"/>
        <v>8</v>
      </c>
      <c r="F56" s="235" t="s">
        <v>304</v>
      </c>
      <c r="G56" s="184">
        <f t="shared" si="5"/>
        <v>7</v>
      </c>
      <c r="H56" s="235" t="s">
        <v>303</v>
      </c>
      <c r="I56" s="238">
        <f>IF(H56="A1",10,IF(H56="A2",9,IF(H56="A3",8,IF(H56="A4",7,IF(H56="B1",6,IF(H56="B2",5,IF(H56="C1",4,IF(H56="C2",3,1))))))))</f>
        <v>8</v>
      </c>
      <c r="J56" s="235" t="s">
        <v>304</v>
      </c>
      <c r="K56" s="184">
        <f t="shared" si="6"/>
        <v>7</v>
      </c>
      <c r="L56" s="235" t="s">
        <v>303</v>
      </c>
      <c r="M56" s="184">
        <f t="shared" si="7"/>
        <v>8</v>
      </c>
      <c r="N56" s="235" t="s">
        <v>304</v>
      </c>
      <c r="O56" s="184">
        <f>IF(N56="A1",10,IF(N56="A2",9,IF(N56="A3",8,IF(N56="A4",7,IF(N56="B1",6,IF(N56="B2",5,IF(N56="C1",4,IF(N56="C2",3,1))))))))</f>
        <v>7</v>
      </c>
      <c r="P56" s="235" t="s">
        <v>303</v>
      </c>
      <c r="Q56" s="235">
        <v>8</v>
      </c>
      <c r="R56" s="235" t="s">
        <v>303</v>
      </c>
      <c r="S56" s="117">
        <v>8</v>
      </c>
      <c r="T56" s="235" t="s">
        <v>303</v>
      </c>
      <c r="U56" s="117">
        <v>8</v>
      </c>
      <c r="V56" s="233" t="s">
        <v>303</v>
      </c>
      <c r="W56" s="117">
        <v>8</v>
      </c>
      <c r="X56" s="235" t="s">
        <v>303</v>
      </c>
      <c r="Y56" s="117">
        <v>8</v>
      </c>
      <c r="Z56" s="117" t="s">
        <v>303</v>
      </c>
      <c r="AA56" s="117">
        <v>8</v>
      </c>
      <c r="AB56" s="236">
        <f t="shared" si="8"/>
        <v>7.75</v>
      </c>
      <c r="AC56" s="200" t="s">
        <v>807</v>
      </c>
      <c r="AD56" s="200" t="s">
        <v>807</v>
      </c>
      <c r="AE56" s="200"/>
      <c r="AF56" s="104"/>
    </row>
    <row r="57" spans="1:32" s="115" customFormat="1" ht="37.5" customHeight="1" x14ac:dyDescent="0.25">
      <c r="A57" s="231" t="s">
        <v>781</v>
      </c>
      <c r="B57" s="481" t="s">
        <v>28</v>
      </c>
      <c r="C57" s="237" t="s">
        <v>370</v>
      </c>
      <c r="D57" s="235" t="s">
        <v>303</v>
      </c>
      <c r="E57" s="184">
        <f t="shared" si="4"/>
        <v>8</v>
      </c>
      <c r="F57" s="235" t="s">
        <v>303</v>
      </c>
      <c r="G57" s="184">
        <f>IF(F57="A1",10,IF(F57="A2",9,IF(F57="A3",8,7)))</f>
        <v>8</v>
      </c>
      <c r="H57" s="235" t="s">
        <v>303</v>
      </c>
      <c r="I57" s="238">
        <f t="shared" si="9"/>
        <v>8</v>
      </c>
      <c r="J57" s="235" t="s">
        <v>302</v>
      </c>
      <c r="K57" s="184">
        <f t="shared" si="6"/>
        <v>9</v>
      </c>
      <c r="L57" s="235" t="s">
        <v>302</v>
      </c>
      <c r="M57" s="184">
        <f>IF(L57="A1",10,IF(L57="A2",9,IF(L57="A3",8,7)))</f>
        <v>9</v>
      </c>
      <c r="N57" s="235" t="s">
        <v>304</v>
      </c>
      <c r="O57" s="184">
        <f t="shared" si="10"/>
        <v>7</v>
      </c>
      <c r="P57" s="235" t="s">
        <v>304</v>
      </c>
      <c r="Q57" s="235">
        <v>7</v>
      </c>
      <c r="R57" s="235" t="s">
        <v>302</v>
      </c>
      <c r="S57" s="117">
        <v>9</v>
      </c>
      <c r="T57" s="235" t="s">
        <v>303</v>
      </c>
      <c r="U57" s="117">
        <v>8</v>
      </c>
      <c r="V57" s="233" t="s">
        <v>303</v>
      </c>
      <c r="W57" s="117">
        <v>8</v>
      </c>
      <c r="X57" s="235" t="s">
        <v>303</v>
      </c>
      <c r="Y57" s="117">
        <v>8</v>
      </c>
      <c r="Z57" s="117" t="s">
        <v>303</v>
      </c>
      <c r="AA57" s="117">
        <v>8</v>
      </c>
      <c r="AB57" s="236">
        <f t="shared" si="8"/>
        <v>8.0833333333333339</v>
      </c>
      <c r="AC57" s="200" t="s">
        <v>807</v>
      </c>
      <c r="AD57" s="200" t="s">
        <v>807</v>
      </c>
      <c r="AE57" s="200"/>
      <c r="AF57" s="104"/>
    </row>
    <row r="58" spans="1:32" s="115" customFormat="1" ht="42" customHeight="1" x14ac:dyDescent="0.25">
      <c r="A58" s="231" t="s">
        <v>804</v>
      </c>
      <c r="B58" s="481" t="s">
        <v>58</v>
      </c>
      <c r="C58" s="237" t="s">
        <v>371</v>
      </c>
      <c r="D58" s="235" t="s">
        <v>303</v>
      </c>
      <c r="E58" s="184">
        <f t="shared" si="4"/>
        <v>8</v>
      </c>
      <c r="F58" s="235" t="s">
        <v>303</v>
      </c>
      <c r="G58" s="184">
        <f>IF(F58="A1",10,IF(F58="A2",9,IF(F58="A3",8,7)))</f>
        <v>8</v>
      </c>
      <c r="H58" s="235" t="s">
        <v>303</v>
      </c>
      <c r="I58" s="238">
        <f t="shared" si="9"/>
        <v>8</v>
      </c>
      <c r="J58" s="235" t="s">
        <v>303</v>
      </c>
      <c r="K58" s="184">
        <f t="shared" si="6"/>
        <v>8</v>
      </c>
      <c r="L58" s="235" t="s">
        <v>302</v>
      </c>
      <c r="M58" s="184">
        <f>IF(L58="A1",10,IF(L58="A2",9,IF(L58="A3",8,7)))</f>
        <v>9</v>
      </c>
      <c r="N58" s="235" t="s">
        <v>304</v>
      </c>
      <c r="O58" s="184">
        <f t="shared" si="10"/>
        <v>7</v>
      </c>
      <c r="P58" s="235" t="s">
        <v>303</v>
      </c>
      <c r="Q58" s="235">
        <v>8</v>
      </c>
      <c r="R58" s="235" t="s">
        <v>303</v>
      </c>
      <c r="S58" s="117">
        <v>8</v>
      </c>
      <c r="T58" s="235" t="s">
        <v>301</v>
      </c>
      <c r="U58" s="117">
        <v>10</v>
      </c>
      <c r="V58" s="233" t="s">
        <v>302</v>
      </c>
      <c r="W58" s="117">
        <v>9</v>
      </c>
      <c r="X58" s="235" t="s">
        <v>302</v>
      </c>
      <c r="Y58" s="117">
        <v>9</v>
      </c>
      <c r="Z58" s="117" t="s">
        <v>303</v>
      </c>
      <c r="AA58" s="117">
        <v>8</v>
      </c>
      <c r="AB58" s="236">
        <f t="shared" si="8"/>
        <v>8.3333333333333339</v>
      </c>
      <c r="AC58" s="200" t="s">
        <v>833</v>
      </c>
      <c r="AD58" s="200" t="s">
        <v>833</v>
      </c>
      <c r="AE58" s="200"/>
      <c r="AF58" s="104"/>
    </row>
    <row r="59" spans="1:32" s="115" customFormat="1" ht="43.5" customHeight="1" x14ac:dyDescent="0.25">
      <c r="A59" s="231" t="s">
        <v>805</v>
      </c>
      <c r="B59" s="482" t="s">
        <v>56</v>
      </c>
      <c r="C59" s="237" t="s">
        <v>369</v>
      </c>
      <c r="D59" s="235" t="s">
        <v>305</v>
      </c>
      <c r="E59" s="184">
        <v>6</v>
      </c>
      <c r="F59" s="235" t="s">
        <v>303</v>
      </c>
      <c r="G59" s="184">
        <f t="shared" si="5"/>
        <v>8</v>
      </c>
      <c r="H59" s="235" t="s">
        <v>303</v>
      </c>
      <c r="I59" s="238">
        <f t="shared" si="9"/>
        <v>8</v>
      </c>
      <c r="J59" s="235" t="s">
        <v>302</v>
      </c>
      <c r="K59" s="184">
        <v>9</v>
      </c>
      <c r="L59" s="235" t="s">
        <v>303</v>
      </c>
      <c r="M59" s="184">
        <f t="shared" si="7"/>
        <v>8</v>
      </c>
      <c r="N59" s="235" t="s">
        <v>304</v>
      </c>
      <c r="O59" s="184">
        <f t="shared" si="10"/>
        <v>7</v>
      </c>
      <c r="P59" s="235" t="s">
        <v>304</v>
      </c>
      <c r="Q59" s="235">
        <v>7</v>
      </c>
      <c r="R59" s="235" t="s">
        <v>303</v>
      </c>
      <c r="S59" s="117">
        <v>8</v>
      </c>
      <c r="T59" s="235" t="s">
        <v>303</v>
      </c>
      <c r="U59" s="117">
        <v>8</v>
      </c>
      <c r="V59" s="233" t="s">
        <v>303</v>
      </c>
      <c r="W59" s="117">
        <v>8</v>
      </c>
      <c r="X59" s="235" t="s">
        <v>304</v>
      </c>
      <c r="Y59" s="117">
        <v>7</v>
      </c>
      <c r="Z59" s="117" t="s">
        <v>303</v>
      </c>
      <c r="AA59" s="117">
        <v>8</v>
      </c>
      <c r="AB59" s="236">
        <f t="shared" si="8"/>
        <v>7.666666666666667</v>
      </c>
      <c r="AC59" s="200" t="s">
        <v>807</v>
      </c>
      <c r="AD59" s="200" t="s">
        <v>807</v>
      </c>
      <c r="AE59" s="200"/>
      <c r="AF59" s="211" t="s">
        <v>834</v>
      </c>
    </row>
    <row r="60" spans="1:32" s="115" customFormat="1" ht="39.75" customHeight="1" x14ac:dyDescent="0.25">
      <c r="A60" s="231" t="s">
        <v>806</v>
      </c>
      <c r="B60" s="481" t="s">
        <v>274</v>
      </c>
      <c r="C60" s="237" t="s">
        <v>372</v>
      </c>
      <c r="D60" s="235" t="s">
        <v>304</v>
      </c>
      <c r="E60" s="184">
        <f>IF(D60="A1",10,IF(D60="A2",9,IF(D60="A3",8,7)))</f>
        <v>7</v>
      </c>
      <c r="F60" s="235" t="s">
        <v>304</v>
      </c>
      <c r="G60" s="184">
        <f>IF(F60="A1",10,IF(F60="A2",9,IF(F60="A3",8,7)))</f>
        <v>7</v>
      </c>
      <c r="H60" s="235" t="s">
        <v>304</v>
      </c>
      <c r="I60" s="184">
        <f t="shared" si="9"/>
        <v>7</v>
      </c>
      <c r="J60" s="235" t="s">
        <v>304</v>
      </c>
      <c r="K60" s="184">
        <f>IF(J60="A1",10,IF(J60="A2",9,IF(J60="A3",8,7)))</f>
        <v>7</v>
      </c>
      <c r="L60" s="235" t="s">
        <v>302</v>
      </c>
      <c r="M60" s="184">
        <f>IF(L60="A1",10,IF(L60="A2",9,IF(L60="A3",8,7)))</f>
        <v>9</v>
      </c>
      <c r="N60" s="235" t="s">
        <v>304</v>
      </c>
      <c r="O60" s="184">
        <f t="shared" si="10"/>
        <v>7</v>
      </c>
      <c r="P60" s="235" t="s">
        <v>304</v>
      </c>
      <c r="Q60" s="235">
        <v>7</v>
      </c>
      <c r="R60" s="235" t="s">
        <v>303</v>
      </c>
      <c r="S60" s="117">
        <v>8</v>
      </c>
      <c r="T60" s="235" t="s">
        <v>303</v>
      </c>
      <c r="U60" s="117">
        <v>8</v>
      </c>
      <c r="V60" s="233" t="s">
        <v>303</v>
      </c>
      <c r="W60" s="117">
        <v>8</v>
      </c>
      <c r="X60" s="235" t="s">
        <v>303</v>
      </c>
      <c r="Y60" s="117">
        <v>8</v>
      </c>
      <c r="Z60" s="117" t="s">
        <v>303</v>
      </c>
      <c r="AA60" s="117">
        <v>8</v>
      </c>
      <c r="AB60" s="236">
        <f t="shared" si="8"/>
        <v>7.583333333333333</v>
      </c>
      <c r="AC60" s="200" t="s">
        <v>807</v>
      </c>
      <c r="AD60" s="200" t="s">
        <v>807</v>
      </c>
      <c r="AE60" s="200"/>
      <c r="AF60" s="104"/>
    </row>
    <row r="61" spans="1:32" s="115" customFormat="1" ht="36.75" customHeight="1" x14ac:dyDescent="0.25">
      <c r="A61" s="231" t="s">
        <v>822</v>
      </c>
      <c r="B61" s="481" t="s">
        <v>231</v>
      </c>
      <c r="C61" s="237" t="s">
        <v>373</v>
      </c>
      <c r="D61" s="235" t="s">
        <v>303</v>
      </c>
      <c r="E61" s="184">
        <f t="shared" si="4"/>
        <v>8</v>
      </c>
      <c r="F61" s="235" t="s">
        <v>303</v>
      </c>
      <c r="G61" s="184">
        <f>IF(F61="A1",10,IF(F61="A2",9,IF(F61="A3",8,7)))</f>
        <v>8</v>
      </c>
      <c r="H61" s="235" t="s">
        <v>304</v>
      </c>
      <c r="I61" s="238">
        <f t="shared" si="9"/>
        <v>7</v>
      </c>
      <c r="J61" s="235" t="s">
        <v>303</v>
      </c>
      <c r="K61" s="184">
        <f t="shared" si="6"/>
        <v>8</v>
      </c>
      <c r="L61" s="235" t="s">
        <v>301</v>
      </c>
      <c r="M61" s="184">
        <f>IF(L61="A1",10,IF(L61="A2",9,IF(L61="A3",8,7)))</f>
        <v>10</v>
      </c>
      <c r="N61" s="235" t="s">
        <v>304</v>
      </c>
      <c r="O61" s="184">
        <f t="shared" si="10"/>
        <v>7</v>
      </c>
      <c r="P61" s="235" t="s">
        <v>303</v>
      </c>
      <c r="Q61" s="235">
        <v>8</v>
      </c>
      <c r="R61" s="235" t="s">
        <v>303</v>
      </c>
      <c r="S61" s="117">
        <v>8</v>
      </c>
      <c r="T61" s="235" t="s">
        <v>302</v>
      </c>
      <c r="U61" s="117">
        <v>9</v>
      </c>
      <c r="V61" s="233" t="s">
        <v>301</v>
      </c>
      <c r="W61" s="117">
        <v>10</v>
      </c>
      <c r="X61" s="235" t="s">
        <v>304</v>
      </c>
      <c r="Y61" s="117">
        <v>7</v>
      </c>
      <c r="Z61" s="117" t="s">
        <v>303</v>
      </c>
      <c r="AA61" s="117">
        <v>8</v>
      </c>
      <c r="AB61" s="236">
        <f t="shared" si="8"/>
        <v>8.1666666666666661</v>
      </c>
      <c r="AC61" s="200" t="s">
        <v>833</v>
      </c>
      <c r="AD61" s="200" t="s">
        <v>833</v>
      </c>
      <c r="AE61" s="200"/>
      <c r="AF61" s="104"/>
    </row>
    <row r="62" spans="1:32" s="115" customFormat="1" ht="38.25" customHeight="1" x14ac:dyDescent="0.25">
      <c r="A62" s="231" t="s">
        <v>824</v>
      </c>
      <c r="B62" s="481" t="s">
        <v>236</v>
      </c>
      <c r="C62" s="237" t="s">
        <v>400</v>
      </c>
      <c r="D62" s="235" t="s">
        <v>304</v>
      </c>
      <c r="E62" s="184">
        <f t="shared" si="4"/>
        <v>7</v>
      </c>
      <c r="F62" s="235" t="s">
        <v>303</v>
      </c>
      <c r="G62" s="184">
        <v>7</v>
      </c>
      <c r="H62" s="235" t="s">
        <v>304</v>
      </c>
      <c r="I62" s="238">
        <f t="shared" si="9"/>
        <v>7</v>
      </c>
      <c r="J62" s="235" t="s">
        <v>303</v>
      </c>
      <c r="K62" s="184">
        <f t="shared" si="6"/>
        <v>8</v>
      </c>
      <c r="L62" s="235" t="s">
        <v>303</v>
      </c>
      <c r="M62" s="184">
        <v>8</v>
      </c>
      <c r="N62" s="235" t="s">
        <v>304</v>
      </c>
      <c r="O62" s="184">
        <f t="shared" si="10"/>
        <v>7</v>
      </c>
      <c r="P62" s="235" t="s">
        <v>304</v>
      </c>
      <c r="Q62" s="235">
        <v>7</v>
      </c>
      <c r="R62" s="235" t="s">
        <v>304</v>
      </c>
      <c r="S62" s="117">
        <v>7</v>
      </c>
      <c r="T62" s="235" t="s">
        <v>303</v>
      </c>
      <c r="U62" s="117">
        <v>8</v>
      </c>
      <c r="V62" s="233" t="s">
        <v>303</v>
      </c>
      <c r="W62" s="117">
        <v>8</v>
      </c>
      <c r="X62" s="235" t="s">
        <v>304</v>
      </c>
      <c r="Y62" s="117">
        <v>7</v>
      </c>
      <c r="Z62" s="117" t="s">
        <v>303</v>
      </c>
      <c r="AA62" s="117">
        <v>8</v>
      </c>
      <c r="AB62" s="236">
        <f t="shared" si="8"/>
        <v>7.416666666666667</v>
      </c>
      <c r="AC62" s="200" t="s">
        <v>807</v>
      </c>
      <c r="AD62" s="200" t="s">
        <v>807</v>
      </c>
      <c r="AE62" s="200"/>
      <c r="AF62" s="200"/>
    </row>
    <row r="63" spans="1:32" s="115" customFormat="1" ht="53.25" customHeight="1" x14ac:dyDescent="0.25">
      <c r="A63" s="231" t="s">
        <v>826</v>
      </c>
      <c r="B63" s="483" t="s">
        <v>654</v>
      </c>
      <c r="C63" s="237" t="s">
        <v>655</v>
      </c>
      <c r="D63" s="235" t="s">
        <v>303</v>
      </c>
      <c r="E63" s="184">
        <f t="shared" si="4"/>
        <v>8</v>
      </c>
      <c r="F63" s="235" t="s">
        <v>303</v>
      </c>
      <c r="G63" s="184">
        <v>8</v>
      </c>
      <c r="H63" s="235" t="s">
        <v>303</v>
      </c>
      <c r="I63" s="238">
        <f>IF(H63="A1",10,IF(H63="A2",9,IF(H63="A3",8,IF(H63="A4",7,IF(H63="B1",6,IF(H63="B2",5,IF(H63="C1",4,IF(H63="C2",3,1))))))))</f>
        <v>8</v>
      </c>
      <c r="J63" s="235" t="s">
        <v>303</v>
      </c>
      <c r="K63" s="184">
        <f t="shared" si="6"/>
        <v>8</v>
      </c>
      <c r="L63" s="235" t="s">
        <v>303</v>
      </c>
      <c r="M63" s="184">
        <v>8</v>
      </c>
      <c r="N63" s="235" t="s">
        <v>303</v>
      </c>
      <c r="O63" s="184">
        <f>IF(N63="A1",10,IF(N63="A2",9,IF(N63="A3",8,IF(N63="A4",7,IF(N63="B1",6,IF(N63="B2",5,IF(N63="C1",4,IF(N63="C2",3,1))))))))</f>
        <v>8</v>
      </c>
      <c r="P63" s="235" t="s">
        <v>304</v>
      </c>
      <c r="Q63" s="235">
        <v>7</v>
      </c>
      <c r="R63" s="235" t="s">
        <v>304</v>
      </c>
      <c r="S63" s="117">
        <v>7</v>
      </c>
      <c r="T63" s="235" t="s">
        <v>303</v>
      </c>
      <c r="U63" s="117">
        <v>8</v>
      </c>
      <c r="V63" s="233" t="s">
        <v>303</v>
      </c>
      <c r="W63" s="117">
        <v>8</v>
      </c>
      <c r="X63" s="235" t="s">
        <v>835</v>
      </c>
      <c r="Y63" s="117">
        <v>2</v>
      </c>
      <c r="Z63" s="235" t="s">
        <v>836</v>
      </c>
      <c r="AA63" s="117">
        <v>2</v>
      </c>
      <c r="AB63" s="236">
        <f>AVERAGE(I63,K63,M63,O63,Q63,S63,U63,W63,Y63)</f>
        <v>7.1111111111111107</v>
      </c>
      <c r="AC63" s="200" t="s">
        <v>807</v>
      </c>
      <c r="AD63" s="200" t="s">
        <v>807</v>
      </c>
      <c r="AE63" s="200"/>
      <c r="AF63" s="239" t="s">
        <v>837</v>
      </c>
    </row>
    <row r="64" spans="1:32" s="115" customFormat="1" ht="43.5" customHeight="1" x14ac:dyDescent="0.25">
      <c r="A64" s="231" t="s">
        <v>828</v>
      </c>
      <c r="B64" s="483" t="s">
        <v>608</v>
      </c>
      <c r="C64" s="237" t="s">
        <v>609</v>
      </c>
      <c r="D64" s="235" t="s">
        <v>305</v>
      </c>
      <c r="E64" s="184">
        <v>6</v>
      </c>
      <c r="F64" s="198" t="s">
        <v>303</v>
      </c>
      <c r="G64" s="184">
        <v>8</v>
      </c>
      <c r="H64" s="235" t="s">
        <v>304</v>
      </c>
      <c r="I64" s="238">
        <f>IF(H64="A1",10,IF(H64="A2",9,IF(H64="A3",8,IF(H64="A4",7,IF(H64="B1",6,IF(H64="B2",5,IF(H64="C1",4,IF(H64="C2",3,1))))))))</f>
        <v>7</v>
      </c>
      <c r="J64" s="235" t="s">
        <v>318</v>
      </c>
      <c r="K64" s="184">
        <v>5</v>
      </c>
      <c r="L64" s="235" t="s">
        <v>303</v>
      </c>
      <c r="M64" s="184">
        <v>8</v>
      </c>
      <c r="N64" s="235" t="s">
        <v>304</v>
      </c>
      <c r="O64" s="184">
        <f>IF(N64="A1",10,IF(N64="A2",9,IF(N64="A3",8,IF(N64="A4",7,IF(N64="B1",6,IF(N64="B2",5,IF(N64="C1",4,IF(N64="C2",3,1))))))))</f>
        <v>7</v>
      </c>
      <c r="P64" s="235" t="s">
        <v>304</v>
      </c>
      <c r="Q64" s="235">
        <v>7</v>
      </c>
      <c r="R64" s="235" t="s">
        <v>304</v>
      </c>
      <c r="S64" s="117">
        <v>7</v>
      </c>
      <c r="T64" s="235" t="s">
        <v>303</v>
      </c>
      <c r="U64" s="117">
        <v>8</v>
      </c>
      <c r="V64" s="233" t="s">
        <v>303</v>
      </c>
      <c r="W64" s="117">
        <v>8</v>
      </c>
      <c r="X64" s="235" t="s">
        <v>303</v>
      </c>
      <c r="Y64" s="117">
        <v>8</v>
      </c>
      <c r="Z64" s="117" t="s">
        <v>303</v>
      </c>
      <c r="AA64" s="117">
        <v>8</v>
      </c>
      <c r="AB64" s="236">
        <f>AVERAGE(E64,G64,I64,K64,M64,O64,Q64,S64,U64,W64,Y64)</f>
        <v>7.1818181818181817</v>
      </c>
      <c r="AC64" s="200" t="s">
        <v>807</v>
      </c>
      <c r="AD64" s="200" t="s">
        <v>807</v>
      </c>
      <c r="AE64" s="200"/>
      <c r="AF64" s="239"/>
    </row>
    <row r="65" spans="1:32" s="314" customFormat="1" ht="43.5" customHeight="1" x14ac:dyDescent="0.25">
      <c r="A65" s="320"/>
      <c r="B65" s="484" t="s">
        <v>883</v>
      </c>
      <c r="C65" s="321"/>
      <c r="D65" s="322"/>
      <c r="E65" s="323"/>
      <c r="F65" s="324"/>
      <c r="G65" s="323"/>
      <c r="H65" s="322"/>
      <c r="I65" s="325"/>
      <c r="J65" s="322"/>
      <c r="K65" s="323"/>
      <c r="L65" s="322"/>
      <c r="M65" s="323"/>
      <c r="N65" s="322"/>
      <c r="O65" s="323"/>
      <c r="P65" s="322"/>
      <c r="Q65" s="322"/>
      <c r="R65" s="322"/>
      <c r="S65" s="326"/>
      <c r="T65" s="322"/>
      <c r="U65" s="326"/>
      <c r="V65" s="327"/>
      <c r="W65" s="326"/>
      <c r="X65" s="322"/>
      <c r="Y65" s="326"/>
      <c r="Z65" s="326"/>
      <c r="AA65" s="326"/>
      <c r="AB65" s="317"/>
      <c r="AC65" s="326"/>
      <c r="AD65" s="326"/>
      <c r="AE65" s="328"/>
      <c r="AF65" s="329"/>
    </row>
    <row r="66" spans="1:32" s="115" customFormat="1" ht="33.75" customHeight="1" x14ac:dyDescent="0.25">
      <c r="A66" s="193">
        <v>1</v>
      </c>
      <c r="B66" s="197" t="s">
        <v>5</v>
      </c>
      <c r="C66" s="198" t="s">
        <v>634</v>
      </c>
      <c r="D66" s="117" t="s">
        <v>302</v>
      </c>
      <c r="E66" s="242">
        <v>9</v>
      </c>
      <c r="F66" s="117" t="s">
        <v>302</v>
      </c>
      <c r="G66" s="242">
        <v>9</v>
      </c>
      <c r="H66" s="117" t="s">
        <v>303</v>
      </c>
      <c r="I66" s="242">
        <v>8</v>
      </c>
      <c r="J66" s="242" t="s">
        <v>302</v>
      </c>
      <c r="K66" s="242">
        <v>9</v>
      </c>
      <c r="L66" s="117" t="s">
        <v>302</v>
      </c>
      <c r="M66" s="242">
        <v>9</v>
      </c>
      <c r="N66" s="117" t="s">
        <v>303</v>
      </c>
      <c r="O66" s="242">
        <v>8</v>
      </c>
      <c r="P66" s="185" t="s">
        <v>302</v>
      </c>
      <c r="Q66" s="117">
        <v>9</v>
      </c>
      <c r="R66" s="185" t="s">
        <v>302</v>
      </c>
      <c r="S66" s="186">
        <f>VLOOKUP(R66,[11]Diem!$A$2:$B$12,2,0)</f>
        <v>9</v>
      </c>
      <c r="T66" s="185" t="s">
        <v>302</v>
      </c>
      <c r="U66" s="186">
        <f>VLOOKUP(T66,[11]Diem!$A$2:$B$12,2,0)</f>
        <v>9</v>
      </c>
      <c r="V66" s="117" t="s">
        <v>302</v>
      </c>
      <c r="W66" s="117">
        <v>9</v>
      </c>
      <c r="X66" s="117" t="s">
        <v>303</v>
      </c>
      <c r="Y66" s="117">
        <v>8</v>
      </c>
      <c r="Z66" s="117" t="s">
        <v>304</v>
      </c>
      <c r="AA66" s="117">
        <v>7</v>
      </c>
      <c r="AB66" s="199">
        <f>(E66+G66+I66+K66+M66+O66+Q66+S66+U66+W66+Y66+AA66)/12</f>
        <v>8.5833333333333339</v>
      </c>
      <c r="AC66" s="200" t="s">
        <v>833</v>
      </c>
      <c r="AD66" s="200" t="s">
        <v>833</v>
      </c>
      <c r="AE66" s="200"/>
      <c r="AF66" s="200"/>
    </row>
    <row r="67" spans="1:32" s="115" customFormat="1" ht="33.75" customHeight="1" x14ac:dyDescent="0.25">
      <c r="A67" s="193">
        <v>2</v>
      </c>
      <c r="B67" s="197" t="s">
        <v>68</v>
      </c>
      <c r="C67" s="198" t="s">
        <v>410</v>
      </c>
      <c r="D67" s="117" t="s">
        <v>303</v>
      </c>
      <c r="E67" s="242">
        <v>8</v>
      </c>
      <c r="F67" s="241" t="s">
        <v>303</v>
      </c>
      <c r="G67" s="242">
        <v>8</v>
      </c>
      <c r="H67" s="241" t="s">
        <v>303</v>
      </c>
      <c r="I67" s="242">
        <v>8</v>
      </c>
      <c r="J67" s="242" t="s">
        <v>302</v>
      </c>
      <c r="K67" s="242">
        <v>9</v>
      </c>
      <c r="L67" s="241" t="s">
        <v>303</v>
      </c>
      <c r="M67" s="242">
        <v>8</v>
      </c>
      <c r="N67" s="241" t="s">
        <v>302</v>
      </c>
      <c r="O67" s="242">
        <v>9</v>
      </c>
      <c r="P67" s="185" t="s">
        <v>303</v>
      </c>
      <c r="Q67" s="117">
        <v>8</v>
      </c>
      <c r="R67" s="185" t="s">
        <v>304</v>
      </c>
      <c r="S67" s="186">
        <f>VLOOKUP(R67,[11]Diem!$A$2:$B$12,2,0)</f>
        <v>7</v>
      </c>
      <c r="T67" s="185" t="s">
        <v>302</v>
      </c>
      <c r="U67" s="186">
        <f>VLOOKUP(T67,[11]Diem!$A$2:$B$12,2,0)</f>
        <v>9</v>
      </c>
      <c r="V67" s="117" t="s">
        <v>303</v>
      </c>
      <c r="W67" s="117">
        <v>8</v>
      </c>
      <c r="X67" s="117" t="s">
        <v>302</v>
      </c>
      <c r="Y67" s="117">
        <v>9</v>
      </c>
      <c r="Z67" s="117" t="s">
        <v>304</v>
      </c>
      <c r="AA67" s="117">
        <v>7</v>
      </c>
      <c r="AB67" s="199">
        <f>(E67+G67+I67+K67+M67+O67+Q67+S67+U67+W67+Y67+AA67)/12</f>
        <v>8.1666666666666661</v>
      </c>
      <c r="AC67" s="200" t="s">
        <v>833</v>
      </c>
      <c r="AD67" s="200" t="s">
        <v>833</v>
      </c>
      <c r="AE67" s="200"/>
      <c r="AF67" s="200"/>
    </row>
    <row r="68" spans="1:32" s="115" customFormat="1" ht="33.75" customHeight="1" x14ac:dyDescent="0.25">
      <c r="A68" s="193">
        <v>3</v>
      </c>
      <c r="B68" s="197" t="s">
        <v>65</v>
      </c>
      <c r="C68" s="198" t="s">
        <v>413</v>
      </c>
      <c r="D68" s="241" t="s">
        <v>304</v>
      </c>
      <c r="E68" s="242">
        <v>7</v>
      </c>
      <c r="F68" s="241" t="s">
        <v>304</v>
      </c>
      <c r="G68" s="242">
        <v>7</v>
      </c>
      <c r="H68" s="241" t="s">
        <v>304</v>
      </c>
      <c r="I68" s="242">
        <v>7</v>
      </c>
      <c r="J68" s="242" t="s">
        <v>303</v>
      </c>
      <c r="K68" s="242">
        <v>8</v>
      </c>
      <c r="L68" s="241" t="s">
        <v>304</v>
      </c>
      <c r="M68" s="242">
        <v>7</v>
      </c>
      <c r="N68" s="241" t="s">
        <v>303</v>
      </c>
      <c r="O68" s="242">
        <v>8</v>
      </c>
      <c r="P68" s="185" t="s">
        <v>303</v>
      </c>
      <c r="Q68" s="117">
        <v>8</v>
      </c>
      <c r="R68" s="185" t="s">
        <v>304</v>
      </c>
      <c r="S68" s="186">
        <f>VLOOKUP(R68,[11]Diem!$A$2:$B$12,2,0)</f>
        <v>7</v>
      </c>
      <c r="T68" s="185" t="s">
        <v>304</v>
      </c>
      <c r="U68" s="186">
        <f>VLOOKUP(T68,[11]Diem!$A$2:$B$12,2,0)</f>
        <v>7</v>
      </c>
      <c r="V68" s="117" t="s">
        <v>304</v>
      </c>
      <c r="W68" s="117">
        <v>7</v>
      </c>
      <c r="X68" s="117" t="s">
        <v>304</v>
      </c>
      <c r="Y68" s="117">
        <v>7</v>
      </c>
      <c r="Z68" s="117" t="s">
        <v>304</v>
      </c>
      <c r="AA68" s="117">
        <v>7</v>
      </c>
      <c r="AB68" s="199">
        <f t="shared" ref="AB68:AB86" si="11">(E68+G68+I68+K68+M68+O68+Q68+S68+U68+W68+Y68+AA68)/12</f>
        <v>7.25</v>
      </c>
      <c r="AC68" s="200" t="s">
        <v>807</v>
      </c>
      <c r="AD68" s="200" t="s">
        <v>807</v>
      </c>
      <c r="AE68" s="200"/>
      <c r="AF68" s="200"/>
    </row>
    <row r="69" spans="1:32" s="119" customFormat="1" ht="33.75" customHeight="1" x14ac:dyDescent="0.25">
      <c r="A69" s="193">
        <v>4</v>
      </c>
      <c r="B69" s="197" t="s">
        <v>66</v>
      </c>
      <c r="C69" s="198" t="s">
        <v>414</v>
      </c>
      <c r="D69" s="241" t="s">
        <v>304</v>
      </c>
      <c r="E69" s="242">
        <v>7</v>
      </c>
      <c r="F69" s="241" t="s">
        <v>304</v>
      </c>
      <c r="G69" s="242">
        <v>7</v>
      </c>
      <c r="H69" s="241" t="s">
        <v>303</v>
      </c>
      <c r="I69" s="242">
        <v>8</v>
      </c>
      <c r="J69" s="242" t="s">
        <v>302</v>
      </c>
      <c r="K69" s="242">
        <v>9</v>
      </c>
      <c r="L69" s="241" t="s">
        <v>304</v>
      </c>
      <c r="M69" s="242">
        <v>7</v>
      </c>
      <c r="N69" s="241" t="s">
        <v>303</v>
      </c>
      <c r="O69" s="242">
        <v>8</v>
      </c>
      <c r="P69" s="185" t="s">
        <v>303</v>
      </c>
      <c r="Q69" s="117">
        <v>8</v>
      </c>
      <c r="R69" s="185" t="s">
        <v>304</v>
      </c>
      <c r="S69" s="186">
        <f>VLOOKUP(R69,[11]Diem!$A$2:$B$12,2,0)</f>
        <v>7</v>
      </c>
      <c r="T69" s="185" t="s">
        <v>304</v>
      </c>
      <c r="U69" s="186">
        <f>VLOOKUP(T69,[11]Diem!$A$2:$B$12,2,0)</f>
        <v>7</v>
      </c>
      <c r="V69" s="117" t="s">
        <v>304</v>
      </c>
      <c r="W69" s="117">
        <v>7</v>
      </c>
      <c r="X69" s="117" t="s">
        <v>303</v>
      </c>
      <c r="Y69" s="186">
        <v>8</v>
      </c>
      <c r="Z69" s="117" t="s">
        <v>304</v>
      </c>
      <c r="AA69" s="117">
        <v>7</v>
      </c>
      <c r="AB69" s="199">
        <f t="shared" si="11"/>
        <v>7.5</v>
      </c>
      <c r="AC69" s="200" t="s">
        <v>807</v>
      </c>
      <c r="AD69" s="200" t="s">
        <v>807</v>
      </c>
      <c r="AE69" s="200"/>
      <c r="AF69" s="243"/>
    </row>
    <row r="70" spans="1:32" s="119" customFormat="1" ht="33.75" customHeight="1" x14ac:dyDescent="0.25">
      <c r="A70" s="193">
        <v>5</v>
      </c>
      <c r="B70" s="197" t="s">
        <v>67</v>
      </c>
      <c r="C70" s="198" t="s">
        <v>415</v>
      </c>
      <c r="D70" s="241" t="s">
        <v>304</v>
      </c>
      <c r="E70" s="242">
        <v>7</v>
      </c>
      <c r="F70" s="241" t="s">
        <v>304</v>
      </c>
      <c r="G70" s="242">
        <v>7</v>
      </c>
      <c r="H70" s="241" t="s">
        <v>303</v>
      </c>
      <c r="I70" s="242">
        <v>8</v>
      </c>
      <c r="J70" s="242" t="s">
        <v>302</v>
      </c>
      <c r="K70" s="242">
        <v>9</v>
      </c>
      <c r="L70" s="241" t="s">
        <v>304</v>
      </c>
      <c r="M70" s="242">
        <v>7</v>
      </c>
      <c r="N70" s="241" t="s">
        <v>303</v>
      </c>
      <c r="O70" s="242">
        <v>8</v>
      </c>
      <c r="P70" s="185" t="s">
        <v>303</v>
      </c>
      <c r="Q70" s="117">
        <v>8</v>
      </c>
      <c r="R70" s="185" t="s">
        <v>304</v>
      </c>
      <c r="S70" s="186">
        <f>VLOOKUP(R70,[11]Diem!$A$2:$B$12,2,0)</f>
        <v>7</v>
      </c>
      <c r="T70" s="185" t="s">
        <v>303</v>
      </c>
      <c r="U70" s="186">
        <f>VLOOKUP(T70,[11]Diem!$A$2:$B$12,2,0)</f>
        <v>8</v>
      </c>
      <c r="V70" s="117" t="s">
        <v>304</v>
      </c>
      <c r="W70" s="117">
        <v>7</v>
      </c>
      <c r="X70" s="117" t="s">
        <v>303</v>
      </c>
      <c r="Y70" s="117">
        <v>8</v>
      </c>
      <c r="Z70" s="117" t="s">
        <v>304</v>
      </c>
      <c r="AA70" s="117">
        <v>7</v>
      </c>
      <c r="AB70" s="199">
        <f t="shared" si="11"/>
        <v>7.583333333333333</v>
      </c>
      <c r="AC70" s="200" t="s">
        <v>807</v>
      </c>
      <c r="AD70" s="200" t="s">
        <v>807</v>
      </c>
      <c r="AE70" s="200"/>
      <c r="AF70" s="187"/>
    </row>
    <row r="71" spans="1:32" s="119" customFormat="1" ht="33.75" customHeight="1" x14ac:dyDescent="0.25">
      <c r="A71" s="193">
        <v>6</v>
      </c>
      <c r="B71" s="197" t="s">
        <v>69</v>
      </c>
      <c r="C71" s="198" t="s">
        <v>416</v>
      </c>
      <c r="D71" s="241" t="s">
        <v>304</v>
      </c>
      <c r="E71" s="242">
        <v>7</v>
      </c>
      <c r="F71" s="241" t="s">
        <v>304</v>
      </c>
      <c r="G71" s="242">
        <v>7</v>
      </c>
      <c r="H71" s="241" t="s">
        <v>304</v>
      </c>
      <c r="I71" s="242">
        <v>7</v>
      </c>
      <c r="J71" s="242" t="s">
        <v>303</v>
      </c>
      <c r="K71" s="242">
        <v>8</v>
      </c>
      <c r="L71" s="241" t="s">
        <v>304</v>
      </c>
      <c r="M71" s="242">
        <v>7</v>
      </c>
      <c r="N71" s="241" t="s">
        <v>304</v>
      </c>
      <c r="O71" s="242">
        <v>7</v>
      </c>
      <c r="P71" s="185" t="s">
        <v>303</v>
      </c>
      <c r="Q71" s="117">
        <v>8</v>
      </c>
      <c r="R71" s="185" t="s">
        <v>304</v>
      </c>
      <c r="S71" s="186">
        <f>VLOOKUP(R71,[11]Diem!$A$2:$B$12,2,0)</f>
        <v>7</v>
      </c>
      <c r="T71" s="185" t="s">
        <v>304</v>
      </c>
      <c r="U71" s="186">
        <f>VLOOKUP(T71,[11]Diem!$A$2:$B$12,2,0)</f>
        <v>7</v>
      </c>
      <c r="V71" s="117" t="s">
        <v>304</v>
      </c>
      <c r="W71" s="117">
        <v>7</v>
      </c>
      <c r="X71" s="117" t="s">
        <v>304</v>
      </c>
      <c r="Y71" s="186">
        <v>7</v>
      </c>
      <c r="Z71" s="117" t="s">
        <v>304</v>
      </c>
      <c r="AA71" s="117">
        <v>7</v>
      </c>
      <c r="AB71" s="199">
        <f t="shared" si="11"/>
        <v>7.166666666666667</v>
      </c>
      <c r="AC71" s="200" t="s">
        <v>807</v>
      </c>
      <c r="AD71" s="200" t="s">
        <v>807</v>
      </c>
      <c r="AE71" s="200"/>
      <c r="AF71" s="243"/>
    </row>
    <row r="72" spans="1:32" s="119" customFormat="1" ht="33.75" customHeight="1" x14ac:dyDescent="0.25">
      <c r="A72" s="193">
        <v>7</v>
      </c>
      <c r="B72" s="197" t="s">
        <v>70</v>
      </c>
      <c r="C72" s="198" t="s">
        <v>417</v>
      </c>
      <c r="D72" s="241" t="s">
        <v>303</v>
      </c>
      <c r="E72" s="242">
        <v>8</v>
      </c>
      <c r="F72" s="241" t="s">
        <v>304</v>
      </c>
      <c r="G72" s="242">
        <v>7</v>
      </c>
      <c r="H72" s="241" t="s">
        <v>303</v>
      </c>
      <c r="I72" s="242">
        <v>8</v>
      </c>
      <c r="J72" s="242" t="s">
        <v>302</v>
      </c>
      <c r="K72" s="242">
        <v>9</v>
      </c>
      <c r="L72" s="241" t="s">
        <v>304</v>
      </c>
      <c r="M72" s="242">
        <v>7</v>
      </c>
      <c r="N72" s="241" t="s">
        <v>304</v>
      </c>
      <c r="O72" s="242">
        <v>7</v>
      </c>
      <c r="P72" s="185" t="s">
        <v>303</v>
      </c>
      <c r="Q72" s="117">
        <v>8</v>
      </c>
      <c r="R72" s="185" t="s">
        <v>304</v>
      </c>
      <c r="S72" s="186">
        <f>VLOOKUP(R72,[11]Diem!$A$2:$B$12,2,0)</f>
        <v>7</v>
      </c>
      <c r="T72" s="185" t="s">
        <v>304</v>
      </c>
      <c r="U72" s="186">
        <f>VLOOKUP(T72,[11]Diem!$A$2:$B$12,2,0)</f>
        <v>7</v>
      </c>
      <c r="V72" s="117" t="s">
        <v>304</v>
      </c>
      <c r="W72" s="117">
        <v>7</v>
      </c>
      <c r="X72" s="117" t="s">
        <v>304</v>
      </c>
      <c r="Y72" s="186">
        <v>7</v>
      </c>
      <c r="Z72" s="117" t="s">
        <v>304</v>
      </c>
      <c r="AA72" s="117">
        <v>7</v>
      </c>
      <c r="AB72" s="199">
        <f t="shared" si="11"/>
        <v>7.416666666666667</v>
      </c>
      <c r="AC72" s="200" t="s">
        <v>807</v>
      </c>
      <c r="AD72" s="200" t="s">
        <v>807</v>
      </c>
      <c r="AE72" s="200"/>
      <c r="AF72" s="243"/>
    </row>
    <row r="73" spans="1:32" s="119" customFormat="1" ht="33.75" customHeight="1" x14ac:dyDescent="0.25">
      <c r="A73" s="193">
        <v>8</v>
      </c>
      <c r="B73" s="197" t="s">
        <v>71</v>
      </c>
      <c r="C73" s="198" t="s">
        <v>418</v>
      </c>
      <c r="D73" s="241" t="s">
        <v>304</v>
      </c>
      <c r="E73" s="242">
        <v>7</v>
      </c>
      <c r="F73" s="241" t="s">
        <v>304</v>
      </c>
      <c r="G73" s="242">
        <v>7</v>
      </c>
      <c r="H73" s="241" t="s">
        <v>303</v>
      </c>
      <c r="I73" s="242">
        <v>8</v>
      </c>
      <c r="J73" s="242" t="s">
        <v>303</v>
      </c>
      <c r="K73" s="242">
        <v>8</v>
      </c>
      <c r="L73" s="241" t="s">
        <v>303</v>
      </c>
      <c r="M73" s="242">
        <v>8</v>
      </c>
      <c r="N73" s="241" t="s">
        <v>303</v>
      </c>
      <c r="O73" s="242">
        <v>8</v>
      </c>
      <c r="P73" s="185" t="s">
        <v>303</v>
      </c>
      <c r="Q73" s="117">
        <v>8</v>
      </c>
      <c r="R73" s="185" t="s">
        <v>304</v>
      </c>
      <c r="S73" s="186">
        <f>VLOOKUP(R73,[11]Diem!$A$2:$B$12,2,0)</f>
        <v>7</v>
      </c>
      <c r="T73" s="185" t="s">
        <v>304</v>
      </c>
      <c r="U73" s="186">
        <f>VLOOKUP(T73,[11]Diem!$A$2:$B$12,2,0)</f>
        <v>7</v>
      </c>
      <c r="V73" s="117" t="s">
        <v>304</v>
      </c>
      <c r="W73" s="186">
        <v>7</v>
      </c>
      <c r="X73" s="117" t="s">
        <v>304</v>
      </c>
      <c r="Y73" s="186">
        <v>7</v>
      </c>
      <c r="Z73" s="117" t="s">
        <v>304</v>
      </c>
      <c r="AA73" s="117">
        <v>7</v>
      </c>
      <c r="AB73" s="199">
        <f t="shared" si="11"/>
        <v>7.416666666666667</v>
      </c>
      <c r="AC73" s="200" t="s">
        <v>807</v>
      </c>
      <c r="AD73" s="200" t="s">
        <v>807</v>
      </c>
      <c r="AE73" s="200"/>
      <c r="AF73" s="243"/>
    </row>
    <row r="74" spans="1:32" s="119" customFormat="1" ht="33.75" customHeight="1" x14ac:dyDescent="0.25">
      <c r="A74" s="193">
        <v>9</v>
      </c>
      <c r="B74" s="197" t="s">
        <v>73</v>
      </c>
      <c r="C74" s="198" t="s">
        <v>420</v>
      </c>
      <c r="D74" s="241" t="s">
        <v>303</v>
      </c>
      <c r="E74" s="242">
        <v>8</v>
      </c>
      <c r="F74" s="241" t="s">
        <v>304</v>
      </c>
      <c r="G74" s="242">
        <v>7</v>
      </c>
      <c r="H74" s="241" t="s">
        <v>303</v>
      </c>
      <c r="I74" s="242">
        <v>8</v>
      </c>
      <c r="J74" s="242" t="s">
        <v>303</v>
      </c>
      <c r="K74" s="242">
        <v>8</v>
      </c>
      <c r="L74" s="241" t="s">
        <v>304</v>
      </c>
      <c r="M74" s="242">
        <v>7</v>
      </c>
      <c r="N74" s="241" t="s">
        <v>303</v>
      </c>
      <c r="O74" s="242">
        <v>8</v>
      </c>
      <c r="P74" s="185" t="s">
        <v>302</v>
      </c>
      <c r="Q74" s="117">
        <v>9</v>
      </c>
      <c r="R74" s="185" t="s">
        <v>304</v>
      </c>
      <c r="S74" s="186">
        <f>VLOOKUP(R74,[11]Diem!$A$2:$B$12,2,0)</f>
        <v>7</v>
      </c>
      <c r="T74" s="185" t="s">
        <v>303</v>
      </c>
      <c r="U74" s="186">
        <f>VLOOKUP(T74,[11]Diem!$A$2:$B$12,2,0)</f>
        <v>8</v>
      </c>
      <c r="V74" s="117" t="s">
        <v>303</v>
      </c>
      <c r="W74" s="186">
        <v>8</v>
      </c>
      <c r="X74" s="117" t="s">
        <v>303</v>
      </c>
      <c r="Y74" s="186">
        <v>8</v>
      </c>
      <c r="Z74" s="117" t="s">
        <v>304</v>
      </c>
      <c r="AA74" s="117">
        <v>7</v>
      </c>
      <c r="AB74" s="199">
        <f t="shared" si="11"/>
        <v>7.75</v>
      </c>
      <c r="AC74" s="200" t="s">
        <v>807</v>
      </c>
      <c r="AD74" s="200" t="s">
        <v>807</v>
      </c>
      <c r="AE74" s="200"/>
      <c r="AF74" s="243"/>
    </row>
    <row r="75" spans="1:32" s="119" customFormat="1" ht="33.75" customHeight="1" x14ac:dyDescent="0.25">
      <c r="A75" s="193">
        <v>10</v>
      </c>
      <c r="B75" s="197" t="s">
        <v>74</v>
      </c>
      <c r="C75" s="198" t="s">
        <v>421</v>
      </c>
      <c r="D75" s="241" t="s">
        <v>304</v>
      </c>
      <c r="E75" s="242">
        <v>7</v>
      </c>
      <c r="F75" s="241" t="s">
        <v>304</v>
      </c>
      <c r="G75" s="242">
        <v>7</v>
      </c>
      <c r="H75" s="241" t="s">
        <v>304</v>
      </c>
      <c r="I75" s="242">
        <v>7</v>
      </c>
      <c r="J75" s="242" t="s">
        <v>304</v>
      </c>
      <c r="K75" s="242">
        <v>7</v>
      </c>
      <c r="L75" s="241" t="s">
        <v>304</v>
      </c>
      <c r="M75" s="242">
        <v>7</v>
      </c>
      <c r="N75" s="241" t="s">
        <v>304</v>
      </c>
      <c r="O75" s="242">
        <v>7</v>
      </c>
      <c r="P75" s="185" t="s">
        <v>303</v>
      </c>
      <c r="Q75" s="117">
        <v>8</v>
      </c>
      <c r="R75" s="185" t="s">
        <v>304</v>
      </c>
      <c r="S75" s="186">
        <f>VLOOKUP(R75,[11]Diem!$A$2:$B$12,2,0)</f>
        <v>7</v>
      </c>
      <c r="T75" s="185" t="s">
        <v>303</v>
      </c>
      <c r="U75" s="186">
        <f>VLOOKUP(T75,[11]Diem!$A$2:$B$12,2,0)</f>
        <v>8</v>
      </c>
      <c r="V75" s="186" t="s">
        <v>303</v>
      </c>
      <c r="W75" s="186">
        <v>8</v>
      </c>
      <c r="X75" s="117" t="s">
        <v>303</v>
      </c>
      <c r="Y75" s="186">
        <v>8</v>
      </c>
      <c r="Z75" s="117" t="s">
        <v>304</v>
      </c>
      <c r="AA75" s="117">
        <v>7</v>
      </c>
      <c r="AB75" s="199">
        <f t="shared" si="11"/>
        <v>7.333333333333333</v>
      </c>
      <c r="AC75" s="200" t="s">
        <v>807</v>
      </c>
      <c r="AD75" s="200" t="s">
        <v>807</v>
      </c>
      <c r="AE75" s="200"/>
      <c r="AF75" s="243"/>
    </row>
    <row r="76" spans="1:32" s="119" customFormat="1" ht="33.75" customHeight="1" x14ac:dyDescent="0.25">
      <c r="A76" s="193">
        <v>11</v>
      </c>
      <c r="B76" s="197" t="s">
        <v>72</v>
      </c>
      <c r="C76" s="198" t="s">
        <v>419</v>
      </c>
      <c r="D76" s="241" t="s">
        <v>303</v>
      </c>
      <c r="E76" s="242">
        <v>8</v>
      </c>
      <c r="F76" s="241" t="s">
        <v>304</v>
      </c>
      <c r="G76" s="242">
        <v>7</v>
      </c>
      <c r="H76" s="241" t="s">
        <v>303</v>
      </c>
      <c r="I76" s="242">
        <v>8</v>
      </c>
      <c r="J76" s="242" t="s">
        <v>303</v>
      </c>
      <c r="K76" s="242">
        <v>8</v>
      </c>
      <c r="L76" s="241" t="s">
        <v>304</v>
      </c>
      <c r="M76" s="242">
        <v>7</v>
      </c>
      <c r="N76" s="241" t="s">
        <v>302</v>
      </c>
      <c r="O76" s="242">
        <v>9</v>
      </c>
      <c r="P76" s="185" t="s">
        <v>303</v>
      </c>
      <c r="Q76" s="117">
        <v>8</v>
      </c>
      <c r="R76" s="185" t="s">
        <v>304</v>
      </c>
      <c r="S76" s="186">
        <f>VLOOKUP(R76,[11]Diem!$A$2:$B$12,2,0)</f>
        <v>7</v>
      </c>
      <c r="T76" s="185" t="s">
        <v>304</v>
      </c>
      <c r="U76" s="186">
        <f>VLOOKUP(T76,[11]Diem!$A$2:$B$12,2,0)</f>
        <v>7</v>
      </c>
      <c r="V76" s="117" t="s">
        <v>304</v>
      </c>
      <c r="W76" s="186">
        <v>7</v>
      </c>
      <c r="X76" s="117" t="s">
        <v>304</v>
      </c>
      <c r="Y76" s="186">
        <v>7</v>
      </c>
      <c r="Z76" s="117" t="s">
        <v>304</v>
      </c>
      <c r="AA76" s="117">
        <v>7</v>
      </c>
      <c r="AB76" s="199">
        <f t="shared" si="11"/>
        <v>7.5</v>
      </c>
      <c r="AC76" s="200" t="s">
        <v>807</v>
      </c>
      <c r="AD76" s="200" t="s">
        <v>807</v>
      </c>
      <c r="AE76" s="200"/>
      <c r="AF76" s="243"/>
    </row>
    <row r="77" spans="1:32" s="119" customFormat="1" ht="33.75" customHeight="1" x14ac:dyDescent="0.25">
      <c r="A77" s="193">
        <v>12</v>
      </c>
      <c r="B77" s="197" t="s">
        <v>42</v>
      </c>
      <c r="C77" s="198" t="s">
        <v>435</v>
      </c>
      <c r="D77" s="241" t="s">
        <v>304</v>
      </c>
      <c r="E77" s="242">
        <v>7</v>
      </c>
      <c r="F77" s="241" t="s">
        <v>304</v>
      </c>
      <c r="G77" s="242">
        <v>7</v>
      </c>
      <c r="H77" s="241" t="s">
        <v>304</v>
      </c>
      <c r="I77" s="242">
        <v>7</v>
      </c>
      <c r="J77" s="241" t="s">
        <v>303</v>
      </c>
      <c r="K77" s="241">
        <v>8</v>
      </c>
      <c r="L77" s="241" t="s">
        <v>303</v>
      </c>
      <c r="M77" s="241">
        <v>8</v>
      </c>
      <c r="N77" s="241" t="s">
        <v>304</v>
      </c>
      <c r="O77" s="241">
        <v>7</v>
      </c>
      <c r="P77" s="185" t="s">
        <v>304</v>
      </c>
      <c r="Q77" s="117">
        <v>7</v>
      </c>
      <c r="R77" s="185" t="s">
        <v>304</v>
      </c>
      <c r="S77" s="186">
        <f>VLOOKUP(R77,[11]Diem!$A$2:$B$12,2,0)</f>
        <v>7</v>
      </c>
      <c r="T77" s="185" t="s">
        <v>304</v>
      </c>
      <c r="U77" s="186">
        <f>VLOOKUP(T77,[11]Diem!$A$2:$B$12,2,0)</f>
        <v>7</v>
      </c>
      <c r="V77" s="117" t="s">
        <v>303</v>
      </c>
      <c r="W77" s="186">
        <v>8</v>
      </c>
      <c r="X77" s="117" t="s">
        <v>304</v>
      </c>
      <c r="Y77" s="186">
        <v>7</v>
      </c>
      <c r="Z77" s="117" t="s">
        <v>304</v>
      </c>
      <c r="AA77" s="117">
        <v>7</v>
      </c>
      <c r="AB77" s="199">
        <f t="shared" si="11"/>
        <v>7.25</v>
      </c>
      <c r="AC77" s="200" t="s">
        <v>807</v>
      </c>
      <c r="AD77" s="200" t="s">
        <v>807</v>
      </c>
      <c r="AE77" s="200"/>
      <c r="AF77" s="243"/>
    </row>
    <row r="78" spans="1:32" s="119" customFormat="1" ht="33.75" customHeight="1" x14ac:dyDescent="0.25">
      <c r="A78" s="193">
        <v>13</v>
      </c>
      <c r="B78" s="197" t="s">
        <v>77</v>
      </c>
      <c r="C78" s="45" t="s">
        <v>423</v>
      </c>
      <c r="D78" s="241" t="s">
        <v>304</v>
      </c>
      <c r="E78" s="242">
        <v>7</v>
      </c>
      <c r="F78" s="241" t="s">
        <v>304</v>
      </c>
      <c r="G78" s="242">
        <v>7</v>
      </c>
      <c r="H78" s="241" t="s">
        <v>303</v>
      </c>
      <c r="I78" s="242">
        <v>8</v>
      </c>
      <c r="J78" s="241" t="s">
        <v>303</v>
      </c>
      <c r="K78" s="241">
        <v>8</v>
      </c>
      <c r="L78" s="241" t="s">
        <v>303</v>
      </c>
      <c r="M78" s="241">
        <v>8</v>
      </c>
      <c r="N78" s="241" t="s">
        <v>304</v>
      </c>
      <c r="O78" s="241">
        <v>7</v>
      </c>
      <c r="P78" s="185" t="s">
        <v>303</v>
      </c>
      <c r="Q78" s="117">
        <v>8</v>
      </c>
      <c r="R78" s="185" t="s">
        <v>304</v>
      </c>
      <c r="S78" s="186">
        <f>VLOOKUP(R78,[11]Diem!$A$2:$B$12,2,0)</f>
        <v>7</v>
      </c>
      <c r="T78" s="185" t="s">
        <v>303</v>
      </c>
      <c r="U78" s="186">
        <f>VLOOKUP(T78,[11]Diem!$A$2:$B$12,2,0)</f>
        <v>8</v>
      </c>
      <c r="V78" s="117" t="s">
        <v>303</v>
      </c>
      <c r="W78" s="186">
        <v>8</v>
      </c>
      <c r="X78" s="117" t="s">
        <v>303</v>
      </c>
      <c r="Y78" s="186">
        <v>8</v>
      </c>
      <c r="Z78" s="117" t="s">
        <v>304</v>
      </c>
      <c r="AA78" s="117">
        <v>7</v>
      </c>
      <c r="AB78" s="199">
        <f t="shared" si="11"/>
        <v>7.583333333333333</v>
      </c>
      <c r="AC78" s="200" t="s">
        <v>807</v>
      </c>
      <c r="AD78" s="200" t="s">
        <v>807</v>
      </c>
      <c r="AE78" s="200"/>
      <c r="AF78" s="243"/>
    </row>
    <row r="79" spans="1:32" s="119" customFormat="1" ht="33.75" customHeight="1" x14ac:dyDescent="0.25">
      <c r="A79" s="193">
        <v>14</v>
      </c>
      <c r="B79" s="485" t="s">
        <v>6</v>
      </c>
      <c r="C79" s="235" t="s">
        <v>437</v>
      </c>
      <c r="D79" s="117" t="s">
        <v>304</v>
      </c>
      <c r="E79" s="185">
        <v>7</v>
      </c>
      <c r="F79" s="117" t="s">
        <v>304</v>
      </c>
      <c r="G79" s="185">
        <v>7</v>
      </c>
      <c r="H79" s="117" t="s">
        <v>304</v>
      </c>
      <c r="I79" s="185">
        <v>7</v>
      </c>
      <c r="J79" s="117" t="s">
        <v>302</v>
      </c>
      <c r="K79" s="117">
        <v>9</v>
      </c>
      <c r="L79" s="117" t="s">
        <v>303</v>
      </c>
      <c r="M79" s="117">
        <v>8</v>
      </c>
      <c r="N79" s="117" t="s">
        <v>303</v>
      </c>
      <c r="O79" s="117">
        <v>8</v>
      </c>
      <c r="P79" s="185" t="s">
        <v>304</v>
      </c>
      <c r="Q79" s="117">
        <v>7</v>
      </c>
      <c r="R79" s="185" t="s">
        <v>304</v>
      </c>
      <c r="S79" s="186">
        <f>VLOOKUP(R79,[11]Diem!$A$2:$B$12,2,0)</f>
        <v>7</v>
      </c>
      <c r="T79" s="185" t="s">
        <v>303</v>
      </c>
      <c r="U79" s="186">
        <f>VLOOKUP(T79,[11]Diem!$A$2:$B$12,2,0)</f>
        <v>8</v>
      </c>
      <c r="V79" s="117" t="s">
        <v>303</v>
      </c>
      <c r="W79" s="186">
        <v>8</v>
      </c>
      <c r="X79" s="117" t="s">
        <v>304</v>
      </c>
      <c r="Y79" s="186">
        <v>7</v>
      </c>
      <c r="Z79" s="117" t="s">
        <v>304</v>
      </c>
      <c r="AA79" s="117">
        <v>7</v>
      </c>
      <c r="AB79" s="199">
        <f t="shared" si="11"/>
        <v>7.5</v>
      </c>
      <c r="AC79" s="200" t="s">
        <v>807</v>
      </c>
      <c r="AD79" s="200" t="s">
        <v>807</v>
      </c>
      <c r="AE79" s="187"/>
      <c r="AF79" s="244"/>
    </row>
    <row r="80" spans="1:32" s="119" customFormat="1" ht="33.75" customHeight="1" x14ac:dyDescent="0.25">
      <c r="A80" s="193">
        <v>15</v>
      </c>
      <c r="B80" s="485" t="s">
        <v>75</v>
      </c>
      <c r="C80" s="235" t="s">
        <v>411</v>
      </c>
      <c r="D80" s="117" t="s">
        <v>304</v>
      </c>
      <c r="E80" s="185">
        <v>7</v>
      </c>
      <c r="F80" s="117" t="s">
        <v>304</v>
      </c>
      <c r="G80" s="185">
        <v>7</v>
      </c>
      <c r="H80" s="117" t="s">
        <v>304</v>
      </c>
      <c r="I80" s="185">
        <v>7</v>
      </c>
      <c r="J80" s="117" t="s">
        <v>302</v>
      </c>
      <c r="K80" s="117">
        <v>9</v>
      </c>
      <c r="L80" s="117" t="s">
        <v>303</v>
      </c>
      <c r="M80" s="117">
        <v>8</v>
      </c>
      <c r="N80" s="117" t="s">
        <v>303</v>
      </c>
      <c r="O80" s="117">
        <v>8</v>
      </c>
      <c r="P80" s="185" t="s">
        <v>303</v>
      </c>
      <c r="Q80" s="117">
        <v>8</v>
      </c>
      <c r="R80" s="185" t="s">
        <v>304</v>
      </c>
      <c r="S80" s="186">
        <f>VLOOKUP(R80,[11]Diem!$A$2:$B$12,2,0)</f>
        <v>7</v>
      </c>
      <c r="T80" s="185" t="s">
        <v>303</v>
      </c>
      <c r="U80" s="186">
        <f>VLOOKUP(T80,[11]Diem!$A$2:$B$12,2,0)</f>
        <v>8</v>
      </c>
      <c r="V80" s="117" t="s">
        <v>303</v>
      </c>
      <c r="W80" s="186">
        <v>8</v>
      </c>
      <c r="X80" s="117" t="s">
        <v>303</v>
      </c>
      <c r="Y80" s="186">
        <v>8</v>
      </c>
      <c r="Z80" s="117" t="s">
        <v>303</v>
      </c>
      <c r="AA80" s="117">
        <v>8</v>
      </c>
      <c r="AB80" s="199">
        <f t="shared" si="11"/>
        <v>7.75</v>
      </c>
      <c r="AC80" s="200" t="s">
        <v>807</v>
      </c>
      <c r="AD80" s="200" t="s">
        <v>807</v>
      </c>
      <c r="AE80" s="187"/>
      <c r="AF80" s="244"/>
    </row>
    <row r="81" spans="1:38" s="119" customFormat="1" ht="33.75" customHeight="1" x14ac:dyDescent="0.25">
      <c r="A81" s="193">
        <v>16</v>
      </c>
      <c r="B81" s="485" t="s">
        <v>76</v>
      </c>
      <c r="C81" s="235" t="s">
        <v>422</v>
      </c>
      <c r="D81" s="117" t="s">
        <v>304</v>
      </c>
      <c r="E81" s="185">
        <v>7</v>
      </c>
      <c r="F81" s="117" t="s">
        <v>304</v>
      </c>
      <c r="G81" s="185">
        <v>7</v>
      </c>
      <c r="H81" s="117" t="s">
        <v>304</v>
      </c>
      <c r="I81" s="185">
        <v>7</v>
      </c>
      <c r="J81" s="117" t="s">
        <v>303</v>
      </c>
      <c r="K81" s="117">
        <v>8</v>
      </c>
      <c r="L81" s="117" t="s">
        <v>303</v>
      </c>
      <c r="M81" s="117">
        <v>8</v>
      </c>
      <c r="N81" s="117" t="s">
        <v>303</v>
      </c>
      <c r="O81" s="117">
        <v>8</v>
      </c>
      <c r="P81" s="185" t="s">
        <v>304</v>
      </c>
      <c r="Q81" s="117">
        <v>7</v>
      </c>
      <c r="R81" s="185" t="s">
        <v>304</v>
      </c>
      <c r="S81" s="186">
        <f>VLOOKUP(R81,[11]Diem!$A$2:$B$12,2,0)</f>
        <v>7</v>
      </c>
      <c r="T81" s="185" t="s">
        <v>302</v>
      </c>
      <c r="U81" s="186">
        <f>VLOOKUP(T81,[11]Diem!$A$2:$B$12,2,0)</f>
        <v>9</v>
      </c>
      <c r="V81" s="117" t="s">
        <v>303</v>
      </c>
      <c r="W81" s="186">
        <v>8</v>
      </c>
      <c r="X81" s="117" t="s">
        <v>304</v>
      </c>
      <c r="Y81" s="186">
        <v>7</v>
      </c>
      <c r="Z81" s="117" t="s">
        <v>304</v>
      </c>
      <c r="AA81" s="117">
        <v>7</v>
      </c>
      <c r="AB81" s="199">
        <f t="shared" si="11"/>
        <v>7.5</v>
      </c>
      <c r="AC81" s="200" t="s">
        <v>807</v>
      </c>
      <c r="AD81" s="200" t="s">
        <v>807</v>
      </c>
      <c r="AE81" s="187"/>
      <c r="AF81" s="244"/>
    </row>
    <row r="82" spans="1:38" s="119" customFormat="1" ht="33.75" customHeight="1" x14ac:dyDescent="0.25">
      <c r="A82" s="193">
        <v>17</v>
      </c>
      <c r="B82" s="197" t="s">
        <v>78</v>
      </c>
      <c r="C82" s="235" t="s">
        <v>412</v>
      </c>
      <c r="D82" s="117" t="s">
        <v>303</v>
      </c>
      <c r="E82" s="185">
        <v>8</v>
      </c>
      <c r="F82" s="117" t="s">
        <v>304</v>
      </c>
      <c r="G82" s="185">
        <v>7</v>
      </c>
      <c r="H82" s="117" t="s">
        <v>304</v>
      </c>
      <c r="I82" s="185">
        <v>7</v>
      </c>
      <c r="J82" s="117" t="s">
        <v>303</v>
      </c>
      <c r="K82" s="242">
        <v>8</v>
      </c>
      <c r="L82" s="117" t="s">
        <v>302</v>
      </c>
      <c r="M82" s="242">
        <v>9</v>
      </c>
      <c r="N82" s="117" t="s">
        <v>303</v>
      </c>
      <c r="O82" s="242">
        <v>8</v>
      </c>
      <c r="P82" s="185" t="s">
        <v>302</v>
      </c>
      <c r="Q82" s="117">
        <v>9</v>
      </c>
      <c r="R82" s="185" t="s">
        <v>303</v>
      </c>
      <c r="S82" s="186">
        <f>VLOOKUP(R82,[11]Diem!$A$2:$B$12,2,0)</f>
        <v>8</v>
      </c>
      <c r="T82" s="185" t="s">
        <v>304</v>
      </c>
      <c r="U82" s="186">
        <f>VLOOKUP(T82,[11]Diem!$A$2:$B$12,2,0)</f>
        <v>7</v>
      </c>
      <c r="V82" s="117" t="s">
        <v>301</v>
      </c>
      <c r="W82" s="186">
        <v>10</v>
      </c>
      <c r="X82" s="117" t="s">
        <v>303</v>
      </c>
      <c r="Y82" s="186">
        <v>8</v>
      </c>
      <c r="Z82" s="117" t="s">
        <v>304</v>
      </c>
      <c r="AA82" s="186">
        <v>7</v>
      </c>
      <c r="AB82" s="199">
        <f t="shared" si="11"/>
        <v>8</v>
      </c>
      <c r="AC82" s="200" t="s">
        <v>833</v>
      </c>
      <c r="AD82" s="200" t="s">
        <v>833</v>
      </c>
      <c r="AE82" s="187"/>
      <c r="AF82" s="243"/>
    </row>
    <row r="83" spans="1:38" s="119" customFormat="1" ht="33.75" customHeight="1" x14ac:dyDescent="0.25">
      <c r="A83" s="193">
        <v>18</v>
      </c>
      <c r="B83" s="197" t="s">
        <v>79</v>
      </c>
      <c r="C83" s="235" t="s">
        <v>597</v>
      </c>
      <c r="D83" s="117" t="s">
        <v>303</v>
      </c>
      <c r="E83" s="185">
        <v>8</v>
      </c>
      <c r="F83" s="117" t="s">
        <v>304</v>
      </c>
      <c r="G83" s="185">
        <v>7</v>
      </c>
      <c r="H83" s="117" t="s">
        <v>304</v>
      </c>
      <c r="I83" s="185">
        <v>7</v>
      </c>
      <c r="J83" s="117" t="s">
        <v>301</v>
      </c>
      <c r="K83" s="242">
        <v>10</v>
      </c>
      <c r="L83" s="117" t="s">
        <v>301</v>
      </c>
      <c r="M83" s="242">
        <v>10</v>
      </c>
      <c r="N83" s="117" t="s">
        <v>301</v>
      </c>
      <c r="O83" s="242">
        <v>10</v>
      </c>
      <c r="P83" s="185" t="s">
        <v>301</v>
      </c>
      <c r="Q83" s="117">
        <v>10</v>
      </c>
      <c r="R83" s="185" t="s">
        <v>301</v>
      </c>
      <c r="S83" s="186">
        <f>VLOOKUP(R83,[11]Diem!$A$2:$B$12,2,0)</f>
        <v>10</v>
      </c>
      <c r="T83" s="185" t="s">
        <v>301</v>
      </c>
      <c r="U83" s="186">
        <f>VLOOKUP(T83,[11]Diem!$A$2:$B$12,2,0)</f>
        <v>10</v>
      </c>
      <c r="V83" s="186" t="s">
        <v>301</v>
      </c>
      <c r="W83" s="186">
        <v>10</v>
      </c>
      <c r="X83" s="117" t="s">
        <v>301</v>
      </c>
      <c r="Y83" s="186">
        <v>10</v>
      </c>
      <c r="Z83" s="117" t="s">
        <v>303</v>
      </c>
      <c r="AA83" s="186">
        <v>8</v>
      </c>
      <c r="AB83" s="199">
        <f t="shared" si="11"/>
        <v>9.1666666666666661</v>
      </c>
      <c r="AC83" s="200" t="s">
        <v>833</v>
      </c>
      <c r="AD83" s="200" t="s">
        <v>833</v>
      </c>
      <c r="AE83" s="187"/>
      <c r="AF83" s="243"/>
    </row>
    <row r="84" spans="1:38" s="119" customFormat="1" ht="33.75" customHeight="1" x14ac:dyDescent="0.25">
      <c r="A84" s="193">
        <v>19</v>
      </c>
      <c r="B84" s="197" t="s">
        <v>7</v>
      </c>
      <c r="C84" s="235" t="s">
        <v>436</v>
      </c>
      <c r="D84" s="117" t="s">
        <v>303</v>
      </c>
      <c r="E84" s="245">
        <v>8</v>
      </c>
      <c r="F84" s="117" t="s">
        <v>304</v>
      </c>
      <c r="G84" s="185">
        <v>7</v>
      </c>
      <c r="H84" s="117" t="s">
        <v>304</v>
      </c>
      <c r="I84" s="185">
        <v>7</v>
      </c>
      <c r="J84" s="117" t="s">
        <v>303</v>
      </c>
      <c r="K84" s="246">
        <v>8</v>
      </c>
      <c r="L84" s="117" t="s">
        <v>303</v>
      </c>
      <c r="M84" s="242">
        <v>8</v>
      </c>
      <c r="N84" s="117" t="s">
        <v>303</v>
      </c>
      <c r="O84" s="242">
        <v>8</v>
      </c>
      <c r="P84" s="245" t="s">
        <v>302</v>
      </c>
      <c r="Q84" s="117">
        <v>9</v>
      </c>
      <c r="R84" s="185" t="s">
        <v>303</v>
      </c>
      <c r="S84" s="186">
        <f>VLOOKUP(R84,[11]Diem!$A$2:$B$12,2,0)</f>
        <v>8</v>
      </c>
      <c r="T84" s="185" t="s">
        <v>304</v>
      </c>
      <c r="U84" s="186">
        <f>VLOOKUP(T84,[11]Diem!$A$2:$B$12,2,0)</f>
        <v>7</v>
      </c>
      <c r="V84" s="117" t="s">
        <v>301</v>
      </c>
      <c r="W84" s="186">
        <v>10</v>
      </c>
      <c r="X84" s="117" t="s">
        <v>304</v>
      </c>
      <c r="Y84" s="186">
        <v>7</v>
      </c>
      <c r="Z84" s="117" t="s">
        <v>304</v>
      </c>
      <c r="AA84" s="186">
        <v>7</v>
      </c>
      <c r="AB84" s="199">
        <f t="shared" si="11"/>
        <v>7.833333333333333</v>
      </c>
      <c r="AC84" s="200" t="s">
        <v>807</v>
      </c>
      <c r="AD84" s="200" t="s">
        <v>807</v>
      </c>
      <c r="AE84" s="187"/>
      <c r="AF84" s="247"/>
    </row>
    <row r="85" spans="1:38" s="119" customFormat="1" ht="33.75" customHeight="1" x14ac:dyDescent="0.25">
      <c r="A85" s="193">
        <v>20</v>
      </c>
      <c r="B85" s="197" t="s">
        <v>81</v>
      </c>
      <c r="C85" s="235" t="s">
        <v>426</v>
      </c>
      <c r="D85" s="117" t="s">
        <v>303</v>
      </c>
      <c r="E85" s="185">
        <v>8</v>
      </c>
      <c r="F85" s="117" t="s">
        <v>304</v>
      </c>
      <c r="G85" s="185">
        <v>7</v>
      </c>
      <c r="H85" s="117" t="s">
        <v>304</v>
      </c>
      <c r="I85" s="185">
        <v>7</v>
      </c>
      <c r="J85" s="117" t="s">
        <v>303</v>
      </c>
      <c r="K85" s="242">
        <v>8</v>
      </c>
      <c r="L85" s="117" t="s">
        <v>303</v>
      </c>
      <c r="M85" s="242">
        <v>8</v>
      </c>
      <c r="N85" s="117" t="s">
        <v>303</v>
      </c>
      <c r="O85" s="242">
        <v>8</v>
      </c>
      <c r="P85" s="185" t="s">
        <v>302</v>
      </c>
      <c r="Q85" s="117">
        <v>9</v>
      </c>
      <c r="R85" s="185" t="s">
        <v>302</v>
      </c>
      <c r="S85" s="186">
        <f>VLOOKUP(R85,[11]Diem!$A$2:$B$12,2,0)</f>
        <v>9</v>
      </c>
      <c r="T85" s="185" t="s">
        <v>302</v>
      </c>
      <c r="U85" s="186">
        <f>VLOOKUP(T85,[11]Diem!$A$2:$B$12,2,0)</f>
        <v>9</v>
      </c>
      <c r="V85" s="186" t="s">
        <v>301</v>
      </c>
      <c r="W85" s="186">
        <v>10</v>
      </c>
      <c r="X85" s="117" t="s">
        <v>304</v>
      </c>
      <c r="Y85" s="186">
        <v>7</v>
      </c>
      <c r="Z85" s="117" t="s">
        <v>304</v>
      </c>
      <c r="AA85" s="186">
        <v>7</v>
      </c>
      <c r="AB85" s="199">
        <f t="shared" si="11"/>
        <v>8.0833333333333339</v>
      </c>
      <c r="AC85" s="200" t="s">
        <v>833</v>
      </c>
      <c r="AD85" s="200" t="s">
        <v>833</v>
      </c>
      <c r="AE85" s="187"/>
      <c r="AF85" s="247"/>
    </row>
    <row r="86" spans="1:38" s="119" customFormat="1" ht="33.75" customHeight="1" x14ac:dyDescent="0.25">
      <c r="A86" s="193">
        <v>21</v>
      </c>
      <c r="B86" s="197" t="s">
        <v>80</v>
      </c>
      <c r="C86" s="235" t="s">
        <v>425</v>
      </c>
      <c r="D86" s="117" t="s">
        <v>303</v>
      </c>
      <c r="E86" s="248">
        <v>8</v>
      </c>
      <c r="F86" s="117" t="s">
        <v>304</v>
      </c>
      <c r="G86" s="185">
        <v>7</v>
      </c>
      <c r="H86" s="117" t="s">
        <v>305</v>
      </c>
      <c r="I86" s="248">
        <v>6</v>
      </c>
      <c r="J86" s="117" t="s">
        <v>301</v>
      </c>
      <c r="K86" s="242">
        <v>10</v>
      </c>
      <c r="L86" s="117" t="s">
        <v>301</v>
      </c>
      <c r="M86" s="242">
        <v>10</v>
      </c>
      <c r="N86" s="117" t="s">
        <v>301</v>
      </c>
      <c r="O86" s="242">
        <v>10</v>
      </c>
      <c r="P86" s="185" t="s">
        <v>303</v>
      </c>
      <c r="Q86" s="117">
        <v>8</v>
      </c>
      <c r="R86" s="185" t="s">
        <v>303</v>
      </c>
      <c r="S86" s="186">
        <f>VLOOKUP(R86,[11]Diem!$A$2:$B$12,2,0)</f>
        <v>8</v>
      </c>
      <c r="T86" s="185" t="s">
        <v>303</v>
      </c>
      <c r="U86" s="186">
        <f>VLOOKUP(T86,[11]Diem!$A$2:$B$12,2,0)</f>
        <v>8</v>
      </c>
      <c r="V86" s="117" t="s">
        <v>301</v>
      </c>
      <c r="W86" s="186">
        <v>10</v>
      </c>
      <c r="X86" s="186" t="s">
        <v>303</v>
      </c>
      <c r="Y86" s="186">
        <v>8</v>
      </c>
      <c r="Z86" s="117" t="s">
        <v>304</v>
      </c>
      <c r="AA86" s="186">
        <v>7</v>
      </c>
      <c r="AB86" s="199">
        <f t="shared" si="11"/>
        <v>8.3333333333333339</v>
      </c>
      <c r="AC86" s="200" t="s">
        <v>833</v>
      </c>
      <c r="AD86" s="200" t="s">
        <v>833</v>
      </c>
      <c r="AE86" s="187"/>
      <c r="AF86" s="243"/>
    </row>
    <row r="87" spans="1:38" s="335" customFormat="1" ht="33.75" customHeight="1" x14ac:dyDescent="0.3">
      <c r="A87" s="320"/>
      <c r="B87" s="486" t="s">
        <v>884</v>
      </c>
      <c r="C87" s="326"/>
      <c r="D87" s="326"/>
      <c r="E87" s="330"/>
      <c r="F87" s="326"/>
      <c r="G87" s="331"/>
      <c r="H87" s="326"/>
      <c r="I87" s="330"/>
      <c r="J87" s="326"/>
      <c r="K87" s="332"/>
      <c r="L87" s="326"/>
      <c r="M87" s="332"/>
      <c r="N87" s="326"/>
      <c r="O87" s="332"/>
      <c r="P87" s="331"/>
      <c r="Q87" s="326"/>
      <c r="R87" s="331"/>
      <c r="S87" s="331"/>
      <c r="T87" s="331"/>
      <c r="U87" s="331"/>
      <c r="V87" s="326"/>
      <c r="W87" s="331"/>
      <c r="X87" s="331"/>
      <c r="Y87" s="331"/>
      <c r="Z87" s="326"/>
      <c r="AA87" s="331"/>
      <c r="AB87" s="317"/>
      <c r="AC87" s="333"/>
      <c r="AD87" s="333">
        <f>(27*20)/100</f>
        <v>5.4</v>
      </c>
      <c r="AE87" s="333"/>
      <c r="AF87" s="334"/>
    </row>
    <row r="88" spans="1:38" s="256" customFormat="1" ht="30.75" customHeight="1" x14ac:dyDescent="0.25">
      <c r="A88" s="249" t="s">
        <v>765</v>
      </c>
      <c r="B88" s="250" t="s">
        <v>662</v>
      </c>
      <c r="C88" s="231" t="s">
        <v>663</v>
      </c>
      <c r="D88" s="117" t="s">
        <v>303</v>
      </c>
      <c r="E88" s="117">
        <f t="shared" ref="E88:E118" si="12">IF("A1"=D88,10,IF(AND("A2"=D88),9,IF(AND("A3"=D88),8,IF(AND("A4"=D88),7,IF(AND("B1"=D88),6,IF(AND("B2"=D88),5,IF(AND("C1"=D88),4,"")))))))</f>
        <v>8</v>
      </c>
      <c r="F88" s="235" t="s">
        <v>304</v>
      </c>
      <c r="G88" s="117">
        <f t="shared" ref="G88:G118" si="13">IF("A1"=F88,10,IF(AND("A2"=F88),9,IF(AND("A3"=F88),8,IF(AND("A4"=F88),7,IF(AND("B1"=F88),6,IF(AND("B2"=F88),5,IF(AND("C1"=F88),4,"")))))))</f>
        <v>7</v>
      </c>
      <c r="H88" s="117" t="s">
        <v>303</v>
      </c>
      <c r="I88" s="117">
        <f t="shared" ref="I88:I118" si="14">IF("A1"=H88,10,IF(AND("A2"=H88),9,IF(AND("A3"=H88),8,IF(AND("A4"=H88),7,IF(AND("B1"=H88),6,IF(AND("B2"=H88),5,IF(AND("C1"=H88),4,"")))))))</f>
        <v>8</v>
      </c>
      <c r="J88" s="117" t="s">
        <v>303</v>
      </c>
      <c r="K88" s="117">
        <f t="shared" ref="K88:K118" si="15">IF("A1"=J88,10,IF(AND("A2"=J88),9,IF(AND("A3"=J88),8,IF(AND("A4"=J88),7,IF(AND("B1"=J88),6,IF(AND("B2"=J88),5,IF(AND("C1"=J88),4,"")))))))</f>
        <v>8</v>
      </c>
      <c r="L88" s="117" t="s">
        <v>303</v>
      </c>
      <c r="M88" s="117">
        <f t="shared" ref="M88:M118" si="16">IF("A1"=L88,10,IF(AND("A2"=L88),9,IF(AND("A3"=L88),8,IF(AND("A4"=L88),7,IF(AND("B1"=L88),6,IF(AND("B2"=L88),5,IF(AND("C1"=L88),4,"")))))))</f>
        <v>8</v>
      </c>
      <c r="N88" s="117" t="s">
        <v>301</v>
      </c>
      <c r="O88" s="117">
        <f t="shared" ref="O88:O118" si="17">IF("A1"=N88,10,IF(AND("A2"=N88),9,IF(AND("A3"=N88),8,IF(AND("A4"=N88),7,IF(AND("B1"=N88),6,IF(AND("B2"=N88),5,IF(AND("C1"=N88),4,"")))))))</f>
        <v>10</v>
      </c>
      <c r="P88" s="117" t="s">
        <v>303</v>
      </c>
      <c r="Q88" s="117">
        <f t="shared" ref="Q88:Q118" si="18">IF("A1"=P88,10,IF(AND("A2"=P88),9,IF(AND("A3"=P88),8,IF(AND("A4"=P88),7,IF(AND("B1"=P88),6,IF(AND("B2"=P88),5,IF(AND("C1"=P88),4,"")))))))</f>
        <v>8</v>
      </c>
      <c r="R88" s="117" t="s">
        <v>303</v>
      </c>
      <c r="S88" s="117">
        <f t="shared" ref="S88:S118" si="19">IF("A1"=R88,10,IF(AND("A2"=R88),9,IF(AND("A3"=R88),8,IF(AND("A4"=R88),7,IF(AND("B1"=R88),6,IF(AND("B2"=R88),5,IF(AND("C1"=R88),4,"")))))))</f>
        <v>8</v>
      </c>
      <c r="T88" s="117" t="s">
        <v>303</v>
      </c>
      <c r="U88" s="117">
        <f t="shared" ref="U88:U118" si="20">IF("A1"=T88,10,IF(AND("A2"=T88),9,IF(AND("A3"=T88),8,IF(AND("A4"=T88),7,IF(AND("B1"=T88),6,IF(AND("B2"=T88),5,IF(AND("C1"=T88),4,"")))))))</f>
        <v>8</v>
      </c>
      <c r="V88" s="117" t="s">
        <v>301</v>
      </c>
      <c r="W88" s="117">
        <f t="shared" ref="W88:W116" si="21">IF("A1"=V88,10,IF(AND("A2"=V88),9,IF(AND("A3"=V88),8,IF(AND("A4"=V88),7,IF(AND("B1"=V88),6,IF(AND("B2"=V88),5,IF(AND("C1"=V88),4,"")))))))</f>
        <v>10</v>
      </c>
      <c r="X88" s="186" t="s">
        <v>304</v>
      </c>
      <c r="Y88" s="117">
        <f t="shared" ref="Y88:Y116" si="22">IF("A1"=X88,10,IF(AND("A2"=X88),9,IF(AND("A3"=X88),8,IF(AND("A4"=X88),7,IF(AND("B1"=X88),6,IF(AND("B2"=X88),5,IF(AND("C1"=X88),4,"")))))))</f>
        <v>7</v>
      </c>
      <c r="Z88" s="186" t="s">
        <v>304</v>
      </c>
      <c r="AA88" s="117">
        <f t="shared" ref="AA88:AA116" si="23">IF("A1"=Z88,10,IF(AND("A2"=Z88),9,IF(AND("A3"=Z88),8,IF(AND("A4"=Z88),7,IF(AND("B1"=Z88),6,IF(AND("B2"=Z88),5,IF(AND("C1"=Z88),4,"")))))))</f>
        <v>7</v>
      </c>
      <c r="AB88" s="251">
        <f t="shared" ref="AB88:AB118" si="24">SUM(E88,G88,I88,K88,M88,O88,Q88,S88,U88,W88,Y88,AA88)/12</f>
        <v>8.0833333333333339</v>
      </c>
      <c r="AC88" s="200" t="s">
        <v>807</v>
      </c>
      <c r="AD88" s="200" t="s">
        <v>807</v>
      </c>
      <c r="AE88" s="252"/>
      <c r="AF88" s="253"/>
      <c r="AG88" s="254"/>
      <c r="AH88" s="255"/>
      <c r="AI88" s="255"/>
      <c r="AJ88" s="730"/>
      <c r="AK88" s="731"/>
      <c r="AL88" s="732"/>
    </row>
    <row r="89" spans="1:38" s="256" customFormat="1" ht="16.5" x14ac:dyDescent="0.25">
      <c r="A89" s="249" t="s">
        <v>766</v>
      </c>
      <c r="B89" s="250" t="s">
        <v>839</v>
      </c>
      <c r="C89" s="231" t="s">
        <v>526</v>
      </c>
      <c r="D89" s="117" t="s">
        <v>303</v>
      </c>
      <c r="E89" s="117">
        <f t="shared" si="12"/>
        <v>8</v>
      </c>
      <c r="F89" s="235" t="s">
        <v>304</v>
      </c>
      <c r="G89" s="117">
        <f t="shared" si="13"/>
        <v>7</v>
      </c>
      <c r="H89" s="117" t="s">
        <v>303</v>
      </c>
      <c r="I89" s="117">
        <f t="shared" si="14"/>
        <v>8</v>
      </c>
      <c r="J89" s="117" t="s">
        <v>304</v>
      </c>
      <c r="K89" s="117">
        <f t="shared" si="15"/>
        <v>7</v>
      </c>
      <c r="L89" s="117" t="s">
        <v>303</v>
      </c>
      <c r="M89" s="117">
        <f t="shared" si="16"/>
        <v>8</v>
      </c>
      <c r="N89" s="117" t="s">
        <v>304</v>
      </c>
      <c r="O89" s="117">
        <f t="shared" si="17"/>
        <v>7</v>
      </c>
      <c r="P89" s="117" t="s">
        <v>304</v>
      </c>
      <c r="Q89" s="117">
        <f t="shared" si="18"/>
        <v>7</v>
      </c>
      <c r="R89" s="117" t="s">
        <v>303</v>
      </c>
      <c r="S89" s="117">
        <f t="shared" si="19"/>
        <v>8</v>
      </c>
      <c r="T89" s="117" t="s">
        <v>303</v>
      </c>
      <c r="U89" s="117">
        <f t="shared" si="20"/>
        <v>8</v>
      </c>
      <c r="V89" s="117" t="s">
        <v>303</v>
      </c>
      <c r="W89" s="117">
        <f t="shared" si="21"/>
        <v>8</v>
      </c>
      <c r="X89" s="186" t="s">
        <v>303</v>
      </c>
      <c r="Y89" s="117">
        <f t="shared" si="22"/>
        <v>8</v>
      </c>
      <c r="Z89" s="186" t="s">
        <v>304</v>
      </c>
      <c r="AA89" s="117">
        <f t="shared" si="23"/>
        <v>7</v>
      </c>
      <c r="AB89" s="251">
        <f t="shared" si="24"/>
        <v>7.583333333333333</v>
      </c>
      <c r="AC89" s="200" t="s">
        <v>807</v>
      </c>
      <c r="AD89" s="200" t="s">
        <v>807</v>
      </c>
      <c r="AE89" s="252"/>
      <c r="AF89" s="253"/>
      <c r="AG89" s="254"/>
      <c r="AH89" s="257"/>
      <c r="AI89" s="255"/>
      <c r="AJ89" s="733"/>
      <c r="AK89" s="734"/>
      <c r="AL89" s="735"/>
    </row>
    <row r="90" spans="1:38" s="119" customFormat="1" ht="16.5" x14ac:dyDescent="0.25">
      <c r="A90" s="258" t="s">
        <v>771</v>
      </c>
      <c r="B90" s="259" t="s">
        <v>243</v>
      </c>
      <c r="C90" s="260" t="s">
        <v>548</v>
      </c>
      <c r="D90" s="211" t="s">
        <v>303</v>
      </c>
      <c r="E90" s="211">
        <f t="shared" si="12"/>
        <v>8</v>
      </c>
      <c r="F90" s="239" t="s">
        <v>304</v>
      </c>
      <c r="G90" s="211">
        <f t="shared" si="13"/>
        <v>7</v>
      </c>
      <c r="H90" s="211" t="s">
        <v>302</v>
      </c>
      <c r="I90" s="211">
        <f t="shared" si="14"/>
        <v>9</v>
      </c>
      <c r="J90" s="211" t="s">
        <v>301</v>
      </c>
      <c r="K90" s="211">
        <f t="shared" si="15"/>
        <v>10</v>
      </c>
      <c r="L90" s="211" t="s">
        <v>301</v>
      </c>
      <c r="M90" s="211">
        <f t="shared" si="16"/>
        <v>10</v>
      </c>
      <c r="N90" s="211" t="s">
        <v>301</v>
      </c>
      <c r="O90" s="211">
        <f t="shared" si="17"/>
        <v>10</v>
      </c>
      <c r="P90" s="211" t="s">
        <v>301</v>
      </c>
      <c r="Q90" s="211">
        <f t="shared" si="18"/>
        <v>10</v>
      </c>
      <c r="R90" s="211" t="s">
        <v>301</v>
      </c>
      <c r="S90" s="211">
        <f t="shared" si="19"/>
        <v>10</v>
      </c>
      <c r="T90" s="211" t="s">
        <v>301</v>
      </c>
      <c r="U90" s="211">
        <f t="shared" si="20"/>
        <v>10</v>
      </c>
      <c r="V90" s="211" t="s">
        <v>301</v>
      </c>
      <c r="W90" s="211">
        <f t="shared" si="21"/>
        <v>10</v>
      </c>
      <c r="X90" s="261" t="s">
        <v>302</v>
      </c>
      <c r="Y90" s="211">
        <f t="shared" si="22"/>
        <v>9</v>
      </c>
      <c r="Z90" s="261" t="s">
        <v>301</v>
      </c>
      <c r="AA90" s="211">
        <f t="shared" si="23"/>
        <v>10</v>
      </c>
      <c r="AB90" s="262">
        <f t="shared" si="24"/>
        <v>9.4166666666666661</v>
      </c>
      <c r="AC90" s="200" t="s">
        <v>833</v>
      </c>
      <c r="AD90" s="200" t="s">
        <v>833</v>
      </c>
      <c r="AE90" s="263"/>
      <c r="AF90" s="253"/>
      <c r="AG90" s="254"/>
      <c r="AH90" s="257"/>
      <c r="AI90" s="255"/>
      <c r="AJ90" s="736"/>
      <c r="AK90" s="737"/>
      <c r="AL90" s="738"/>
    </row>
    <row r="91" spans="1:38" s="119" customFormat="1" ht="16.5" x14ac:dyDescent="0.25">
      <c r="A91" s="249" t="s">
        <v>773</v>
      </c>
      <c r="B91" s="250" t="s">
        <v>840</v>
      </c>
      <c r="C91" s="231" t="s">
        <v>527</v>
      </c>
      <c r="D91" s="117" t="s">
        <v>303</v>
      </c>
      <c r="E91" s="117">
        <f t="shared" si="12"/>
        <v>8</v>
      </c>
      <c r="F91" s="235" t="s">
        <v>304</v>
      </c>
      <c r="G91" s="117">
        <f t="shared" si="13"/>
        <v>7</v>
      </c>
      <c r="H91" s="117" t="s">
        <v>303</v>
      </c>
      <c r="I91" s="117">
        <f t="shared" si="14"/>
        <v>8</v>
      </c>
      <c r="J91" s="117" t="s">
        <v>303</v>
      </c>
      <c r="K91" s="117">
        <f t="shared" si="15"/>
        <v>8</v>
      </c>
      <c r="L91" s="117" t="s">
        <v>303</v>
      </c>
      <c r="M91" s="117">
        <f t="shared" si="16"/>
        <v>8</v>
      </c>
      <c r="N91" s="117" t="s">
        <v>304</v>
      </c>
      <c r="O91" s="117">
        <f t="shared" si="17"/>
        <v>7</v>
      </c>
      <c r="P91" s="117" t="s">
        <v>303</v>
      </c>
      <c r="Q91" s="117">
        <f t="shared" si="18"/>
        <v>8</v>
      </c>
      <c r="R91" s="117" t="s">
        <v>301</v>
      </c>
      <c r="S91" s="117">
        <f t="shared" si="19"/>
        <v>10</v>
      </c>
      <c r="T91" s="117" t="s">
        <v>303</v>
      </c>
      <c r="U91" s="117">
        <f t="shared" si="20"/>
        <v>8</v>
      </c>
      <c r="V91" s="117" t="s">
        <v>303</v>
      </c>
      <c r="W91" s="117">
        <f t="shared" si="21"/>
        <v>8</v>
      </c>
      <c r="X91" s="264" t="s">
        <v>302</v>
      </c>
      <c r="Y91" s="117">
        <f t="shared" si="22"/>
        <v>9</v>
      </c>
      <c r="Z91" s="186" t="s">
        <v>303</v>
      </c>
      <c r="AA91" s="117">
        <f t="shared" si="23"/>
        <v>8</v>
      </c>
      <c r="AB91" s="251">
        <f t="shared" si="24"/>
        <v>8.0833333333333339</v>
      </c>
      <c r="AC91" s="200" t="s">
        <v>807</v>
      </c>
      <c r="AD91" s="200" t="s">
        <v>807</v>
      </c>
      <c r="AE91" s="252"/>
      <c r="AF91" s="265"/>
      <c r="AG91" s="266"/>
      <c r="AH91" s="256"/>
      <c r="AI91" s="256"/>
      <c r="AJ91" s="739"/>
      <c r="AK91" s="740"/>
      <c r="AL91" s="741"/>
    </row>
    <row r="92" spans="1:38" s="119" customFormat="1" ht="16.5" x14ac:dyDescent="0.25">
      <c r="A92" s="249" t="s">
        <v>775</v>
      </c>
      <c r="B92" s="250" t="s">
        <v>138</v>
      </c>
      <c r="C92" s="231" t="s">
        <v>528</v>
      </c>
      <c r="D92" s="117" t="s">
        <v>303</v>
      </c>
      <c r="E92" s="117">
        <f t="shared" si="12"/>
        <v>8</v>
      </c>
      <c r="F92" s="235" t="s">
        <v>304</v>
      </c>
      <c r="G92" s="117">
        <f t="shared" si="13"/>
        <v>7</v>
      </c>
      <c r="H92" s="117" t="s">
        <v>304</v>
      </c>
      <c r="I92" s="117">
        <f t="shared" si="14"/>
        <v>7</v>
      </c>
      <c r="J92" s="117" t="s">
        <v>304</v>
      </c>
      <c r="K92" s="117">
        <f t="shared" si="15"/>
        <v>7</v>
      </c>
      <c r="L92" s="117" t="s">
        <v>303</v>
      </c>
      <c r="M92" s="117">
        <f t="shared" si="16"/>
        <v>8</v>
      </c>
      <c r="N92" s="117" t="s">
        <v>304</v>
      </c>
      <c r="O92" s="117">
        <f t="shared" si="17"/>
        <v>7</v>
      </c>
      <c r="P92" s="117" t="s">
        <v>303</v>
      </c>
      <c r="Q92" s="117">
        <f t="shared" si="18"/>
        <v>8</v>
      </c>
      <c r="R92" s="117" t="s">
        <v>303</v>
      </c>
      <c r="S92" s="117">
        <f t="shared" si="19"/>
        <v>8</v>
      </c>
      <c r="T92" s="117" t="s">
        <v>303</v>
      </c>
      <c r="U92" s="117">
        <f t="shared" si="20"/>
        <v>8</v>
      </c>
      <c r="V92" s="117" t="s">
        <v>303</v>
      </c>
      <c r="W92" s="117">
        <f t="shared" si="21"/>
        <v>8</v>
      </c>
      <c r="X92" s="264" t="s">
        <v>303</v>
      </c>
      <c r="Y92" s="117">
        <f t="shared" si="22"/>
        <v>8</v>
      </c>
      <c r="Z92" s="186" t="s">
        <v>304</v>
      </c>
      <c r="AA92" s="117">
        <f t="shared" si="23"/>
        <v>7</v>
      </c>
      <c r="AB92" s="251">
        <f t="shared" si="24"/>
        <v>7.583333333333333</v>
      </c>
      <c r="AC92" s="200" t="s">
        <v>807</v>
      </c>
      <c r="AD92" s="200" t="s">
        <v>807</v>
      </c>
      <c r="AE92" s="252"/>
      <c r="AF92" s="265"/>
      <c r="AG92" s="266"/>
      <c r="AJ92" s="742"/>
      <c r="AK92" s="743"/>
      <c r="AL92" s="744"/>
    </row>
    <row r="93" spans="1:38" s="119" customFormat="1" ht="31.5" x14ac:dyDescent="0.25">
      <c r="A93" s="258" t="s">
        <v>777</v>
      </c>
      <c r="B93" s="259" t="s">
        <v>139</v>
      </c>
      <c r="C93" s="260" t="s">
        <v>529</v>
      </c>
      <c r="D93" s="211" t="s">
        <v>303</v>
      </c>
      <c r="E93" s="211">
        <f t="shared" si="12"/>
        <v>8</v>
      </c>
      <c r="F93" s="239" t="s">
        <v>304</v>
      </c>
      <c r="G93" s="211">
        <f t="shared" si="13"/>
        <v>7</v>
      </c>
      <c r="H93" s="211" t="s">
        <v>303</v>
      </c>
      <c r="I93" s="211">
        <f t="shared" si="14"/>
        <v>8</v>
      </c>
      <c r="J93" s="211" t="s">
        <v>301</v>
      </c>
      <c r="K93" s="211">
        <f t="shared" si="15"/>
        <v>10</v>
      </c>
      <c r="L93" s="211" t="s">
        <v>301</v>
      </c>
      <c r="M93" s="211">
        <f t="shared" si="16"/>
        <v>10</v>
      </c>
      <c r="N93" s="211" t="s">
        <v>301</v>
      </c>
      <c r="O93" s="211">
        <f t="shared" si="17"/>
        <v>10</v>
      </c>
      <c r="P93" s="211" t="s">
        <v>301</v>
      </c>
      <c r="Q93" s="211">
        <f t="shared" si="18"/>
        <v>10</v>
      </c>
      <c r="R93" s="211" t="s">
        <v>301</v>
      </c>
      <c r="S93" s="211">
        <f t="shared" si="19"/>
        <v>10</v>
      </c>
      <c r="T93" s="211" t="s">
        <v>301</v>
      </c>
      <c r="U93" s="211">
        <f t="shared" si="20"/>
        <v>10</v>
      </c>
      <c r="V93" s="211" t="s">
        <v>302</v>
      </c>
      <c r="W93" s="211">
        <f t="shared" si="21"/>
        <v>9</v>
      </c>
      <c r="X93" s="267" t="s">
        <v>303</v>
      </c>
      <c r="Y93" s="211">
        <f t="shared" si="22"/>
        <v>8</v>
      </c>
      <c r="Z93" s="261" t="s">
        <v>303</v>
      </c>
      <c r="AA93" s="211">
        <f t="shared" si="23"/>
        <v>8</v>
      </c>
      <c r="AB93" s="262">
        <f t="shared" si="24"/>
        <v>9</v>
      </c>
      <c r="AC93" s="200" t="s">
        <v>833</v>
      </c>
      <c r="AD93" s="200" t="s">
        <v>833</v>
      </c>
      <c r="AE93" s="263"/>
      <c r="AF93" s="265"/>
      <c r="AG93" s="266"/>
      <c r="AJ93" s="742"/>
      <c r="AK93" s="743"/>
      <c r="AL93" s="744"/>
    </row>
    <row r="94" spans="1:38" s="119" customFormat="1" ht="33" customHeight="1" x14ac:dyDescent="0.25">
      <c r="A94" s="268" t="s">
        <v>779</v>
      </c>
      <c r="B94" s="269" t="s">
        <v>140</v>
      </c>
      <c r="C94" s="270" t="s">
        <v>522</v>
      </c>
      <c r="D94" s="271" t="s">
        <v>301</v>
      </c>
      <c r="E94" s="271">
        <f t="shared" si="12"/>
        <v>10</v>
      </c>
      <c r="F94" s="272" t="s">
        <v>301</v>
      </c>
      <c r="G94" s="271">
        <f t="shared" si="13"/>
        <v>10</v>
      </c>
      <c r="H94" s="271" t="s">
        <v>301</v>
      </c>
      <c r="I94" s="271">
        <f t="shared" si="14"/>
        <v>10</v>
      </c>
      <c r="J94" s="271" t="s">
        <v>301</v>
      </c>
      <c r="K94" s="271">
        <f t="shared" si="15"/>
        <v>10</v>
      </c>
      <c r="L94" s="271" t="s">
        <v>301</v>
      </c>
      <c r="M94" s="271">
        <f t="shared" si="16"/>
        <v>10</v>
      </c>
      <c r="N94" s="271" t="s">
        <v>301</v>
      </c>
      <c r="O94" s="271">
        <f t="shared" si="17"/>
        <v>10</v>
      </c>
      <c r="P94" s="271" t="s">
        <v>301</v>
      </c>
      <c r="Q94" s="271">
        <f t="shared" si="18"/>
        <v>10</v>
      </c>
      <c r="R94" s="271" t="s">
        <v>301</v>
      </c>
      <c r="S94" s="271">
        <f t="shared" si="19"/>
        <v>10</v>
      </c>
      <c r="T94" s="271" t="s">
        <v>301</v>
      </c>
      <c r="U94" s="271">
        <f t="shared" si="20"/>
        <v>10</v>
      </c>
      <c r="V94" s="271" t="s">
        <v>301</v>
      </c>
      <c r="W94" s="271">
        <f t="shared" si="21"/>
        <v>10</v>
      </c>
      <c r="X94" s="273" t="s">
        <v>301</v>
      </c>
      <c r="Y94" s="271">
        <f t="shared" si="22"/>
        <v>10</v>
      </c>
      <c r="Z94" s="273" t="s">
        <v>301</v>
      </c>
      <c r="AA94" s="271">
        <f t="shared" si="23"/>
        <v>10</v>
      </c>
      <c r="AB94" s="274">
        <f t="shared" si="24"/>
        <v>10</v>
      </c>
      <c r="AC94" s="200" t="s">
        <v>833</v>
      </c>
      <c r="AD94" s="200" t="s">
        <v>833</v>
      </c>
      <c r="AE94" s="254"/>
      <c r="AF94" s="265"/>
      <c r="AG94" s="266"/>
      <c r="AJ94" s="742"/>
      <c r="AK94" s="743"/>
      <c r="AL94" s="744"/>
    </row>
    <row r="95" spans="1:38" s="119" customFormat="1" ht="16.5" x14ac:dyDescent="0.25">
      <c r="A95" s="249" t="s">
        <v>781</v>
      </c>
      <c r="B95" s="250" t="s">
        <v>841</v>
      </c>
      <c r="C95" s="264" t="s">
        <v>530</v>
      </c>
      <c r="D95" s="117" t="s">
        <v>304</v>
      </c>
      <c r="E95" s="117">
        <f t="shared" si="12"/>
        <v>7</v>
      </c>
      <c r="F95" s="235" t="s">
        <v>842</v>
      </c>
      <c r="G95" s="117" t="str">
        <f t="shared" si="13"/>
        <v/>
      </c>
      <c r="H95" s="117" t="s">
        <v>304</v>
      </c>
      <c r="I95" s="117">
        <f t="shared" si="14"/>
        <v>7</v>
      </c>
      <c r="J95" s="117" t="s">
        <v>303</v>
      </c>
      <c r="K95" s="117">
        <f t="shared" si="15"/>
        <v>8</v>
      </c>
      <c r="L95" s="117" t="s">
        <v>304</v>
      </c>
      <c r="M95" s="117">
        <f t="shared" si="16"/>
        <v>7</v>
      </c>
      <c r="N95" s="117" t="s">
        <v>304</v>
      </c>
      <c r="O95" s="117">
        <f t="shared" si="17"/>
        <v>7</v>
      </c>
      <c r="P95" s="117" t="s">
        <v>303</v>
      </c>
      <c r="Q95" s="117">
        <f t="shared" si="18"/>
        <v>8</v>
      </c>
      <c r="R95" s="117" t="s">
        <v>304</v>
      </c>
      <c r="S95" s="117">
        <f t="shared" si="19"/>
        <v>7</v>
      </c>
      <c r="T95" s="117" t="s">
        <v>304</v>
      </c>
      <c r="U95" s="117">
        <f t="shared" si="20"/>
        <v>7</v>
      </c>
      <c r="V95" s="117" t="s">
        <v>304</v>
      </c>
      <c r="W95" s="117">
        <f t="shared" si="21"/>
        <v>7</v>
      </c>
      <c r="X95" s="264" t="s">
        <v>304</v>
      </c>
      <c r="Y95" s="117">
        <f t="shared" si="22"/>
        <v>7</v>
      </c>
      <c r="Z95" s="186" t="s">
        <v>303</v>
      </c>
      <c r="AA95" s="117">
        <f t="shared" si="23"/>
        <v>8</v>
      </c>
      <c r="AB95" s="251">
        <f t="shared" si="24"/>
        <v>6.666666666666667</v>
      </c>
      <c r="AC95" s="200" t="s">
        <v>833</v>
      </c>
      <c r="AD95" s="200" t="s">
        <v>807</v>
      </c>
      <c r="AE95" s="252"/>
      <c r="AF95" s="265"/>
      <c r="AG95" s="266"/>
      <c r="AJ95" s="742"/>
      <c r="AK95" s="743"/>
      <c r="AL95" s="744"/>
    </row>
    <row r="96" spans="1:38" s="119" customFormat="1" ht="16.5" x14ac:dyDescent="0.25">
      <c r="A96" s="249" t="s">
        <v>804</v>
      </c>
      <c r="B96" s="250" t="s">
        <v>843</v>
      </c>
      <c r="C96" s="264" t="s">
        <v>531</v>
      </c>
      <c r="D96" s="117" t="s">
        <v>303</v>
      </c>
      <c r="E96" s="117">
        <f t="shared" si="12"/>
        <v>8</v>
      </c>
      <c r="F96" s="235" t="s">
        <v>304</v>
      </c>
      <c r="G96" s="117">
        <f t="shared" si="13"/>
        <v>7</v>
      </c>
      <c r="H96" s="117" t="s">
        <v>302</v>
      </c>
      <c r="I96" s="117">
        <f t="shared" si="14"/>
        <v>9</v>
      </c>
      <c r="J96" s="117" t="s">
        <v>303</v>
      </c>
      <c r="K96" s="117">
        <f t="shared" si="15"/>
        <v>8</v>
      </c>
      <c r="L96" s="117" t="s">
        <v>303</v>
      </c>
      <c r="M96" s="117">
        <f t="shared" si="16"/>
        <v>8</v>
      </c>
      <c r="N96" s="117" t="s">
        <v>304</v>
      </c>
      <c r="O96" s="117">
        <f t="shared" si="17"/>
        <v>7</v>
      </c>
      <c r="P96" s="117" t="s">
        <v>303</v>
      </c>
      <c r="Q96" s="117">
        <f t="shared" si="18"/>
        <v>8</v>
      </c>
      <c r="R96" s="117" t="s">
        <v>303</v>
      </c>
      <c r="S96" s="117">
        <f t="shared" si="19"/>
        <v>8</v>
      </c>
      <c r="T96" s="117" t="s">
        <v>303</v>
      </c>
      <c r="U96" s="117">
        <f t="shared" si="20"/>
        <v>8</v>
      </c>
      <c r="V96" s="117" t="s">
        <v>303</v>
      </c>
      <c r="W96" s="117">
        <f t="shared" si="21"/>
        <v>8</v>
      </c>
      <c r="X96" s="264" t="s">
        <v>304</v>
      </c>
      <c r="Y96" s="117">
        <f t="shared" si="22"/>
        <v>7</v>
      </c>
      <c r="Z96" s="186" t="s">
        <v>304</v>
      </c>
      <c r="AA96" s="117">
        <f t="shared" si="23"/>
        <v>7</v>
      </c>
      <c r="AB96" s="251">
        <f t="shared" si="24"/>
        <v>7.75</v>
      </c>
      <c r="AC96" s="200" t="s">
        <v>807</v>
      </c>
      <c r="AD96" s="200" t="s">
        <v>807</v>
      </c>
      <c r="AE96" s="252"/>
      <c r="AF96" s="240"/>
      <c r="AG96" s="266"/>
      <c r="AJ96" s="742"/>
      <c r="AK96" s="743"/>
      <c r="AL96" s="744"/>
    </row>
    <row r="97" spans="1:38" s="119" customFormat="1" ht="16.5" x14ac:dyDescent="0.25">
      <c r="A97" s="249" t="s">
        <v>805</v>
      </c>
      <c r="B97" s="250" t="s">
        <v>143</v>
      </c>
      <c r="C97" s="264" t="s">
        <v>532</v>
      </c>
      <c r="D97" s="117" t="s">
        <v>304</v>
      </c>
      <c r="E97" s="117">
        <f t="shared" si="12"/>
        <v>7</v>
      </c>
      <c r="F97" s="235" t="s">
        <v>304</v>
      </c>
      <c r="G97" s="117">
        <f t="shared" si="13"/>
        <v>7</v>
      </c>
      <c r="H97" s="117" t="s">
        <v>303</v>
      </c>
      <c r="I97" s="117">
        <f t="shared" si="14"/>
        <v>8</v>
      </c>
      <c r="J97" s="117" t="s">
        <v>304</v>
      </c>
      <c r="K97" s="117">
        <f t="shared" si="15"/>
        <v>7</v>
      </c>
      <c r="L97" s="117" t="s">
        <v>303</v>
      </c>
      <c r="M97" s="117">
        <f t="shared" si="16"/>
        <v>8</v>
      </c>
      <c r="N97" s="117" t="s">
        <v>304</v>
      </c>
      <c r="O97" s="117">
        <f t="shared" si="17"/>
        <v>7</v>
      </c>
      <c r="P97" s="117" t="s">
        <v>303</v>
      </c>
      <c r="Q97" s="117">
        <f t="shared" si="18"/>
        <v>8</v>
      </c>
      <c r="R97" s="117" t="s">
        <v>304</v>
      </c>
      <c r="S97" s="117">
        <f t="shared" si="19"/>
        <v>7</v>
      </c>
      <c r="T97" s="117" t="s">
        <v>304</v>
      </c>
      <c r="U97" s="117">
        <f t="shared" si="20"/>
        <v>7</v>
      </c>
      <c r="V97" s="117" t="s">
        <v>303</v>
      </c>
      <c r="W97" s="117">
        <f t="shared" si="21"/>
        <v>8</v>
      </c>
      <c r="X97" s="264" t="s">
        <v>303</v>
      </c>
      <c r="Y97" s="117">
        <f t="shared" si="22"/>
        <v>8</v>
      </c>
      <c r="Z97" s="186" t="s">
        <v>303</v>
      </c>
      <c r="AA97" s="117">
        <f t="shared" si="23"/>
        <v>8</v>
      </c>
      <c r="AB97" s="251">
        <f t="shared" si="24"/>
        <v>7.5</v>
      </c>
      <c r="AC97" s="200" t="s">
        <v>833</v>
      </c>
      <c r="AD97" s="200" t="s">
        <v>807</v>
      </c>
      <c r="AE97" s="252"/>
      <c r="AF97" s="240"/>
      <c r="AG97" s="266"/>
      <c r="AJ97" s="742"/>
      <c r="AK97" s="743"/>
      <c r="AL97" s="744"/>
    </row>
    <row r="98" spans="1:38" s="119" customFormat="1" ht="16.5" x14ac:dyDescent="0.25">
      <c r="A98" s="249" t="s">
        <v>806</v>
      </c>
      <c r="B98" s="250" t="s">
        <v>844</v>
      </c>
      <c r="C98" s="264" t="s">
        <v>533</v>
      </c>
      <c r="D98" s="117" t="s">
        <v>303</v>
      </c>
      <c r="E98" s="117">
        <f t="shared" si="12"/>
        <v>8</v>
      </c>
      <c r="F98" s="235" t="s">
        <v>304</v>
      </c>
      <c r="G98" s="117">
        <f t="shared" si="13"/>
        <v>7</v>
      </c>
      <c r="H98" s="117" t="s">
        <v>304</v>
      </c>
      <c r="I98" s="117">
        <f t="shared" si="14"/>
        <v>7</v>
      </c>
      <c r="J98" s="117" t="s">
        <v>303</v>
      </c>
      <c r="K98" s="117">
        <f t="shared" si="15"/>
        <v>8</v>
      </c>
      <c r="L98" s="117" t="s">
        <v>303</v>
      </c>
      <c r="M98" s="117">
        <f t="shared" si="16"/>
        <v>8</v>
      </c>
      <c r="N98" s="117" t="s">
        <v>303</v>
      </c>
      <c r="O98" s="117">
        <f t="shared" si="17"/>
        <v>8</v>
      </c>
      <c r="P98" s="117" t="s">
        <v>303</v>
      </c>
      <c r="Q98" s="117">
        <f t="shared" si="18"/>
        <v>8</v>
      </c>
      <c r="R98" s="117" t="s">
        <v>303</v>
      </c>
      <c r="S98" s="117">
        <f t="shared" si="19"/>
        <v>8</v>
      </c>
      <c r="T98" s="117" t="s">
        <v>303</v>
      </c>
      <c r="U98" s="117">
        <f t="shared" si="20"/>
        <v>8</v>
      </c>
      <c r="V98" s="117" t="s">
        <v>303</v>
      </c>
      <c r="W98" s="117">
        <f t="shared" si="21"/>
        <v>8</v>
      </c>
      <c r="X98" s="264" t="s">
        <v>304</v>
      </c>
      <c r="Y98" s="117">
        <f t="shared" si="22"/>
        <v>7</v>
      </c>
      <c r="Z98" s="186" t="s">
        <v>303</v>
      </c>
      <c r="AA98" s="117">
        <f t="shared" si="23"/>
        <v>8</v>
      </c>
      <c r="AB98" s="251">
        <f t="shared" si="24"/>
        <v>7.75</v>
      </c>
      <c r="AC98" s="200" t="s">
        <v>807</v>
      </c>
      <c r="AD98" s="200" t="s">
        <v>807</v>
      </c>
      <c r="AE98" s="252"/>
      <c r="AF98" s="240"/>
      <c r="AG98" s="266"/>
      <c r="AJ98" s="742"/>
      <c r="AK98" s="743"/>
      <c r="AL98" s="744"/>
    </row>
    <row r="99" spans="1:38" s="119" customFormat="1" ht="16.5" x14ac:dyDescent="0.25">
      <c r="A99" s="249" t="s">
        <v>822</v>
      </c>
      <c r="B99" s="250" t="s">
        <v>145</v>
      </c>
      <c r="C99" s="264" t="s">
        <v>534</v>
      </c>
      <c r="D99" s="117" t="s">
        <v>303</v>
      </c>
      <c r="E99" s="117">
        <f t="shared" si="12"/>
        <v>8</v>
      </c>
      <c r="F99" s="235" t="s">
        <v>304</v>
      </c>
      <c r="G99" s="117">
        <f t="shared" si="13"/>
        <v>7</v>
      </c>
      <c r="H99" s="117" t="s">
        <v>303</v>
      </c>
      <c r="I99" s="117">
        <f t="shared" si="14"/>
        <v>8</v>
      </c>
      <c r="J99" s="117" t="s">
        <v>303</v>
      </c>
      <c r="K99" s="117">
        <f t="shared" si="15"/>
        <v>8</v>
      </c>
      <c r="L99" s="117" t="s">
        <v>303</v>
      </c>
      <c r="M99" s="117">
        <f t="shared" si="16"/>
        <v>8</v>
      </c>
      <c r="N99" s="117" t="s">
        <v>304</v>
      </c>
      <c r="O99" s="117">
        <f t="shared" si="17"/>
        <v>7</v>
      </c>
      <c r="P99" s="117" t="s">
        <v>303</v>
      </c>
      <c r="Q99" s="117">
        <f t="shared" si="18"/>
        <v>8</v>
      </c>
      <c r="R99" s="117" t="s">
        <v>303</v>
      </c>
      <c r="S99" s="117">
        <f t="shared" si="19"/>
        <v>8</v>
      </c>
      <c r="T99" s="117" t="s">
        <v>303</v>
      </c>
      <c r="U99" s="117">
        <f t="shared" si="20"/>
        <v>8</v>
      </c>
      <c r="V99" s="117" t="s">
        <v>303</v>
      </c>
      <c r="W99" s="117">
        <f t="shared" si="21"/>
        <v>8</v>
      </c>
      <c r="X99" s="264" t="s">
        <v>304</v>
      </c>
      <c r="Y99" s="117">
        <f t="shared" si="22"/>
        <v>7</v>
      </c>
      <c r="Z99" s="186" t="s">
        <v>304</v>
      </c>
      <c r="AA99" s="117">
        <f t="shared" si="23"/>
        <v>7</v>
      </c>
      <c r="AB99" s="251">
        <f t="shared" si="24"/>
        <v>7.666666666666667</v>
      </c>
      <c r="AC99" s="252" t="s">
        <v>903</v>
      </c>
      <c r="AD99" s="200" t="s">
        <v>807</v>
      </c>
      <c r="AE99" s="252"/>
      <c r="AF99" s="240"/>
      <c r="AG99" s="266"/>
      <c r="AJ99" s="742"/>
      <c r="AK99" s="743"/>
      <c r="AL99" s="744"/>
    </row>
    <row r="100" spans="1:38" s="119" customFormat="1" ht="16.5" x14ac:dyDescent="0.25">
      <c r="A100" s="249" t="s">
        <v>824</v>
      </c>
      <c r="B100" s="250" t="s">
        <v>845</v>
      </c>
      <c r="C100" s="264" t="s">
        <v>638</v>
      </c>
      <c r="D100" s="117" t="s">
        <v>303</v>
      </c>
      <c r="E100" s="117">
        <f t="shared" si="12"/>
        <v>8</v>
      </c>
      <c r="F100" s="235" t="s">
        <v>304</v>
      </c>
      <c r="G100" s="117">
        <f t="shared" si="13"/>
        <v>7</v>
      </c>
      <c r="H100" s="117" t="s">
        <v>303</v>
      </c>
      <c r="I100" s="117">
        <f t="shared" si="14"/>
        <v>8</v>
      </c>
      <c r="J100" s="117" t="s">
        <v>303</v>
      </c>
      <c r="K100" s="117">
        <f t="shared" si="15"/>
        <v>8</v>
      </c>
      <c r="L100" s="117" t="s">
        <v>303</v>
      </c>
      <c r="M100" s="117">
        <f t="shared" si="16"/>
        <v>8</v>
      </c>
      <c r="N100" s="117" t="s">
        <v>303</v>
      </c>
      <c r="O100" s="117">
        <f t="shared" si="17"/>
        <v>8</v>
      </c>
      <c r="P100" s="117" t="s">
        <v>303</v>
      </c>
      <c r="Q100" s="117">
        <f t="shared" si="18"/>
        <v>8</v>
      </c>
      <c r="R100" s="117" t="s">
        <v>303</v>
      </c>
      <c r="S100" s="117">
        <f t="shared" si="19"/>
        <v>8</v>
      </c>
      <c r="T100" s="117" t="s">
        <v>303</v>
      </c>
      <c r="U100" s="117">
        <f t="shared" si="20"/>
        <v>8</v>
      </c>
      <c r="V100" s="117" t="s">
        <v>301</v>
      </c>
      <c r="W100" s="117">
        <f t="shared" si="21"/>
        <v>10</v>
      </c>
      <c r="X100" s="264" t="s">
        <v>303</v>
      </c>
      <c r="Y100" s="117">
        <f t="shared" si="22"/>
        <v>8</v>
      </c>
      <c r="Z100" s="186" t="s">
        <v>304</v>
      </c>
      <c r="AA100" s="117">
        <f t="shared" si="23"/>
        <v>7</v>
      </c>
      <c r="AB100" s="251">
        <f t="shared" si="24"/>
        <v>8</v>
      </c>
      <c r="AC100" s="200" t="s">
        <v>807</v>
      </c>
      <c r="AD100" s="200" t="s">
        <v>807</v>
      </c>
      <c r="AE100" s="252"/>
      <c r="AF100" s="240"/>
      <c r="AG100" s="266"/>
      <c r="AJ100" s="742"/>
      <c r="AK100" s="743"/>
      <c r="AL100" s="744"/>
    </row>
    <row r="101" spans="1:38" s="119" customFormat="1" ht="16.5" x14ac:dyDescent="0.25">
      <c r="A101" s="249" t="s">
        <v>826</v>
      </c>
      <c r="B101" s="250" t="s">
        <v>846</v>
      </c>
      <c r="C101" s="264" t="s">
        <v>535</v>
      </c>
      <c r="D101" s="117" t="s">
        <v>303</v>
      </c>
      <c r="E101" s="117">
        <f t="shared" si="12"/>
        <v>8</v>
      </c>
      <c r="F101" s="235" t="s">
        <v>304</v>
      </c>
      <c r="G101" s="117">
        <f t="shared" si="13"/>
        <v>7</v>
      </c>
      <c r="H101" s="117" t="s">
        <v>304</v>
      </c>
      <c r="I101" s="117">
        <f t="shared" si="14"/>
        <v>7</v>
      </c>
      <c r="J101" s="117" t="s">
        <v>303</v>
      </c>
      <c r="K101" s="117">
        <f t="shared" si="15"/>
        <v>8</v>
      </c>
      <c r="L101" s="117" t="s">
        <v>303</v>
      </c>
      <c r="M101" s="117">
        <f t="shared" si="16"/>
        <v>8</v>
      </c>
      <c r="N101" s="117" t="s">
        <v>304</v>
      </c>
      <c r="O101" s="117">
        <f t="shared" si="17"/>
        <v>7</v>
      </c>
      <c r="P101" s="117" t="s">
        <v>303</v>
      </c>
      <c r="Q101" s="117">
        <f t="shared" si="18"/>
        <v>8</v>
      </c>
      <c r="R101" s="117" t="s">
        <v>303</v>
      </c>
      <c r="S101" s="117">
        <f t="shared" si="19"/>
        <v>8</v>
      </c>
      <c r="T101" s="117" t="s">
        <v>303</v>
      </c>
      <c r="U101" s="117">
        <f t="shared" si="20"/>
        <v>8</v>
      </c>
      <c r="V101" s="117" t="s">
        <v>303</v>
      </c>
      <c r="W101" s="117">
        <f t="shared" si="21"/>
        <v>8</v>
      </c>
      <c r="X101" s="264" t="s">
        <v>304</v>
      </c>
      <c r="Y101" s="117">
        <f t="shared" si="22"/>
        <v>7</v>
      </c>
      <c r="Z101" s="186" t="s">
        <v>304</v>
      </c>
      <c r="AA101" s="117">
        <f t="shared" si="23"/>
        <v>7</v>
      </c>
      <c r="AB101" s="251">
        <f t="shared" si="24"/>
        <v>7.583333333333333</v>
      </c>
      <c r="AC101" s="200" t="s">
        <v>807</v>
      </c>
      <c r="AD101" s="200" t="s">
        <v>807</v>
      </c>
      <c r="AE101" s="252"/>
      <c r="AF101" s="240"/>
      <c r="AG101" s="266"/>
      <c r="AJ101" s="742"/>
      <c r="AK101" s="743"/>
      <c r="AL101" s="744"/>
    </row>
    <row r="102" spans="1:38" s="119" customFormat="1" ht="16.5" x14ac:dyDescent="0.25">
      <c r="A102" s="249" t="s">
        <v>828</v>
      </c>
      <c r="B102" s="250" t="s">
        <v>147</v>
      </c>
      <c r="C102" s="264" t="s">
        <v>536</v>
      </c>
      <c r="D102" s="117" t="s">
        <v>303</v>
      </c>
      <c r="E102" s="117">
        <f t="shared" si="12"/>
        <v>8</v>
      </c>
      <c r="F102" s="235" t="s">
        <v>304</v>
      </c>
      <c r="G102" s="117">
        <f t="shared" si="13"/>
        <v>7</v>
      </c>
      <c r="H102" s="117" t="s">
        <v>304</v>
      </c>
      <c r="I102" s="117">
        <f t="shared" si="14"/>
        <v>7</v>
      </c>
      <c r="J102" s="117" t="s">
        <v>303</v>
      </c>
      <c r="K102" s="117">
        <f t="shared" si="15"/>
        <v>8</v>
      </c>
      <c r="L102" s="117" t="s">
        <v>303</v>
      </c>
      <c r="M102" s="117">
        <f t="shared" si="16"/>
        <v>8</v>
      </c>
      <c r="N102" s="117" t="s">
        <v>304</v>
      </c>
      <c r="O102" s="117">
        <f t="shared" si="17"/>
        <v>7</v>
      </c>
      <c r="P102" s="117" t="s">
        <v>302</v>
      </c>
      <c r="Q102" s="117">
        <f t="shared" si="18"/>
        <v>9</v>
      </c>
      <c r="R102" s="117" t="s">
        <v>303</v>
      </c>
      <c r="S102" s="117">
        <f t="shared" si="19"/>
        <v>8</v>
      </c>
      <c r="T102" s="117" t="s">
        <v>303</v>
      </c>
      <c r="U102" s="117">
        <f t="shared" si="20"/>
        <v>8</v>
      </c>
      <c r="V102" s="117" t="s">
        <v>303</v>
      </c>
      <c r="W102" s="117">
        <f t="shared" si="21"/>
        <v>8</v>
      </c>
      <c r="X102" s="264" t="s">
        <v>303</v>
      </c>
      <c r="Y102" s="117">
        <f t="shared" si="22"/>
        <v>8</v>
      </c>
      <c r="Z102" s="186" t="s">
        <v>304</v>
      </c>
      <c r="AA102" s="117">
        <f t="shared" si="23"/>
        <v>7</v>
      </c>
      <c r="AB102" s="251">
        <f t="shared" si="24"/>
        <v>7.75</v>
      </c>
      <c r="AC102" s="200" t="s">
        <v>807</v>
      </c>
      <c r="AD102" s="200" t="s">
        <v>807</v>
      </c>
      <c r="AE102" s="252"/>
      <c r="AF102" s="240"/>
      <c r="AG102" s="266"/>
      <c r="AJ102" s="742"/>
      <c r="AK102" s="743"/>
      <c r="AL102" s="744"/>
    </row>
    <row r="103" spans="1:38" s="119" customFormat="1" ht="16.5" x14ac:dyDescent="0.25">
      <c r="A103" s="249" t="s">
        <v>830</v>
      </c>
      <c r="B103" s="250" t="s">
        <v>847</v>
      </c>
      <c r="C103" s="264" t="s">
        <v>537</v>
      </c>
      <c r="D103" s="117" t="s">
        <v>303</v>
      </c>
      <c r="E103" s="117">
        <f t="shared" si="12"/>
        <v>8</v>
      </c>
      <c r="F103" s="235" t="s">
        <v>304</v>
      </c>
      <c r="G103" s="117">
        <f t="shared" si="13"/>
        <v>7</v>
      </c>
      <c r="H103" s="117" t="s">
        <v>303</v>
      </c>
      <c r="I103" s="117">
        <f t="shared" si="14"/>
        <v>8</v>
      </c>
      <c r="J103" s="117" t="s">
        <v>303</v>
      </c>
      <c r="K103" s="117">
        <f t="shared" si="15"/>
        <v>8</v>
      </c>
      <c r="L103" s="117" t="s">
        <v>303</v>
      </c>
      <c r="M103" s="117">
        <f t="shared" si="16"/>
        <v>8</v>
      </c>
      <c r="N103" s="117" t="s">
        <v>303</v>
      </c>
      <c r="O103" s="117">
        <f t="shared" si="17"/>
        <v>8</v>
      </c>
      <c r="P103" s="117" t="s">
        <v>301</v>
      </c>
      <c r="Q103" s="117">
        <f t="shared" si="18"/>
        <v>10</v>
      </c>
      <c r="R103" s="117" t="s">
        <v>301</v>
      </c>
      <c r="S103" s="117">
        <f t="shared" si="19"/>
        <v>10</v>
      </c>
      <c r="T103" s="117" t="s">
        <v>303</v>
      </c>
      <c r="U103" s="117">
        <f t="shared" si="20"/>
        <v>8</v>
      </c>
      <c r="V103" s="117" t="s">
        <v>303</v>
      </c>
      <c r="W103" s="117">
        <f t="shared" si="21"/>
        <v>8</v>
      </c>
      <c r="X103" s="264" t="s">
        <v>303</v>
      </c>
      <c r="Y103" s="117">
        <f t="shared" si="22"/>
        <v>8</v>
      </c>
      <c r="Z103" s="186" t="s">
        <v>304</v>
      </c>
      <c r="AA103" s="117">
        <f t="shared" si="23"/>
        <v>7</v>
      </c>
      <c r="AB103" s="251">
        <f t="shared" si="24"/>
        <v>8.1666666666666661</v>
      </c>
      <c r="AC103" s="200" t="s">
        <v>833</v>
      </c>
      <c r="AD103" s="200" t="s">
        <v>807</v>
      </c>
      <c r="AE103" s="252"/>
      <c r="AF103" s="240"/>
      <c r="AG103" s="266"/>
      <c r="AJ103" s="742"/>
      <c r="AK103" s="743"/>
      <c r="AL103" s="744"/>
    </row>
    <row r="104" spans="1:38" s="119" customFormat="1" ht="16.5" x14ac:dyDescent="0.25">
      <c r="A104" s="268" t="s">
        <v>838</v>
      </c>
      <c r="B104" s="269" t="s">
        <v>149</v>
      </c>
      <c r="C104" s="275" t="s">
        <v>524</v>
      </c>
      <c r="D104" s="271" t="s">
        <v>303</v>
      </c>
      <c r="E104" s="271">
        <f t="shared" si="12"/>
        <v>8</v>
      </c>
      <c r="F104" s="272" t="s">
        <v>303</v>
      </c>
      <c r="G104" s="271">
        <f t="shared" si="13"/>
        <v>8</v>
      </c>
      <c r="H104" s="271" t="s">
        <v>302</v>
      </c>
      <c r="I104" s="271">
        <f t="shared" si="14"/>
        <v>9</v>
      </c>
      <c r="J104" s="271" t="s">
        <v>301</v>
      </c>
      <c r="K104" s="271">
        <f t="shared" si="15"/>
        <v>10</v>
      </c>
      <c r="L104" s="271" t="s">
        <v>301</v>
      </c>
      <c r="M104" s="271">
        <f t="shared" si="16"/>
        <v>10</v>
      </c>
      <c r="N104" s="271" t="s">
        <v>301</v>
      </c>
      <c r="O104" s="271">
        <f t="shared" si="17"/>
        <v>10</v>
      </c>
      <c r="P104" s="271" t="s">
        <v>302</v>
      </c>
      <c r="Q104" s="271">
        <f t="shared" si="18"/>
        <v>9</v>
      </c>
      <c r="R104" s="271" t="s">
        <v>301</v>
      </c>
      <c r="S104" s="271">
        <f t="shared" si="19"/>
        <v>10</v>
      </c>
      <c r="T104" s="271" t="s">
        <v>301</v>
      </c>
      <c r="U104" s="271">
        <f t="shared" si="20"/>
        <v>10</v>
      </c>
      <c r="V104" s="271" t="s">
        <v>303</v>
      </c>
      <c r="W104" s="271">
        <f t="shared" si="21"/>
        <v>8</v>
      </c>
      <c r="X104" s="273" t="s">
        <v>303</v>
      </c>
      <c r="Y104" s="271">
        <f t="shared" si="22"/>
        <v>8</v>
      </c>
      <c r="Z104" s="273" t="s">
        <v>303</v>
      </c>
      <c r="AA104" s="271">
        <f t="shared" si="23"/>
        <v>8</v>
      </c>
      <c r="AB104" s="274">
        <f t="shared" si="24"/>
        <v>9</v>
      </c>
      <c r="AC104" s="200" t="s">
        <v>807</v>
      </c>
      <c r="AD104" s="200" t="s">
        <v>833</v>
      </c>
      <c r="AE104" s="254"/>
      <c r="AF104" s="240"/>
      <c r="AG104" s="266"/>
      <c r="AJ104" s="742"/>
      <c r="AK104" s="743"/>
      <c r="AL104" s="744"/>
    </row>
    <row r="105" spans="1:38" s="119" customFormat="1" ht="16.5" x14ac:dyDescent="0.25">
      <c r="A105" s="249" t="s">
        <v>848</v>
      </c>
      <c r="B105" s="250" t="s">
        <v>150</v>
      </c>
      <c r="C105" s="264" t="s">
        <v>538</v>
      </c>
      <c r="D105" s="117" t="s">
        <v>303</v>
      </c>
      <c r="E105" s="117">
        <f t="shared" si="12"/>
        <v>8</v>
      </c>
      <c r="F105" s="235" t="s">
        <v>304</v>
      </c>
      <c r="G105" s="117">
        <f t="shared" si="13"/>
        <v>7</v>
      </c>
      <c r="H105" s="117" t="s">
        <v>304</v>
      </c>
      <c r="I105" s="117">
        <f t="shared" si="14"/>
        <v>7</v>
      </c>
      <c r="J105" s="117" t="s">
        <v>302</v>
      </c>
      <c r="K105" s="117">
        <f t="shared" si="15"/>
        <v>9</v>
      </c>
      <c r="L105" s="117" t="s">
        <v>303</v>
      </c>
      <c r="M105" s="117">
        <f t="shared" si="16"/>
        <v>8</v>
      </c>
      <c r="N105" s="117" t="s">
        <v>304</v>
      </c>
      <c r="O105" s="117">
        <f t="shared" si="17"/>
        <v>7</v>
      </c>
      <c r="P105" s="117" t="s">
        <v>303</v>
      </c>
      <c r="Q105" s="117">
        <f t="shared" si="18"/>
        <v>8</v>
      </c>
      <c r="R105" s="117" t="s">
        <v>303</v>
      </c>
      <c r="S105" s="117">
        <f t="shared" si="19"/>
        <v>8</v>
      </c>
      <c r="T105" s="117" t="s">
        <v>303</v>
      </c>
      <c r="U105" s="117">
        <f t="shared" si="20"/>
        <v>8</v>
      </c>
      <c r="V105" s="117" t="s">
        <v>303</v>
      </c>
      <c r="W105" s="117">
        <f t="shared" si="21"/>
        <v>8</v>
      </c>
      <c r="X105" s="264" t="s">
        <v>303</v>
      </c>
      <c r="Y105" s="117">
        <f t="shared" si="22"/>
        <v>8</v>
      </c>
      <c r="Z105" s="186" t="s">
        <v>303</v>
      </c>
      <c r="AA105" s="117">
        <f t="shared" si="23"/>
        <v>8</v>
      </c>
      <c r="AB105" s="251">
        <f t="shared" si="24"/>
        <v>7.833333333333333</v>
      </c>
      <c r="AC105" s="200" t="s">
        <v>833</v>
      </c>
      <c r="AD105" s="200" t="s">
        <v>807</v>
      </c>
      <c r="AE105" s="252"/>
      <c r="AF105" s="240"/>
      <c r="AG105" s="266"/>
      <c r="AJ105" s="742"/>
      <c r="AK105" s="743"/>
      <c r="AL105" s="744"/>
    </row>
    <row r="106" spans="1:38" s="119" customFormat="1" ht="16.5" x14ac:dyDescent="0.25">
      <c r="A106" s="258" t="s">
        <v>849</v>
      </c>
      <c r="B106" s="259" t="s">
        <v>258</v>
      </c>
      <c r="C106" s="267" t="s">
        <v>549</v>
      </c>
      <c r="D106" s="211" t="s">
        <v>303</v>
      </c>
      <c r="E106" s="211">
        <f t="shared" si="12"/>
        <v>8</v>
      </c>
      <c r="F106" s="239" t="s">
        <v>304</v>
      </c>
      <c r="G106" s="211">
        <f t="shared" si="13"/>
        <v>7</v>
      </c>
      <c r="H106" s="211" t="s">
        <v>302</v>
      </c>
      <c r="I106" s="211">
        <f t="shared" si="14"/>
        <v>9</v>
      </c>
      <c r="J106" s="211" t="s">
        <v>301</v>
      </c>
      <c r="K106" s="211">
        <f t="shared" si="15"/>
        <v>10</v>
      </c>
      <c r="L106" s="211" t="s">
        <v>301</v>
      </c>
      <c r="M106" s="211">
        <f t="shared" si="16"/>
        <v>10</v>
      </c>
      <c r="N106" s="211" t="s">
        <v>301</v>
      </c>
      <c r="O106" s="211">
        <f t="shared" si="17"/>
        <v>10</v>
      </c>
      <c r="P106" s="211" t="s">
        <v>301</v>
      </c>
      <c r="Q106" s="211">
        <f t="shared" si="18"/>
        <v>10</v>
      </c>
      <c r="R106" s="211" t="s">
        <v>301</v>
      </c>
      <c r="S106" s="211">
        <f t="shared" si="19"/>
        <v>10</v>
      </c>
      <c r="T106" s="211" t="s">
        <v>301</v>
      </c>
      <c r="U106" s="211">
        <f t="shared" si="20"/>
        <v>10</v>
      </c>
      <c r="V106" s="211" t="s">
        <v>301</v>
      </c>
      <c r="W106" s="211">
        <f t="shared" si="21"/>
        <v>10</v>
      </c>
      <c r="X106" s="267" t="s">
        <v>303</v>
      </c>
      <c r="Y106" s="211">
        <f t="shared" si="22"/>
        <v>8</v>
      </c>
      <c r="Z106" s="261" t="s">
        <v>303</v>
      </c>
      <c r="AA106" s="211">
        <f t="shared" si="23"/>
        <v>8</v>
      </c>
      <c r="AB106" s="262">
        <f t="shared" si="24"/>
        <v>9.1666666666666661</v>
      </c>
      <c r="AC106" s="200" t="s">
        <v>833</v>
      </c>
      <c r="AD106" s="200" t="s">
        <v>833</v>
      </c>
      <c r="AE106" s="263"/>
      <c r="AF106" s="240"/>
      <c r="AG106" s="266"/>
      <c r="AJ106" s="742"/>
      <c r="AK106" s="743"/>
      <c r="AL106" s="744"/>
    </row>
    <row r="107" spans="1:38" s="119" customFormat="1" ht="16.5" x14ac:dyDescent="0.25">
      <c r="A107" s="249" t="s">
        <v>850</v>
      </c>
      <c r="B107" s="250" t="s">
        <v>151</v>
      </c>
      <c r="C107" s="264" t="s">
        <v>539</v>
      </c>
      <c r="D107" s="117" t="s">
        <v>303</v>
      </c>
      <c r="E107" s="117">
        <f t="shared" si="12"/>
        <v>8</v>
      </c>
      <c r="F107" s="235" t="s">
        <v>304</v>
      </c>
      <c r="G107" s="117">
        <f t="shared" si="13"/>
        <v>7</v>
      </c>
      <c r="H107" s="117" t="s">
        <v>304</v>
      </c>
      <c r="I107" s="117">
        <f t="shared" si="14"/>
        <v>7</v>
      </c>
      <c r="J107" s="117" t="s">
        <v>303</v>
      </c>
      <c r="K107" s="117">
        <f t="shared" si="15"/>
        <v>8</v>
      </c>
      <c r="L107" s="117" t="s">
        <v>303</v>
      </c>
      <c r="M107" s="117">
        <f t="shared" si="16"/>
        <v>8</v>
      </c>
      <c r="N107" s="117" t="s">
        <v>304</v>
      </c>
      <c r="O107" s="117">
        <f t="shared" si="17"/>
        <v>7</v>
      </c>
      <c r="P107" s="117" t="s">
        <v>302</v>
      </c>
      <c r="Q107" s="117">
        <f t="shared" si="18"/>
        <v>9</v>
      </c>
      <c r="R107" s="117" t="s">
        <v>303</v>
      </c>
      <c r="S107" s="117">
        <f t="shared" si="19"/>
        <v>8</v>
      </c>
      <c r="T107" s="117" t="s">
        <v>303</v>
      </c>
      <c r="U107" s="117">
        <f t="shared" si="20"/>
        <v>8</v>
      </c>
      <c r="V107" s="117" t="s">
        <v>303</v>
      </c>
      <c r="W107" s="117">
        <f t="shared" si="21"/>
        <v>8</v>
      </c>
      <c r="X107" s="264" t="s">
        <v>304</v>
      </c>
      <c r="Y107" s="117">
        <f t="shared" si="22"/>
        <v>7</v>
      </c>
      <c r="Z107" s="186" t="s">
        <v>303</v>
      </c>
      <c r="AA107" s="117">
        <f t="shared" si="23"/>
        <v>8</v>
      </c>
      <c r="AB107" s="251">
        <f t="shared" si="24"/>
        <v>7.75</v>
      </c>
      <c r="AC107" s="200" t="s">
        <v>833</v>
      </c>
      <c r="AD107" s="200" t="s">
        <v>807</v>
      </c>
      <c r="AE107" s="252"/>
      <c r="AF107" s="240"/>
      <c r="AG107" s="266"/>
      <c r="AJ107" s="742"/>
      <c r="AK107" s="743"/>
      <c r="AL107" s="744"/>
    </row>
    <row r="108" spans="1:38" s="119" customFormat="1" ht="16.5" x14ac:dyDescent="0.25">
      <c r="A108" s="268" t="s">
        <v>851</v>
      </c>
      <c r="B108" s="269" t="s">
        <v>49</v>
      </c>
      <c r="C108" s="275" t="s">
        <v>523</v>
      </c>
      <c r="D108" s="271" t="s">
        <v>303</v>
      </c>
      <c r="E108" s="271">
        <f t="shared" si="12"/>
        <v>8</v>
      </c>
      <c r="F108" s="272" t="s">
        <v>303</v>
      </c>
      <c r="G108" s="271">
        <f t="shared" si="13"/>
        <v>8</v>
      </c>
      <c r="H108" s="271" t="s">
        <v>302</v>
      </c>
      <c r="I108" s="271">
        <f t="shared" si="14"/>
        <v>9</v>
      </c>
      <c r="J108" s="271" t="s">
        <v>301</v>
      </c>
      <c r="K108" s="271">
        <f t="shared" si="15"/>
        <v>10</v>
      </c>
      <c r="L108" s="271" t="s">
        <v>301</v>
      </c>
      <c r="M108" s="271">
        <f t="shared" si="16"/>
        <v>10</v>
      </c>
      <c r="N108" s="271" t="s">
        <v>301</v>
      </c>
      <c r="O108" s="271">
        <f t="shared" si="17"/>
        <v>10</v>
      </c>
      <c r="P108" s="271" t="s">
        <v>301</v>
      </c>
      <c r="Q108" s="271">
        <f t="shared" si="18"/>
        <v>10</v>
      </c>
      <c r="R108" s="271" t="s">
        <v>301</v>
      </c>
      <c r="S108" s="271">
        <f t="shared" si="19"/>
        <v>10</v>
      </c>
      <c r="T108" s="271" t="s">
        <v>301</v>
      </c>
      <c r="U108" s="271">
        <f t="shared" si="20"/>
        <v>10</v>
      </c>
      <c r="V108" s="271" t="s">
        <v>303</v>
      </c>
      <c r="W108" s="271">
        <f t="shared" si="21"/>
        <v>8</v>
      </c>
      <c r="X108" s="273" t="s">
        <v>303</v>
      </c>
      <c r="Y108" s="271">
        <f t="shared" si="22"/>
        <v>8</v>
      </c>
      <c r="Z108" s="273" t="s">
        <v>301</v>
      </c>
      <c r="AA108" s="271">
        <f t="shared" si="23"/>
        <v>10</v>
      </c>
      <c r="AB108" s="274">
        <f t="shared" si="24"/>
        <v>9.25</v>
      </c>
      <c r="AC108" s="200" t="s">
        <v>833</v>
      </c>
      <c r="AD108" s="200" t="s">
        <v>833</v>
      </c>
      <c r="AE108" s="254"/>
      <c r="AF108" s="240"/>
      <c r="AG108" s="266"/>
      <c r="AJ108" s="742"/>
      <c r="AK108" s="743"/>
      <c r="AL108" s="744"/>
    </row>
    <row r="109" spans="1:38" s="119" customFormat="1" ht="16.5" x14ac:dyDescent="0.25">
      <c r="A109" s="249" t="s">
        <v>852</v>
      </c>
      <c r="B109" s="250" t="s">
        <v>152</v>
      </c>
      <c r="C109" s="264" t="s">
        <v>540</v>
      </c>
      <c r="D109" s="117" t="s">
        <v>304</v>
      </c>
      <c r="E109" s="117">
        <f t="shared" si="12"/>
        <v>7</v>
      </c>
      <c r="F109" s="235" t="s">
        <v>304</v>
      </c>
      <c r="G109" s="117">
        <f t="shared" si="13"/>
        <v>7</v>
      </c>
      <c r="H109" s="117" t="s">
        <v>303</v>
      </c>
      <c r="I109" s="117">
        <f t="shared" si="14"/>
        <v>8</v>
      </c>
      <c r="J109" s="117" t="s">
        <v>304</v>
      </c>
      <c r="K109" s="117">
        <f t="shared" si="15"/>
        <v>7</v>
      </c>
      <c r="L109" s="117" t="s">
        <v>304</v>
      </c>
      <c r="M109" s="117">
        <f t="shared" si="16"/>
        <v>7</v>
      </c>
      <c r="N109" s="117" t="s">
        <v>304</v>
      </c>
      <c r="O109" s="117">
        <f t="shared" si="17"/>
        <v>7</v>
      </c>
      <c r="P109" s="117" t="s">
        <v>303</v>
      </c>
      <c r="Q109" s="117">
        <f t="shared" si="18"/>
        <v>8</v>
      </c>
      <c r="R109" s="117" t="s">
        <v>304</v>
      </c>
      <c r="S109" s="117">
        <f t="shared" si="19"/>
        <v>7</v>
      </c>
      <c r="T109" s="117" t="s">
        <v>304</v>
      </c>
      <c r="U109" s="117">
        <f t="shared" si="20"/>
        <v>7</v>
      </c>
      <c r="V109" s="117" t="s">
        <v>304</v>
      </c>
      <c r="W109" s="117">
        <f t="shared" si="21"/>
        <v>7</v>
      </c>
      <c r="X109" s="264" t="s">
        <v>303</v>
      </c>
      <c r="Y109" s="117">
        <f t="shared" si="22"/>
        <v>8</v>
      </c>
      <c r="Z109" s="117" t="s">
        <v>304</v>
      </c>
      <c r="AA109" s="117">
        <f t="shared" si="23"/>
        <v>7</v>
      </c>
      <c r="AB109" s="251">
        <f t="shared" si="24"/>
        <v>7.25</v>
      </c>
      <c r="AC109" s="200" t="s">
        <v>807</v>
      </c>
      <c r="AD109" s="200" t="s">
        <v>807</v>
      </c>
      <c r="AE109" s="252"/>
      <c r="AF109" s="240"/>
      <c r="AG109" s="266"/>
      <c r="AJ109" s="742"/>
      <c r="AK109" s="743"/>
      <c r="AL109" s="744"/>
    </row>
    <row r="110" spans="1:38" s="119" customFormat="1" ht="16.5" x14ac:dyDescent="0.25">
      <c r="A110" s="249" t="s">
        <v>853</v>
      </c>
      <c r="B110" s="250" t="s">
        <v>153</v>
      </c>
      <c r="C110" s="264" t="s">
        <v>541</v>
      </c>
      <c r="D110" s="117" t="s">
        <v>303</v>
      </c>
      <c r="E110" s="117">
        <f t="shared" si="12"/>
        <v>8</v>
      </c>
      <c r="F110" s="235" t="s">
        <v>304</v>
      </c>
      <c r="G110" s="117">
        <f t="shared" si="13"/>
        <v>7</v>
      </c>
      <c r="H110" s="117" t="s">
        <v>304</v>
      </c>
      <c r="I110" s="117">
        <f t="shared" si="14"/>
        <v>7</v>
      </c>
      <c r="J110" s="117" t="s">
        <v>303</v>
      </c>
      <c r="K110" s="117">
        <f t="shared" si="15"/>
        <v>8</v>
      </c>
      <c r="L110" s="117" t="s">
        <v>303</v>
      </c>
      <c r="M110" s="117">
        <f t="shared" si="16"/>
        <v>8</v>
      </c>
      <c r="N110" s="117" t="s">
        <v>301</v>
      </c>
      <c r="O110" s="117">
        <f t="shared" si="17"/>
        <v>10</v>
      </c>
      <c r="P110" s="117" t="s">
        <v>302</v>
      </c>
      <c r="Q110" s="117">
        <f t="shared" si="18"/>
        <v>9</v>
      </c>
      <c r="R110" s="117" t="s">
        <v>303</v>
      </c>
      <c r="S110" s="117">
        <f t="shared" si="19"/>
        <v>8</v>
      </c>
      <c r="T110" s="117" t="s">
        <v>303</v>
      </c>
      <c r="U110" s="117">
        <f t="shared" si="20"/>
        <v>8</v>
      </c>
      <c r="V110" s="117" t="s">
        <v>303</v>
      </c>
      <c r="W110" s="117">
        <f t="shared" si="21"/>
        <v>8</v>
      </c>
      <c r="X110" s="264" t="s">
        <v>303</v>
      </c>
      <c r="Y110" s="117">
        <f t="shared" si="22"/>
        <v>8</v>
      </c>
      <c r="Z110" s="186" t="s">
        <v>304</v>
      </c>
      <c r="AA110" s="117">
        <f t="shared" si="23"/>
        <v>7</v>
      </c>
      <c r="AB110" s="251">
        <f t="shared" si="24"/>
        <v>8</v>
      </c>
      <c r="AC110" s="200" t="s">
        <v>833</v>
      </c>
      <c r="AD110" s="200" t="s">
        <v>807</v>
      </c>
      <c r="AE110" s="252"/>
      <c r="AF110" s="240"/>
      <c r="AG110" s="266"/>
      <c r="AJ110" s="742"/>
      <c r="AK110" s="743"/>
      <c r="AL110" s="744"/>
    </row>
    <row r="111" spans="1:38" s="119" customFormat="1" ht="16.5" x14ac:dyDescent="0.25">
      <c r="A111" s="249" t="s">
        <v>854</v>
      </c>
      <c r="B111" s="250" t="s">
        <v>154</v>
      </c>
      <c r="C111" s="264" t="s">
        <v>542</v>
      </c>
      <c r="D111" s="117" t="s">
        <v>303</v>
      </c>
      <c r="E111" s="117">
        <f t="shared" si="12"/>
        <v>8</v>
      </c>
      <c r="F111" s="235" t="s">
        <v>304</v>
      </c>
      <c r="G111" s="117">
        <f t="shared" si="13"/>
        <v>7</v>
      </c>
      <c r="H111" s="117" t="s">
        <v>303</v>
      </c>
      <c r="I111" s="117">
        <f t="shared" si="14"/>
        <v>8</v>
      </c>
      <c r="J111" s="117" t="s">
        <v>303</v>
      </c>
      <c r="K111" s="117">
        <f t="shared" si="15"/>
        <v>8</v>
      </c>
      <c r="L111" s="117" t="s">
        <v>303</v>
      </c>
      <c r="M111" s="117">
        <f t="shared" si="16"/>
        <v>8</v>
      </c>
      <c r="N111" s="117" t="s">
        <v>301</v>
      </c>
      <c r="O111" s="117">
        <f t="shared" si="17"/>
        <v>10</v>
      </c>
      <c r="P111" s="117" t="s">
        <v>303</v>
      </c>
      <c r="Q111" s="117">
        <f t="shared" si="18"/>
        <v>8</v>
      </c>
      <c r="R111" s="117" t="s">
        <v>303</v>
      </c>
      <c r="S111" s="117">
        <f t="shared" si="19"/>
        <v>8</v>
      </c>
      <c r="T111" s="117" t="s">
        <v>303</v>
      </c>
      <c r="U111" s="117">
        <f t="shared" si="20"/>
        <v>8</v>
      </c>
      <c r="V111" s="117" t="s">
        <v>301</v>
      </c>
      <c r="W111" s="117">
        <f t="shared" si="21"/>
        <v>10</v>
      </c>
      <c r="X111" s="264" t="s">
        <v>303</v>
      </c>
      <c r="Y111" s="117">
        <f t="shared" si="22"/>
        <v>8</v>
      </c>
      <c r="Z111" s="186" t="s">
        <v>304</v>
      </c>
      <c r="AA111" s="117">
        <f t="shared" si="23"/>
        <v>7</v>
      </c>
      <c r="AB111" s="251">
        <f t="shared" si="24"/>
        <v>8.1666666666666661</v>
      </c>
      <c r="AC111" s="200" t="s">
        <v>807</v>
      </c>
      <c r="AD111" s="200" t="s">
        <v>807</v>
      </c>
      <c r="AE111" s="252"/>
      <c r="AF111" s="240"/>
      <c r="AG111" s="266"/>
      <c r="AJ111" s="742"/>
      <c r="AK111" s="743"/>
      <c r="AL111" s="744"/>
    </row>
    <row r="112" spans="1:38" s="119" customFormat="1" ht="16.5" x14ac:dyDescent="0.25">
      <c r="A112" s="249" t="s">
        <v>855</v>
      </c>
      <c r="B112" s="250" t="s">
        <v>664</v>
      </c>
      <c r="C112" s="231" t="s">
        <v>665</v>
      </c>
      <c r="D112" s="117" t="s">
        <v>303</v>
      </c>
      <c r="E112" s="117">
        <f t="shared" si="12"/>
        <v>8</v>
      </c>
      <c r="F112" s="235" t="s">
        <v>304</v>
      </c>
      <c r="G112" s="117">
        <f t="shared" si="13"/>
        <v>7</v>
      </c>
      <c r="H112" s="117" t="s">
        <v>302</v>
      </c>
      <c r="I112" s="117">
        <f t="shared" si="14"/>
        <v>9</v>
      </c>
      <c r="J112" s="117" t="s">
        <v>301</v>
      </c>
      <c r="K112" s="117">
        <f t="shared" si="15"/>
        <v>10</v>
      </c>
      <c r="L112" s="117" t="s">
        <v>303</v>
      </c>
      <c r="M112" s="117">
        <f t="shared" si="16"/>
        <v>8</v>
      </c>
      <c r="N112" s="117" t="s">
        <v>303</v>
      </c>
      <c r="O112" s="117">
        <f t="shared" si="17"/>
        <v>8</v>
      </c>
      <c r="P112" s="117" t="s">
        <v>301</v>
      </c>
      <c r="Q112" s="117">
        <f t="shared" si="18"/>
        <v>10</v>
      </c>
      <c r="R112" s="117" t="s">
        <v>303</v>
      </c>
      <c r="S112" s="117">
        <f t="shared" si="19"/>
        <v>8</v>
      </c>
      <c r="T112" s="117" t="s">
        <v>303</v>
      </c>
      <c r="U112" s="117">
        <f t="shared" si="20"/>
        <v>8</v>
      </c>
      <c r="V112" s="117" t="s">
        <v>303</v>
      </c>
      <c r="W112" s="117">
        <f t="shared" si="21"/>
        <v>8</v>
      </c>
      <c r="X112" s="264" t="s">
        <v>303</v>
      </c>
      <c r="Y112" s="117">
        <f t="shared" si="22"/>
        <v>8</v>
      </c>
      <c r="Z112" s="186" t="s">
        <v>303</v>
      </c>
      <c r="AA112" s="117">
        <f t="shared" si="23"/>
        <v>8</v>
      </c>
      <c r="AB112" s="251">
        <f t="shared" si="24"/>
        <v>8.3333333333333339</v>
      </c>
      <c r="AC112" s="200" t="s">
        <v>833</v>
      </c>
      <c r="AD112" s="200" t="s">
        <v>807</v>
      </c>
      <c r="AE112" s="252"/>
      <c r="AF112" s="240"/>
      <c r="AG112" s="266"/>
      <c r="AJ112" s="742"/>
      <c r="AK112" s="743"/>
      <c r="AL112" s="744"/>
    </row>
    <row r="113" spans="1:38" s="119" customFormat="1" ht="16.5" x14ac:dyDescent="0.25">
      <c r="A113" s="249" t="s">
        <v>856</v>
      </c>
      <c r="B113" s="250" t="s">
        <v>156</v>
      </c>
      <c r="C113" s="264" t="s">
        <v>543</v>
      </c>
      <c r="D113" s="117" t="s">
        <v>303</v>
      </c>
      <c r="E113" s="117">
        <f t="shared" si="12"/>
        <v>8</v>
      </c>
      <c r="F113" s="235" t="s">
        <v>304</v>
      </c>
      <c r="G113" s="117">
        <f t="shared" si="13"/>
        <v>7</v>
      </c>
      <c r="H113" s="117" t="s">
        <v>304</v>
      </c>
      <c r="I113" s="117">
        <f t="shared" si="14"/>
        <v>7</v>
      </c>
      <c r="J113" s="117" t="s">
        <v>303</v>
      </c>
      <c r="K113" s="117">
        <f t="shared" si="15"/>
        <v>8</v>
      </c>
      <c r="L113" s="117" t="s">
        <v>303</v>
      </c>
      <c r="M113" s="117">
        <f t="shared" si="16"/>
        <v>8</v>
      </c>
      <c r="N113" s="117" t="s">
        <v>304</v>
      </c>
      <c r="O113" s="117">
        <f t="shared" si="17"/>
        <v>7</v>
      </c>
      <c r="P113" s="117" t="s">
        <v>303</v>
      </c>
      <c r="Q113" s="117">
        <f t="shared" si="18"/>
        <v>8</v>
      </c>
      <c r="R113" s="117" t="s">
        <v>303</v>
      </c>
      <c r="S113" s="117">
        <f t="shared" si="19"/>
        <v>8</v>
      </c>
      <c r="T113" s="117" t="s">
        <v>303</v>
      </c>
      <c r="U113" s="117">
        <f t="shared" si="20"/>
        <v>8</v>
      </c>
      <c r="V113" s="117" t="s">
        <v>303</v>
      </c>
      <c r="W113" s="117">
        <f t="shared" si="21"/>
        <v>8</v>
      </c>
      <c r="X113" s="264" t="s">
        <v>303</v>
      </c>
      <c r="Y113" s="117">
        <f t="shared" si="22"/>
        <v>8</v>
      </c>
      <c r="Z113" s="186" t="s">
        <v>304</v>
      </c>
      <c r="AA113" s="117">
        <f t="shared" si="23"/>
        <v>7</v>
      </c>
      <c r="AB113" s="251">
        <f t="shared" si="24"/>
        <v>7.666666666666667</v>
      </c>
      <c r="AC113" s="200" t="s">
        <v>833</v>
      </c>
      <c r="AD113" s="200" t="s">
        <v>807</v>
      </c>
      <c r="AE113" s="252"/>
      <c r="AF113" s="240"/>
      <c r="AG113" s="266"/>
      <c r="AJ113" s="742"/>
      <c r="AK113" s="743"/>
      <c r="AL113" s="744"/>
    </row>
    <row r="114" spans="1:38" s="119" customFormat="1" ht="16.5" x14ac:dyDescent="0.25">
      <c r="A114" s="258" t="s">
        <v>857</v>
      </c>
      <c r="B114" s="259" t="s">
        <v>858</v>
      </c>
      <c r="C114" s="44" t="s">
        <v>545</v>
      </c>
      <c r="D114" s="211" t="s">
        <v>303</v>
      </c>
      <c r="E114" s="211">
        <f t="shared" si="12"/>
        <v>8</v>
      </c>
      <c r="F114" s="239" t="s">
        <v>304</v>
      </c>
      <c r="G114" s="211">
        <f t="shared" si="13"/>
        <v>7</v>
      </c>
      <c r="H114" s="211" t="s">
        <v>301</v>
      </c>
      <c r="I114" s="211">
        <f t="shared" si="14"/>
        <v>10</v>
      </c>
      <c r="J114" s="211" t="s">
        <v>301</v>
      </c>
      <c r="K114" s="211">
        <f t="shared" si="15"/>
        <v>10</v>
      </c>
      <c r="L114" s="211" t="s">
        <v>301</v>
      </c>
      <c r="M114" s="211">
        <f t="shared" si="16"/>
        <v>10</v>
      </c>
      <c r="N114" s="211" t="s">
        <v>301</v>
      </c>
      <c r="O114" s="211">
        <f t="shared" si="17"/>
        <v>10</v>
      </c>
      <c r="P114" s="211" t="s">
        <v>301</v>
      </c>
      <c r="Q114" s="211">
        <f t="shared" si="18"/>
        <v>10</v>
      </c>
      <c r="R114" s="211" t="s">
        <v>301</v>
      </c>
      <c r="S114" s="211">
        <f t="shared" si="19"/>
        <v>10</v>
      </c>
      <c r="T114" s="211" t="s">
        <v>301</v>
      </c>
      <c r="U114" s="211">
        <f t="shared" si="20"/>
        <v>10</v>
      </c>
      <c r="V114" s="211" t="s">
        <v>301</v>
      </c>
      <c r="W114" s="211">
        <f t="shared" si="21"/>
        <v>10</v>
      </c>
      <c r="X114" s="261" t="s">
        <v>303</v>
      </c>
      <c r="Y114" s="211">
        <f t="shared" si="22"/>
        <v>8</v>
      </c>
      <c r="Z114" s="261" t="s">
        <v>303</v>
      </c>
      <c r="AA114" s="211">
        <f t="shared" si="23"/>
        <v>8</v>
      </c>
      <c r="AB114" s="262">
        <f t="shared" si="24"/>
        <v>9.25</v>
      </c>
      <c r="AC114" s="200" t="s">
        <v>833</v>
      </c>
      <c r="AD114" s="200" t="s">
        <v>833</v>
      </c>
      <c r="AE114" s="263"/>
      <c r="AF114" s="240"/>
      <c r="AG114" s="266"/>
      <c r="AJ114" s="742"/>
      <c r="AK114" s="743"/>
      <c r="AL114" s="744"/>
    </row>
    <row r="115" spans="1:38" s="119" customFormat="1" ht="16.5" x14ac:dyDescent="0.25">
      <c r="A115" s="249" t="s">
        <v>859</v>
      </c>
      <c r="B115" s="250" t="s">
        <v>157</v>
      </c>
      <c r="C115" s="264" t="s">
        <v>544</v>
      </c>
      <c r="D115" s="117" t="s">
        <v>303</v>
      </c>
      <c r="E115" s="117">
        <f t="shared" si="12"/>
        <v>8</v>
      </c>
      <c r="F115" s="235" t="s">
        <v>304</v>
      </c>
      <c r="G115" s="117">
        <f t="shared" si="13"/>
        <v>7</v>
      </c>
      <c r="H115" s="117" t="s">
        <v>304</v>
      </c>
      <c r="I115" s="117">
        <f t="shared" si="14"/>
        <v>7</v>
      </c>
      <c r="J115" s="117" t="s">
        <v>303</v>
      </c>
      <c r="K115" s="117">
        <f t="shared" si="15"/>
        <v>8</v>
      </c>
      <c r="L115" s="117" t="s">
        <v>303</v>
      </c>
      <c r="M115" s="117">
        <f t="shared" si="16"/>
        <v>8</v>
      </c>
      <c r="N115" s="117" t="s">
        <v>304</v>
      </c>
      <c r="O115" s="117">
        <f t="shared" si="17"/>
        <v>7</v>
      </c>
      <c r="P115" s="117" t="s">
        <v>302</v>
      </c>
      <c r="Q115" s="117">
        <f t="shared" si="18"/>
        <v>9</v>
      </c>
      <c r="R115" s="117" t="s">
        <v>303</v>
      </c>
      <c r="S115" s="117">
        <f t="shared" si="19"/>
        <v>8</v>
      </c>
      <c r="T115" s="117" t="s">
        <v>303</v>
      </c>
      <c r="U115" s="117">
        <f t="shared" si="20"/>
        <v>8</v>
      </c>
      <c r="V115" s="117" t="s">
        <v>303</v>
      </c>
      <c r="W115" s="117">
        <f t="shared" si="21"/>
        <v>8</v>
      </c>
      <c r="X115" s="186" t="s">
        <v>303</v>
      </c>
      <c r="Y115" s="117">
        <f t="shared" si="22"/>
        <v>8</v>
      </c>
      <c r="Z115" s="264" t="s">
        <v>860</v>
      </c>
      <c r="AA115" s="117">
        <f t="shared" si="23"/>
        <v>8</v>
      </c>
      <c r="AB115" s="251">
        <f t="shared" si="24"/>
        <v>7.833333333333333</v>
      </c>
      <c r="AC115" s="200" t="s">
        <v>807</v>
      </c>
      <c r="AD115" s="200" t="s">
        <v>807</v>
      </c>
      <c r="AE115" s="252"/>
      <c r="AF115" s="240"/>
      <c r="AG115" s="266"/>
      <c r="AJ115" s="742"/>
      <c r="AK115" s="743"/>
      <c r="AL115" s="744"/>
    </row>
    <row r="116" spans="1:38" s="119" customFormat="1" ht="16.5" x14ac:dyDescent="0.25">
      <c r="A116" s="258" t="s">
        <v>861</v>
      </c>
      <c r="B116" s="259" t="s">
        <v>862</v>
      </c>
      <c r="C116" s="260" t="s">
        <v>547</v>
      </c>
      <c r="D116" s="211" t="s">
        <v>303</v>
      </c>
      <c r="E116" s="211">
        <f t="shared" si="12"/>
        <v>8</v>
      </c>
      <c r="F116" s="239" t="s">
        <v>304</v>
      </c>
      <c r="G116" s="211">
        <f t="shared" si="13"/>
        <v>7</v>
      </c>
      <c r="H116" s="211" t="s">
        <v>302</v>
      </c>
      <c r="I116" s="211">
        <f t="shared" si="14"/>
        <v>9</v>
      </c>
      <c r="J116" s="211" t="s">
        <v>301</v>
      </c>
      <c r="K116" s="211">
        <f t="shared" si="15"/>
        <v>10</v>
      </c>
      <c r="L116" s="211" t="s">
        <v>301</v>
      </c>
      <c r="M116" s="211">
        <f t="shared" si="16"/>
        <v>10</v>
      </c>
      <c r="N116" s="211" t="s">
        <v>301</v>
      </c>
      <c r="O116" s="211">
        <f t="shared" si="17"/>
        <v>10</v>
      </c>
      <c r="P116" s="211" t="s">
        <v>301</v>
      </c>
      <c r="Q116" s="211">
        <f t="shared" si="18"/>
        <v>10</v>
      </c>
      <c r="R116" s="211" t="s">
        <v>303</v>
      </c>
      <c r="S116" s="211">
        <f t="shared" si="19"/>
        <v>8</v>
      </c>
      <c r="T116" s="211" t="s">
        <v>302</v>
      </c>
      <c r="U116" s="211">
        <f t="shared" si="20"/>
        <v>9</v>
      </c>
      <c r="V116" s="211" t="s">
        <v>302</v>
      </c>
      <c r="W116" s="211">
        <f t="shared" si="21"/>
        <v>9</v>
      </c>
      <c r="X116" s="261" t="s">
        <v>303</v>
      </c>
      <c r="Y116" s="211">
        <f t="shared" si="22"/>
        <v>8</v>
      </c>
      <c r="Z116" s="276" t="s">
        <v>303</v>
      </c>
      <c r="AA116" s="211">
        <f t="shared" si="23"/>
        <v>8</v>
      </c>
      <c r="AB116" s="262">
        <f t="shared" si="24"/>
        <v>8.8333333333333339</v>
      </c>
      <c r="AC116" s="200" t="s">
        <v>833</v>
      </c>
      <c r="AD116" s="200" t="s">
        <v>833</v>
      </c>
      <c r="AE116" s="263"/>
      <c r="AF116" s="240"/>
      <c r="AG116" s="266"/>
      <c r="AJ116" s="742"/>
      <c r="AK116" s="743"/>
      <c r="AL116" s="744"/>
    </row>
    <row r="117" spans="1:38" s="119" customFormat="1" ht="51" customHeight="1" x14ac:dyDescent="0.25">
      <c r="A117" s="249" t="s">
        <v>863</v>
      </c>
      <c r="B117" s="250" t="s">
        <v>44</v>
      </c>
      <c r="C117" s="264" t="s">
        <v>602</v>
      </c>
      <c r="D117" s="117" t="s">
        <v>301</v>
      </c>
      <c r="E117" s="117">
        <f t="shared" si="12"/>
        <v>10</v>
      </c>
      <c r="F117" s="117" t="s">
        <v>301</v>
      </c>
      <c r="G117" s="117">
        <f t="shared" si="13"/>
        <v>10</v>
      </c>
      <c r="H117" s="117" t="s">
        <v>301</v>
      </c>
      <c r="I117" s="117">
        <f t="shared" si="14"/>
        <v>10</v>
      </c>
      <c r="J117" s="117" t="s">
        <v>301</v>
      </c>
      <c r="K117" s="117">
        <f t="shared" si="15"/>
        <v>10</v>
      </c>
      <c r="L117" s="117" t="s">
        <v>301</v>
      </c>
      <c r="M117" s="117">
        <f t="shared" si="16"/>
        <v>10</v>
      </c>
      <c r="N117" s="117" t="s">
        <v>301</v>
      </c>
      <c r="O117" s="117">
        <f t="shared" si="17"/>
        <v>10</v>
      </c>
      <c r="P117" s="117" t="s">
        <v>301</v>
      </c>
      <c r="Q117" s="117">
        <f t="shared" si="18"/>
        <v>10</v>
      </c>
      <c r="R117" s="186" t="s">
        <v>301</v>
      </c>
      <c r="S117" s="117">
        <f t="shared" si="19"/>
        <v>10</v>
      </c>
      <c r="T117" s="186" t="s">
        <v>304</v>
      </c>
      <c r="U117" s="117">
        <f t="shared" si="20"/>
        <v>7</v>
      </c>
      <c r="V117" s="186" t="s">
        <v>255</v>
      </c>
      <c r="W117" s="117">
        <v>0</v>
      </c>
      <c r="X117" s="186" t="s">
        <v>255</v>
      </c>
      <c r="Y117" s="117">
        <v>0</v>
      </c>
      <c r="Z117" s="264" t="s">
        <v>864</v>
      </c>
      <c r="AA117" s="117">
        <v>0</v>
      </c>
      <c r="AB117" s="251">
        <f t="shared" si="24"/>
        <v>7.25</v>
      </c>
      <c r="AC117" s="200" t="s">
        <v>807</v>
      </c>
      <c r="AD117" s="252" t="s">
        <v>865</v>
      </c>
      <c r="AE117" s="252" t="s">
        <v>865</v>
      </c>
      <c r="AF117" s="240"/>
      <c r="AG117" s="266"/>
      <c r="AJ117" s="742"/>
      <c r="AK117" s="743"/>
      <c r="AL117" s="744"/>
    </row>
    <row r="118" spans="1:38" s="119" customFormat="1" ht="16.5" x14ac:dyDescent="0.25">
      <c r="A118" s="249" t="s">
        <v>866</v>
      </c>
      <c r="B118" s="250" t="s">
        <v>867</v>
      </c>
      <c r="C118" s="264" t="s">
        <v>546</v>
      </c>
      <c r="D118" s="117" t="s">
        <v>303</v>
      </c>
      <c r="E118" s="117">
        <f t="shared" si="12"/>
        <v>8</v>
      </c>
      <c r="F118" s="235" t="s">
        <v>304</v>
      </c>
      <c r="G118" s="117">
        <f t="shared" si="13"/>
        <v>7</v>
      </c>
      <c r="H118" s="117" t="s">
        <v>303</v>
      </c>
      <c r="I118" s="117">
        <f t="shared" si="14"/>
        <v>8</v>
      </c>
      <c r="J118" s="117" t="s">
        <v>302</v>
      </c>
      <c r="K118" s="117">
        <f t="shared" si="15"/>
        <v>9</v>
      </c>
      <c r="L118" s="117" t="s">
        <v>303</v>
      </c>
      <c r="M118" s="117">
        <f t="shared" si="16"/>
        <v>8</v>
      </c>
      <c r="N118" s="117" t="s">
        <v>303</v>
      </c>
      <c r="O118" s="117">
        <f t="shared" si="17"/>
        <v>8</v>
      </c>
      <c r="P118" s="117" t="s">
        <v>301</v>
      </c>
      <c r="Q118" s="117">
        <f t="shared" si="18"/>
        <v>10</v>
      </c>
      <c r="R118" s="117" t="s">
        <v>303</v>
      </c>
      <c r="S118" s="117">
        <f t="shared" si="19"/>
        <v>8</v>
      </c>
      <c r="T118" s="117" t="s">
        <v>303</v>
      </c>
      <c r="U118" s="117">
        <f t="shared" si="20"/>
        <v>8</v>
      </c>
      <c r="V118" s="117" t="s">
        <v>303</v>
      </c>
      <c r="W118" s="117">
        <f>IF("A1"=V118,10,IF(AND("A2"=V118),9,IF(AND("A3"=V118),8,IF(AND("A4"=V118),7,IF(AND("B1"=V118),6,IF(AND("B2"=V118),5,IF(AND("C1"=V118),4,"")))))))</f>
        <v>8</v>
      </c>
      <c r="X118" s="186" t="s">
        <v>302</v>
      </c>
      <c r="Y118" s="117">
        <f>IF("A1"=X118,10,IF(AND("A2"=X118),9,IF(AND("A3"=X118),8,IF(AND("A4"=X118),7,IF(AND("B1"=X118),6,IF(AND("B2"=X118),5,IF(AND("C1"=X118),4,"")))))))</f>
        <v>9</v>
      </c>
      <c r="Z118" s="277" t="s">
        <v>304</v>
      </c>
      <c r="AA118" s="117">
        <f>IF("A1"=Z118,10,IF(AND("A2"=Z118),9,IF(AND("A3"=Z118),8,IF(AND("A4"=Z118),7,IF(AND("B1"=Z118),6,IF(AND("B2"=Z118),5,IF(AND("C1"=Z118),4,"")))))))</f>
        <v>7</v>
      </c>
      <c r="AB118" s="251">
        <f t="shared" si="24"/>
        <v>8.1666666666666661</v>
      </c>
      <c r="AC118" s="200" t="s">
        <v>807</v>
      </c>
      <c r="AD118" s="200" t="s">
        <v>807</v>
      </c>
      <c r="AE118" s="252"/>
      <c r="AF118" s="240"/>
      <c r="AG118" s="278"/>
      <c r="AJ118" s="745"/>
      <c r="AK118" s="746"/>
      <c r="AL118" s="747"/>
    </row>
    <row r="119" spans="1:38" s="296" customFormat="1" ht="18.75" x14ac:dyDescent="0.3">
      <c r="A119" s="336"/>
      <c r="B119" s="337" t="s">
        <v>885</v>
      </c>
      <c r="C119" s="338"/>
      <c r="D119" s="316"/>
      <c r="E119" s="316"/>
      <c r="F119" s="315"/>
      <c r="G119" s="316"/>
      <c r="H119" s="316"/>
      <c r="I119" s="316"/>
      <c r="J119" s="316"/>
      <c r="K119" s="316"/>
      <c r="L119" s="316"/>
      <c r="M119" s="316"/>
      <c r="N119" s="316"/>
      <c r="O119" s="316"/>
      <c r="P119" s="316"/>
      <c r="Q119" s="316"/>
      <c r="R119" s="316"/>
      <c r="S119" s="316"/>
      <c r="T119" s="316"/>
      <c r="U119" s="316"/>
      <c r="V119" s="316"/>
      <c r="W119" s="316"/>
      <c r="X119" s="339"/>
      <c r="Y119" s="316"/>
      <c r="Z119" s="338"/>
      <c r="AA119" s="316"/>
      <c r="AB119" s="340"/>
      <c r="AC119" s="341"/>
      <c r="AD119" s="518">
        <f>(8*20)/100</f>
        <v>1.6</v>
      </c>
      <c r="AE119" s="341"/>
      <c r="AF119" s="342"/>
      <c r="AG119" s="343"/>
      <c r="AJ119" s="344"/>
      <c r="AK119" s="344"/>
      <c r="AL119" s="344"/>
    </row>
    <row r="120" spans="1:38" s="115" customFormat="1" ht="69.75" customHeight="1" x14ac:dyDescent="0.25">
      <c r="A120" s="279" t="s">
        <v>765</v>
      </c>
      <c r="B120" s="487" t="s">
        <v>868</v>
      </c>
      <c r="C120" s="193" t="s">
        <v>384</v>
      </c>
      <c r="D120" s="117" t="s">
        <v>302</v>
      </c>
      <c r="E120" s="104">
        <f>IF(D120="A1",10,IF(D120="A2",9,IF(D120="A3",8,7)))</f>
        <v>9</v>
      </c>
      <c r="F120" s="117" t="s">
        <v>302</v>
      </c>
      <c r="G120" s="104">
        <f>IF(F120="A1",10,IF(F120="A2",9,IF(F120="A3",8,7)))</f>
        <v>9</v>
      </c>
      <c r="H120" s="117" t="s">
        <v>301</v>
      </c>
      <c r="I120" s="104">
        <f>IF(H120="A1",10,IF(H120="A2",9,IF(H120="A3",8,7)))</f>
        <v>10</v>
      </c>
      <c r="J120" s="117" t="s">
        <v>302</v>
      </c>
      <c r="K120" s="104">
        <f>IF(J120="A1",10,IF(J120="A2",9,IF(J120="A3",8,7)))</f>
        <v>9</v>
      </c>
      <c r="L120" s="117" t="s">
        <v>302</v>
      </c>
      <c r="M120" s="104">
        <f>IF(L120="A1",10,IF(L120="A2",9,IF(L120="A3",8,7)))</f>
        <v>9</v>
      </c>
      <c r="N120" s="117" t="s">
        <v>302</v>
      </c>
      <c r="O120" s="104">
        <f>IF(N120="A1",10,IF(N120="A2",9,IF(N120="A3",8,7)))</f>
        <v>9</v>
      </c>
      <c r="P120" s="117" t="s">
        <v>301</v>
      </c>
      <c r="Q120" s="104">
        <f>IF(P120="A1",10,IF(P120="A2",9,IF(P120="A3",8,7)))</f>
        <v>10</v>
      </c>
      <c r="R120" s="117" t="s">
        <v>302</v>
      </c>
      <c r="S120" s="104">
        <f>IF(R120="A1",10,IF(R120="A2",9,IF(R120="A3",8,7)))</f>
        <v>9</v>
      </c>
      <c r="T120" s="117" t="s">
        <v>301</v>
      </c>
      <c r="U120" s="104">
        <f>IF(T120="A1",10,IF(T120="A2",9,IF(T120="A3",8,7)))</f>
        <v>10</v>
      </c>
      <c r="V120" s="117" t="s">
        <v>301</v>
      </c>
      <c r="W120" s="104">
        <f>IF(V120="A1",10,IF(V120="A2",9,IF(V120="A3",8,7)))</f>
        <v>10</v>
      </c>
      <c r="X120" s="189" t="s">
        <v>302</v>
      </c>
      <c r="Y120" s="104">
        <f>IF(X120="A1",10,IF(X120="A2",9,IF(X120="A3",8,7)))</f>
        <v>9</v>
      </c>
      <c r="Z120" s="104" t="s">
        <v>302</v>
      </c>
      <c r="AA120" s="104">
        <f>IF(Z120="A1",10,IF(Z120="A2",9,IF(Z120="A3",8,7)))</f>
        <v>9</v>
      </c>
      <c r="AB120" s="188">
        <f>ROUND(AVERAGE(E120,G120,I120,K120,M120,O120,Q120,S120,U120,W120,Y120,AA120),1)</f>
        <v>9.3000000000000007</v>
      </c>
      <c r="AC120" s="200" t="s">
        <v>807</v>
      </c>
      <c r="AD120" s="200" t="s">
        <v>807</v>
      </c>
      <c r="AE120" s="190"/>
      <c r="AF120" s="280"/>
    </row>
    <row r="121" spans="1:38" s="192" customFormat="1" ht="112.5" customHeight="1" x14ac:dyDescent="0.25">
      <c r="A121" s="279" t="s">
        <v>766</v>
      </c>
      <c r="B121" s="487" t="s">
        <v>869</v>
      </c>
      <c r="C121" s="193" t="s">
        <v>571</v>
      </c>
      <c r="D121" s="117" t="s">
        <v>303</v>
      </c>
      <c r="E121" s="104">
        <f t="shared" ref="E121:G127" si="25">IF(D121="A1",10,IF(D121="A2",9,IF(D121="A3",8,7)))</f>
        <v>8</v>
      </c>
      <c r="F121" s="117" t="s">
        <v>256</v>
      </c>
      <c r="G121" s="104">
        <f t="shared" si="25"/>
        <v>7</v>
      </c>
      <c r="H121" s="117" t="s">
        <v>302</v>
      </c>
      <c r="I121" s="104">
        <f t="shared" ref="I121:I127" si="26">IF(H121="A1",10,IF(H121="A2",9,IF(H121="A3",8,7)))</f>
        <v>9</v>
      </c>
      <c r="J121" s="117" t="s">
        <v>302</v>
      </c>
      <c r="K121" s="104">
        <f t="shared" ref="K121:M127" si="27">IF(J121="A1",10,IF(J121="A2",9,IF(J121="A3",8,7)))</f>
        <v>9</v>
      </c>
      <c r="L121" s="117" t="s">
        <v>303</v>
      </c>
      <c r="M121" s="104">
        <f t="shared" si="27"/>
        <v>8</v>
      </c>
      <c r="N121" s="117" t="s">
        <v>302</v>
      </c>
      <c r="O121" s="104">
        <f t="shared" ref="O121:O127" si="28">IF(N121="A1",10,IF(N121="A2",9,IF(N121="A3",8,7)))</f>
        <v>9</v>
      </c>
      <c r="P121" s="189" t="s">
        <v>302</v>
      </c>
      <c r="Q121" s="104">
        <f t="shared" ref="Q121:Q127" si="29">IF(P121="A1",10,IF(P121="A2",9,IF(P121="A3",8,7)))</f>
        <v>9</v>
      </c>
      <c r="R121" s="117" t="s">
        <v>302</v>
      </c>
      <c r="S121" s="104">
        <f t="shared" ref="S121:S127" si="30">IF(R121="A1",10,IF(R121="A2",9,IF(R121="A3",8,7)))</f>
        <v>9</v>
      </c>
      <c r="T121" s="117" t="s">
        <v>302</v>
      </c>
      <c r="U121" s="104">
        <f t="shared" ref="U121:U127" si="31">IF(T121="A1",10,IF(T121="A2",9,IF(T121="A3",8,7)))</f>
        <v>9</v>
      </c>
      <c r="V121" s="189" t="s">
        <v>302</v>
      </c>
      <c r="W121" s="104">
        <f t="shared" ref="W121:W127" si="32">IF(V121="A1",10,IF(V121="A2",9,IF(V121="A3",8,7)))</f>
        <v>9</v>
      </c>
      <c r="X121" s="189" t="s">
        <v>301</v>
      </c>
      <c r="Y121" s="104">
        <f t="shared" ref="Y121:Y127" si="33">IF(X121="A1",10,IF(X121="A2",9,IF(X121="A3",8,7)))</f>
        <v>10</v>
      </c>
      <c r="Z121" s="104" t="s">
        <v>303</v>
      </c>
      <c r="AA121" s="104">
        <f t="shared" ref="AA121:AA127" si="34">IF(Z121="A1",10,IF(Z121="A2",9,IF(Z121="A3",8,7)))</f>
        <v>8</v>
      </c>
      <c r="AB121" s="188">
        <f t="shared" ref="AB121:AB128" si="35">ROUND(AVERAGE(E121,G121,I121,K121,M121,O121,Q121,S121,U121,W121,Y121,AA121),1)</f>
        <v>8.6999999999999993</v>
      </c>
      <c r="AC121" s="200" t="s">
        <v>807</v>
      </c>
      <c r="AD121" s="200" t="s">
        <v>833</v>
      </c>
      <c r="AE121" s="190"/>
      <c r="AF121" s="191"/>
    </row>
    <row r="122" spans="1:38" s="192" customFormat="1" ht="69.75" customHeight="1" x14ac:dyDescent="0.25">
      <c r="A122" s="279" t="s">
        <v>771</v>
      </c>
      <c r="B122" s="487" t="s">
        <v>870</v>
      </c>
      <c r="C122" s="193" t="s">
        <v>573</v>
      </c>
      <c r="D122" s="117" t="s">
        <v>303</v>
      </c>
      <c r="E122" s="104">
        <f t="shared" si="25"/>
        <v>8</v>
      </c>
      <c r="F122" s="117" t="s">
        <v>256</v>
      </c>
      <c r="G122" s="104">
        <f t="shared" si="25"/>
        <v>7</v>
      </c>
      <c r="H122" s="117" t="s">
        <v>301</v>
      </c>
      <c r="I122" s="104">
        <f t="shared" si="26"/>
        <v>10</v>
      </c>
      <c r="J122" s="117" t="s">
        <v>303</v>
      </c>
      <c r="K122" s="104">
        <f t="shared" si="27"/>
        <v>8</v>
      </c>
      <c r="L122" s="117" t="s">
        <v>303</v>
      </c>
      <c r="M122" s="104">
        <f t="shared" si="27"/>
        <v>8</v>
      </c>
      <c r="N122" s="117" t="s">
        <v>303</v>
      </c>
      <c r="O122" s="104">
        <f t="shared" si="28"/>
        <v>8</v>
      </c>
      <c r="P122" s="117" t="s">
        <v>303</v>
      </c>
      <c r="Q122" s="104">
        <f t="shared" si="29"/>
        <v>8</v>
      </c>
      <c r="R122" s="117" t="s">
        <v>303</v>
      </c>
      <c r="S122" s="104">
        <f t="shared" si="30"/>
        <v>8</v>
      </c>
      <c r="T122" s="117" t="s">
        <v>303</v>
      </c>
      <c r="U122" s="104">
        <f t="shared" si="31"/>
        <v>8</v>
      </c>
      <c r="V122" s="117" t="s">
        <v>302</v>
      </c>
      <c r="W122" s="104">
        <f t="shared" si="32"/>
        <v>9</v>
      </c>
      <c r="X122" s="117" t="s">
        <v>303</v>
      </c>
      <c r="Y122" s="104">
        <f t="shared" si="33"/>
        <v>8</v>
      </c>
      <c r="Z122" s="104" t="s">
        <v>303</v>
      </c>
      <c r="AA122" s="104">
        <f t="shared" si="34"/>
        <v>8</v>
      </c>
      <c r="AB122" s="188">
        <f t="shared" si="35"/>
        <v>8.1999999999999993</v>
      </c>
      <c r="AC122" s="200" t="s">
        <v>807</v>
      </c>
      <c r="AD122" s="200" t="s">
        <v>807</v>
      </c>
      <c r="AE122" s="190"/>
      <c r="AF122" s="191"/>
    </row>
    <row r="123" spans="1:38" s="192" customFormat="1" ht="69.75" customHeight="1" x14ac:dyDescent="0.25">
      <c r="A123" s="279" t="s">
        <v>773</v>
      </c>
      <c r="B123" s="487" t="s">
        <v>871</v>
      </c>
      <c r="C123" s="41" t="s">
        <v>575</v>
      </c>
      <c r="D123" s="117" t="s">
        <v>303</v>
      </c>
      <c r="E123" s="104">
        <f t="shared" si="25"/>
        <v>8</v>
      </c>
      <c r="F123" s="117" t="s">
        <v>256</v>
      </c>
      <c r="G123" s="104">
        <f t="shared" si="25"/>
        <v>7</v>
      </c>
      <c r="H123" s="117" t="s">
        <v>303</v>
      </c>
      <c r="I123" s="104">
        <f t="shared" si="26"/>
        <v>8</v>
      </c>
      <c r="J123" s="117" t="s">
        <v>304</v>
      </c>
      <c r="K123" s="104">
        <f t="shared" si="27"/>
        <v>7</v>
      </c>
      <c r="L123" s="117" t="s">
        <v>303</v>
      </c>
      <c r="M123" s="104">
        <f t="shared" si="27"/>
        <v>8</v>
      </c>
      <c r="N123" s="117" t="s">
        <v>303</v>
      </c>
      <c r="O123" s="104">
        <f t="shared" si="28"/>
        <v>8</v>
      </c>
      <c r="P123" s="117" t="s">
        <v>303</v>
      </c>
      <c r="Q123" s="104">
        <f t="shared" si="29"/>
        <v>8</v>
      </c>
      <c r="R123" s="117" t="s">
        <v>303</v>
      </c>
      <c r="S123" s="104">
        <f t="shared" si="30"/>
        <v>8</v>
      </c>
      <c r="T123" s="117" t="s">
        <v>303</v>
      </c>
      <c r="U123" s="104">
        <f t="shared" si="31"/>
        <v>8</v>
      </c>
      <c r="V123" s="117" t="s">
        <v>303</v>
      </c>
      <c r="W123" s="104">
        <f t="shared" si="32"/>
        <v>8</v>
      </c>
      <c r="X123" s="117" t="s">
        <v>303</v>
      </c>
      <c r="Y123" s="104">
        <f t="shared" si="33"/>
        <v>8</v>
      </c>
      <c r="Z123" s="104" t="s">
        <v>303</v>
      </c>
      <c r="AA123" s="104">
        <f t="shared" si="34"/>
        <v>8</v>
      </c>
      <c r="AB123" s="188">
        <f t="shared" si="35"/>
        <v>7.8</v>
      </c>
      <c r="AC123" s="200" t="s">
        <v>807</v>
      </c>
      <c r="AD123" s="200" t="s">
        <v>807</v>
      </c>
      <c r="AE123" s="190"/>
      <c r="AF123" s="191"/>
    </row>
    <row r="124" spans="1:38" s="192" customFormat="1" ht="79.5" customHeight="1" x14ac:dyDescent="0.25">
      <c r="A124" s="279" t="s">
        <v>775</v>
      </c>
      <c r="B124" s="487" t="s">
        <v>872</v>
      </c>
      <c r="C124" s="34" t="s">
        <v>596</v>
      </c>
      <c r="D124" s="117" t="s">
        <v>303</v>
      </c>
      <c r="E124" s="104">
        <f t="shared" si="25"/>
        <v>8</v>
      </c>
      <c r="F124" s="117" t="s">
        <v>256</v>
      </c>
      <c r="G124" s="104">
        <f t="shared" si="25"/>
        <v>7</v>
      </c>
      <c r="H124" s="117" t="s">
        <v>302</v>
      </c>
      <c r="I124" s="104">
        <f t="shared" si="26"/>
        <v>9</v>
      </c>
      <c r="J124" s="117" t="s">
        <v>303</v>
      </c>
      <c r="K124" s="104">
        <f t="shared" si="27"/>
        <v>8</v>
      </c>
      <c r="L124" s="117" t="s">
        <v>302</v>
      </c>
      <c r="M124" s="104">
        <f t="shared" si="27"/>
        <v>9</v>
      </c>
      <c r="N124" s="117" t="s">
        <v>302</v>
      </c>
      <c r="O124" s="104">
        <f t="shared" si="28"/>
        <v>9</v>
      </c>
      <c r="P124" s="189" t="s">
        <v>302</v>
      </c>
      <c r="Q124" s="104">
        <f t="shared" si="29"/>
        <v>9</v>
      </c>
      <c r="R124" s="189" t="s">
        <v>302</v>
      </c>
      <c r="S124" s="104">
        <f t="shared" si="30"/>
        <v>9</v>
      </c>
      <c r="T124" s="189" t="s">
        <v>302</v>
      </c>
      <c r="U124" s="104">
        <f t="shared" si="31"/>
        <v>9</v>
      </c>
      <c r="V124" s="189" t="s">
        <v>301</v>
      </c>
      <c r="W124" s="104">
        <f t="shared" si="32"/>
        <v>10</v>
      </c>
      <c r="X124" s="117" t="s">
        <v>303</v>
      </c>
      <c r="Y124" s="104">
        <f t="shared" si="33"/>
        <v>8</v>
      </c>
      <c r="Z124" s="104" t="s">
        <v>303</v>
      </c>
      <c r="AA124" s="104">
        <f t="shared" si="34"/>
        <v>8</v>
      </c>
      <c r="AB124" s="188">
        <f t="shared" si="35"/>
        <v>8.6</v>
      </c>
      <c r="AC124" s="200" t="s">
        <v>833</v>
      </c>
      <c r="AD124" s="200" t="s">
        <v>833</v>
      </c>
      <c r="AE124" s="190"/>
      <c r="AF124" s="191"/>
    </row>
    <row r="125" spans="1:38" s="192" customFormat="1" ht="69.75" customHeight="1" x14ac:dyDescent="0.25">
      <c r="A125" s="279" t="s">
        <v>777</v>
      </c>
      <c r="B125" s="487" t="s">
        <v>873</v>
      </c>
      <c r="C125" s="96" t="s">
        <v>667</v>
      </c>
      <c r="D125" s="117" t="s">
        <v>303</v>
      </c>
      <c r="E125" s="104">
        <f t="shared" si="25"/>
        <v>8</v>
      </c>
      <c r="F125" s="117" t="s">
        <v>256</v>
      </c>
      <c r="G125" s="104">
        <f t="shared" si="25"/>
        <v>7</v>
      </c>
      <c r="H125" s="117" t="s">
        <v>302</v>
      </c>
      <c r="I125" s="104">
        <f t="shared" si="26"/>
        <v>9</v>
      </c>
      <c r="J125" s="117" t="s">
        <v>303</v>
      </c>
      <c r="K125" s="104">
        <f t="shared" si="27"/>
        <v>8</v>
      </c>
      <c r="L125" s="117" t="s">
        <v>303</v>
      </c>
      <c r="M125" s="104">
        <f t="shared" si="27"/>
        <v>8</v>
      </c>
      <c r="N125" s="117" t="s">
        <v>303</v>
      </c>
      <c r="O125" s="104">
        <f t="shared" si="28"/>
        <v>8</v>
      </c>
      <c r="P125" s="189" t="s">
        <v>303</v>
      </c>
      <c r="Q125" s="104">
        <f t="shared" si="29"/>
        <v>8</v>
      </c>
      <c r="R125" s="189" t="s">
        <v>303</v>
      </c>
      <c r="S125" s="104">
        <f t="shared" si="30"/>
        <v>8</v>
      </c>
      <c r="T125" s="189" t="s">
        <v>302</v>
      </c>
      <c r="U125" s="104">
        <f t="shared" si="31"/>
        <v>9</v>
      </c>
      <c r="V125" s="189" t="s">
        <v>303</v>
      </c>
      <c r="W125" s="104">
        <f t="shared" si="32"/>
        <v>8</v>
      </c>
      <c r="X125" s="117" t="s">
        <v>303</v>
      </c>
      <c r="Y125" s="104">
        <f t="shared" si="33"/>
        <v>8</v>
      </c>
      <c r="Z125" s="104" t="s">
        <v>303</v>
      </c>
      <c r="AA125" s="104">
        <f t="shared" si="34"/>
        <v>8</v>
      </c>
      <c r="AB125" s="188">
        <f t="shared" si="35"/>
        <v>8.1</v>
      </c>
      <c r="AC125" s="200" t="s">
        <v>833</v>
      </c>
      <c r="AD125" s="200" t="s">
        <v>807</v>
      </c>
      <c r="AE125" s="190"/>
      <c r="AF125" s="191"/>
      <c r="AI125" s="194"/>
      <c r="AJ125" s="194"/>
    </row>
    <row r="126" spans="1:38" s="192" customFormat="1" ht="69.75" customHeight="1" x14ac:dyDescent="0.25">
      <c r="A126" s="279" t="s">
        <v>779</v>
      </c>
      <c r="B126" s="487" t="s">
        <v>874</v>
      </c>
      <c r="C126" s="193" t="s">
        <v>570</v>
      </c>
      <c r="D126" s="117" t="s">
        <v>303</v>
      </c>
      <c r="E126" s="104">
        <f t="shared" si="25"/>
        <v>8</v>
      </c>
      <c r="F126" s="117" t="s">
        <v>256</v>
      </c>
      <c r="G126" s="104">
        <f t="shared" si="25"/>
        <v>7</v>
      </c>
      <c r="H126" s="117" t="s">
        <v>303</v>
      </c>
      <c r="I126" s="104">
        <f t="shared" si="26"/>
        <v>8</v>
      </c>
      <c r="J126" s="117" t="s">
        <v>303</v>
      </c>
      <c r="K126" s="104">
        <f t="shared" si="27"/>
        <v>8</v>
      </c>
      <c r="L126" s="117" t="s">
        <v>303</v>
      </c>
      <c r="M126" s="104">
        <f t="shared" si="27"/>
        <v>8</v>
      </c>
      <c r="N126" s="117" t="s">
        <v>303</v>
      </c>
      <c r="O126" s="104">
        <f t="shared" si="28"/>
        <v>8</v>
      </c>
      <c r="P126" s="189" t="s">
        <v>302</v>
      </c>
      <c r="Q126" s="104">
        <f t="shared" si="29"/>
        <v>9</v>
      </c>
      <c r="R126" s="189" t="s">
        <v>303</v>
      </c>
      <c r="S126" s="104">
        <f t="shared" si="30"/>
        <v>8</v>
      </c>
      <c r="T126" s="117" t="s">
        <v>303</v>
      </c>
      <c r="U126" s="104">
        <f t="shared" si="31"/>
        <v>8</v>
      </c>
      <c r="V126" s="117" t="s">
        <v>302</v>
      </c>
      <c r="W126" s="104">
        <f t="shared" si="32"/>
        <v>9</v>
      </c>
      <c r="X126" s="117" t="s">
        <v>301</v>
      </c>
      <c r="Y126" s="104">
        <f t="shared" si="33"/>
        <v>10</v>
      </c>
      <c r="Z126" s="104" t="s">
        <v>303</v>
      </c>
      <c r="AA126" s="104">
        <f t="shared" si="34"/>
        <v>8</v>
      </c>
      <c r="AB126" s="188">
        <f t="shared" si="35"/>
        <v>8.3000000000000007</v>
      </c>
      <c r="AC126" s="200" t="s">
        <v>807</v>
      </c>
      <c r="AD126" s="200" t="s">
        <v>807</v>
      </c>
      <c r="AE126" s="190"/>
      <c r="AF126" s="191"/>
    </row>
    <row r="127" spans="1:38" s="192" customFormat="1" ht="69.75" customHeight="1" x14ac:dyDescent="0.25">
      <c r="A127" s="279" t="s">
        <v>781</v>
      </c>
      <c r="B127" s="487" t="s">
        <v>875</v>
      </c>
      <c r="C127" s="193" t="s">
        <v>574</v>
      </c>
      <c r="D127" s="117" t="s">
        <v>303</v>
      </c>
      <c r="E127" s="104">
        <f t="shared" si="25"/>
        <v>8</v>
      </c>
      <c r="F127" s="117" t="s">
        <v>256</v>
      </c>
      <c r="G127" s="104">
        <f t="shared" si="25"/>
        <v>7</v>
      </c>
      <c r="H127" s="117" t="s">
        <v>303</v>
      </c>
      <c r="I127" s="104">
        <f t="shared" si="26"/>
        <v>8</v>
      </c>
      <c r="J127" s="117" t="s">
        <v>304</v>
      </c>
      <c r="K127" s="104">
        <f t="shared" si="27"/>
        <v>7</v>
      </c>
      <c r="L127" s="117" t="s">
        <v>303</v>
      </c>
      <c r="M127" s="104">
        <f t="shared" si="27"/>
        <v>8</v>
      </c>
      <c r="N127" s="117" t="s">
        <v>303</v>
      </c>
      <c r="O127" s="104">
        <f t="shared" si="28"/>
        <v>8</v>
      </c>
      <c r="P127" s="117" t="s">
        <v>303</v>
      </c>
      <c r="Q127" s="104">
        <f t="shared" si="29"/>
        <v>8</v>
      </c>
      <c r="R127" s="189" t="s">
        <v>303</v>
      </c>
      <c r="S127" s="104">
        <f t="shared" si="30"/>
        <v>8</v>
      </c>
      <c r="T127" s="117" t="s">
        <v>303</v>
      </c>
      <c r="U127" s="104">
        <f t="shared" si="31"/>
        <v>8</v>
      </c>
      <c r="V127" s="117" t="s">
        <v>303</v>
      </c>
      <c r="W127" s="104">
        <f t="shared" si="32"/>
        <v>8</v>
      </c>
      <c r="X127" s="117" t="s">
        <v>303</v>
      </c>
      <c r="Y127" s="104">
        <f t="shared" si="33"/>
        <v>8</v>
      </c>
      <c r="Z127" s="104" t="s">
        <v>303</v>
      </c>
      <c r="AA127" s="104">
        <f t="shared" si="34"/>
        <v>8</v>
      </c>
      <c r="AB127" s="188">
        <f t="shared" si="35"/>
        <v>7.8</v>
      </c>
      <c r="AC127" s="200" t="s">
        <v>807</v>
      </c>
      <c r="AD127" s="200" t="s">
        <v>807</v>
      </c>
      <c r="AE127" s="190"/>
      <c r="AF127" s="191"/>
    </row>
    <row r="128" spans="1:38" s="192" customFormat="1" ht="69.75" customHeight="1" x14ac:dyDescent="0.25">
      <c r="A128" s="279" t="s">
        <v>804</v>
      </c>
      <c r="B128" s="487" t="s">
        <v>876</v>
      </c>
      <c r="C128" s="193" t="s">
        <v>347</v>
      </c>
      <c r="D128" s="117" t="s">
        <v>877</v>
      </c>
      <c r="E128" s="117" t="s">
        <v>877</v>
      </c>
      <c r="F128" s="117" t="s">
        <v>877</v>
      </c>
      <c r="G128" s="117" t="s">
        <v>877</v>
      </c>
      <c r="H128" s="117" t="s">
        <v>303</v>
      </c>
      <c r="I128" s="117" t="s">
        <v>877</v>
      </c>
      <c r="J128" s="117" t="s">
        <v>302</v>
      </c>
      <c r="K128" s="104">
        <f>IF(J128="A1",10,IF(J128="A2",9,IF(J128="A3",8,7)))</f>
        <v>9</v>
      </c>
      <c r="L128" s="117" t="s">
        <v>304</v>
      </c>
      <c r="M128" s="104">
        <f>IF(L128="A1",10,IF(L128="A2",9,IF(L128="A3",8,7)))</f>
        <v>7</v>
      </c>
      <c r="N128" s="117" t="s">
        <v>302</v>
      </c>
      <c r="O128" s="104">
        <f>IF(N128="A1",10,IF(N128="A2",9,IF(N128="A3",8,7)))</f>
        <v>9</v>
      </c>
      <c r="P128" s="117" t="s">
        <v>302</v>
      </c>
      <c r="Q128" s="104">
        <f>IF(P128="A1",10,IF(P128="A2",9,IF(P128="A3",8,7)))</f>
        <v>9</v>
      </c>
      <c r="R128" s="189" t="s">
        <v>302</v>
      </c>
      <c r="S128" s="104">
        <f>IF(R128="A1",10,IF(R128="A2",9,IF(R128="A3",8,7)))</f>
        <v>9</v>
      </c>
      <c r="T128" s="189" t="s">
        <v>302</v>
      </c>
      <c r="U128" s="104">
        <f>IF(T128="A1",10,IF(T128="A2",9,IF(T128="A3",8,7)))</f>
        <v>9</v>
      </c>
      <c r="V128" s="117" t="s">
        <v>301</v>
      </c>
      <c r="W128" s="104">
        <f>IF(V128="A1",10,IF(V128="A2",9,IF(V128="A3",8,7)))</f>
        <v>10</v>
      </c>
      <c r="X128" s="117" t="s">
        <v>301</v>
      </c>
      <c r="Y128" s="104">
        <f>IF(X128="A1",10,IF(X128="A2",9,IF(X128="A3",8,7)))</f>
        <v>10</v>
      </c>
      <c r="Z128" s="104" t="s">
        <v>301</v>
      </c>
      <c r="AA128" s="104">
        <f>IF(Z128="A1",10,IF(Z128="A2",9,IF(Z128="A3",8,7)))</f>
        <v>10</v>
      </c>
      <c r="AB128" s="188">
        <f t="shared" si="35"/>
        <v>9.1</v>
      </c>
      <c r="AC128" s="200" t="s">
        <v>807</v>
      </c>
      <c r="AD128" s="200" t="s">
        <v>807</v>
      </c>
      <c r="AE128" s="190"/>
      <c r="AF128" s="191"/>
    </row>
    <row r="129" spans="1:32" s="351" customFormat="1" ht="69.75" customHeight="1" x14ac:dyDescent="0.25">
      <c r="A129" s="346"/>
      <c r="B129" s="488" t="s">
        <v>886</v>
      </c>
      <c r="C129" s="289"/>
      <c r="D129" s="316"/>
      <c r="E129" s="316"/>
      <c r="F129" s="316"/>
      <c r="G129" s="316"/>
      <c r="H129" s="316"/>
      <c r="I129" s="316"/>
      <c r="J129" s="316"/>
      <c r="K129" s="347"/>
      <c r="L129" s="316"/>
      <c r="M129" s="347"/>
      <c r="N129" s="316"/>
      <c r="O129" s="347"/>
      <c r="P129" s="316"/>
      <c r="Q129" s="347"/>
      <c r="R129" s="292"/>
      <c r="S129" s="347"/>
      <c r="T129" s="292"/>
      <c r="U129" s="347"/>
      <c r="V129" s="316"/>
      <c r="W129" s="347"/>
      <c r="X129" s="316"/>
      <c r="Y129" s="347"/>
      <c r="Z129" s="347"/>
      <c r="AA129" s="347"/>
      <c r="AB129" s="348"/>
      <c r="AC129" s="292"/>
      <c r="AD129" s="347"/>
      <c r="AE129" s="349"/>
      <c r="AF129" s="350"/>
    </row>
    <row r="130" spans="1:32" s="2" customFormat="1" ht="50.1" customHeight="1" x14ac:dyDescent="0.25">
      <c r="A130" s="41" t="s">
        <v>765</v>
      </c>
      <c r="B130" s="29" t="s">
        <v>213</v>
      </c>
      <c r="C130" s="41" t="s">
        <v>588</v>
      </c>
      <c r="D130" s="9" t="s">
        <v>302</v>
      </c>
      <c r="E130" s="9">
        <v>9</v>
      </c>
      <c r="F130" s="9" t="s">
        <v>302</v>
      </c>
      <c r="G130" s="9">
        <v>9</v>
      </c>
      <c r="H130" s="9" t="s">
        <v>302</v>
      </c>
      <c r="I130" s="9">
        <v>9</v>
      </c>
      <c r="J130" s="9" t="s">
        <v>301</v>
      </c>
      <c r="K130" s="9">
        <v>10</v>
      </c>
      <c r="L130" s="9" t="s">
        <v>301</v>
      </c>
      <c r="M130" s="9">
        <v>10</v>
      </c>
      <c r="N130" s="9" t="s">
        <v>301</v>
      </c>
      <c r="O130" s="9">
        <v>10</v>
      </c>
      <c r="P130" s="9" t="s">
        <v>301</v>
      </c>
      <c r="Q130" s="9">
        <v>10</v>
      </c>
      <c r="R130" s="9" t="s">
        <v>301</v>
      </c>
      <c r="S130" s="9">
        <v>10</v>
      </c>
      <c r="T130" s="9" t="s">
        <v>301</v>
      </c>
      <c r="U130" s="9">
        <v>10</v>
      </c>
      <c r="V130" s="9" t="s">
        <v>301</v>
      </c>
      <c r="W130" s="9">
        <v>10</v>
      </c>
      <c r="X130" s="9" t="s">
        <v>301</v>
      </c>
      <c r="Y130" s="9">
        <v>10</v>
      </c>
      <c r="Z130" s="9" t="s">
        <v>301</v>
      </c>
      <c r="AA130" s="9">
        <v>10</v>
      </c>
      <c r="AB130" s="345">
        <f>SUM(D130:AA130)/12</f>
        <v>9.75</v>
      </c>
      <c r="AC130" s="200" t="s">
        <v>833</v>
      </c>
      <c r="AD130" s="200" t="s">
        <v>833</v>
      </c>
      <c r="AE130" s="150"/>
      <c r="AF130" s="150"/>
    </row>
    <row r="131" spans="1:32" s="2" customFormat="1" ht="50.1" customHeight="1" x14ac:dyDescent="0.25">
      <c r="A131" s="41" t="s">
        <v>766</v>
      </c>
      <c r="B131" s="29" t="s">
        <v>214</v>
      </c>
      <c r="C131" s="41" t="s">
        <v>589</v>
      </c>
      <c r="D131" s="9" t="s">
        <v>303</v>
      </c>
      <c r="E131" s="9">
        <v>8</v>
      </c>
      <c r="F131" s="9" t="s">
        <v>302</v>
      </c>
      <c r="G131" s="9">
        <v>9</v>
      </c>
      <c r="H131" s="9" t="s">
        <v>303</v>
      </c>
      <c r="I131" s="9">
        <v>8</v>
      </c>
      <c r="J131" s="9" t="s">
        <v>302</v>
      </c>
      <c r="K131" s="9">
        <v>9</v>
      </c>
      <c r="L131" s="9" t="s">
        <v>302</v>
      </c>
      <c r="M131" s="9">
        <v>9</v>
      </c>
      <c r="N131" s="9" t="s">
        <v>302</v>
      </c>
      <c r="O131" s="9">
        <v>9</v>
      </c>
      <c r="P131" s="9" t="s">
        <v>303</v>
      </c>
      <c r="Q131" s="9">
        <v>8</v>
      </c>
      <c r="R131" s="9" t="s">
        <v>303</v>
      </c>
      <c r="S131" s="9">
        <v>8</v>
      </c>
      <c r="T131" s="9" t="s">
        <v>302</v>
      </c>
      <c r="U131" s="9">
        <v>9</v>
      </c>
      <c r="V131" s="9" t="s">
        <v>302</v>
      </c>
      <c r="W131" s="9">
        <v>9</v>
      </c>
      <c r="X131" s="9" t="s">
        <v>302</v>
      </c>
      <c r="Y131" s="9">
        <v>9</v>
      </c>
      <c r="Z131" s="9" t="s">
        <v>302</v>
      </c>
      <c r="AA131" s="9">
        <v>9</v>
      </c>
      <c r="AB131" s="345">
        <f>SUM(D131:AA131)/12</f>
        <v>8.6666666666666661</v>
      </c>
      <c r="AC131" s="200" t="s">
        <v>807</v>
      </c>
      <c r="AD131" s="200" t="s">
        <v>807</v>
      </c>
      <c r="AE131" s="150"/>
      <c r="AF131" s="150"/>
    </row>
    <row r="132" spans="1:32" s="2" customFormat="1" ht="50.1" customHeight="1" x14ac:dyDescent="0.25">
      <c r="A132" s="41" t="s">
        <v>771</v>
      </c>
      <c r="B132" s="29" t="s">
        <v>215</v>
      </c>
      <c r="C132" s="41" t="s">
        <v>590</v>
      </c>
      <c r="D132" s="9" t="s">
        <v>302</v>
      </c>
      <c r="E132" s="9">
        <v>9</v>
      </c>
      <c r="F132" s="9" t="s">
        <v>303</v>
      </c>
      <c r="G132" s="9">
        <v>8</v>
      </c>
      <c r="H132" s="9" t="s">
        <v>303</v>
      </c>
      <c r="I132" s="9">
        <v>8</v>
      </c>
      <c r="J132" s="9" t="s">
        <v>302</v>
      </c>
      <c r="K132" s="9">
        <v>9</v>
      </c>
      <c r="L132" s="9" t="s">
        <v>303</v>
      </c>
      <c r="M132" s="9">
        <v>8</v>
      </c>
      <c r="N132" s="9" t="s">
        <v>301</v>
      </c>
      <c r="O132" s="9">
        <v>10</v>
      </c>
      <c r="P132" s="9" t="s">
        <v>302</v>
      </c>
      <c r="Q132" s="9">
        <v>9</v>
      </c>
      <c r="R132" s="9" t="s">
        <v>303</v>
      </c>
      <c r="S132" s="9">
        <v>8</v>
      </c>
      <c r="T132" s="9" t="s">
        <v>302</v>
      </c>
      <c r="U132" s="9">
        <v>9</v>
      </c>
      <c r="V132" s="9" t="s">
        <v>302</v>
      </c>
      <c r="W132" s="9">
        <v>9</v>
      </c>
      <c r="X132" s="9" t="s">
        <v>302</v>
      </c>
      <c r="Y132" s="9">
        <v>9</v>
      </c>
      <c r="Z132" s="9" t="s">
        <v>302</v>
      </c>
      <c r="AA132" s="9">
        <v>9</v>
      </c>
      <c r="AB132" s="345">
        <f>SUM(D132:AA132)/12</f>
        <v>8.75</v>
      </c>
      <c r="AC132" s="200" t="s">
        <v>807</v>
      </c>
      <c r="AD132" s="200" t="s">
        <v>807</v>
      </c>
      <c r="AE132" s="150"/>
      <c r="AF132" s="150"/>
    </row>
    <row r="133" spans="1:32" s="319" customFormat="1" ht="50.1" customHeight="1" x14ac:dyDescent="0.25">
      <c r="A133" s="289"/>
      <c r="B133" s="489" t="s">
        <v>887</v>
      </c>
      <c r="C133" s="289"/>
      <c r="D133" s="316"/>
      <c r="E133" s="316"/>
      <c r="F133" s="316"/>
      <c r="G133" s="316"/>
      <c r="H133" s="316"/>
      <c r="I133" s="316"/>
      <c r="J133" s="316"/>
      <c r="K133" s="316"/>
      <c r="L133" s="316"/>
      <c r="M133" s="316"/>
      <c r="N133" s="316"/>
      <c r="O133" s="316"/>
      <c r="P133" s="316"/>
      <c r="Q133" s="316"/>
      <c r="R133" s="316"/>
      <c r="S133" s="316"/>
      <c r="T133" s="316"/>
      <c r="U133" s="316"/>
      <c r="V133" s="316"/>
      <c r="W133" s="316"/>
      <c r="X133" s="316"/>
      <c r="Y133" s="316"/>
      <c r="Z133" s="316"/>
      <c r="AA133" s="316"/>
      <c r="AB133" s="353"/>
      <c r="AC133" s="318"/>
      <c r="AD133" s="318"/>
      <c r="AE133" s="318"/>
      <c r="AF133" s="318"/>
    </row>
    <row r="134" spans="1:32" s="2" customFormat="1" ht="47.85" customHeight="1" x14ac:dyDescent="0.25">
      <c r="A134" s="41" t="s">
        <v>765</v>
      </c>
      <c r="B134" s="29" t="s">
        <v>59</v>
      </c>
      <c r="C134" s="41" t="s">
        <v>374</v>
      </c>
      <c r="D134" s="9" t="s">
        <v>302</v>
      </c>
      <c r="E134" s="9">
        <f>VLOOKUP(D134,[12]Sheet1!$B$2:$C$12,2,0)</f>
        <v>9</v>
      </c>
      <c r="F134" s="9" t="s">
        <v>304</v>
      </c>
      <c r="G134" s="9">
        <f>VLOOKUP(F134,[12]Sheet1!$B$2:$C$12,2,0)</f>
        <v>7</v>
      </c>
      <c r="H134" s="9" t="s">
        <v>302</v>
      </c>
      <c r="I134" s="9">
        <f>VLOOKUP(H134,[12]Sheet1!$B$2:$C$12,2,0)</f>
        <v>9</v>
      </c>
      <c r="J134" s="9" t="s">
        <v>302</v>
      </c>
      <c r="K134" s="9">
        <f>VLOOKUP(J134,[12]Sheet1!$B$2:$C$12,2,0)</f>
        <v>9</v>
      </c>
      <c r="L134" s="9" t="s">
        <v>302</v>
      </c>
      <c r="M134" s="9">
        <f>VLOOKUP(L134,[12]Sheet1!$B$2:$C$12,2,0)</f>
        <v>9</v>
      </c>
      <c r="N134" s="9" t="s">
        <v>302</v>
      </c>
      <c r="O134" s="9">
        <f>VLOOKUP(N134,[12]Sheet1!$B$2:$C$12,2,0)</f>
        <v>9</v>
      </c>
      <c r="P134" s="9" t="s">
        <v>302</v>
      </c>
      <c r="Q134" s="9">
        <f>VLOOKUP(P134,[12]Sheet1!$B$2:$C$12,2,0)</f>
        <v>9</v>
      </c>
      <c r="R134" s="9" t="s">
        <v>302</v>
      </c>
      <c r="S134" s="9">
        <f>VLOOKUP(R134,[12]Sheet1!$B$2:$C$12,2,0)</f>
        <v>9</v>
      </c>
      <c r="T134" s="9" t="s">
        <v>302</v>
      </c>
      <c r="U134" s="9">
        <f>VLOOKUP(T134,[12]Sheet1!$B$2:$C$12,2,0)</f>
        <v>9</v>
      </c>
      <c r="V134" s="9" t="s">
        <v>301</v>
      </c>
      <c r="W134" s="9">
        <f>VLOOKUP(V134,[12]Sheet1!$B$2:$C$12,2,0)</f>
        <v>10</v>
      </c>
      <c r="X134" s="9" t="s">
        <v>302</v>
      </c>
      <c r="Y134" s="9">
        <f>VLOOKUP(X134,[12]Sheet1!$B$2:$C$12,2,0)</f>
        <v>9</v>
      </c>
      <c r="Z134" s="9" t="s">
        <v>303</v>
      </c>
      <c r="AA134" s="9">
        <f>VLOOKUP(Z134,[12]Sheet1!$B$2:$C$12,2,0)</f>
        <v>8</v>
      </c>
      <c r="AB134" s="352">
        <f>(Y134+W134+U134+S134+Q134+O134+M134+K134+I134+G134+E134+AA134)/12</f>
        <v>8.8333333333333339</v>
      </c>
      <c r="AC134" s="200" t="s">
        <v>807</v>
      </c>
      <c r="AD134" s="200" t="s">
        <v>807</v>
      </c>
      <c r="AE134" s="15"/>
      <c r="AF134" s="150"/>
    </row>
    <row r="135" spans="1:32" s="2" customFormat="1" ht="50.1" customHeight="1" x14ac:dyDescent="0.25">
      <c r="A135" s="41" t="s">
        <v>766</v>
      </c>
      <c r="B135" s="29" t="s">
        <v>32</v>
      </c>
      <c r="C135" s="41" t="s">
        <v>341</v>
      </c>
      <c r="D135" s="9" t="s">
        <v>303</v>
      </c>
      <c r="E135" s="9">
        <f>VLOOKUP(D135,[12]Sheet1!$B$2:$C$12,2,0)</f>
        <v>8</v>
      </c>
      <c r="F135" s="9" t="s">
        <v>302</v>
      </c>
      <c r="G135" s="9">
        <f>VLOOKUP(F135,[12]Sheet1!$B$2:$C$12,2,0)</f>
        <v>9</v>
      </c>
      <c r="H135" s="9" t="s">
        <v>303</v>
      </c>
      <c r="I135" s="9">
        <f>VLOOKUP(H135,[12]Sheet1!$B$2:$C$12,2,0)</f>
        <v>8</v>
      </c>
      <c r="J135" s="9" t="s">
        <v>301</v>
      </c>
      <c r="K135" s="9">
        <f>VLOOKUP(J135,[12]Sheet1!$B$2:$C$12,2,0)</f>
        <v>10</v>
      </c>
      <c r="L135" s="9" t="s">
        <v>302</v>
      </c>
      <c r="M135" s="9">
        <f>VLOOKUP(L135,[12]Sheet1!$B$2:$C$12,2,0)</f>
        <v>9</v>
      </c>
      <c r="N135" s="9" t="s">
        <v>302</v>
      </c>
      <c r="O135" s="9">
        <f>VLOOKUP(N135,[12]Sheet1!$B$2:$C$12,2,0)</f>
        <v>9</v>
      </c>
      <c r="P135" s="9" t="s">
        <v>302</v>
      </c>
      <c r="Q135" s="9">
        <f>VLOOKUP(P135,[12]Sheet1!$B$2:$C$12,2,0)</f>
        <v>9</v>
      </c>
      <c r="R135" s="9" t="s">
        <v>303</v>
      </c>
      <c r="S135" s="9">
        <f>VLOOKUP(R135,[12]Sheet1!$B$2:$C$12,2,0)</f>
        <v>8</v>
      </c>
      <c r="T135" s="9" t="s">
        <v>303</v>
      </c>
      <c r="U135" s="9">
        <f>VLOOKUP(T135,[12]Sheet1!$B$2:$C$12,2,0)</f>
        <v>8</v>
      </c>
      <c r="V135" s="9" t="s">
        <v>302</v>
      </c>
      <c r="W135" s="9">
        <f>VLOOKUP(V135,[12]Sheet1!$B$2:$C$12,2,0)</f>
        <v>9</v>
      </c>
      <c r="X135" s="9" t="s">
        <v>302</v>
      </c>
      <c r="Y135" s="9">
        <f>VLOOKUP(X135,[12]Sheet1!$B$2:$C$12,2,0)</f>
        <v>9</v>
      </c>
      <c r="Z135" s="9" t="s">
        <v>302</v>
      </c>
      <c r="AA135" s="9">
        <f>VLOOKUP(Z135,[12]Sheet1!$B$2:$C$12,2,0)</f>
        <v>9</v>
      </c>
      <c r="AB135" s="352">
        <f t="shared" ref="AB135:AB141" si="36">(Y135+W135+U135+S135+Q135+O135+M135+K135+I135+G135+E135+AA135)/12</f>
        <v>8.75</v>
      </c>
      <c r="AC135" s="200" t="s">
        <v>807</v>
      </c>
      <c r="AD135" s="200" t="s">
        <v>807</v>
      </c>
      <c r="AE135" s="15"/>
      <c r="AF135" s="150"/>
    </row>
    <row r="136" spans="1:32" s="2" customFormat="1" ht="50.1" customHeight="1" x14ac:dyDescent="0.25">
      <c r="A136" s="41" t="s">
        <v>771</v>
      </c>
      <c r="B136" s="29" t="s">
        <v>63</v>
      </c>
      <c r="C136" s="41" t="s">
        <v>379</v>
      </c>
      <c r="D136" s="9" t="s">
        <v>303</v>
      </c>
      <c r="E136" s="9">
        <f>VLOOKUP(D136,[12]Sheet1!$B$2:$C$12,2,0)</f>
        <v>8</v>
      </c>
      <c r="F136" s="9" t="s">
        <v>301</v>
      </c>
      <c r="G136" s="9">
        <f>VLOOKUP(F136,[12]Sheet1!$B$2:$C$12,2,0)</f>
        <v>10</v>
      </c>
      <c r="H136" s="9" t="s">
        <v>256</v>
      </c>
      <c r="I136" s="9">
        <f>VLOOKUP(H136,[12]Sheet1!$B$2:$C$12,2,0)</f>
        <v>2</v>
      </c>
      <c r="J136" s="9" t="s">
        <v>256</v>
      </c>
      <c r="K136" s="9">
        <f>VLOOKUP(J136,[12]Sheet1!$B$2:$C$12,2,0)</f>
        <v>2</v>
      </c>
      <c r="L136" s="9" t="s">
        <v>256</v>
      </c>
      <c r="M136" s="9">
        <f>VLOOKUP(L136,[12]Sheet1!$B$2:$C$12,2,0)</f>
        <v>2</v>
      </c>
      <c r="N136" s="9" t="s">
        <v>256</v>
      </c>
      <c r="O136" s="9">
        <f>VLOOKUP(N136,[12]Sheet1!$B$2:$C$12,2,0)</f>
        <v>2</v>
      </c>
      <c r="P136" s="9" t="s">
        <v>256</v>
      </c>
      <c r="Q136" s="9">
        <f>VLOOKUP(P136,[12]Sheet1!$B$2:$C$12,2,0)</f>
        <v>2</v>
      </c>
      <c r="R136" s="9" t="s">
        <v>256</v>
      </c>
      <c r="S136" s="9">
        <f>VLOOKUP(R136,[12]Sheet1!$B$2:$C$12,2,0)</f>
        <v>2</v>
      </c>
      <c r="T136" s="9" t="s">
        <v>303</v>
      </c>
      <c r="U136" s="9">
        <f>VLOOKUP(T136,[12]Sheet1!$B$2:$C$12,2,0)</f>
        <v>8</v>
      </c>
      <c r="V136" s="9" t="s">
        <v>303</v>
      </c>
      <c r="W136" s="9">
        <f>VLOOKUP(V136,[12]Sheet1!$B$2:$C$12,2,0)</f>
        <v>8</v>
      </c>
      <c r="X136" s="9" t="s">
        <v>303</v>
      </c>
      <c r="Y136" s="9">
        <f>VLOOKUP(X136,[12]Sheet1!$B$2:$C$12,2,0)</f>
        <v>8</v>
      </c>
      <c r="Z136" s="9" t="s">
        <v>303</v>
      </c>
      <c r="AA136" s="9">
        <f>VLOOKUP(Z136,[12]Sheet1!$B$2:$C$12,2,0)</f>
        <v>8</v>
      </c>
      <c r="AB136" s="352">
        <f>(Y136+W136+U136+S136+Q136+O136+M136+K136+I136+G136+E136+AA136)/12</f>
        <v>5.166666666666667</v>
      </c>
      <c r="AC136" s="200" t="s">
        <v>807</v>
      </c>
      <c r="AD136" s="200" t="s">
        <v>807</v>
      </c>
      <c r="AE136" s="15"/>
      <c r="AF136" s="150"/>
    </row>
    <row r="137" spans="1:32" s="2" customFormat="1" ht="50.1" customHeight="1" x14ac:dyDescent="0.25">
      <c r="A137" s="41" t="s">
        <v>773</v>
      </c>
      <c r="B137" s="29" t="s">
        <v>62</v>
      </c>
      <c r="C137" s="41" t="s">
        <v>376</v>
      </c>
      <c r="D137" s="9" t="s">
        <v>303</v>
      </c>
      <c r="E137" s="9">
        <f>VLOOKUP(D137,[12]Sheet1!$B$2:$C$12,2,0)</f>
        <v>8</v>
      </c>
      <c r="F137" s="9" t="s">
        <v>301</v>
      </c>
      <c r="G137" s="9">
        <f>VLOOKUP(F137,[12]Sheet1!$B$2:$C$12,2,0)</f>
        <v>10</v>
      </c>
      <c r="H137" s="9" t="s">
        <v>303</v>
      </c>
      <c r="I137" s="9">
        <f>VLOOKUP(H137,[12]Sheet1!$B$2:$C$12,2,0)</f>
        <v>8</v>
      </c>
      <c r="J137" s="9" t="s">
        <v>303</v>
      </c>
      <c r="K137" s="9">
        <f>VLOOKUP(J137,[12]Sheet1!$B$2:$C$12,2,0)</f>
        <v>8</v>
      </c>
      <c r="L137" s="9" t="s">
        <v>303</v>
      </c>
      <c r="M137" s="9">
        <f>VLOOKUP(L137,[12]Sheet1!$B$2:$C$12,2,0)</f>
        <v>8</v>
      </c>
      <c r="N137" s="9" t="s">
        <v>303</v>
      </c>
      <c r="O137" s="9">
        <f>VLOOKUP(N137,[12]Sheet1!$B$2:$C$12,2,0)</f>
        <v>8</v>
      </c>
      <c r="P137" s="9" t="s">
        <v>302</v>
      </c>
      <c r="Q137" s="9">
        <f>VLOOKUP(P137,[12]Sheet1!$B$2:$C$12,2,0)</f>
        <v>9</v>
      </c>
      <c r="R137" s="9" t="s">
        <v>303</v>
      </c>
      <c r="S137" s="9">
        <f>VLOOKUP(R137,[12]Sheet1!$B$2:$C$12,2,0)</f>
        <v>8</v>
      </c>
      <c r="T137" s="9" t="s">
        <v>303</v>
      </c>
      <c r="U137" s="9">
        <f>VLOOKUP(T137,[12]Sheet1!$B$2:$C$12,2,0)</f>
        <v>8</v>
      </c>
      <c r="V137" s="9" t="s">
        <v>303</v>
      </c>
      <c r="W137" s="9">
        <f>VLOOKUP(V137,[12]Sheet1!$B$2:$C$12,2,0)</f>
        <v>8</v>
      </c>
      <c r="X137" s="9" t="s">
        <v>303</v>
      </c>
      <c r="Y137" s="9">
        <f>VLOOKUP(X137,[12]Sheet1!$B$2:$C$12,2,0)</f>
        <v>8</v>
      </c>
      <c r="Z137" s="9" t="s">
        <v>303</v>
      </c>
      <c r="AA137" s="9">
        <f>VLOOKUP(Z137,[12]Sheet1!$B$2:$C$12,2,0)</f>
        <v>8</v>
      </c>
      <c r="AB137" s="352">
        <f t="shared" si="36"/>
        <v>8.25</v>
      </c>
      <c r="AC137" s="200" t="s">
        <v>807</v>
      </c>
      <c r="AD137" s="200" t="s">
        <v>807</v>
      </c>
      <c r="AE137" s="15"/>
      <c r="AF137" s="150"/>
    </row>
    <row r="138" spans="1:32" s="2" customFormat="1" ht="50.1" customHeight="1" x14ac:dyDescent="0.25">
      <c r="A138" s="41" t="s">
        <v>775</v>
      </c>
      <c r="B138" s="29" t="s">
        <v>3</v>
      </c>
      <c r="C138" s="41" t="s">
        <v>377</v>
      </c>
      <c r="D138" s="9" t="s">
        <v>303</v>
      </c>
      <c r="E138" s="9">
        <f>VLOOKUP(D138,[12]Sheet1!$B$2:$C$12,2,0)</f>
        <v>8</v>
      </c>
      <c r="F138" s="9" t="s">
        <v>303</v>
      </c>
      <c r="G138" s="9">
        <f>VLOOKUP(F138,[12]Sheet1!$B$2:$C$12,2,0)</f>
        <v>8</v>
      </c>
      <c r="H138" s="9" t="s">
        <v>302</v>
      </c>
      <c r="I138" s="9">
        <f>VLOOKUP(H138,[12]Sheet1!$B$2:$C$12,2,0)</f>
        <v>9</v>
      </c>
      <c r="J138" s="9" t="s">
        <v>302</v>
      </c>
      <c r="K138" s="9">
        <f>VLOOKUP(J138,[12]Sheet1!$B$2:$C$12,2,0)</f>
        <v>9</v>
      </c>
      <c r="L138" s="9" t="s">
        <v>302</v>
      </c>
      <c r="M138" s="9">
        <f>VLOOKUP(L138,[12]Sheet1!$B$2:$C$12,2,0)</f>
        <v>9</v>
      </c>
      <c r="N138" s="9" t="s">
        <v>302</v>
      </c>
      <c r="O138" s="9">
        <f>VLOOKUP(N138,[12]Sheet1!$B$2:$C$12,2,0)</f>
        <v>9</v>
      </c>
      <c r="P138" s="9" t="s">
        <v>302</v>
      </c>
      <c r="Q138" s="9">
        <f>VLOOKUP(P138,[12]Sheet1!$B$2:$C$12,2,0)</f>
        <v>9</v>
      </c>
      <c r="R138" s="9" t="s">
        <v>303</v>
      </c>
      <c r="S138" s="9">
        <f>VLOOKUP(R138,[12]Sheet1!$B$2:$C$12,2,0)</f>
        <v>8</v>
      </c>
      <c r="T138" s="9" t="s">
        <v>303</v>
      </c>
      <c r="U138" s="9">
        <f>VLOOKUP(T138,[12]Sheet1!$B$2:$C$12,2,0)</f>
        <v>8</v>
      </c>
      <c r="V138" s="9" t="s">
        <v>302</v>
      </c>
      <c r="W138" s="9">
        <f>VLOOKUP(V138,[12]Sheet1!$B$2:$C$12,2,0)</f>
        <v>9</v>
      </c>
      <c r="X138" s="9" t="s">
        <v>303</v>
      </c>
      <c r="Y138" s="9">
        <f>VLOOKUP(X138,[12]Sheet1!$B$2:$C$12,2,0)</f>
        <v>8</v>
      </c>
      <c r="Z138" s="9" t="s">
        <v>302</v>
      </c>
      <c r="AA138" s="9">
        <f>VLOOKUP(Z138,[12]Sheet1!$B$2:$C$12,2,0)</f>
        <v>9</v>
      </c>
      <c r="AB138" s="352">
        <f t="shared" si="36"/>
        <v>8.5833333333333339</v>
      </c>
      <c r="AC138" s="200" t="s">
        <v>807</v>
      </c>
      <c r="AD138" s="200" t="s">
        <v>807</v>
      </c>
      <c r="AE138" s="15"/>
      <c r="AF138" s="150"/>
    </row>
    <row r="139" spans="1:32" s="2" customFormat="1" ht="50.1" customHeight="1" x14ac:dyDescent="0.25">
      <c r="A139" s="41" t="s">
        <v>777</v>
      </c>
      <c r="B139" s="29" t="s">
        <v>211</v>
      </c>
      <c r="C139" s="41" t="s">
        <v>378</v>
      </c>
      <c r="D139" s="9" t="s">
        <v>303</v>
      </c>
      <c r="E139" s="9">
        <f>VLOOKUP(D139,[12]Sheet1!$B$2:$C$12,2,0)</f>
        <v>8</v>
      </c>
      <c r="F139" s="9" t="s">
        <v>303</v>
      </c>
      <c r="G139" s="9">
        <f>VLOOKUP(F139,[12]Sheet1!$B$2:$C$12,2,0)</f>
        <v>8</v>
      </c>
      <c r="H139" s="9" t="s">
        <v>302</v>
      </c>
      <c r="I139" s="9">
        <f>VLOOKUP(H139,[12]Sheet1!$B$2:$C$12,2,0)</f>
        <v>9</v>
      </c>
      <c r="J139" s="9" t="s">
        <v>302</v>
      </c>
      <c r="K139" s="9">
        <f>VLOOKUP(J139,[12]Sheet1!$B$2:$C$12,2,0)</f>
        <v>9</v>
      </c>
      <c r="L139" s="9" t="s">
        <v>301</v>
      </c>
      <c r="M139" s="9">
        <f>VLOOKUP(L139,[12]Sheet1!$B$2:$C$12,2,0)</f>
        <v>10</v>
      </c>
      <c r="N139" s="9" t="s">
        <v>302</v>
      </c>
      <c r="O139" s="9">
        <f>VLOOKUP(N139,[12]Sheet1!$B$2:$C$12,2,0)</f>
        <v>9</v>
      </c>
      <c r="P139" s="9" t="s">
        <v>301</v>
      </c>
      <c r="Q139" s="9">
        <f>VLOOKUP(P139,[12]Sheet1!$B$2:$C$12,2,0)</f>
        <v>10</v>
      </c>
      <c r="R139" s="9" t="s">
        <v>303</v>
      </c>
      <c r="S139" s="9">
        <f>VLOOKUP(R139,[12]Sheet1!$B$2:$C$12,2,0)</f>
        <v>8</v>
      </c>
      <c r="T139" s="9" t="s">
        <v>303</v>
      </c>
      <c r="U139" s="9">
        <f>VLOOKUP(T139,[12]Sheet1!$B$2:$C$12,2,0)</f>
        <v>8</v>
      </c>
      <c r="V139" s="9" t="s">
        <v>301</v>
      </c>
      <c r="W139" s="9">
        <f>VLOOKUP(V139,[12]Sheet1!$B$2:$C$12,2,0)</f>
        <v>10</v>
      </c>
      <c r="X139" s="9" t="s">
        <v>302</v>
      </c>
      <c r="Y139" s="9">
        <f>VLOOKUP(X139,[12]Sheet1!$B$2:$C$12,2,0)</f>
        <v>9</v>
      </c>
      <c r="Z139" s="9" t="s">
        <v>302</v>
      </c>
      <c r="AA139" s="9">
        <f>VLOOKUP(Z139,[12]Sheet1!$B$2:$C$12,2,0)</f>
        <v>9</v>
      </c>
      <c r="AB139" s="352">
        <f t="shared" si="36"/>
        <v>8.9166666666666661</v>
      </c>
      <c r="AC139" s="200" t="s">
        <v>807</v>
      </c>
      <c r="AD139" s="200" t="s">
        <v>833</v>
      </c>
      <c r="AE139" s="15"/>
      <c r="AF139" s="150"/>
    </row>
    <row r="140" spans="1:32" s="2" customFormat="1" ht="50.1" customHeight="1" x14ac:dyDescent="0.25">
      <c r="A140" s="41" t="s">
        <v>779</v>
      </c>
      <c r="B140" s="29" t="s">
        <v>269</v>
      </c>
      <c r="C140" s="41" t="s">
        <v>353</v>
      </c>
      <c r="D140" s="9" t="s">
        <v>303</v>
      </c>
      <c r="E140" s="9">
        <f>VLOOKUP(D140,[12]Sheet1!$B$2:$C$12,2,0)</f>
        <v>8</v>
      </c>
      <c r="F140" s="9" t="s">
        <v>301</v>
      </c>
      <c r="G140" s="9">
        <f>VLOOKUP(F140,[12]Sheet1!$B$2:$C$12,2,0)</f>
        <v>10</v>
      </c>
      <c r="H140" s="9" t="s">
        <v>302</v>
      </c>
      <c r="I140" s="9">
        <f>VLOOKUP(H140,[12]Sheet1!$B$2:$C$12,2,0)</f>
        <v>9</v>
      </c>
      <c r="J140" s="9" t="s">
        <v>302</v>
      </c>
      <c r="K140" s="9">
        <f>VLOOKUP(J140,[12]Sheet1!$B$2:$C$12,2,0)</f>
        <v>9</v>
      </c>
      <c r="L140" s="9" t="s">
        <v>303</v>
      </c>
      <c r="M140" s="9">
        <f>VLOOKUP(L140,[12]Sheet1!$B$2:$C$12,2,0)</f>
        <v>8</v>
      </c>
      <c r="N140" s="9" t="s">
        <v>303</v>
      </c>
      <c r="O140" s="9">
        <f>VLOOKUP(N140,[12]Sheet1!$B$2:$C$12,2,0)</f>
        <v>8</v>
      </c>
      <c r="P140" s="9" t="s">
        <v>303</v>
      </c>
      <c r="Q140" s="9">
        <f>VLOOKUP(P140,[12]Sheet1!$B$2:$C$12,2,0)</f>
        <v>8</v>
      </c>
      <c r="R140" s="9" t="s">
        <v>303</v>
      </c>
      <c r="S140" s="9">
        <f>VLOOKUP(R140,[12]Sheet1!$B$2:$C$12,2,0)</f>
        <v>8</v>
      </c>
      <c r="T140" s="9" t="s">
        <v>302</v>
      </c>
      <c r="U140" s="9">
        <f>VLOOKUP(T140,[12]Sheet1!$B$2:$C$12,2,0)</f>
        <v>9</v>
      </c>
      <c r="V140" s="9" t="s">
        <v>302</v>
      </c>
      <c r="W140" s="9">
        <f>VLOOKUP(V140,[12]Sheet1!$B$2:$C$12,2,0)</f>
        <v>9</v>
      </c>
      <c r="X140" s="9" t="s">
        <v>303</v>
      </c>
      <c r="Y140" s="9">
        <f>VLOOKUP(X140,[12]Sheet1!$B$2:$C$12,2,0)</f>
        <v>8</v>
      </c>
      <c r="Z140" s="9" t="s">
        <v>303</v>
      </c>
      <c r="AA140" s="9">
        <f>VLOOKUP(Z140,[12]Sheet1!$B$2:$C$12,2,0)</f>
        <v>8</v>
      </c>
      <c r="AB140" s="352">
        <f t="shared" si="36"/>
        <v>8.5</v>
      </c>
      <c r="AC140" s="200" t="s">
        <v>833</v>
      </c>
      <c r="AD140" s="200" t="s">
        <v>807</v>
      </c>
      <c r="AE140" s="15"/>
      <c r="AF140" s="150"/>
    </row>
    <row r="141" spans="1:32" s="2" customFormat="1" ht="50.1" customHeight="1" x14ac:dyDescent="0.25">
      <c r="A141" s="41" t="s">
        <v>781</v>
      </c>
      <c r="B141" s="29" t="s">
        <v>16</v>
      </c>
      <c r="C141" s="41" t="s">
        <v>361</v>
      </c>
      <c r="D141" s="9" t="s">
        <v>301</v>
      </c>
      <c r="E141" s="9">
        <f>VLOOKUP(D141,[12]Sheet1!$B$2:$C$12,2,0)</f>
        <v>10</v>
      </c>
      <c r="F141" s="9" t="s">
        <v>303</v>
      </c>
      <c r="G141" s="9">
        <f>VLOOKUP(F141,[12]Sheet1!$B$2:$C$12,2,0)</f>
        <v>8</v>
      </c>
      <c r="H141" s="9" t="s">
        <v>303</v>
      </c>
      <c r="I141" s="9">
        <f>VLOOKUP(H141,[12]Sheet1!$B$2:$C$12,2,0)</f>
        <v>8</v>
      </c>
      <c r="J141" s="9" t="s">
        <v>302</v>
      </c>
      <c r="K141" s="9">
        <f>VLOOKUP(J141,[12]Sheet1!$B$2:$C$12,2,0)</f>
        <v>9</v>
      </c>
      <c r="L141" s="9" t="s">
        <v>301</v>
      </c>
      <c r="M141" s="9">
        <f>VLOOKUP(L141,[12]Sheet1!$B$2:$C$12,2,0)</f>
        <v>10</v>
      </c>
      <c r="N141" s="9" t="s">
        <v>301</v>
      </c>
      <c r="O141" s="9">
        <f>VLOOKUP(N141,[12]Sheet1!$B$2:$C$12,2,0)</f>
        <v>10</v>
      </c>
      <c r="P141" s="9" t="s">
        <v>303</v>
      </c>
      <c r="Q141" s="9">
        <f>VLOOKUP(P141,[12]Sheet1!$B$2:$C$12,2,0)</f>
        <v>8</v>
      </c>
      <c r="R141" s="9" t="s">
        <v>303</v>
      </c>
      <c r="S141" s="9">
        <f>VLOOKUP(R141,[12]Sheet1!$B$2:$C$12,2,0)</f>
        <v>8</v>
      </c>
      <c r="T141" s="9" t="s">
        <v>303</v>
      </c>
      <c r="U141" s="9">
        <f>VLOOKUP(T141,[12]Sheet1!$B$2:$C$12,2,0)</f>
        <v>8</v>
      </c>
      <c r="V141" s="9" t="s">
        <v>303</v>
      </c>
      <c r="W141" s="9">
        <f>VLOOKUP(V141,[12]Sheet1!$B$2:$C$12,2,0)</f>
        <v>8</v>
      </c>
      <c r="X141" s="9" t="s">
        <v>302</v>
      </c>
      <c r="Y141" s="9">
        <f>VLOOKUP(X141,[12]Sheet1!$B$2:$C$12,2,0)</f>
        <v>9</v>
      </c>
      <c r="Z141" s="9" t="s">
        <v>303</v>
      </c>
      <c r="AA141" s="9">
        <f>VLOOKUP(Z141,[12]Sheet1!$B$2:$C$12,2,0)</f>
        <v>8</v>
      </c>
      <c r="AB141" s="352">
        <f t="shared" si="36"/>
        <v>8.6666666666666661</v>
      </c>
      <c r="AC141" s="200" t="s">
        <v>807</v>
      </c>
      <c r="AD141" s="200" t="s">
        <v>807</v>
      </c>
      <c r="AE141" s="15"/>
      <c r="AF141" s="150"/>
    </row>
    <row r="142" spans="1:32" s="358" customFormat="1" ht="28.5" customHeight="1" x14ac:dyDescent="0.25">
      <c r="A142" s="170"/>
      <c r="B142" s="490" t="s">
        <v>888</v>
      </c>
      <c r="C142" s="170"/>
      <c r="D142" s="56"/>
      <c r="E142" s="56"/>
      <c r="F142" s="56"/>
      <c r="G142" s="56"/>
      <c r="H142" s="56"/>
      <c r="I142" s="355"/>
      <c r="J142" s="56"/>
      <c r="K142" s="56"/>
      <c r="L142" s="56"/>
      <c r="M142" s="56"/>
      <c r="N142" s="56"/>
      <c r="O142" s="355"/>
      <c r="P142" s="56"/>
      <c r="Q142" s="56"/>
      <c r="R142" s="56"/>
      <c r="S142" s="56"/>
      <c r="T142" s="56"/>
      <c r="U142" s="355"/>
      <c r="V142" s="56"/>
      <c r="W142" s="56"/>
      <c r="X142" s="56"/>
      <c r="Y142" s="56"/>
      <c r="Z142" s="56"/>
      <c r="AA142" s="56"/>
      <c r="AB142" s="356"/>
      <c r="AC142" s="57"/>
      <c r="AD142" s="57"/>
      <c r="AE142" s="57"/>
      <c r="AF142" s="357"/>
    </row>
    <row r="143" spans="1:32" s="17" customFormat="1" ht="31.15" customHeight="1" x14ac:dyDescent="0.25">
      <c r="A143" s="41" t="s">
        <v>765</v>
      </c>
      <c r="B143" s="359" t="s">
        <v>288</v>
      </c>
      <c r="C143" s="360" t="s">
        <v>409</v>
      </c>
      <c r="D143" s="110" t="s">
        <v>301</v>
      </c>
      <c r="E143" s="361" t="str">
        <f t="shared" ref="E143:E156" si="37">IF(AND(D143="A1"),"10",IF(D143="A2","9",IF(D143="A3","8",IF(D143="A4","7",""))))</f>
        <v>10</v>
      </c>
      <c r="F143" s="110" t="s">
        <v>301</v>
      </c>
      <c r="G143" s="361" t="str">
        <f t="shared" ref="G143:G158" si="38">IF(AND(F143="A1"),"10",IF(F143="A2","9",IF(F143="A3","8",IF(F143="A4","7",""))))</f>
        <v>10</v>
      </c>
      <c r="H143" s="110" t="s">
        <v>301</v>
      </c>
      <c r="I143" s="362" t="str">
        <f t="shared" ref="I143:I158" si="39">IF(AND(H143="A1"),"10",IF(H143="A2","9",IF(H143="A3","8",IF(H143="A4","7",""))))</f>
        <v>10</v>
      </c>
      <c r="J143" s="110" t="s">
        <v>301</v>
      </c>
      <c r="K143" s="361" t="str">
        <f t="shared" ref="K143:K153" si="40">IF(AND(J143="A1"),"10",IF(J143="A2","9",IF(J143="A3","8",IF(J143="A4","7",""))))</f>
        <v>10</v>
      </c>
      <c r="L143" s="110" t="s">
        <v>301</v>
      </c>
      <c r="M143" s="361" t="str">
        <f t="shared" ref="M143:M158" si="41">IF(AND(L143="A1"),"10",IF(L143="A2","9",IF(L143="A3","8",IF(L143="A4","7",""))))</f>
        <v>10</v>
      </c>
      <c r="N143" s="110" t="s">
        <v>301</v>
      </c>
      <c r="O143" s="362" t="str">
        <f t="shared" ref="O143:O158" si="42">IF(AND(N143="A1"),"10",IF(N143="A2","9",IF(N143="A3","8",IF(N143="A4","7",""))))</f>
        <v>10</v>
      </c>
      <c r="P143" s="363" t="s">
        <v>301</v>
      </c>
      <c r="Q143" s="361" t="str">
        <f t="shared" ref="Q143:Q153" si="43">IF(AND(P143="A1"),"10",IF(P143="A2","9",IF(P143="A3","8",IF(P143="A4","7",""))))</f>
        <v>10</v>
      </c>
      <c r="R143" s="110" t="s">
        <v>301</v>
      </c>
      <c r="S143" s="361" t="str">
        <f t="shared" ref="S143:S158" si="44">IF(AND(R143="A1"),"10",IF(R143="A2","9",IF(R143="A3","8",IF(R143="A4","7",""))))</f>
        <v>10</v>
      </c>
      <c r="T143" s="110" t="s">
        <v>301</v>
      </c>
      <c r="U143" s="364" t="str">
        <f t="shared" ref="U143:U158" si="45">IF(AND(T143="A1"),"10",IF(T143="A2","9",IF(T143="A3","8",IF(T143="A4","7",""))))</f>
        <v>10</v>
      </c>
      <c r="V143" s="110" t="s">
        <v>301</v>
      </c>
      <c r="W143" s="361" t="str">
        <f t="shared" ref="W143:W158" si="46">IF(AND(V143="A1"),"10",IF(V143="A2","9",IF(V143="A3","8",IF(V143="A4","7",""))))</f>
        <v>10</v>
      </c>
      <c r="X143" s="110" t="s">
        <v>301</v>
      </c>
      <c r="Y143" s="365" t="str">
        <f>IF(AND(X143="A1"),"10",IF(X143="A2","9",IF(X143="A3","8",IF(X143="A4","7",""))))</f>
        <v>10</v>
      </c>
      <c r="Z143" s="110" t="s">
        <v>301</v>
      </c>
      <c r="AA143" s="365" t="str">
        <f t="shared" ref="AA143:AA158" si="47">IF(AND(Z143="A1"),"10",IF(Z143="A2","9",IF(Z143="A3","8",IF(Z143="A4","7",""))))</f>
        <v>10</v>
      </c>
      <c r="AB143" s="366">
        <f>ROUND((E143+G143+I143+K143+M143+O143+Q143+S143+U143+W143+AA143)/11,2)</f>
        <v>10</v>
      </c>
      <c r="AC143" s="200" t="s">
        <v>833</v>
      </c>
      <c r="AD143" s="200" t="s">
        <v>833</v>
      </c>
      <c r="AE143" s="367"/>
      <c r="AF143" s="367"/>
    </row>
    <row r="144" spans="1:32" s="17" customFormat="1" ht="31.15" customHeight="1" x14ac:dyDescent="0.25">
      <c r="A144" s="41" t="s">
        <v>766</v>
      </c>
      <c r="B144" s="359" t="s">
        <v>155</v>
      </c>
      <c r="C144" s="360" t="s">
        <v>525</v>
      </c>
      <c r="D144" s="111" t="s">
        <v>302</v>
      </c>
      <c r="E144" s="361" t="str">
        <f t="shared" si="37"/>
        <v>9</v>
      </c>
      <c r="F144" s="110" t="s">
        <v>301</v>
      </c>
      <c r="G144" s="361" t="str">
        <f t="shared" si="38"/>
        <v>10</v>
      </c>
      <c r="H144" s="111" t="s">
        <v>302</v>
      </c>
      <c r="I144" s="362" t="str">
        <f t="shared" si="39"/>
        <v>9</v>
      </c>
      <c r="J144" s="111" t="s">
        <v>302</v>
      </c>
      <c r="K144" s="361" t="str">
        <f t="shared" si="40"/>
        <v>9</v>
      </c>
      <c r="L144" s="110" t="s">
        <v>301</v>
      </c>
      <c r="M144" s="361" t="str">
        <f t="shared" si="41"/>
        <v>10</v>
      </c>
      <c r="N144" s="110" t="s">
        <v>301</v>
      </c>
      <c r="O144" s="362" t="str">
        <f t="shared" si="42"/>
        <v>10</v>
      </c>
      <c r="P144" s="363" t="s">
        <v>301</v>
      </c>
      <c r="Q144" s="361" t="str">
        <f t="shared" si="43"/>
        <v>10</v>
      </c>
      <c r="R144" s="110" t="s">
        <v>301</v>
      </c>
      <c r="S144" s="361" t="str">
        <f t="shared" si="44"/>
        <v>10</v>
      </c>
      <c r="T144" s="110" t="s">
        <v>301</v>
      </c>
      <c r="U144" s="364" t="str">
        <f t="shared" si="45"/>
        <v>10</v>
      </c>
      <c r="V144" s="110" t="s">
        <v>301</v>
      </c>
      <c r="W144" s="361" t="str">
        <f t="shared" si="46"/>
        <v>10</v>
      </c>
      <c r="X144" s="110" t="s">
        <v>301</v>
      </c>
      <c r="Y144" s="365" t="str">
        <f>IF(AND(X144="A1"),"10",IF(X144="A2","9",IF(X144="A3","8",IF(X144="A4","7",""))))</f>
        <v>10</v>
      </c>
      <c r="Z144" s="110" t="s">
        <v>301</v>
      </c>
      <c r="AA144" s="365" t="str">
        <f t="shared" si="47"/>
        <v>10</v>
      </c>
      <c r="AB144" s="366">
        <f t="shared" ref="AB144:AB158" si="48">ROUND((E144+G144+I144+K144+M144+O144+Q144+S144+U144+W144+AA144)/11,2)</f>
        <v>9.73</v>
      </c>
      <c r="AC144" s="200" t="s">
        <v>833</v>
      </c>
      <c r="AD144" s="200" t="s">
        <v>833</v>
      </c>
      <c r="AE144" s="367"/>
      <c r="AF144" s="367"/>
    </row>
    <row r="145" spans="1:32" s="17" customFormat="1" ht="31.15" customHeight="1" x14ac:dyDescent="0.25">
      <c r="A145" s="41" t="s">
        <v>771</v>
      </c>
      <c r="B145" s="359" t="s">
        <v>1</v>
      </c>
      <c r="C145" s="368" t="s">
        <v>352</v>
      </c>
      <c r="D145" s="110" t="s">
        <v>301</v>
      </c>
      <c r="E145" s="361" t="str">
        <f t="shared" si="37"/>
        <v>10</v>
      </c>
      <c r="F145" s="110" t="s">
        <v>301</v>
      </c>
      <c r="G145" s="361" t="str">
        <f t="shared" si="38"/>
        <v>10</v>
      </c>
      <c r="H145" s="110" t="s">
        <v>301</v>
      </c>
      <c r="I145" s="362" t="str">
        <f t="shared" si="39"/>
        <v>10</v>
      </c>
      <c r="J145" s="110" t="s">
        <v>301</v>
      </c>
      <c r="K145" s="361" t="str">
        <f t="shared" si="40"/>
        <v>10</v>
      </c>
      <c r="L145" s="110" t="s">
        <v>301</v>
      </c>
      <c r="M145" s="361" t="str">
        <f t="shared" si="41"/>
        <v>10</v>
      </c>
      <c r="N145" s="110" t="s">
        <v>301</v>
      </c>
      <c r="O145" s="362" t="str">
        <f t="shared" si="42"/>
        <v>10</v>
      </c>
      <c r="P145" s="363" t="s">
        <v>301</v>
      </c>
      <c r="Q145" s="361" t="str">
        <f t="shared" si="43"/>
        <v>10</v>
      </c>
      <c r="R145" s="369" t="s">
        <v>301</v>
      </c>
      <c r="S145" s="361" t="str">
        <f t="shared" si="44"/>
        <v>10</v>
      </c>
      <c r="T145" s="369" t="s">
        <v>301</v>
      </c>
      <c r="U145" s="364" t="str">
        <f t="shared" si="45"/>
        <v>10</v>
      </c>
      <c r="V145" s="110" t="s">
        <v>301</v>
      </c>
      <c r="W145" s="361" t="str">
        <f t="shared" si="46"/>
        <v>10</v>
      </c>
      <c r="X145" s="110" t="s">
        <v>301</v>
      </c>
      <c r="Y145" s="365" t="str">
        <f>IF(AND(X145="A1"),"10",IF(X145="A2","9",IF(X145="A3","8",IF(X145="A4","7",""))))</f>
        <v>10</v>
      </c>
      <c r="Z145" s="110" t="s">
        <v>301</v>
      </c>
      <c r="AA145" s="365" t="str">
        <f t="shared" si="47"/>
        <v>10</v>
      </c>
      <c r="AB145" s="366">
        <f t="shared" si="48"/>
        <v>10</v>
      </c>
      <c r="AC145" s="200" t="s">
        <v>833</v>
      </c>
      <c r="AD145" s="200" t="s">
        <v>833</v>
      </c>
      <c r="AE145" s="367"/>
      <c r="AF145" s="367"/>
    </row>
    <row r="146" spans="1:32" s="17" customFormat="1" ht="31.15" customHeight="1" x14ac:dyDescent="0.25">
      <c r="A146" s="41" t="s">
        <v>773</v>
      </c>
      <c r="B146" s="359" t="s">
        <v>38</v>
      </c>
      <c r="C146" s="368" t="s">
        <v>349</v>
      </c>
      <c r="D146" s="110" t="s">
        <v>303</v>
      </c>
      <c r="E146" s="361" t="str">
        <f t="shared" si="37"/>
        <v>8</v>
      </c>
      <c r="F146" s="110" t="s">
        <v>302</v>
      </c>
      <c r="G146" s="361" t="str">
        <f>IF(AND(F146="A1"),"10",IF(F146="A2","9",IF(F146="A3","8",IF(F146="A4","7",""))))</f>
        <v>9</v>
      </c>
      <c r="H146" s="110" t="s">
        <v>302</v>
      </c>
      <c r="I146" s="362" t="str">
        <f t="shared" si="39"/>
        <v>9</v>
      </c>
      <c r="J146" s="110" t="s">
        <v>301</v>
      </c>
      <c r="K146" s="361" t="str">
        <f t="shared" si="40"/>
        <v>10</v>
      </c>
      <c r="L146" s="110" t="s">
        <v>301</v>
      </c>
      <c r="M146" s="361" t="str">
        <f>IF(AND(L146="A1"),"10",IF(L146="A2","9",IF(L146="A3","8",IF(L146="A4","7",""))))</f>
        <v>10</v>
      </c>
      <c r="N146" s="111" t="s">
        <v>302</v>
      </c>
      <c r="O146" s="362" t="str">
        <f t="shared" si="42"/>
        <v>9</v>
      </c>
      <c r="P146" s="363" t="s">
        <v>301</v>
      </c>
      <c r="Q146" s="361" t="str">
        <f t="shared" si="43"/>
        <v>10</v>
      </c>
      <c r="R146" s="369" t="s">
        <v>301</v>
      </c>
      <c r="S146" s="361" t="str">
        <f>IF(AND(R146="A1"),"10",IF(R146="A2","9",IF(R146="A3","8",IF(R146="A4","7",""))))</f>
        <v>10</v>
      </c>
      <c r="T146" s="369" t="s">
        <v>301</v>
      </c>
      <c r="U146" s="364" t="str">
        <f t="shared" si="45"/>
        <v>10</v>
      </c>
      <c r="V146" s="110" t="s">
        <v>301</v>
      </c>
      <c r="W146" s="361" t="str">
        <f t="shared" si="46"/>
        <v>10</v>
      </c>
      <c r="X146" s="110" t="s">
        <v>301</v>
      </c>
      <c r="Y146" s="365" t="str">
        <f>IF(AND(X146="A1"),"10",IF(X146="A2","9",IF(X146="A3","8",IF(X146="A4","7",""))))</f>
        <v>10</v>
      </c>
      <c r="Z146" s="110" t="s">
        <v>301</v>
      </c>
      <c r="AA146" s="365" t="str">
        <f>IF(AND(Z146="A1"),"10",IF(Z146="A2","9",IF(Z146="A3","8",IF(Z146="A4","7",""))))</f>
        <v>10</v>
      </c>
      <c r="AB146" s="366">
        <f t="shared" si="48"/>
        <v>9.5500000000000007</v>
      </c>
      <c r="AC146" s="200" t="s">
        <v>833</v>
      </c>
      <c r="AD146" s="200" t="s">
        <v>833</v>
      </c>
      <c r="AE146" s="382" t="s">
        <v>960</v>
      </c>
      <c r="AF146" s="367"/>
    </row>
    <row r="147" spans="1:32" s="17" customFormat="1" ht="31.15" customHeight="1" x14ac:dyDescent="0.25">
      <c r="A147" s="41" t="s">
        <v>775</v>
      </c>
      <c r="B147" s="359" t="s">
        <v>41</v>
      </c>
      <c r="C147" s="368" t="s">
        <v>350</v>
      </c>
      <c r="D147" s="110" t="s">
        <v>302</v>
      </c>
      <c r="E147" s="361" t="str">
        <f t="shared" si="37"/>
        <v>9</v>
      </c>
      <c r="F147" s="111" t="s">
        <v>302</v>
      </c>
      <c r="G147" s="361" t="str">
        <f>IF(AND(F147="A1"),"10",IF(F147="A2","9",IF(F147="A3","8",IF(F147="A4","7",""))))</f>
        <v>9</v>
      </c>
      <c r="H147" s="110" t="s">
        <v>302</v>
      </c>
      <c r="I147" s="362" t="str">
        <f t="shared" si="39"/>
        <v>9</v>
      </c>
      <c r="J147" s="110" t="s">
        <v>303</v>
      </c>
      <c r="K147" s="361" t="str">
        <f t="shared" si="40"/>
        <v>8</v>
      </c>
      <c r="L147" s="110" t="s">
        <v>301</v>
      </c>
      <c r="M147" s="361" t="str">
        <f>IF(AND(L147="A1"),"10",IF(L147="A2","9",IF(L147="A3","8",IF(L147="A4","7",""))))</f>
        <v>10</v>
      </c>
      <c r="N147" s="110" t="s">
        <v>303</v>
      </c>
      <c r="O147" s="362" t="str">
        <f t="shared" si="42"/>
        <v>8</v>
      </c>
      <c r="P147" s="370" t="s">
        <v>302</v>
      </c>
      <c r="Q147" s="361" t="str">
        <f t="shared" si="43"/>
        <v>9</v>
      </c>
      <c r="R147" s="369" t="s">
        <v>302</v>
      </c>
      <c r="S147" s="361" t="str">
        <f>IF(AND(R147="A1"),"10",IF(R147="A2","9",IF(R147="A3","8",IF(R147="A4","7",""))))</f>
        <v>9</v>
      </c>
      <c r="T147" s="369" t="s">
        <v>301</v>
      </c>
      <c r="U147" s="364" t="str">
        <f t="shared" si="45"/>
        <v>10</v>
      </c>
      <c r="V147" s="110" t="s">
        <v>301</v>
      </c>
      <c r="W147" s="361" t="str">
        <f t="shared" si="46"/>
        <v>10</v>
      </c>
      <c r="X147" s="110" t="s">
        <v>302</v>
      </c>
      <c r="Y147" s="365" t="str">
        <f>IF(AND(X147="A1"),"10",IF(X147="A2","9",IF(X147="A3","8",IF(X147="A4","7",""))))</f>
        <v>9</v>
      </c>
      <c r="Z147" s="111" t="s">
        <v>302</v>
      </c>
      <c r="AA147" s="365" t="str">
        <f>IF(AND(Z147="A1"),"10",IF(Z147="A2","9",IF(Z147="A3","8",IF(Z147="A4","7",""))))</f>
        <v>9</v>
      </c>
      <c r="AB147" s="366">
        <f t="shared" si="48"/>
        <v>9.09</v>
      </c>
      <c r="AC147" s="200" t="s">
        <v>833</v>
      </c>
      <c r="AD147" s="200" t="s">
        <v>833</v>
      </c>
      <c r="AE147" s="367"/>
      <c r="AF147" s="367"/>
    </row>
    <row r="148" spans="1:32" s="17" customFormat="1" ht="31.15" customHeight="1" x14ac:dyDescent="0.25">
      <c r="A148" s="41" t="s">
        <v>777</v>
      </c>
      <c r="B148" s="359" t="s">
        <v>234</v>
      </c>
      <c r="C148" s="368" t="s">
        <v>356</v>
      </c>
      <c r="D148" s="110" t="s">
        <v>302</v>
      </c>
      <c r="E148" s="361" t="str">
        <f t="shared" si="37"/>
        <v>9</v>
      </c>
      <c r="F148" s="110" t="s">
        <v>303</v>
      </c>
      <c r="G148" s="361" t="str">
        <f t="shared" si="38"/>
        <v>8</v>
      </c>
      <c r="H148" s="110" t="s">
        <v>303</v>
      </c>
      <c r="I148" s="362" t="str">
        <f t="shared" si="39"/>
        <v>8</v>
      </c>
      <c r="J148" s="111" t="s">
        <v>302</v>
      </c>
      <c r="K148" s="361" t="str">
        <f t="shared" si="40"/>
        <v>9</v>
      </c>
      <c r="L148" s="111" t="s">
        <v>302</v>
      </c>
      <c r="M148" s="361" t="str">
        <f t="shared" si="41"/>
        <v>9</v>
      </c>
      <c r="N148" s="110" t="s">
        <v>303</v>
      </c>
      <c r="O148" s="362" t="str">
        <f t="shared" si="42"/>
        <v>8</v>
      </c>
      <c r="P148" s="363" t="s">
        <v>303</v>
      </c>
      <c r="Q148" s="361" t="str">
        <f t="shared" si="43"/>
        <v>8</v>
      </c>
      <c r="R148" s="369" t="s">
        <v>303</v>
      </c>
      <c r="S148" s="361" t="str">
        <f t="shared" si="44"/>
        <v>8</v>
      </c>
      <c r="T148" s="369" t="s">
        <v>303</v>
      </c>
      <c r="U148" s="364" t="str">
        <f t="shared" si="45"/>
        <v>8</v>
      </c>
      <c r="V148" s="110" t="s">
        <v>301</v>
      </c>
      <c r="W148" s="361" t="str">
        <f t="shared" si="46"/>
        <v>10</v>
      </c>
      <c r="X148" s="186" t="s">
        <v>301</v>
      </c>
      <c r="Y148" s="365" t="str">
        <f t="shared" ref="Y148:Y158" si="49">IF(AND(X148="A1"),"10",IF(X148="A2","9",IF(X148="A3","8",IF(X148="A4","7",""))))</f>
        <v>10</v>
      </c>
      <c r="Z148" s="186" t="s">
        <v>303</v>
      </c>
      <c r="AA148" s="365" t="str">
        <f t="shared" si="47"/>
        <v>8</v>
      </c>
      <c r="AB148" s="366">
        <f t="shared" si="48"/>
        <v>8.4499999999999993</v>
      </c>
      <c r="AC148" s="200" t="s">
        <v>807</v>
      </c>
      <c r="AD148" s="200" t="s">
        <v>807</v>
      </c>
      <c r="AE148" s="367"/>
      <c r="AF148" s="367"/>
    </row>
    <row r="149" spans="1:32" s="17" customFormat="1" ht="31.15" customHeight="1" x14ac:dyDescent="0.25">
      <c r="A149" s="41" t="s">
        <v>779</v>
      </c>
      <c r="B149" s="359" t="s">
        <v>39</v>
      </c>
      <c r="C149" s="368" t="s">
        <v>351</v>
      </c>
      <c r="D149" s="110" t="s">
        <v>303</v>
      </c>
      <c r="E149" s="361" t="str">
        <f t="shared" si="37"/>
        <v>8</v>
      </c>
      <c r="F149" s="110" t="s">
        <v>302</v>
      </c>
      <c r="G149" s="361" t="str">
        <f t="shared" si="38"/>
        <v>9</v>
      </c>
      <c r="H149" s="110" t="s">
        <v>303</v>
      </c>
      <c r="I149" s="362" t="str">
        <f t="shared" si="39"/>
        <v>8</v>
      </c>
      <c r="J149" s="110" t="s">
        <v>303</v>
      </c>
      <c r="K149" s="361" t="str">
        <f t="shared" si="40"/>
        <v>8</v>
      </c>
      <c r="L149" s="110" t="s">
        <v>303</v>
      </c>
      <c r="M149" s="361" t="str">
        <f t="shared" si="41"/>
        <v>8</v>
      </c>
      <c r="N149" s="110" t="s">
        <v>303</v>
      </c>
      <c r="O149" s="362" t="str">
        <f t="shared" si="42"/>
        <v>8</v>
      </c>
      <c r="P149" s="363" t="s">
        <v>303</v>
      </c>
      <c r="Q149" s="361" t="str">
        <f t="shared" si="43"/>
        <v>8</v>
      </c>
      <c r="R149" s="369" t="s">
        <v>302</v>
      </c>
      <c r="S149" s="361" t="str">
        <f t="shared" si="44"/>
        <v>9</v>
      </c>
      <c r="T149" s="369" t="s">
        <v>303</v>
      </c>
      <c r="U149" s="364" t="str">
        <f t="shared" si="45"/>
        <v>8</v>
      </c>
      <c r="V149" s="110" t="s">
        <v>301</v>
      </c>
      <c r="W149" s="361" t="str">
        <f t="shared" si="46"/>
        <v>10</v>
      </c>
      <c r="X149" s="110" t="s">
        <v>302</v>
      </c>
      <c r="Y149" s="365" t="str">
        <f t="shared" si="49"/>
        <v>9</v>
      </c>
      <c r="Z149" s="110" t="s">
        <v>303</v>
      </c>
      <c r="AA149" s="365" t="str">
        <f t="shared" si="47"/>
        <v>8</v>
      </c>
      <c r="AB149" s="366">
        <f t="shared" si="48"/>
        <v>8.36</v>
      </c>
      <c r="AC149" s="200" t="s">
        <v>807</v>
      </c>
      <c r="AD149" s="200" t="s">
        <v>807</v>
      </c>
      <c r="AE149" s="367"/>
      <c r="AF149" s="367"/>
    </row>
    <row r="150" spans="1:32" s="17" customFormat="1" ht="31.15" customHeight="1" x14ac:dyDescent="0.25">
      <c r="A150" s="41" t="s">
        <v>781</v>
      </c>
      <c r="B150" s="359" t="s">
        <v>23</v>
      </c>
      <c r="C150" s="368" t="s">
        <v>355</v>
      </c>
      <c r="D150" s="111" t="s">
        <v>302</v>
      </c>
      <c r="E150" s="361" t="str">
        <f t="shared" si="37"/>
        <v>9</v>
      </c>
      <c r="F150" s="110" t="s">
        <v>301</v>
      </c>
      <c r="G150" s="361" t="str">
        <f t="shared" si="38"/>
        <v>10</v>
      </c>
      <c r="H150" s="111" t="s">
        <v>302</v>
      </c>
      <c r="I150" s="362" t="str">
        <f t="shared" si="39"/>
        <v>9</v>
      </c>
      <c r="J150" s="110" t="s">
        <v>301</v>
      </c>
      <c r="K150" s="361" t="str">
        <f t="shared" si="40"/>
        <v>10</v>
      </c>
      <c r="L150" s="110" t="s">
        <v>301</v>
      </c>
      <c r="M150" s="361" t="str">
        <f t="shared" si="41"/>
        <v>10</v>
      </c>
      <c r="N150" s="110" t="s">
        <v>304</v>
      </c>
      <c r="O150" s="362" t="str">
        <f t="shared" si="42"/>
        <v>7</v>
      </c>
      <c r="P150" s="363" t="s">
        <v>301</v>
      </c>
      <c r="Q150" s="361" t="str">
        <f t="shared" si="43"/>
        <v>10</v>
      </c>
      <c r="R150" s="369" t="s">
        <v>301</v>
      </c>
      <c r="S150" s="361" t="str">
        <f t="shared" si="44"/>
        <v>10</v>
      </c>
      <c r="T150" s="369" t="s">
        <v>301</v>
      </c>
      <c r="U150" s="364" t="str">
        <f t="shared" si="45"/>
        <v>10</v>
      </c>
      <c r="V150" s="110" t="s">
        <v>301</v>
      </c>
      <c r="W150" s="361" t="str">
        <f t="shared" si="46"/>
        <v>10</v>
      </c>
      <c r="X150" s="110" t="s">
        <v>301</v>
      </c>
      <c r="Y150" s="365" t="str">
        <f t="shared" si="49"/>
        <v>10</v>
      </c>
      <c r="Z150" s="110" t="s">
        <v>301</v>
      </c>
      <c r="AA150" s="365" t="str">
        <f t="shared" si="47"/>
        <v>10</v>
      </c>
      <c r="AB150" s="366">
        <f t="shared" si="48"/>
        <v>9.5500000000000007</v>
      </c>
      <c r="AC150" s="200" t="s">
        <v>807</v>
      </c>
      <c r="AD150" s="200" t="s">
        <v>807</v>
      </c>
      <c r="AE150" s="367"/>
      <c r="AF150" s="367"/>
    </row>
    <row r="151" spans="1:32" s="17" customFormat="1" ht="31.15" customHeight="1" x14ac:dyDescent="0.25">
      <c r="A151" s="41" t="s">
        <v>804</v>
      </c>
      <c r="B151" s="359" t="s">
        <v>710</v>
      </c>
      <c r="C151" s="371" t="s">
        <v>711</v>
      </c>
      <c r="D151" s="111" t="s">
        <v>304</v>
      </c>
      <c r="E151" s="361" t="str">
        <f t="shared" si="37"/>
        <v>7</v>
      </c>
      <c r="F151" s="110" t="s">
        <v>303</v>
      </c>
      <c r="G151" s="361" t="str">
        <f t="shared" si="38"/>
        <v>8</v>
      </c>
      <c r="H151" s="110" t="s">
        <v>303</v>
      </c>
      <c r="I151" s="362" t="str">
        <f t="shared" si="39"/>
        <v>8</v>
      </c>
      <c r="J151" s="110" t="s">
        <v>303</v>
      </c>
      <c r="K151" s="361" t="str">
        <f t="shared" si="40"/>
        <v>8</v>
      </c>
      <c r="L151" s="110" t="s">
        <v>303</v>
      </c>
      <c r="M151" s="361" t="str">
        <f t="shared" si="41"/>
        <v>8</v>
      </c>
      <c r="N151" s="110" t="s">
        <v>303</v>
      </c>
      <c r="O151" s="362" t="str">
        <f t="shared" si="42"/>
        <v>8</v>
      </c>
      <c r="P151" s="363" t="s">
        <v>303</v>
      </c>
      <c r="Q151" s="361" t="str">
        <f t="shared" si="43"/>
        <v>8</v>
      </c>
      <c r="R151" s="369" t="s">
        <v>303</v>
      </c>
      <c r="S151" s="361" t="str">
        <f t="shared" si="44"/>
        <v>8</v>
      </c>
      <c r="T151" s="369" t="s">
        <v>302</v>
      </c>
      <c r="U151" s="364" t="str">
        <f t="shared" si="45"/>
        <v>9</v>
      </c>
      <c r="V151" s="110" t="s">
        <v>301</v>
      </c>
      <c r="W151" s="361" t="str">
        <f t="shared" si="46"/>
        <v>10</v>
      </c>
      <c r="X151" s="110" t="s">
        <v>301</v>
      </c>
      <c r="Y151" s="365" t="str">
        <f t="shared" si="49"/>
        <v>10</v>
      </c>
      <c r="Z151" s="110" t="s">
        <v>302</v>
      </c>
      <c r="AA151" s="365" t="str">
        <f t="shared" si="47"/>
        <v>9</v>
      </c>
      <c r="AB151" s="366">
        <f t="shared" si="48"/>
        <v>8.27</v>
      </c>
      <c r="AC151" s="200" t="s">
        <v>807</v>
      </c>
      <c r="AD151" s="200" t="s">
        <v>807</v>
      </c>
      <c r="AE151" s="367"/>
      <c r="AF151" s="367"/>
    </row>
    <row r="152" spans="1:32" s="17" customFormat="1" ht="31.15" customHeight="1" x14ac:dyDescent="0.25">
      <c r="A152" s="41" t="s">
        <v>805</v>
      </c>
      <c r="B152" s="359" t="s">
        <v>210</v>
      </c>
      <c r="C152" s="368" t="s">
        <v>354</v>
      </c>
      <c r="D152" s="110" t="s">
        <v>303</v>
      </c>
      <c r="E152" s="361" t="str">
        <f t="shared" si="37"/>
        <v>8</v>
      </c>
      <c r="F152" s="110" t="s">
        <v>302</v>
      </c>
      <c r="G152" s="361" t="str">
        <f t="shared" si="38"/>
        <v>9</v>
      </c>
      <c r="H152" s="111" t="s">
        <v>302</v>
      </c>
      <c r="I152" s="362" t="str">
        <f t="shared" si="39"/>
        <v>9</v>
      </c>
      <c r="J152" s="110" t="s">
        <v>302</v>
      </c>
      <c r="K152" s="361" t="str">
        <f t="shared" si="40"/>
        <v>9</v>
      </c>
      <c r="L152" s="110" t="s">
        <v>303</v>
      </c>
      <c r="M152" s="361" t="str">
        <f t="shared" si="41"/>
        <v>8</v>
      </c>
      <c r="N152" s="110" t="s">
        <v>303</v>
      </c>
      <c r="O152" s="362" t="str">
        <f t="shared" si="42"/>
        <v>8</v>
      </c>
      <c r="P152" s="363" t="s">
        <v>303</v>
      </c>
      <c r="Q152" s="361" t="str">
        <f t="shared" si="43"/>
        <v>8</v>
      </c>
      <c r="R152" s="369" t="s">
        <v>302</v>
      </c>
      <c r="S152" s="361" t="str">
        <f t="shared" si="44"/>
        <v>9</v>
      </c>
      <c r="T152" s="369" t="s">
        <v>303</v>
      </c>
      <c r="U152" s="364" t="str">
        <f t="shared" si="45"/>
        <v>8</v>
      </c>
      <c r="V152" s="110" t="s">
        <v>301</v>
      </c>
      <c r="W152" s="361" t="str">
        <f t="shared" si="46"/>
        <v>10</v>
      </c>
      <c r="X152" s="110" t="s">
        <v>302</v>
      </c>
      <c r="Y152" s="365" t="str">
        <f t="shared" si="49"/>
        <v>9</v>
      </c>
      <c r="Z152" s="110" t="s">
        <v>303</v>
      </c>
      <c r="AA152" s="365" t="str">
        <f t="shared" si="47"/>
        <v>8</v>
      </c>
      <c r="AB152" s="366">
        <f t="shared" si="48"/>
        <v>8.5500000000000007</v>
      </c>
      <c r="AC152" s="200" t="s">
        <v>807</v>
      </c>
      <c r="AD152" s="200" t="s">
        <v>807</v>
      </c>
      <c r="AE152" s="367"/>
      <c r="AF152" s="367"/>
    </row>
    <row r="153" spans="1:32" s="17" customFormat="1" ht="31.15" customHeight="1" x14ac:dyDescent="0.25">
      <c r="A153" s="41" t="s">
        <v>806</v>
      </c>
      <c r="B153" s="359" t="s">
        <v>2</v>
      </c>
      <c r="C153" s="368" t="s">
        <v>367</v>
      </c>
      <c r="D153" s="110" t="s">
        <v>303</v>
      </c>
      <c r="E153" s="361" t="str">
        <f t="shared" si="37"/>
        <v>8</v>
      </c>
      <c r="F153" s="110" t="s">
        <v>303</v>
      </c>
      <c r="G153" s="361" t="str">
        <f t="shared" si="38"/>
        <v>8</v>
      </c>
      <c r="H153" s="110" t="s">
        <v>303</v>
      </c>
      <c r="I153" s="362" t="str">
        <f t="shared" si="39"/>
        <v>8</v>
      </c>
      <c r="J153" s="110" t="s">
        <v>303</v>
      </c>
      <c r="K153" s="361" t="str">
        <f t="shared" si="40"/>
        <v>8</v>
      </c>
      <c r="L153" s="110" t="s">
        <v>303</v>
      </c>
      <c r="M153" s="361" t="str">
        <f t="shared" si="41"/>
        <v>8</v>
      </c>
      <c r="N153" s="110" t="s">
        <v>303</v>
      </c>
      <c r="O153" s="362" t="str">
        <f t="shared" si="42"/>
        <v>8</v>
      </c>
      <c r="P153" s="363" t="s">
        <v>303</v>
      </c>
      <c r="Q153" s="361" t="str">
        <f t="shared" si="43"/>
        <v>8</v>
      </c>
      <c r="R153" s="369" t="s">
        <v>303</v>
      </c>
      <c r="S153" s="361" t="str">
        <f t="shared" si="44"/>
        <v>8</v>
      </c>
      <c r="T153" s="369" t="s">
        <v>303</v>
      </c>
      <c r="U153" s="364" t="str">
        <f t="shared" si="45"/>
        <v>8</v>
      </c>
      <c r="V153" s="110" t="s">
        <v>301</v>
      </c>
      <c r="W153" s="361" t="str">
        <f t="shared" si="46"/>
        <v>10</v>
      </c>
      <c r="X153" s="110" t="s">
        <v>301</v>
      </c>
      <c r="Y153" s="365" t="str">
        <f t="shared" si="49"/>
        <v>10</v>
      </c>
      <c r="Z153" s="110" t="s">
        <v>301</v>
      </c>
      <c r="AA153" s="365" t="str">
        <f t="shared" si="47"/>
        <v>10</v>
      </c>
      <c r="AB153" s="366">
        <f>ROUND((E153+G153+I153+K153+M153+O153+Q153+S153+U153+W153+AA153)/11,2)</f>
        <v>8.36</v>
      </c>
      <c r="AC153" s="200" t="s">
        <v>807</v>
      </c>
      <c r="AD153" s="200" t="s">
        <v>807</v>
      </c>
      <c r="AE153" s="367"/>
      <c r="AF153" s="367"/>
    </row>
    <row r="154" spans="1:32" s="17" customFormat="1" ht="31.15" customHeight="1" x14ac:dyDescent="0.25">
      <c r="A154" s="41" t="s">
        <v>822</v>
      </c>
      <c r="B154" s="359" t="s">
        <v>694</v>
      </c>
      <c r="C154" s="368" t="s">
        <v>695</v>
      </c>
      <c r="D154" s="110" t="s">
        <v>301</v>
      </c>
      <c r="E154" s="361" t="str">
        <f t="shared" si="37"/>
        <v>10</v>
      </c>
      <c r="F154" s="110" t="s">
        <v>303</v>
      </c>
      <c r="G154" s="361" t="str">
        <f t="shared" si="38"/>
        <v>8</v>
      </c>
      <c r="H154" s="110" t="s">
        <v>303</v>
      </c>
      <c r="I154" s="362" t="str">
        <f t="shared" si="39"/>
        <v>8</v>
      </c>
      <c r="J154" s="111" t="s">
        <v>302</v>
      </c>
      <c r="K154" s="361" t="str">
        <f>IF(AND(J154="A1"),"10",IF(J154="A2","9",IF(J154="A3","8",IF(J154="A4","7",""))))</f>
        <v>9</v>
      </c>
      <c r="L154" s="110" t="s">
        <v>302</v>
      </c>
      <c r="M154" s="361" t="str">
        <f t="shared" si="41"/>
        <v>9</v>
      </c>
      <c r="N154" s="110" t="s">
        <v>303</v>
      </c>
      <c r="O154" s="362" t="str">
        <f t="shared" si="42"/>
        <v>8</v>
      </c>
      <c r="P154" s="363" t="s">
        <v>301</v>
      </c>
      <c r="Q154" s="361" t="str">
        <f>IF(AND(P154="A1"),"10",IF(P154="A2","9",IF(P154="A3","8",IF(P154="A4","7",""))))</f>
        <v>10</v>
      </c>
      <c r="R154" s="369" t="s">
        <v>301</v>
      </c>
      <c r="S154" s="361" t="str">
        <f t="shared" si="44"/>
        <v>10</v>
      </c>
      <c r="T154" s="369" t="s">
        <v>302</v>
      </c>
      <c r="U154" s="364" t="str">
        <f t="shared" si="45"/>
        <v>9</v>
      </c>
      <c r="V154" s="110" t="s">
        <v>301</v>
      </c>
      <c r="W154" s="361" t="str">
        <f t="shared" si="46"/>
        <v>10</v>
      </c>
      <c r="X154" s="110" t="s">
        <v>301</v>
      </c>
      <c r="Y154" s="365" t="str">
        <f t="shared" si="49"/>
        <v>10</v>
      </c>
      <c r="Z154" s="110" t="s">
        <v>301</v>
      </c>
      <c r="AA154" s="365" t="str">
        <f t="shared" si="47"/>
        <v>10</v>
      </c>
      <c r="AB154" s="366">
        <f>ROUND((K154+M154+O154+Q154+S154+U154+W154+AA154)/8,2)</f>
        <v>9.3800000000000008</v>
      </c>
      <c r="AC154" s="200" t="s">
        <v>807</v>
      </c>
      <c r="AD154" s="200" t="s">
        <v>833</v>
      </c>
      <c r="AE154" s="367"/>
      <c r="AF154" s="367"/>
    </row>
    <row r="155" spans="1:32" s="17" customFormat="1" ht="31.15" customHeight="1" x14ac:dyDescent="0.25">
      <c r="A155" s="41" t="s">
        <v>824</v>
      </c>
      <c r="B155" s="359" t="s">
        <v>97</v>
      </c>
      <c r="C155" s="368" t="s">
        <v>359</v>
      </c>
      <c r="D155" s="110" t="s">
        <v>302</v>
      </c>
      <c r="E155" s="361" t="str">
        <f t="shared" si="37"/>
        <v>9</v>
      </c>
      <c r="F155" s="110" t="s">
        <v>302</v>
      </c>
      <c r="G155" s="361" t="str">
        <f t="shared" si="38"/>
        <v>9</v>
      </c>
      <c r="H155" s="110" t="s">
        <v>303</v>
      </c>
      <c r="I155" s="362" t="str">
        <f t="shared" si="39"/>
        <v>8</v>
      </c>
      <c r="J155" s="110" t="s">
        <v>301</v>
      </c>
      <c r="K155" s="361" t="str">
        <f>IF(AND(J155="A1"),"10",IF(J155="A2","9",IF(J155="A3","8",IF(J155="A4","7",""))))</f>
        <v>10</v>
      </c>
      <c r="L155" s="111" t="s">
        <v>302</v>
      </c>
      <c r="M155" s="361" t="str">
        <f t="shared" si="41"/>
        <v>9</v>
      </c>
      <c r="N155" s="110" t="s">
        <v>303</v>
      </c>
      <c r="O155" s="362" t="str">
        <f t="shared" si="42"/>
        <v>8</v>
      </c>
      <c r="P155" s="370" t="s">
        <v>302</v>
      </c>
      <c r="Q155" s="361" t="str">
        <f>IF(AND(P155="A1"),"10",IF(P155="A2","9",IF(P155="A3","8",IF(P155="A4","7",""))))</f>
        <v>9</v>
      </c>
      <c r="R155" s="369" t="s">
        <v>301</v>
      </c>
      <c r="S155" s="361" t="str">
        <f t="shared" si="44"/>
        <v>10</v>
      </c>
      <c r="T155" s="369" t="s">
        <v>301</v>
      </c>
      <c r="U155" s="364" t="str">
        <f t="shared" si="45"/>
        <v>10</v>
      </c>
      <c r="V155" s="110" t="s">
        <v>301</v>
      </c>
      <c r="W155" s="361" t="str">
        <f t="shared" si="46"/>
        <v>10</v>
      </c>
      <c r="X155" s="110" t="s">
        <v>301</v>
      </c>
      <c r="Y155" s="365" t="str">
        <f t="shared" si="49"/>
        <v>10</v>
      </c>
      <c r="Z155" s="110" t="s">
        <v>302</v>
      </c>
      <c r="AA155" s="365" t="str">
        <f t="shared" si="47"/>
        <v>9</v>
      </c>
      <c r="AB155" s="366">
        <f t="shared" si="48"/>
        <v>9.18</v>
      </c>
      <c r="AC155" s="200" t="s">
        <v>807</v>
      </c>
      <c r="AD155" s="200" t="s">
        <v>807</v>
      </c>
      <c r="AE155" s="367"/>
      <c r="AF155" s="367"/>
    </row>
    <row r="156" spans="1:32" s="17" customFormat="1" ht="31.15" customHeight="1" x14ac:dyDescent="0.25">
      <c r="A156" s="41" t="s">
        <v>826</v>
      </c>
      <c r="B156" s="359" t="s">
        <v>4</v>
      </c>
      <c r="C156" s="368" t="s">
        <v>360</v>
      </c>
      <c r="D156" s="110" t="s">
        <v>303</v>
      </c>
      <c r="E156" s="361" t="str">
        <f t="shared" si="37"/>
        <v>8</v>
      </c>
      <c r="F156" s="110" t="s">
        <v>302</v>
      </c>
      <c r="G156" s="361" t="str">
        <f t="shared" si="38"/>
        <v>9</v>
      </c>
      <c r="H156" s="110" t="s">
        <v>302</v>
      </c>
      <c r="I156" s="362" t="str">
        <f t="shared" si="39"/>
        <v>9</v>
      </c>
      <c r="J156" s="110" t="s">
        <v>301</v>
      </c>
      <c r="K156" s="361" t="str">
        <f>IF(AND(J156="A1"),"10",IF(J156="A2","9",IF(J156="A3","8",IF(J156="A4","7",""))))</f>
        <v>10</v>
      </c>
      <c r="L156" s="110" t="s">
        <v>302</v>
      </c>
      <c r="M156" s="361" t="str">
        <f t="shared" si="41"/>
        <v>9</v>
      </c>
      <c r="N156" s="110" t="s">
        <v>303</v>
      </c>
      <c r="O156" s="362" t="str">
        <f t="shared" si="42"/>
        <v>8</v>
      </c>
      <c r="P156" s="363" t="s">
        <v>301</v>
      </c>
      <c r="Q156" s="361" t="str">
        <f>IF(AND(P156="A1"),"10",IF(P156="A2","9",IF(P156="A3","8",IF(P156="A4","7",""))))</f>
        <v>10</v>
      </c>
      <c r="R156" s="369" t="s">
        <v>302</v>
      </c>
      <c r="S156" s="361" t="str">
        <f t="shared" si="44"/>
        <v>9</v>
      </c>
      <c r="T156" s="369" t="s">
        <v>301</v>
      </c>
      <c r="U156" s="364" t="str">
        <f t="shared" si="45"/>
        <v>10</v>
      </c>
      <c r="V156" s="110" t="s">
        <v>301</v>
      </c>
      <c r="W156" s="361" t="str">
        <f t="shared" si="46"/>
        <v>10</v>
      </c>
      <c r="X156" s="110" t="s">
        <v>301</v>
      </c>
      <c r="Y156" s="365" t="str">
        <f t="shared" si="49"/>
        <v>10</v>
      </c>
      <c r="Z156" s="110" t="s">
        <v>301</v>
      </c>
      <c r="AA156" s="365" t="str">
        <f t="shared" si="47"/>
        <v>10</v>
      </c>
      <c r="AB156" s="366">
        <f t="shared" si="48"/>
        <v>9.27</v>
      </c>
      <c r="AC156" s="200" t="s">
        <v>833</v>
      </c>
      <c r="AD156" s="200" t="s">
        <v>807</v>
      </c>
      <c r="AE156" s="367"/>
      <c r="AF156" s="367"/>
    </row>
    <row r="157" spans="1:32" s="17" customFormat="1" ht="31.15" customHeight="1" x14ac:dyDescent="0.25">
      <c r="A157" s="41" t="s">
        <v>828</v>
      </c>
      <c r="B157" s="359" t="s">
        <v>177</v>
      </c>
      <c r="C157" s="368" t="s">
        <v>357</v>
      </c>
      <c r="D157" s="110" t="s">
        <v>302</v>
      </c>
      <c r="E157" s="361" t="str">
        <f>IF(AND(D157="A1"),"10",IF(D157="A2","9",IF(D157="A3","8",IF(D157="A4","7",""))))</f>
        <v>9</v>
      </c>
      <c r="F157" s="110" t="s">
        <v>301</v>
      </c>
      <c r="G157" s="361" t="str">
        <f t="shared" si="38"/>
        <v>10</v>
      </c>
      <c r="H157" s="111" t="s">
        <v>302</v>
      </c>
      <c r="I157" s="362" t="str">
        <f t="shared" si="39"/>
        <v>9</v>
      </c>
      <c r="J157" s="110" t="s">
        <v>303</v>
      </c>
      <c r="K157" s="361" t="str">
        <f>IF(AND(J157="A1"),"10",IF(J157="A2","9",IF(J157="A3","8",IF(J157="A4","7",""))))</f>
        <v>8</v>
      </c>
      <c r="L157" s="110" t="s">
        <v>303</v>
      </c>
      <c r="M157" s="361" t="str">
        <f t="shared" si="41"/>
        <v>8</v>
      </c>
      <c r="N157" s="110" t="s">
        <v>304</v>
      </c>
      <c r="O157" s="361" t="str">
        <f t="shared" si="42"/>
        <v>7</v>
      </c>
      <c r="P157" s="363" t="s">
        <v>301</v>
      </c>
      <c r="Q157" s="361" t="str">
        <f>IF(AND(P157="A1"),"10",IF(P157="A2","9",IF(P157="A3","8",IF(P157="A4","7",""))))</f>
        <v>10</v>
      </c>
      <c r="R157" s="369" t="s">
        <v>303</v>
      </c>
      <c r="S157" s="361" t="str">
        <f t="shared" si="44"/>
        <v>8</v>
      </c>
      <c r="T157" s="369" t="s">
        <v>303</v>
      </c>
      <c r="U157" s="365" t="str">
        <f t="shared" si="45"/>
        <v>8</v>
      </c>
      <c r="V157" s="110" t="s">
        <v>301</v>
      </c>
      <c r="W157" s="361" t="str">
        <f t="shared" si="46"/>
        <v>10</v>
      </c>
      <c r="X157" s="110" t="s">
        <v>301</v>
      </c>
      <c r="Y157" s="365" t="str">
        <f t="shared" si="49"/>
        <v>10</v>
      </c>
      <c r="Z157" s="110" t="s">
        <v>301</v>
      </c>
      <c r="AA157" s="365" t="str">
        <f t="shared" si="47"/>
        <v>10</v>
      </c>
      <c r="AB157" s="366">
        <f t="shared" si="48"/>
        <v>8.82</v>
      </c>
      <c r="AC157" s="200" t="s">
        <v>807</v>
      </c>
      <c r="AD157" s="200" t="s">
        <v>807</v>
      </c>
      <c r="AE157" s="367"/>
      <c r="AF157" s="367"/>
    </row>
    <row r="158" spans="1:32" s="17" customFormat="1" ht="31.15" customHeight="1" x14ac:dyDescent="0.25">
      <c r="A158" s="41" t="s">
        <v>830</v>
      </c>
      <c r="B158" s="359" t="s">
        <v>228</v>
      </c>
      <c r="C158" s="368" t="s">
        <v>358</v>
      </c>
      <c r="D158" s="110" t="s">
        <v>301</v>
      </c>
      <c r="E158" s="361" t="str">
        <f>IF(AND(D158="A1"),"10",IF(D158="A2","9",IF(D158="A3","8",IF(D158="A4","7",""))))</f>
        <v>10</v>
      </c>
      <c r="F158" s="110" t="s">
        <v>303</v>
      </c>
      <c r="G158" s="361" t="str">
        <f t="shared" si="38"/>
        <v>8</v>
      </c>
      <c r="H158" s="110" t="s">
        <v>303</v>
      </c>
      <c r="I158" s="362" t="str">
        <f t="shared" si="39"/>
        <v>8</v>
      </c>
      <c r="J158" s="111" t="s">
        <v>302</v>
      </c>
      <c r="K158" s="361" t="str">
        <f>IF(AND(J158="A1"),"10",IF(J158="A2","9",IF(J158="A3","8",IF(J158="A4","7",""))))</f>
        <v>9</v>
      </c>
      <c r="L158" s="110" t="s">
        <v>302</v>
      </c>
      <c r="M158" s="361" t="str">
        <f t="shared" si="41"/>
        <v>9</v>
      </c>
      <c r="N158" s="369" t="s">
        <v>303</v>
      </c>
      <c r="O158" s="361" t="str">
        <f t="shared" si="42"/>
        <v>8</v>
      </c>
      <c r="P158" s="363" t="s">
        <v>303</v>
      </c>
      <c r="Q158" s="361" t="str">
        <f>IF(AND(P158="A1"),"10",IF(P158="A2","9",IF(P158="A3","8",IF(P158="A4","7",""))))</f>
        <v>8</v>
      </c>
      <c r="R158" s="369" t="s">
        <v>303</v>
      </c>
      <c r="S158" s="361" t="str">
        <f t="shared" si="44"/>
        <v>8</v>
      </c>
      <c r="T158" s="369" t="s">
        <v>301</v>
      </c>
      <c r="U158" s="365" t="str">
        <f t="shared" si="45"/>
        <v>10</v>
      </c>
      <c r="V158" s="110" t="s">
        <v>301</v>
      </c>
      <c r="W158" s="361" t="str">
        <f t="shared" si="46"/>
        <v>10</v>
      </c>
      <c r="X158" s="186" t="s">
        <v>301</v>
      </c>
      <c r="Y158" s="365" t="str">
        <f t="shared" si="49"/>
        <v>10</v>
      </c>
      <c r="Z158" s="186" t="s">
        <v>303</v>
      </c>
      <c r="AA158" s="365" t="str">
        <f t="shared" si="47"/>
        <v>8</v>
      </c>
      <c r="AB158" s="366">
        <f t="shared" si="48"/>
        <v>8.73</v>
      </c>
      <c r="AC158" s="200" t="s">
        <v>807</v>
      </c>
      <c r="AD158" s="200" t="s">
        <v>807</v>
      </c>
      <c r="AE158" s="367"/>
      <c r="AF158" s="367"/>
    </row>
    <row r="159" spans="1:32" s="383" customFormat="1" ht="31.15" customHeight="1" x14ac:dyDescent="0.25">
      <c r="A159" s="170"/>
      <c r="B159" s="372" t="s">
        <v>889</v>
      </c>
      <c r="C159" s="373"/>
      <c r="D159" s="374"/>
      <c r="E159" s="375"/>
      <c r="F159" s="374"/>
      <c r="G159" s="375"/>
      <c r="H159" s="374"/>
      <c r="I159" s="376"/>
      <c r="J159" s="377"/>
      <c r="K159" s="375"/>
      <c r="L159" s="374"/>
      <c r="M159" s="375"/>
      <c r="N159" s="378"/>
      <c r="O159" s="375"/>
      <c r="P159" s="379"/>
      <c r="Q159" s="375"/>
      <c r="R159" s="378"/>
      <c r="S159" s="375"/>
      <c r="T159" s="378"/>
      <c r="U159" s="380"/>
      <c r="V159" s="374"/>
      <c r="W159" s="375"/>
      <c r="X159" s="378"/>
      <c r="Y159" s="380"/>
      <c r="Z159" s="378"/>
      <c r="AA159" s="380"/>
      <c r="AB159" s="381"/>
      <c r="AC159" s="56"/>
      <c r="AD159" s="56"/>
      <c r="AE159" s="382"/>
      <c r="AF159" s="382"/>
    </row>
    <row r="160" spans="1:32" s="2" customFormat="1" ht="90" customHeight="1" x14ac:dyDescent="0.25">
      <c r="A160" s="41" t="s">
        <v>765</v>
      </c>
      <c r="B160" s="359" t="s">
        <v>172</v>
      </c>
      <c r="C160" s="8" t="s">
        <v>592</v>
      </c>
      <c r="D160" s="9" t="s">
        <v>301</v>
      </c>
      <c r="E160" s="9">
        <v>10</v>
      </c>
      <c r="F160" s="9" t="s">
        <v>301</v>
      </c>
      <c r="G160" s="9">
        <v>10</v>
      </c>
      <c r="H160" s="9" t="s">
        <v>301</v>
      </c>
      <c r="I160" s="9">
        <v>10</v>
      </c>
      <c r="J160" s="9" t="s">
        <v>301</v>
      </c>
      <c r="K160" s="9">
        <v>10</v>
      </c>
      <c r="L160" s="9" t="s">
        <v>301</v>
      </c>
      <c r="M160" s="9">
        <v>10</v>
      </c>
      <c r="N160" s="9" t="s">
        <v>301</v>
      </c>
      <c r="O160" s="9">
        <v>10</v>
      </c>
      <c r="P160" s="9" t="s">
        <v>301</v>
      </c>
      <c r="Q160" s="9">
        <v>10</v>
      </c>
      <c r="R160" s="9" t="s">
        <v>301</v>
      </c>
      <c r="S160" s="9">
        <v>10</v>
      </c>
      <c r="T160" s="9" t="s">
        <v>301</v>
      </c>
      <c r="U160" s="9">
        <v>10</v>
      </c>
      <c r="V160" s="9" t="s">
        <v>301</v>
      </c>
      <c r="W160" s="9">
        <v>10</v>
      </c>
      <c r="X160" s="9" t="s">
        <v>301</v>
      </c>
      <c r="Y160" s="9">
        <v>10</v>
      </c>
      <c r="Z160" s="9" t="s">
        <v>301</v>
      </c>
      <c r="AA160" s="9">
        <v>10</v>
      </c>
      <c r="AB160" s="384">
        <f t="shared" ref="AB160:AB165" si="50">(E160+G160+I160+K160+M160+O160+Q160+S160+U160+W160+Y160+AA160)/12</f>
        <v>10</v>
      </c>
      <c r="AC160" s="200" t="s">
        <v>833</v>
      </c>
      <c r="AD160" s="200" t="s">
        <v>833</v>
      </c>
      <c r="AE160" s="15"/>
      <c r="AF160" s="150"/>
    </row>
    <row r="161" spans="1:32" s="2" customFormat="1" ht="90" customHeight="1" x14ac:dyDescent="0.25">
      <c r="A161" s="41" t="s">
        <v>766</v>
      </c>
      <c r="B161" s="359" t="s">
        <v>890</v>
      </c>
      <c r="C161" s="8" t="s">
        <v>438</v>
      </c>
      <c r="D161" s="9" t="s">
        <v>301</v>
      </c>
      <c r="E161" s="9">
        <v>10</v>
      </c>
      <c r="F161" s="9" t="s">
        <v>301</v>
      </c>
      <c r="G161" s="9">
        <v>10</v>
      </c>
      <c r="H161" s="9" t="s">
        <v>301</v>
      </c>
      <c r="I161" s="9">
        <v>10</v>
      </c>
      <c r="J161" s="9" t="s">
        <v>301</v>
      </c>
      <c r="K161" s="9">
        <v>10</v>
      </c>
      <c r="L161" s="9" t="s">
        <v>301</v>
      </c>
      <c r="M161" s="9">
        <v>10</v>
      </c>
      <c r="N161" s="9" t="s">
        <v>301</v>
      </c>
      <c r="O161" s="9">
        <v>10</v>
      </c>
      <c r="P161" s="9" t="s">
        <v>301</v>
      </c>
      <c r="Q161" s="9">
        <v>10</v>
      </c>
      <c r="R161" s="9" t="s">
        <v>301</v>
      </c>
      <c r="S161" s="9">
        <v>10</v>
      </c>
      <c r="T161" s="9" t="s">
        <v>301</v>
      </c>
      <c r="U161" s="9">
        <v>10</v>
      </c>
      <c r="V161" s="9" t="s">
        <v>301</v>
      </c>
      <c r="W161" s="9">
        <v>10</v>
      </c>
      <c r="X161" s="9" t="s">
        <v>301</v>
      </c>
      <c r="Y161" s="9">
        <v>10</v>
      </c>
      <c r="Z161" s="9" t="s">
        <v>301</v>
      </c>
      <c r="AA161" s="9">
        <v>10</v>
      </c>
      <c r="AB161" s="384">
        <f t="shared" si="50"/>
        <v>10</v>
      </c>
      <c r="AC161" s="200" t="s">
        <v>833</v>
      </c>
      <c r="AD161" s="200" t="s">
        <v>833</v>
      </c>
      <c r="AE161" s="15"/>
      <c r="AF161" s="150"/>
    </row>
    <row r="162" spans="1:32" s="2" customFormat="1" ht="90" customHeight="1" x14ac:dyDescent="0.25">
      <c r="A162" s="41" t="s">
        <v>771</v>
      </c>
      <c r="B162" s="359" t="s">
        <v>174</v>
      </c>
      <c r="C162" s="8" t="s">
        <v>594</v>
      </c>
      <c r="D162" s="9" t="s">
        <v>301</v>
      </c>
      <c r="E162" s="9">
        <v>10</v>
      </c>
      <c r="F162" s="9" t="s">
        <v>301</v>
      </c>
      <c r="G162" s="9">
        <v>10</v>
      </c>
      <c r="H162" s="9" t="s">
        <v>302</v>
      </c>
      <c r="I162" s="9">
        <v>9</v>
      </c>
      <c r="J162" s="9" t="s">
        <v>301</v>
      </c>
      <c r="K162" s="9">
        <v>10</v>
      </c>
      <c r="L162" s="9" t="s">
        <v>301</v>
      </c>
      <c r="M162" s="9">
        <v>10</v>
      </c>
      <c r="N162" s="9" t="s">
        <v>301</v>
      </c>
      <c r="O162" s="9">
        <v>10</v>
      </c>
      <c r="P162" s="9" t="s">
        <v>301</v>
      </c>
      <c r="Q162" s="9">
        <v>10</v>
      </c>
      <c r="R162" s="9" t="s">
        <v>301</v>
      </c>
      <c r="S162" s="9">
        <v>10</v>
      </c>
      <c r="T162" s="9" t="s">
        <v>302</v>
      </c>
      <c r="U162" s="9">
        <v>9</v>
      </c>
      <c r="V162" s="9" t="s">
        <v>301</v>
      </c>
      <c r="W162" s="9">
        <v>10</v>
      </c>
      <c r="X162" s="9" t="s">
        <v>301</v>
      </c>
      <c r="Y162" s="9">
        <v>10</v>
      </c>
      <c r="Z162" s="9" t="s">
        <v>303</v>
      </c>
      <c r="AA162" s="9">
        <v>8</v>
      </c>
      <c r="AB162" s="384">
        <f t="shared" si="50"/>
        <v>9.6666666666666661</v>
      </c>
      <c r="AC162" s="200" t="s">
        <v>833</v>
      </c>
      <c r="AD162" s="200" t="s">
        <v>807</v>
      </c>
      <c r="AE162" s="385"/>
      <c r="AF162" s="150"/>
    </row>
    <row r="163" spans="1:32" s="115" customFormat="1" ht="90" customHeight="1" x14ac:dyDescent="0.25">
      <c r="A163" s="193" t="s">
        <v>766</v>
      </c>
      <c r="B163" s="483" t="s">
        <v>40</v>
      </c>
      <c r="C163" s="235" t="s">
        <v>593</v>
      </c>
      <c r="D163" s="117" t="s">
        <v>301</v>
      </c>
      <c r="E163" s="117">
        <v>10</v>
      </c>
      <c r="F163" s="117" t="s">
        <v>301</v>
      </c>
      <c r="G163" s="117">
        <v>10</v>
      </c>
      <c r="H163" s="117" t="s">
        <v>301</v>
      </c>
      <c r="I163" s="117">
        <v>10</v>
      </c>
      <c r="J163" s="117" t="s">
        <v>301</v>
      </c>
      <c r="K163" s="117">
        <v>10</v>
      </c>
      <c r="L163" s="117" t="s">
        <v>301</v>
      </c>
      <c r="M163" s="117">
        <v>10</v>
      </c>
      <c r="N163" s="117" t="s">
        <v>301</v>
      </c>
      <c r="O163" s="117">
        <v>10</v>
      </c>
      <c r="P163" s="117" t="s">
        <v>301</v>
      </c>
      <c r="Q163" s="117">
        <v>10</v>
      </c>
      <c r="R163" s="117" t="s">
        <v>301</v>
      </c>
      <c r="S163" s="117">
        <v>10</v>
      </c>
      <c r="T163" s="117" t="s">
        <v>301</v>
      </c>
      <c r="U163" s="117">
        <v>10</v>
      </c>
      <c r="V163" s="117" t="s">
        <v>302</v>
      </c>
      <c r="W163" s="117">
        <v>9</v>
      </c>
      <c r="X163" s="117" t="s">
        <v>302</v>
      </c>
      <c r="Y163" s="117">
        <v>9</v>
      </c>
      <c r="Z163" s="117" t="s">
        <v>301</v>
      </c>
      <c r="AA163" s="117">
        <v>10</v>
      </c>
      <c r="AB163" s="530">
        <f t="shared" si="50"/>
        <v>9.8333333333333339</v>
      </c>
      <c r="AC163" s="200" t="s">
        <v>833</v>
      </c>
      <c r="AD163" s="200" t="s">
        <v>833</v>
      </c>
      <c r="AE163" s="531"/>
      <c r="AF163" s="200"/>
    </row>
    <row r="164" spans="1:32" s="2" customFormat="1" ht="90" customHeight="1" x14ac:dyDescent="0.25">
      <c r="A164" s="41" t="s">
        <v>773</v>
      </c>
      <c r="B164" s="359" t="s">
        <v>652</v>
      </c>
      <c r="C164" s="8" t="s">
        <v>653</v>
      </c>
      <c r="D164" s="9" t="s">
        <v>301</v>
      </c>
      <c r="E164" s="9">
        <v>10</v>
      </c>
      <c r="F164" s="9" t="s">
        <v>301</v>
      </c>
      <c r="G164" s="9">
        <v>10</v>
      </c>
      <c r="H164" s="9" t="s">
        <v>301</v>
      </c>
      <c r="I164" s="9">
        <v>10</v>
      </c>
      <c r="J164" s="9" t="s">
        <v>301</v>
      </c>
      <c r="K164" s="9">
        <v>10</v>
      </c>
      <c r="L164" s="9" t="s">
        <v>301</v>
      </c>
      <c r="M164" s="9">
        <v>10</v>
      </c>
      <c r="N164" s="9" t="s">
        <v>301</v>
      </c>
      <c r="O164" s="9">
        <v>10</v>
      </c>
      <c r="P164" s="9" t="s">
        <v>301</v>
      </c>
      <c r="Q164" s="9">
        <v>10</v>
      </c>
      <c r="R164" s="9" t="s">
        <v>303</v>
      </c>
      <c r="S164" s="9">
        <v>8</v>
      </c>
      <c r="T164" s="9" t="s">
        <v>301</v>
      </c>
      <c r="U164" s="9">
        <v>10</v>
      </c>
      <c r="V164" s="9" t="s">
        <v>301</v>
      </c>
      <c r="W164" s="9">
        <v>10</v>
      </c>
      <c r="X164" s="9" t="s">
        <v>303</v>
      </c>
      <c r="Y164" s="9">
        <v>8</v>
      </c>
      <c r="Z164" s="9" t="s">
        <v>302</v>
      </c>
      <c r="AA164" s="9">
        <v>9</v>
      </c>
      <c r="AB164" s="384">
        <f t="shared" si="50"/>
        <v>9.5833333333333339</v>
      </c>
      <c r="AC164" s="200" t="s">
        <v>833</v>
      </c>
      <c r="AD164" s="200" t="s">
        <v>833</v>
      </c>
      <c r="AE164" s="385"/>
      <c r="AF164" s="150"/>
    </row>
    <row r="165" spans="1:32" s="119" customFormat="1" ht="92.25" customHeight="1" x14ac:dyDescent="0.25">
      <c r="A165" s="41" t="s">
        <v>777</v>
      </c>
      <c r="B165" s="359" t="s">
        <v>233</v>
      </c>
      <c r="C165" s="8" t="s">
        <v>595</v>
      </c>
      <c r="D165" s="9" t="s">
        <v>304</v>
      </c>
      <c r="E165" s="9">
        <v>7</v>
      </c>
      <c r="F165" s="9" t="s">
        <v>304</v>
      </c>
      <c r="G165" s="9">
        <v>7</v>
      </c>
      <c r="H165" s="9" t="s">
        <v>304</v>
      </c>
      <c r="I165" s="9">
        <v>7</v>
      </c>
      <c r="J165" s="9" t="s">
        <v>305</v>
      </c>
      <c r="K165" s="9">
        <v>6</v>
      </c>
      <c r="L165" s="9" t="s">
        <v>304</v>
      </c>
      <c r="M165" s="9">
        <v>7</v>
      </c>
      <c r="N165" s="9" t="s">
        <v>304</v>
      </c>
      <c r="O165" s="9">
        <v>7</v>
      </c>
      <c r="P165" s="9" t="s">
        <v>305</v>
      </c>
      <c r="Q165" s="9">
        <v>6</v>
      </c>
      <c r="R165" s="9" t="s">
        <v>306</v>
      </c>
      <c r="S165" s="9">
        <v>4</v>
      </c>
      <c r="T165" s="9" t="s">
        <v>304</v>
      </c>
      <c r="U165" s="9">
        <v>7</v>
      </c>
      <c r="V165" s="9" t="s">
        <v>304</v>
      </c>
      <c r="W165" s="9">
        <v>7</v>
      </c>
      <c r="X165" s="9" t="s">
        <v>304</v>
      </c>
      <c r="Y165" s="9">
        <v>7</v>
      </c>
      <c r="Z165" s="9" t="s">
        <v>318</v>
      </c>
      <c r="AA165" s="9">
        <v>5</v>
      </c>
      <c r="AB165" s="384">
        <f t="shared" si="50"/>
        <v>6.416666666666667</v>
      </c>
      <c r="AC165" s="200" t="s">
        <v>807</v>
      </c>
      <c r="AD165" s="200" t="s">
        <v>807</v>
      </c>
      <c r="AE165" s="15"/>
      <c r="AF165" s="150"/>
    </row>
    <row r="166" spans="1:32" s="335" customFormat="1" ht="42.75" customHeight="1" x14ac:dyDescent="0.3">
      <c r="A166" s="320"/>
      <c r="B166" s="491" t="s">
        <v>892</v>
      </c>
      <c r="C166" s="322"/>
      <c r="D166" s="326"/>
      <c r="E166" s="326"/>
      <c r="F166" s="326"/>
      <c r="G166" s="326"/>
      <c r="H166" s="326"/>
      <c r="I166" s="326"/>
      <c r="J166" s="326"/>
      <c r="K166" s="326"/>
      <c r="L166" s="326"/>
      <c r="M166" s="326"/>
      <c r="N166" s="326"/>
      <c r="O166" s="326"/>
      <c r="P166" s="326"/>
      <c r="Q166" s="326"/>
      <c r="R166" s="326"/>
      <c r="S166" s="326"/>
      <c r="T166" s="326"/>
      <c r="U166" s="326"/>
      <c r="V166" s="326"/>
      <c r="W166" s="326"/>
      <c r="X166" s="404"/>
      <c r="Y166" s="326"/>
      <c r="Z166" s="404"/>
      <c r="AA166" s="326"/>
      <c r="AB166" s="405"/>
      <c r="AC166" s="406"/>
      <c r="AD166" s="406">
        <f>(22*20)/100</f>
        <v>4.4000000000000004</v>
      </c>
      <c r="AE166" s="407"/>
      <c r="AF166" s="408"/>
    </row>
    <row r="167" spans="1:32" s="2" customFormat="1" ht="19.5" customHeight="1" x14ac:dyDescent="0.25">
      <c r="A167" s="15">
        <v>1</v>
      </c>
      <c r="B167" s="386" t="s">
        <v>120</v>
      </c>
      <c r="C167" s="41" t="s">
        <v>501</v>
      </c>
      <c r="D167" s="387" t="s">
        <v>302</v>
      </c>
      <c r="E167" s="388">
        <v>9</v>
      </c>
      <c r="F167" s="387" t="s">
        <v>302</v>
      </c>
      <c r="G167" s="388">
        <v>9</v>
      </c>
      <c r="H167" s="387" t="s">
        <v>301</v>
      </c>
      <c r="I167" s="388">
        <v>10</v>
      </c>
      <c r="J167" s="387" t="s">
        <v>302</v>
      </c>
      <c r="K167" s="388">
        <v>9</v>
      </c>
      <c r="L167" s="387" t="s">
        <v>301</v>
      </c>
      <c r="M167" s="388">
        <v>10</v>
      </c>
      <c r="N167" s="387" t="s">
        <v>302</v>
      </c>
      <c r="O167" s="388">
        <v>9</v>
      </c>
      <c r="P167" s="387" t="s">
        <v>302</v>
      </c>
      <c r="Q167" s="388">
        <v>9</v>
      </c>
      <c r="R167" s="387" t="s">
        <v>301</v>
      </c>
      <c r="S167" s="388">
        <v>10</v>
      </c>
      <c r="T167" s="387" t="s">
        <v>301</v>
      </c>
      <c r="U167" s="388">
        <v>10</v>
      </c>
      <c r="V167" s="387" t="s">
        <v>301</v>
      </c>
      <c r="W167" s="388">
        <v>10</v>
      </c>
      <c r="X167" s="389" t="s">
        <v>301</v>
      </c>
      <c r="Y167" s="9">
        <v>10</v>
      </c>
      <c r="Z167" s="389" t="s">
        <v>302</v>
      </c>
      <c r="AA167" s="9">
        <v>9</v>
      </c>
      <c r="AB167" s="199">
        <f>(E167+G167+I167+K167+M167+O167+Q167+S167+U167+W167+Y167+AA167)/12</f>
        <v>9.5</v>
      </c>
      <c r="AC167" s="200" t="s">
        <v>833</v>
      </c>
      <c r="AD167" s="200" t="s">
        <v>833</v>
      </c>
      <c r="AE167" s="150"/>
      <c r="AF167" s="390"/>
    </row>
    <row r="168" spans="1:32" s="2" customFormat="1" ht="19.5" customHeight="1" x14ac:dyDescent="0.25">
      <c r="A168" s="15">
        <v>2</v>
      </c>
      <c r="B168" s="386" t="s">
        <v>121</v>
      </c>
      <c r="C168" s="41" t="s">
        <v>502</v>
      </c>
      <c r="D168" s="387" t="s">
        <v>303</v>
      </c>
      <c r="E168" s="388">
        <v>8</v>
      </c>
      <c r="F168" s="387" t="s">
        <v>304</v>
      </c>
      <c r="G168" s="388">
        <v>7</v>
      </c>
      <c r="H168" s="387" t="s">
        <v>302</v>
      </c>
      <c r="I168" s="388">
        <v>9</v>
      </c>
      <c r="J168" s="387" t="s">
        <v>303</v>
      </c>
      <c r="K168" s="388">
        <v>8</v>
      </c>
      <c r="L168" s="387" t="s">
        <v>302</v>
      </c>
      <c r="M168" s="388">
        <v>9</v>
      </c>
      <c r="N168" s="387" t="s">
        <v>302</v>
      </c>
      <c r="O168" s="388">
        <v>9</v>
      </c>
      <c r="P168" s="387" t="s">
        <v>303</v>
      </c>
      <c r="Q168" s="388">
        <v>8</v>
      </c>
      <c r="R168" s="387" t="s">
        <v>302</v>
      </c>
      <c r="S168" s="388">
        <v>9</v>
      </c>
      <c r="T168" s="387" t="s">
        <v>302</v>
      </c>
      <c r="U168" s="388">
        <v>9</v>
      </c>
      <c r="V168" s="387" t="s">
        <v>301</v>
      </c>
      <c r="W168" s="388">
        <v>10</v>
      </c>
      <c r="X168" s="389" t="s">
        <v>302</v>
      </c>
      <c r="Y168" s="9">
        <v>9</v>
      </c>
      <c r="Z168" s="389" t="s">
        <v>303</v>
      </c>
      <c r="AA168" s="9">
        <v>8</v>
      </c>
      <c r="AB168" s="199">
        <f t="shared" ref="AB168:AB191" si="51">(E168+G168+I168+K168+M168+O168+Q168+S168+U168+W168+Y168+AA168)/12</f>
        <v>8.5833333333333339</v>
      </c>
      <c r="AC168" s="200" t="s">
        <v>833</v>
      </c>
      <c r="AD168" s="200" t="s">
        <v>833</v>
      </c>
      <c r="AE168" s="150"/>
      <c r="AF168" s="390"/>
    </row>
    <row r="169" spans="1:32" s="5" customFormat="1" ht="19.5" customHeight="1" x14ac:dyDescent="0.25">
      <c r="A169" s="15">
        <v>3</v>
      </c>
      <c r="B169" s="386" t="s">
        <v>124</v>
      </c>
      <c r="C169" s="41" t="s">
        <v>505</v>
      </c>
      <c r="D169" s="387" t="s">
        <v>303</v>
      </c>
      <c r="E169" s="388">
        <v>8</v>
      </c>
      <c r="F169" s="387" t="s">
        <v>304</v>
      </c>
      <c r="G169" s="388">
        <v>7</v>
      </c>
      <c r="H169" s="387" t="s">
        <v>301</v>
      </c>
      <c r="I169" s="388">
        <v>10</v>
      </c>
      <c r="J169" s="387" t="s">
        <v>303</v>
      </c>
      <c r="K169" s="388">
        <v>8</v>
      </c>
      <c r="L169" s="387" t="s">
        <v>303</v>
      </c>
      <c r="M169" s="388">
        <v>8</v>
      </c>
      <c r="N169" s="387" t="s">
        <v>303</v>
      </c>
      <c r="O169" s="388">
        <v>8</v>
      </c>
      <c r="P169" s="387" t="s">
        <v>303</v>
      </c>
      <c r="Q169" s="388">
        <v>8</v>
      </c>
      <c r="R169" s="387" t="s">
        <v>303</v>
      </c>
      <c r="S169" s="388">
        <v>8</v>
      </c>
      <c r="T169" s="387" t="s">
        <v>303</v>
      </c>
      <c r="U169" s="388">
        <v>8</v>
      </c>
      <c r="V169" s="387" t="s">
        <v>302</v>
      </c>
      <c r="W169" s="388">
        <v>9</v>
      </c>
      <c r="X169" s="389" t="s">
        <v>303</v>
      </c>
      <c r="Y169" s="391">
        <v>8</v>
      </c>
      <c r="Z169" s="389" t="s">
        <v>303</v>
      </c>
      <c r="AA169" s="391">
        <v>8</v>
      </c>
      <c r="AB169" s="199">
        <f t="shared" si="51"/>
        <v>8.1666666666666661</v>
      </c>
      <c r="AC169" s="200" t="s">
        <v>833</v>
      </c>
      <c r="AD169" s="200" t="s">
        <v>833</v>
      </c>
      <c r="AE169" s="392"/>
      <c r="AF169" s="392"/>
    </row>
    <row r="170" spans="1:32" s="119" customFormat="1" ht="36.75" customHeight="1" x14ac:dyDescent="0.25">
      <c r="A170" s="15">
        <v>4</v>
      </c>
      <c r="B170" s="386" t="s">
        <v>122</v>
      </c>
      <c r="C170" s="41" t="s">
        <v>503</v>
      </c>
      <c r="D170" s="387" t="s">
        <v>304</v>
      </c>
      <c r="E170" s="388">
        <v>7</v>
      </c>
      <c r="F170" s="387" t="s">
        <v>304</v>
      </c>
      <c r="G170" s="388">
        <v>7</v>
      </c>
      <c r="H170" s="387" t="s">
        <v>304</v>
      </c>
      <c r="I170" s="388">
        <v>7</v>
      </c>
      <c r="J170" s="387" t="s">
        <v>304</v>
      </c>
      <c r="K170" s="388">
        <v>7</v>
      </c>
      <c r="L170" s="387" t="s">
        <v>304</v>
      </c>
      <c r="M170" s="388">
        <v>7</v>
      </c>
      <c r="N170" s="387" t="s">
        <v>303</v>
      </c>
      <c r="O170" s="388">
        <v>8</v>
      </c>
      <c r="P170" s="387" t="s">
        <v>303</v>
      </c>
      <c r="Q170" s="388">
        <v>8</v>
      </c>
      <c r="R170" s="387" t="s">
        <v>303</v>
      </c>
      <c r="S170" s="388">
        <v>8</v>
      </c>
      <c r="T170" s="387" t="s">
        <v>303</v>
      </c>
      <c r="U170" s="388">
        <v>8</v>
      </c>
      <c r="V170" s="387" t="s">
        <v>303</v>
      </c>
      <c r="W170" s="388">
        <v>8</v>
      </c>
      <c r="X170" s="389" t="s">
        <v>303</v>
      </c>
      <c r="Y170" s="117">
        <v>8</v>
      </c>
      <c r="Z170" s="389" t="s">
        <v>303</v>
      </c>
      <c r="AA170" s="117">
        <v>8</v>
      </c>
      <c r="AB170" s="199">
        <f t="shared" si="51"/>
        <v>7.583333333333333</v>
      </c>
      <c r="AC170" s="200" t="s">
        <v>833</v>
      </c>
      <c r="AD170" s="200" t="s">
        <v>833</v>
      </c>
      <c r="AE170" s="523" t="s">
        <v>914</v>
      </c>
      <c r="AF170" s="117"/>
    </row>
    <row r="171" spans="1:32" s="5" customFormat="1" ht="41.25" customHeight="1" x14ac:dyDescent="0.25">
      <c r="A171" s="15">
        <v>5</v>
      </c>
      <c r="B171" s="386" t="s">
        <v>133</v>
      </c>
      <c r="C171" s="41" t="s">
        <v>504</v>
      </c>
      <c r="D171" s="387" t="s">
        <v>304</v>
      </c>
      <c r="E171" s="388">
        <v>7</v>
      </c>
      <c r="F171" s="387" t="s">
        <v>304</v>
      </c>
      <c r="G171" s="388">
        <v>7</v>
      </c>
      <c r="H171" s="387" t="s">
        <v>304</v>
      </c>
      <c r="I171" s="388">
        <v>7</v>
      </c>
      <c r="J171" s="387" t="s">
        <v>304</v>
      </c>
      <c r="K171" s="388">
        <v>7</v>
      </c>
      <c r="L171" s="387" t="s">
        <v>304</v>
      </c>
      <c r="M171" s="388">
        <v>7</v>
      </c>
      <c r="N171" s="387" t="s">
        <v>303</v>
      </c>
      <c r="O171" s="388">
        <v>8</v>
      </c>
      <c r="P171" s="387" t="s">
        <v>303</v>
      </c>
      <c r="Q171" s="388">
        <v>8</v>
      </c>
      <c r="R171" s="387" t="s">
        <v>303</v>
      </c>
      <c r="S171" s="388">
        <v>8</v>
      </c>
      <c r="T171" s="387" t="s">
        <v>303</v>
      </c>
      <c r="U171" s="388">
        <v>8</v>
      </c>
      <c r="V171" s="387" t="s">
        <v>303</v>
      </c>
      <c r="W171" s="388">
        <v>8</v>
      </c>
      <c r="X171" s="389" t="s">
        <v>303</v>
      </c>
      <c r="Y171" s="9">
        <v>8</v>
      </c>
      <c r="Z171" s="389" t="s">
        <v>303</v>
      </c>
      <c r="AA171" s="9">
        <v>8</v>
      </c>
      <c r="AB171" s="199">
        <f t="shared" si="51"/>
        <v>7.583333333333333</v>
      </c>
      <c r="AC171" s="200" t="s">
        <v>833</v>
      </c>
      <c r="AD171" s="200" t="s">
        <v>833</v>
      </c>
      <c r="AE171" s="523" t="s">
        <v>915</v>
      </c>
      <c r="AF171" s="392"/>
    </row>
    <row r="172" spans="1:32" s="5" customFormat="1" ht="19.5" customHeight="1" x14ac:dyDescent="0.25">
      <c r="A172" s="15">
        <v>6</v>
      </c>
      <c r="B172" s="386" t="s">
        <v>134</v>
      </c>
      <c r="C172" s="41" t="s">
        <v>515</v>
      </c>
      <c r="D172" s="387" t="s">
        <v>304</v>
      </c>
      <c r="E172" s="388">
        <v>7</v>
      </c>
      <c r="F172" s="387" t="s">
        <v>304</v>
      </c>
      <c r="G172" s="388">
        <v>7</v>
      </c>
      <c r="H172" s="387" t="s">
        <v>302</v>
      </c>
      <c r="I172" s="388">
        <v>9</v>
      </c>
      <c r="J172" s="387" t="s">
        <v>301</v>
      </c>
      <c r="K172" s="388">
        <v>10</v>
      </c>
      <c r="L172" s="387" t="s">
        <v>303</v>
      </c>
      <c r="M172" s="388">
        <v>8</v>
      </c>
      <c r="N172" s="387" t="s">
        <v>304</v>
      </c>
      <c r="O172" s="388">
        <v>7</v>
      </c>
      <c r="P172" s="387" t="s">
        <v>304</v>
      </c>
      <c r="Q172" s="388">
        <v>7</v>
      </c>
      <c r="R172" s="387" t="s">
        <v>304</v>
      </c>
      <c r="S172" s="388">
        <v>7</v>
      </c>
      <c r="T172" s="387" t="s">
        <v>303</v>
      </c>
      <c r="U172" s="388">
        <v>8</v>
      </c>
      <c r="V172" s="387" t="s">
        <v>303</v>
      </c>
      <c r="W172" s="388">
        <v>8</v>
      </c>
      <c r="X172" s="389" t="s">
        <v>304</v>
      </c>
      <c r="Y172" s="391">
        <v>7</v>
      </c>
      <c r="Z172" s="389" t="s">
        <v>304</v>
      </c>
      <c r="AA172" s="391">
        <v>7</v>
      </c>
      <c r="AB172" s="199">
        <f t="shared" si="51"/>
        <v>7.666666666666667</v>
      </c>
      <c r="AC172" s="200" t="s">
        <v>807</v>
      </c>
      <c r="AD172" s="200" t="s">
        <v>807</v>
      </c>
      <c r="AE172" s="392"/>
      <c r="AF172" s="392"/>
    </row>
    <row r="173" spans="1:32" s="5" customFormat="1" ht="19.5" customHeight="1" x14ac:dyDescent="0.25">
      <c r="A173" s="15">
        <v>7</v>
      </c>
      <c r="B173" s="386" t="s">
        <v>128</v>
      </c>
      <c r="C173" s="193" t="s">
        <v>510</v>
      </c>
      <c r="D173" s="387" t="s">
        <v>304</v>
      </c>
      <c r="E173" s="388">
        <v>7</v>
      </c>
      <c r="F173" s="387" t="s">
        <v>304</v>
      </c>
      <c r="G173" s="388">
        <v>7</v>
      </c>
      <c r="H173" s="387" t="s">
        <v>304</v>
      </c>
      <c r="I173" s="388">
        <v>7</v>
      </c>
      <c r="J173" s="387" t="s">
        <v>304</v>
      </c>
      <c r="K173" s="388">
        <v>7</v>
      </c>
      <c r="L173" s="387" t="s">
        <v>304</v>
      </c>
      <c r="M173" s="388">
        <v>7</v>
      </c>
      <c r="N173" s="387" t="s">
        <v>303</v>
      </c>
      <c r="O173" s="388">
        <v>8</v>
      </c>
      <c r="P173" s="387" t="s">
        <v>304</v>
      </c>
      <c r="Q173" s="388">
        <v>7</v>
      </c>
      <c r="R173" s="387" t="s">
        <v>304</v>
      </c>
      <c r="S173" s="388">
        <v>7</v>
      </c>
      <c r="T173" s="387" t="s">
        <v>304</v>
      </c>
      <c r="U173" s="388">
        <v>7</v>
      </c>
      <c r="V173" s="387" t="s">
        <v>303</v>
      </c>
      <c r="W173" s="388">
        <v>8</v>
      </c>
      <c r="X173" s="389" t="s">
        <v>304</v>
      </c>
      <c r="Y173" s="393">
        <v>7</v>
      </c>
      <c r="Z173" s="389" t="s">
        <v>304</v>
      </c>
      <c r="AA173" s="393">
        <v>7</v>
      </c>
      <c r="AB173" s="199">
        <f t="shared" si="51"/>
        <v>7.166666666666667</v>
      </c>
      <c r="AC173" s="200" t="s">
        <v>807</v>
      </c>
      <c r="AD173" s="200" t="s">
        <v>807</v>
      </c>
      <c r="AE173" s="392"/>
      <c r="AF173" s="392"/>
    </row>
    <row r="174" spans="1:32" s="5" customFormat="1" ht="19.5" customHeight="1" x14ac:dyDescent="0.25">
      <c r="A174" s="15">
        <v>8</v>
      </c>
      <c r="B174" s="386" t="s">
        <v>130</v>
      </c>
      <c r="C174" s="41" t="s">
        <v>512</v>
      </c>
      <c r="D174" s="387" t="s">
        <v>303</v>
      </c>
      <c r="E174" s="388">
        <v>8</v>
      </c>
      <c r="F174" s="387" t="s">
        <v>304</v>
      </c>
      <c r="G174" s="388">
        <v>7</v>
      </c>
      <c r="H174" s="387" t="s">
        <v>304</v>
      </c>
      <c r="I174" s="388">
        <v>7</v>
      </c>
      <c r="J174" s="387" t="s">
        <v>304</v>
      </c>
      <c r="K174" s="388">
        <v>7</v>
      </c>
      <c r="L174" s="387" t="s">
        <v>304</v>
      </c>
      <c r="M174" s="388">
        <v>7</v>
      </c>
      <c r="N174" s="387" t="s">
        <v>303</v>
      </c>
      <c r="O174" s="388">
        <v>8</v>
      </c>
      <c r="P174" s="387" t="s">
        <v>304</v>
      </c>
      <c r="Q174" s="388">
        <v>7</v>
      </c>
      <c r="R174" s="387" t="s">
        <v>304</v>
      </c>
      <c r="S174" s="388">
        <v>7</v>
      </c>
      <c r="T174" s="387" t="s">
        <v>303</v>
      </c>
      <c r="U174" s="388">
        <v>8</v>
      </c>
      <c r="V174" s="387" t="s">
        <v>303</v>
      </c>
      <c r="W174" s="388">
        <v>8</v>
      </c>
      <c r="X174" s="389" t="s">
        <v>304</v>
      </c>
      <c r="Y174" s="391">
        <v>7</v>
      </c>
      <c r="Z174" s="389" t="s">
        <v>304</v>
      </c>
      <c r="AA174" s="391">
        <v>7</v>
      </c>
      <c r="AB174" s="199">
        <f t="shared" si="51"/>
        <v>7.333333333333333</v>
      </c>
      <c r="AC174" s="200" t="s">
        <v>833</v>
      </c>
      <c r="AD174" s="200" t="s">
        <v>807</v>
      </c>
      <c r="AE174" s="392"/>
      <c r="AF174" s="392"/>
    </row>
    <row r="175" spans="1:32" s="5" customFormat="1" ht="19.5" customHeight="1" x14ac:dyDescent="0.25">
      <c r="A175" s="15">
        <v>9</v>
      </c>
      <c r="B175" s="386" t="s">
        <v>257</v>
      </c>
      <c r="C175" s="41" t="s">
        <v>518</v>
      </c>
      <c r="D175" s="387" t="s">
        <v>303</v>
      </c>
      <c r="E175" s="388">
        <v>8</v>
      </c>
      <c r="F175" s="387" t="s">
        <v>304</v>
      </c>
      <c r="G175" s="388">
        <v>7</v>
      </c>
      <c r="H175" s="387" t="s">
        <v>304</v>
      </c>
      <c r="I175" s="388">
        <v>7</v>
      </c>
      <c r="J175" s="387" t="s">
        <v>304</v>
      </c>
      <c r="K175" s="388">
        <v>7</v>
      </c>
      <c r="L175" s="387" t="s">
        <v>304</v>
      </c>
      <c r="M175" s="388">
        <v>7</v>
      </c>
      <c r="N175" s="387" t="s">
        <v>303</v>
      </c>
      <c r="O175" s="388">
        <v>8</v>
      </c>
      <c r="P175" s="387" t="s">
        <v>303</v>
      </c>
      <c r="Q175" s="388">
        <v>8</v>
      </c>
      <c r="R175" s="387" t="s">
        <v>303</v>
      </c>
      <c r="S175" s="388">
        <v>8</v>
      </c>
      <c r="T175" s="387" t="s">
        <v>304</v>
      </c>
      <c r="U175" s="388">
        <v>7</v>
      </c>
      <c r="V175" s="387" t="s">
        <v>303</v>
      </c>
      <c r="W175" s="388">
        <v>8</v>
      </c>
      <c r="X175" s="389" t="s">
        <v>304</v>
      </c>
      <c r="Y175" s="391">
        <v>7</v>
      </c>
      <c r="Z175" s="389" t="s">
        <v>304</v>
      </c>
      <c r="AA175" s="391">
        <v>7</v>
      </c>
      <c r="AB175" s="199">
        <f t="shared" si="51"/>
        <v>7.416666666666667</v>
      </c>
      <c r="AC175" s="200" t="s">
        <v>833</v>
      </c>
      <c r="AD175" s="200" t="s">
        <v>807</v>
      </c>
      <c r="AE175" s="392"/>
      <c r="AF175" s="392"/>
    </row>
    <row r="176" spans="1:32" s="5" customFormat="1" ht="19.5" customHeight="1" x14ac:dyDescent="0.25">
      <c r="A176" s="15">
        <v>10</v>
      </c>
      <c r="B176" s="386" t="s">
        <v>125</v>
      </c>
      <c r="C176" s="41" t="s">
        <v>508</v>
      </c>
      <c r="D176" s="387" t="s">
        <v>304</v>
      </c>
      <c r="E176" s="388">
        <v>7</v>
      </c>
      <c r="F176" s="387" t="s">
        <v>304</v>
      </c>
      <c r="G176" s="388">
        <v>7</v>
      </c>
      <c r="H176" s="387" t="s">
        <v>304</v>
      </c>
      <c r="I176" s="388">
        <v>7</v>
      </c>
      <c r="J176" s="387" t="s">
        <v>304</v>
      </c>
      <c r="K176" s="388">
        <v>7</v>
      </c>
      <c r="L176" s="387" t="s">
        <v>304</v>
      </c>
      <c r="M176" s="388">
        <v>7</v>
      </c>
      <c r="N176" s="387" t="s">
        <v>303</v>
      </c>
      <c r="O176" s="388">
        <v>8</v>
      </c>
      <c r="P176" s="387" t="s">
        <v>304</v>
      </c>
      <c r="Q176" s="394">
        <v>7</v>
      </c>
      <c r="R176" s="387" t="s">
        <v>304</v>
      </c>
      <c r="S176" s="394">
        <v>7</v>
      </c>
      <c r="T176" s="387" t="s">
        <v>304</v>
      </c>
      <c r="U176" s="394">
        <v>7</v>
      </c>
      <c r="V176" s="387" t="s">
        <v>304</v>
      </c>
      <c r="W176" s="388">
        <v>7</v>
      </c>
      <c r="X176" s="389" t="s">
        <v>304</v>
      </c>
      <c r="Y176" s="391">
        <v>7</v>
      </c>
      <c r="Z176" s="389" t="s">
        <v>304</v>
      </c>
      <c r="AA176" s="391">
        <v>7</v>
      </c>
      <c r="AB176" s="199">
        <f t="shared" si="51"/>
        <v>7.083333333333333</v>
      </c>
      <c r="AC176" s="200" t="s">
        <v>807</v>
      </c>
      <c r="AD176" s="200" t="s">
        <v>807</v>
      </c>
      <c r="AE176" s="392"/>
      <c r="AF176" s="392"/>
    </row>
    <row r="177" spans="1:32" s="5" customFormat="1" ht="19.5" customHeight="1" x14ac:dyDescent="0.25">
      <c r="A177" s="15">
        <v>11</v>
      </c>
      <c r="B177" s="386" t="s">
        <v>891</v>
      </c>
      <c r="C177" s="41" t="s">
        <v>513</v>
      </c>
      <c r="D177" s="387" t="s">
        <v>303</v>
      </c>
      <c r="E177" s="388">
        <v>8</v>
      </c>
      <c r="F177" s="387" t="s">
        <v>304</v>
      </c>
      <c r="G177" s="388">
        <v>7</v>
      </c>
      <c r="H177" s="387" t="s">
        <v>304</v>
      </c>
      <c r="I177" s="388">
        <v>7</v>
      </c>
      <c r="J177" s="387" t="s">
        <v>303</v>
      </c>
      <c r="K177" s="388">
        <v>8</v>
      </c>
      <c r="L177" s="387" t="s">
        <v>303</v>
      </c>
      <c r="M177" s="388">
        <v>8</v>
      </c>
      <c r="N177" s="387" t="s">
        <v>303</v>
      </c>
      <c r="O177" s="388">
        <v>8</v>
      </c>
      <c r="P177" s="387" t="s">
        <v>304</v>
      </c>
      <c r="Q177" s="388">
        <v>7</v>
      </c>
      <c r="R177" s="387" t="s">
        <v>304</v>
      </c>
      <c r="S177" s="388">
        <v>7</v>
      </c>
      <c r="T177" s="387" t="s">
        <v>304</v>
      </c>
      <c r="U177" s="388">
        <v>7</v>
      </c>
      <c r="V177" s="387" t="s">
        <v>303</v>
      </c>
      <c r="W177" s="388">
        <v>8</v>
      </c>
      <c r="X177" s="389" t="s">
        <v>304</v>
      </c>
      <c r="Y177" s="391">
        <v>7</v>
      </c>
      <c r="Z177" s="389" t="s">
        <v>304</v>
      </c>
      <c r="AA177" s="391">
        <v>7</v>
      </c>
      <c r="AB177" s="199">
        <f t="shared" si="51"/>
        <v>7.416666666666667</v>
      </c>
      <c r="AC177" s="200" t="s">
        <v>833</v>
      </c>
      <c r="AD177" s="200" t="s">
        <v>807</v>
      </c>
      <c r="AE177" s="392"/>
      <c r="AF177" s="392"/>
    </row>
    <row r="178" spans="1:32" s="5" customFormat="1" ht="19.5" customHeight="1" x14ac:dyDescent="0.25">
      <c r="A178" s="15">
        <v>12</v>
      </c>
      <c r="B178" s="386" t="s">
        <v>132</v>
      </c>
      <c r="C178" s="41" t="s">
        <v>514</v>
      </c>
      <c r="D178" s="387" t="s">
        <v>304</v>
      </c>
      <c r="E178" s="388">
        <v>7</v>
      </c>
      <c r="F178" s="387" t="s">
        <v>304</v>
      </c>
      <c r="G178" s="388">
        <v>7</v>
      </c>
      <c r="H178" s="387" t="s">
        <v>304</v>
      </c>
      <c r="I178" s="388">
        <v>7</v>
      </c>
      <c r="J178" s="387" t="s">
        <v>304</v>
      </c>
      <c r="K178" s="388">
        <v>7</v>
      </c>
      <c r="L178" s="387" t="s">
        <v>304</v>
      </c>
      <c r="M178" s="388">
        <v>7</v>
      </c>
      <c r="N178" s="387" t="s">
        <v>304</v>
      </c>
      <c r="O178" s="388">
        <v>7</v>
      </c>
      <c r="P178" s="387" t="s">
        <v>304</v>
      </c>
      <c r="Q178" s="388">
        <v>7</v>
      </c>
      <c r="R178" s="387" t="s">
        <v>304</v>
      </c>
      <c r="S178" s="388">
        <v>7</v>
      </c>
      <c r="T178" s="387" t="s">
        <v>304</v>
      </c>
      <c r="U178" s="388">
        <v>7</v>
      </c>
      <c r="V178" s="387" t="s">
        <v>303</v>
      </c>
      <c r="W178" s="388">
        <v>8</v>
      </c>
      <c r="X178" s="389" t="s">
        <v>304</v>
      </c>
      <c r="Y178" s="391">
        <v>7</v>
      </c>
      <c r="Z178" s="389" t="s">
        <v>304</v>
      </c>
      <c r="AA178" s="391">
        <v>7</v>
      </c>
      <c r="AB178" s="199">
        <f t="shared" si="51"/>
        <v>7.083333333333333</v>
      </c>
      <c r="AC178" s="200" t="s">
        <v>807</v>
      </c>
      <c r="AD178" s="200" t="s">
        <v>807</v>
      </c>
      <c r="AE178" s="392"/>
      <c r="AF178" s="392"/>
    </row>
    <row r="179" spans="1:32" s="5" customFormat="1" ht="19.5" customHeight="1" x14ac:dyDescent="0.25">
      <c r="A179" s="15">
        <v>13</v>
      </c>
      <c r="B179" s="386" t="s">
        <v>123</v>
      </c>
      <c r="C179" s="41" t="s">
        <v>506</v>
      </c>
      <c r="D179" s="387" t="s">
        <v>304</v>
      </c>
      <c r="E179" s="388">
        <v>7</v>
      </c>
      <c r="F179" s="387" t="s">
        <v>304</v>
      </c>
      <c r="G179" s="388">
        <v>7</v>
      </c>
      <c r="H179" s="387" t="s">
        <v>304</v>
      </c>
      <c r="I179" s="388">
        <v>7</v>
      </c>
      <c r="J179" s="387" t="s">
        <v>304</v>
      </c>
      <c r="K179" s="388">
        <v>7</v>
      </c>
      <c r="L179" s="387" t="s">
        <v>304</v>
      </c>
      <c r="M179" s="388">
        <v>7</v>
      </c>
      <c r="N179" s="387" t="s">
        <v>304</v>
      </c>
      <c r="O179" s="388">
        <v>7</v>
      </c>
      <c r="P179" s="387" t="s">
        <v>303</v>
      </c>
      <c r="Q179" s="388">
        <v>8</v>
      </c>
      <c r="R179" s="387" t="s">
        <v>303</v>
      </c>
      <c r="S179" s="388">
        <v>8</v>
      </c>
      <c r="T179" s="387" t="s">
        <v>303</v>
      </c>
      <c r="U179" s="388">
        <v>8</v>
      </c>
      <c r="V179" s="387" t="s">
        <v>303</v>
      </c>
      <c r="W179" s="388">
        <v>8</v>
      </c>
      <c r="X179" s="389" t="s">
        <v>304</v>
      </c>
      <c r="Y179" s="391">
        <v>7</v>
      </c>
      <c r="Z179" s="389" t="s">
        <v>304</v>
      </c>
      <c r="AA179" s="391">
        <v>7</v>
      </c>
      <c r="AB179" s="199">
        <f t="shared" si="51"/>
        <v>7.333333333333333</v>
      </c>
      <c r="AC179" s="200" t="s">
        <v>807</v>
      </c>
      <c r="AD179" s="200" t="s">
        <v>807</v>
      </c>
      <c r="AE179" s="392"/>
      <c r="AF179" s="392"/>
    </row>
    <row r="180" spans="1:32" s="5" customFormat="1" ht="19.5" customHeight="1" x14ac:dyDescent="0.25">
      <c r="A180" s="15">
        <v>14</v>
      </c>
      <c r="B180" s="386" t="s">
        <v>127</v>
      </c>
      <c r="C180" s="41" t="s">
        <v>507</v>
      </c>
      <c r="D180" s="387" t="s">
        <v>304</v>
      </c>
      <c r="E180" s="388">
        <v>7</v>
      </c>
      <c r="F180" s="387" t="s">
        <v>304</v>
      </c>
      <c r="G180" s="388">
        <v>7</v>
      </c>
      <c r="H180" s="387" t="s">
        <v>304</v>
      </c>
      <c r="I180" s="388">
        <v>7</v>
      </c>
      <c r="J180" s="387" t="s">
        <v>304</v>
      </c>
      <c r="K180" s="388">
        <v>7</v>
      </c>
      <c r="L180" s="387" t="s">
        <v>304</v>
      </c>
      <c r="M180" s="388">
        <v>7</v>
      </c>
      <c r="N180" s="387" t="s">
        <v>303</v>
      </c>
      <c r="O180" s="388">
        <v>8</v>
      </c>
      <c r="P180" s="387" t="s">
        <v>304</v>
      </c>
      <c r="Q180" s="388">
        <v>7</v>
      </c>
      <c r="R180" s="387" t="s">
        <v>304</v>
      </c>
      <c r="S180" s="388">
        <v>7</v>
      </c>
      <c r="T180" s="387" t="s">
        <v>304</v>
      </c>
      <c r="U180" s="388">
        <v>7</v>
      </c>
      <c r="V180" s="387" t="s">
        <v>303</v>
      </c>
      <c r="W180" s="388">
        <v>8</v>
      </c>
      <c r="X180" s="389" t="s">
        <v>304</v>
      </c>
      <c r="Y180" s="391">
        <v>7</v>
      </c>
      <c r="Z180" s="389" t="s">
        <v>304</v>
      </c>
      <c r="AA180" s="391">
        <v>7</v>
      </c>
      <c r="AB180" s="199">
        <f t="shared" si="51"/>
        <v>7.166666666666667</v>
      </c>
      <c r="AC180" s="200" t="s">
        <v>807</v>
      </c>
      <c r="AD180" s="200" t="s">
        <v>807</v>
      </c>
      <c r="AE180" s="392"/>
      <c r="AF180" s="392"/>
    </row>
    <row r="181" spans="1:32" s="5" customFormat="1" ht="19.5" customHeight="1" x14ac:dyDescent="0.25">
      <c r="A181" s="15">
        <v>15</v>
      </c>
      <c r="B181" s="386" t="s">
        <v>252</v>
      </c>
      <c r="C181" s="41" t="s">
        <v>517</v>
      </c>
      <c r="D181" s="387" t="s">
        <v>304</v>
      </c>
      <c r="E181" s="388">
        <v>7</v>
      </c>
      <c r="F181" s="387" t="s">
        <v>304</v>
      </c>
      <c r="G181" s="388">
        <v>7</v>
      </c>
      <c r="H181" s="387" t="s">
        <v>303</v>
      </c>
      <c r="I181" s="388">
        <v>8</v>
      </c>
      <c r="J181" s="387" t="s">
        <v>304</v>
      </c>
      <c r="K181" s="388">
        <v>7</v>
      </c>
      <c r="L181" s="387" t="s">
        <v>304</v>
      </c>
      <c r="M181" s="388">
        <v>7</v>
      </c>
      <c r="N181" s="387" t="s">
        <v>303</v>
      </c>
      <c r="O181" s="388">
        <v>8</v>
      </c>
      <c r="P181" s="387" t="s">
        <v>304</v>
      </c>
      <c r="Q181" s="388">
        <v>7</v>
      </c>
      <c r="R181" s="387" t="s">
        <v>304</v>
      </c>
      <c r="S181" s="388">
        <v>7</v>
      </c>
      <c r="T181" s="387" t="s">
        <v>304</v>
      </c>
      <c r="U181" s="388">
        <v>7</v>
      </c>
      <c r="V181" s="387" t="s">
        <v>303</v>
      </c>
      <c r="W181" s="388">
        <v>8</v>
      </c>
      <c r="X181" s="389" t="s">
        <v>304</v>
      </c>
      <c r="Y181" s="391">
        <v>7</v>
      </c>
      <c r="Z181" s="389" t="s">
        <v>304</v>
      </c>
      <c r="AA181" s="391">
        <v>7</v>
      </c>
      <c r="AB181" s="199">
        <f t="shared" si="51"/>
        <v>7.25</v>
      </c>
      <c r="AC181" s="200" t="s">
        <v>833</v>
      </c>
      <c r="AD181" s="200" t="s">
        <v>807</v>
      </c>
      <c r="AE181" s="392"/>
      <c r="AF181" s="392"/>
    </row>
    <row r="182" spans="1:32" s="5" customFormat="1" ht="19.5" customHeight="1" x14ac:dyDescent="0.25">
      <c r="A182" s="15">
        <v>16</v>
      </c>
      <c r="B182" s="386" t="s">
        <v>126</v>
      </c>
      <c r="C182" s="41" t="s">
        <v>509</v>
      </c>
      <c r="D182" s="387" t="s">
        <v>304</v>
      </c>
      <c r="E182" s="388">
        <v>7</v>
      </c>
      <c r="F182" s="387" t="s">
        <v>304</v>
      </c>
      <c r="G182" s="388">
        <v>7</v>
      </c>
      <c r="H182" s="387" t="s">
        <v>304</v>
      </c>
      <c r="I182" s="388">
        <v>7</v>
      </c>
      <c r="J182" s="387" t="s">
        <v>304</v>
      </c>
      <c r="K182" s="388">
        <v>7</v>
      </c>
      <c r="L182" s="387" t="s">
        <v>304</v>
      </c>
      <c r="M182" s="388">
        <v>7</v>
      </c>
      <c r="N182" s="387" t="s">
        <v>303</v>
      </c>
      <c r="O182" s="388">
        <v>8</v>
      </c>
      <c r="P182" s="387" t="s">
        <v>303</v>
      </c>
      <c r="Q182" s="388">
        <v>8</v>
      </c>
      <c r="R182" s="387" t="s">
        <v>304</v>
      </c>
      <c r="S182" s="388">
        <v>7</v>
      </c>
      <c r="T182" s="387" t="s">
        <v>303</v>
      </c>
      <c r="U182" s="388">
        <v>8</v>
      </c>
      <c r="V182" s="387" t="s">
        <v>303</v>
      </c>
      <c r="W182" s="388">
        <v>8</v>
      </c>
      <c r="X182" s="389" t="s">
        <v>304</v>
      </c>
      <c r="Y182" s="395">
        <v>7</v>
      </c>
      <c r="Z182" s="389" t="s">
        <v>304</v>
      </c>
      <c r="AA182" s="395">
        <v>7</v>
      </c>
      <c r="AB182" s="199">
        <f t="shared" si="51"/>
        <v>7.333333333333333</v>
      </c>
      <c r="AC182" s="200" t="s">
        <v>807</v>
      </c>
      <c r="AD182" s="200" t="s">
        <v>807</v>
      </c>
      <c r="AE182" s="392"/>
      <c r="AF182" s="392"/>
    </row>
    <row r="183" spans="1:32" s="5" customFormat="1" ht="19.5" customHeight="1" x14ac:dyDescent="0.25">
      <c r="A183" s="15">
        <v>17</v>
      </c>
      <c r="B183" s="386" t="s">
        <v>129</v>
      </c>
      <c r="C183" s="41" t="s">
        <v>511</v>
      </c>
      <c r="D183" s="387" t="s">
        <v>304</v>
      </c>
      <c r="E183" s="388">
        <v>7</v>
      </c>
      <c r="F183" s="387" t="s">
        <v>304</v>
      </c>
      <c r="G183" s="388">
        <v>7</v>
      </c>
      <c r="H183" s="387" t="s">
        <v>304</v>
      </c>
      <c r="I183" s="388">
        <v>7</v>
      </c>
      <c r="J183" s="387" t="s">
        <v>304</v>
      </c>
      <c r="K183" s="388">
        <v>7</v>
      </c>
      <c r="L183" s="387" t="s">
        <v>304</v>
      </c>
      <c r="M183" s="388">
        <v>7</v>
      </c>
      <c r="N183" s="387" t="s">
        <v>304</v>
      </c>
      <c r="O183" s="388">
        <v>7</v>
      </c>
      <c r="P183" s="387" t="s">
        <v>303</v>
      </c>
      <c r="Q183" s="388">
        <v>8</v>
      </c>
      <c r="R183" s="387" t="s">
        <v>304</v>
      </c>
      <c r="S183" s="388">
        <v>7</v>
      </c>
      <c r="T183" s="387" t="s">
        <v>304</v>
      </c>
      <c r="U183" s="388">
        <v>7</v>
      </c>
      <c r="V183" s="387" t="s">
        <v>303</v>
      </c>
      <c r="W183" s="388">
        <v>8</v>
      </c>
      <c r="X183" s="389" t="s">
        <v>304</v>
      </c>
      <c r="Y183" s="395">
        <v>7</v>
      </c>
      <c r="Z183" s="389" t="s">
        <v>304</v>
      </c>
      <c r="AA183" s="395">
        <v>7</v>
      </c>
      <c r="AB183" s="199">
        <f t="shared" si="51"/>
        <v>7.166666666666667</v>
      </c>
      <c r="AC183" s="200" t="s">
        <v>833</v>
      </c>
      <c r="AD183" s="200" t="s">
        <v>807</v>
      </c>
      <c r="AE183" s="392"/>
      <c r="AF183" s="392"/>
    </row>
    <row r="184" spans="1:32" s="5" customFormat="1" ht="19.5" customHeight="1" x14ac:dyDescent="0.25">
      <c r="A184" s="15">
        <v>18</v>
      </c>
      <c r="B184" s="386" t="s">
        <v>251</v>
      </c>
      <c r="C184" s="41" t="s">
        <v>516</v>
      </c>
      <c r="D184" s="387" t="s">
        <v>304</v>
      </c>
      <c r="E184" s="388">
        <v>7</v>
      </c>
      <c r="F184" s="387" t="s">
        <v>304</v>
      </c>
      <c r="G184" s="388">
        <v>7</v>
      </c>
      <c r="H184" s="387" t="s">
        <v>304</v>
      </c>
      <c r="I184" s="388">
        <v>7</v>
      </c>
      <c r="J184" s="387" t="s">
        <v>304</v>
      </c>
      <c r="K184" s="388">
        <v>7</v>
      </c>
      <c r="L184" s="387" t="s">
        <v>304</v>
      </c>
      <c r="M184" s="388">
        <v>7</v>
      </c>
      <c r="N184" s="387" t="s">
        <v>303</v>
      </c>
      <c r="O184" s="388">
        <v>8</v>
      </c>
      <c r="P184" s="387" t="s">
        <v>303</v>
      </c>
      <c r="Q184" s="388">
        <v>8</v>
      </c>
      <c r="R184" s="387" t="s">
        <v>304</v>
      </c>
      <c r="S184" s="388">
        <v>7</v>
      </c>
      <c r="T184" s="387" t="s">
        <v>304</v>
      </c>
      <c r="U184" s="388">
        <v>7</v>
      </c>
      <c r="V184" s="387" t="s">
        <v>303</v>
      </c>
      <c r="W184" s="388">
        <v>8</v>
      </c>
      <c r="X184" s="389" t="s">
        <v>304</v>
      </c>
      <c r="Y184" s="395">
        <v>7</v>
      </c>
      <c r="Z184" s="389" t="s">
        <v>304</v>
      </c>
      <c r="AA184" s="395">
        <v>7</v>
      </c>
      <c r="AB184" s="199">
        <f t="shared" si="51"/>
        <v>7.25</v>
      </c>
      <c r="AC184" s="200" t="s">
        <v>807</v>
      </c>
      <c r="AD184" s="200" t="s">
        <v>807</v>
      </c>
      <c r="AE184" s="392"/>
      <c r="AF184" s="392"/>
    </row>
    <row r="185" spans="1:32" s="5" customFormat="1" ht="36.75" customHeight="1" x14ac:dyDescent="0.25">
      <c r="A185" s="15">
        <v>19</v>
      </c>
      <c r="B185" s="386" t="s">
        <v>270</v>
      </c>
      <c r="C185" s="41" t="s">
        <v>519</v>
      </c>
      <c r="D185" s="387" t="s">
        <v>303</v>
      </c>
      <c r="E185" s="388">
        <v>8</v>
      </c>
      <c r="F185" s="387" t="s">
        <v>304</v>
      </c>
      <c r="G185" s="388">
        <v>7</v>
      </c>
      <c r="H185" s="387" t="s">
        <v>303</v>
      </c>
      <c r="I185" s="388">
        <v>8</v>
      </c>
      <c r="J185" s="387" t="s">
        <v>304</v>
      </c>
      <c r="K185" s="388">
        <v>7</v>
      </c>
      <c r="L185" s="387" t="s">
        <v>303</v>
      </c>
      <c r="M185" s="388">
        <v>8</v>
      </c>
      <c r="N185" s="387" t="s">
        <v>303</v>
      </c>
      <c r="O185" s="388">
        <v>8</v>
      </c>
      <c r="P185" s="387" t="s">
        <v>303</v>
      </c>
      <c r="Q185" s="388">
        <v>8</v>
      </c>
      <c r="R185" s="387" t="s">
        <v>303</v>
      </c>
      <c r="S185" s="388">
        <v>8</v>
      </c>
      <c r="T185" s="387" t="s">
        <v>303</v>
      </c>
      <c r="U185" s="388">
        <v>8</v>
      </c>
      <c r="V185" s="387" t="s">
        <v>303</v>
      </c>
      <c r="W185" s="388">
        <v>8</v>
      </c>
      <c r="X185" s="389" t="s">
        <v>304</v>
      </c>
      <c r="Y185" s="9">
        <v>7</v>
      </c>
      <c r="Z185" s="389" t="s">
        <v>304</v>
      </c>
      <c r="AA185" s="9">
        <v>7</v>
      </c>
      <c r="AB185" s="199">
        <f t="shared" si="51"/>
        <v>7.666666666666667</v>
      </c>
      <c r="AC185" s="200" t="s">
        <v>833</v>
      </c>
      <c r="AD185" s="200" t="s">
        <v>833</v>
      </c>
      <c r="AE185" s="523" t="s">
        <v>916</v>
      </c>
      <c r="AF185" s="392"/>
    </row>
    <row r="186" spans="1:32" s="5" customFormat="1" ht="19.5" customHeight="1" x14ac:dyDescent="0.25">
      <c r="A186" s="15">
        <v>20</v>
      </c>
      <c r="B186" s="492" t="s">
        <v>679</v>
      </c>
      <c r="C186" s="41" t="s">
        <v>680</v>
      </c>
      <c r="D186" s="387" t="s">
        <v>304</v>
      </c>
      <c r="E186" s="388">
        <v>7</v>
      </c>
      <c r="F186" s="387" t="s">
        <v>304</v>
      </c>
      <c r="G186" s="388">
        <v>7</v>
      </c>
      <c r="H186" s="387" t="s">
        <v>304</v>
      </c>
      <c r="I186" s="388">
        <v>7</v>
      </c>
      <c r="J186" s="387" t="s">
        <v>304</v>
      </c>
      <c r="K186" s="388">
        <v>7</v>
      </c>
      <c r="L186" s="387" t="s">
        <v>304</v>
      </c>
      <c r="M186" s="388">
        <v>7</v>
      </c>
      <c r="N186" s="387" t="s">
        <v>303</v>
      </c>
      <c r="O186" s="388">
        <v>8</v>
      </c>
      <c r="P186" s="387" t="s">
        <v>303</v>
      </c>
      <c r="Q186" s="388">
        <v>8</v>
      </c>
      <c r="R186" s="387" t="s">
        <v>302</v>
      </c>
      <c r="S186" s="388">
        <v>9</v>
      </c>
      <c r="T186" s="387" t="s">
        <v>303</v>
      </c>
      <c r="U186" s="388">
        <v>8</v>
      </c>
      <c r="V186" s="387" t="s">
        <v>303</v>
      </c>
      <c r="W186" s="388">
        <v>8</v>
      </c>
      <c r="X186" s="387" t="s">
        <v>304</v>
      </c>
      <c r="Y186" s="388">
        <v>7</v>
      </c>
      <c r="Z186" s="387" t="s">
        <v>304</v>
      </c>
      <c r="AA186" s="388">
        <v>7</v>
      </c>
      <c r="AB186" s="199">
        <f>(E186+G186+I186+K186+M186+O186+Q186+S186+U186+W186+Y186+AA186)/12</f>
        <v>7.5</v>
      </c>
      <c r="AC186" s="200" t="s">
        <v>807</v>
      </c>
      <c r="AD186" s="200" t="s">
        <v>807</v>
      </c>
      <c r="AE186" s="392"/>
      <c r="AF186" s="392"/>
    </row>
    <row r="187" spans="1:32" s="5" customFormat="1" ht="19.5" customHeight="1" x14ac:dyDescent="0.25">
      <c r="A187" s="15">
        <v>21</v>
      </c>
      <c r="B187" s="396" t="s">
        <v>271</v>
      </c>
      <c r="C187" s="41" t="s">
        <v>520</v>
      </c>
      <c r="D187" s="387" t="s">
        <v>303</v>
      </c>
      <c r="E187" s="388">
        <v>8</v>
      </c>
      <c r="F187" s="387" t="s">
        <v>304</v>
      </c>
      <c r="G187" s="388">
        <v>7</v>
      </c>
      <c r="H187" s="387" t="s">
        <v>303</v>
      </c>
      <c r="I187" s="388">
        <v>8</v>
      </c>
      <c r="J187" s="387" t="s">
        <v>303</v>
      </c>
      <c r="K187" s="388">
        <v>8</v>
      </c>
      <c r="L187" s="387" t="s">
        <v>304</v>
      </c>
      <c r="M187" s="388">
        <v>7</v>
      </c>
      <c r="N187" s="387" t="s">
        <v>304</v>
      </c>
      <c r="O187" s="388">
        <v>7</v>
      </c>
      <c r="P187" s="387" t="s">
        <v>303</v>
      </c>
      <c r="Q187" s="388">
        <v>8</v>
      </c>
      <c r="R187" s="387" t="s">
        <v>303</v>
      </c>
      <c r="S187" s="388">
        <v>8</v>
      </c>
      <c r="T187" s="387" t="s">
        <v>303</v>
      </c>
      <c r="U187" s="388">
        <v>8</v>
      </c>
      <c r="V187" s="387" t="s">
        <v>303</v>
      </c>
      <c r="W187" s="388">
        <v>8</v>
      </c>
      <c r="X187" s="389" t="s">
        <v>303</v>
      </c>
      <c r="Y187" s="395">
        <v>8</v>
      </c>
      <c r="Z187" s="389" t="s">
        <v>304</v>
      </c>
      <c r="AA187" s="395">
        <v>7</v>
      </c>
      <c r="AB187" s="199">
        <f t="shared" si="51"/>
        <v>7.666666666666667</v>
      </c>
      <c r="AC187" s="200" t="s">
        <v>833</v>
      </c>
      <c r="AD187" s="200" t="s">
        <v>807</v>
      </c>
      <c r="AE187" s="392"/>
      <c r="AF187" s="392"/>
    </row>
    <row r="188" spans="1:32" s="5" customFormat="1" ht="19.5" customHeight="1" x14ac:dyDescent="0.25">
      <c r="A188" s="15">
        <v>22</v>
      </c>
      <c r="B188" s="397" t="s">
        <v>604</v>
      </c>
      <c r="C188" s="41" t="s">
        <v>605</v>
      </c>
      <c r="D188" s="387" t="s">
        <v>303</v>
      </c>
      <c r="E188" s="388">
        <v>8</v>
      </c>
      <c r="F188" s="387" t="s">
        <v>304</v>
      </c>
      <c r="G188" s="388">
        <v>7</v>
      </c>
      <c r="H188" s="387" t="s">
        <v>304</v>
      </c>
      <c r="I188" s="388">
        <v>7</v>
      </c>
      <c r="J188" s="387" t="s">
        <v>304</v>
      </c>
      <c r="K188" s="388">
        <v>7</v>
      </c>
      <c r="L188" s="387" t="s">
        <v>304</v>
      </c>
      <c r="M188" s="388">
        <v>7</v>
      </c>
      <c r="N188" s="387" t="s">
        <v>303</v>
      </c>
      <c r="O188" s="388">
        <v>8</v>
      </c>
      <c r="P188" s="387" t="s">
        <v>303</v>
      </c>
      <c r="Q188" s="388">
        <v>8</v>
      </c>
      <c r="R188" s="387" t="s">
        <v>304</v>
      </c>
      <c r="S188" s="388">
        <v>7</v>
      </c>
      <c r="T188" s="387" t="s">
        <v>303</v>
      </c>
      <c r="U188" s="388">
        <v>8</v>
      </c>
      <c r="V188" s="387" t="s">
        <v>303</v>
      </c>
      <c r="W188" s="388">
        <v>8</v>
      </c>
      <c r="X188" s="389" t="s">
        <v>304</v>
      </c>
      <c r="Y188" s="395">
        <v>7</v>
      </c>
      <c r="Z188" s="389" t="s">
        <v>304</v>
      </c>
      <c r="AA188" s="395">
        <v>7</v>
      </c>
      <c r="AB188" s="199">
        <f t="shared" si="51"/>
        <v>7.416666666666667</v>
      </c>
      <c r="AC188" s="200" t="s">
        <v>833</v>
      </c>
      <c r="AD188" s="200" t="s">
        <v>807</v>
      </c>
      <c r="AE188" s="392"/>
      <c r="AF188" s="392"/>
    </row>
    <row r="189" spans="1:32" s="5" customFormat="1" ht="19.5" customHeight="1" x14ac:dyDescent="0.25">
      <c r="A189" s="15">
        <v>23</v>
      </c>
      <c r="B189" s="397" t="s">
        <v>627</v>
      </c>
      <c r="C189" s="41" t="s">
        <v>632</v>
      </c>
      <c r="D189" s="387" t="s">
        <v>304</v>
      </c>
      <c r="E189" s="388">
        <v>7</v>
      </c>
      <c r="F189" s="387" t="s">
        <v>304</v>
      </c>
      <c r="G189" s="388">
        <v>7</v>
      </c>
      <c r="H189" s="387" t="s">
        <v>304</v>
      </c>
      <c r="I189" s="388">
        <v>7</v>
      </c>
      <c r="J189" s="387" t="s">
        <v>304</v>
      </c>
      <c r="K189" s="388">
        <v>7</v>
      </c>
      <c r="L189" s="387" t="s">
        <v>304</v>
      </c>
      <c r="M189" s="388">
        <v>7</v>
      </c>
      <c r="N189" s="387" t="s">
        <v>303</v>
      </c>
      <c r="O189" s="388">
        <v>8</v>
      </c>
      <c r="P189" s="387" t="s">
        <v>303</v>
      </c>
      <c r="Q189" s="388">
        <v>8</v>
      </c>
      <c r="R189" s="387" t="s">
        <v>304</v>
      </c>
      <c r="S189" s="388">
        <v>7</v>
      </c>
      <c r="T189" s="387" t="s">
        <v>304</v>
      </c>
      <c r="U189" s="388">
        <v>7</v>
      </c>
      <c r="V189" s="387" t="s">
        <v>303</v>
      </c>
      <c r="W189" s="388">
        <v>8</v>
      </c>
      <c r="X189" s="389" t="s">
        <v>304</v>
      </c>
      <c r="Y189" s="395">
        <v>7</v>
      </c>
      <c r="Z189" s="389" t="s">
        <v>304</v>
      </c>
      <c r="AA189" s="395">
        <v>7</v>
      </c>
      <c r="AB189" s="199">
        <f>(E189+G189+I189+K189+M189+O189+Q189+S189+U189+W189+Y189+AA189)/12</f>
        <v>7.25</v>
      </c>
      <c r="AC189" s="200" t="s">
        <v>807</v>
      </c>
      <c r="AD189" s="200" t="s">
        <v>807</v>
      </c>
      <c r="AE189" s="392"/>
      <c r="AF189" s="392"/>
    </row>
    <row r="190" spans="1:32" s="5" customFormat="1" ht="19.5" customHeight="1" x14ac:dyDescent="0.25">
      <c r="A190" s="15">
        <v>24</v>
      </c>
      <c r="B190" s="398" t="s">
        <v>660</v>
      </c>
      <c r="C190" s="399" t="s">
        <v>661</v>
      </c>
      <c r="D190" s="400" t="s">
        <v>303</v>
      </c>
      <c r="E190" s="401">
        <v>8</v>
      </c>
      <c r="F190" s="400" t="s">
        <v>304</v>
      </c>
      <c r="G190" s="401">
        <v>7</v>
      </c>
      <c r="H190" s="400" t="s">
        <v>304</v>
      </c>
      <c r="I190" s="401">
        <v>7</v>
      </c>
      <c r="J190" s="400" t="s">
        <v>304</v>
      </c>
      <c r="K190" s="401">
        <v>7</v>
      </c>
      <c r="L190" s="400" t="s">
        <v>304</v>
      </c>
      <c r="M190" s="401">
        <v>7</v>
      </c>
      <c r="N190" s="400" t="s">
        <v>303</v>
      </c>
      <c r="O190" s="401">
        <v>8</v>
      </c>
      <c r="P190" s="400" t="s">
        <v>303</v>
      </c>
      <c r="Q190" s="401">
        <v>8</v>
      </c>
      <c r="R190" s="400" t="s">
        <v>304</v>
      </c>
      <c r="S190" s="401">
        <v>7</v>
      </c>
      <c r="T190" s="400" t="s">
        <v>303</v>
      </c>
      <c r="U190" s="401">
        <v>8</v>
      </c>
      <c r="V190" s="400" t="s">
        <v>303</v>
      </c>
      <c r="W190" s="401">
        <v>8</v>
      </c>
      <c r="X190" s="402" t="s">
        <v>304</v>
      </c>
      <c r="Y190" s="403">
        <v>7</v>
      </c>
      <c r="Z190" s="402" t="s">
        <v>304</v>
      </c>
      <c r="AA190" s="403">
        <v>7</v>
      </c>
      <c r="AB190" s="199">
        <f>(E190+G190+I190+K190+M190+O190+Q190+S190+U190+W190+Y190+AA190)/12</f>
        <v>7.416666666666667</v>
      </c>
      <c r="AC190" s="200" t="s">
        <v>807</v>
      </c>
      <c r="AD190" s="200" t="s">
        <v>807</v>
      </c>
      <c r="AE190" s="392"/>
      <c r="AF190" s="392"/>
    </row>
    <row r="191" spans="1:32" s="5" customFormat="1" ht="19.5" customHeight="1" x14ac:dyDescent="0.25">
      <c r="A191" s="15">
        <v>25</v>
      </c>
      <c r="B191" s="493" t="s">
        <v>277</v>
      </c>
      <c r="C191" s="41" t="s">
        <v>521</v>
      </c>
      <c r="D191" s="387" t="s">
        <v>304</v>
      </c>
      <c r="E191" s="388">
        <v>7</v>
      </c>
      <c r="F191" s="387" t="s">
        <v>304</v>
      </c>
      <c r="G191" s="388">
        <v>7</v>
      </c>
      <c r="H191" s="387" t="s">
        <v>302</v>
      </c>
      <c r="I191" s="388">
        <v>9</v>
      </c>
      <c r="J191" s="387" t="s">
        <v>303</v>
      </c>
      <c r="K191" s="388">
        <v>8</v>
      </c>
      <c r="L191" s="387" t="s">
        <v>303</v>
      </c>
      <c r="M191" s="388">
        <v>8</v>
      </c>
      <c r="N191" s="387" t="s">
        <v>303</v>
      </c>
      <c r="O191" s="388">
        <v>8</v>
      </c>
      <c r="P191" s="387" t="s">
        <v>303</v>
      </c>
      <c r="Q191" s="388">
        <v>8</v>
      </c>
      <c r="R191" s="387" t="s">
        <v>303</v>
      </c>
      <c r="S191" s="388">
        <v>8</v>
      </c>
      <c r="T191" s="387" t="s">
        <v>303</v>
      </c>
      <c r="U191" s="388">
        <v>8</v>
      </c>
      <c r="V191" s="387" t="s">
        <v>302</v>
      </c>
      <c r="W191" s="388">
        <v>9</v>
      </c>
      <c r="X191" s="389" t="s">
        <v>303</v>
      </c>
      <c r="Y191" s="9">
        <v>8</v>
      </c>
      <c r="Z191" s="389" t="s">
        <v>304</v>
      </c>
      <c r="AA191" s="9">
        <v>7</v>
      </c>
      <c r="AB191" s="199">
        <f t="shared" si="51"/>
        <v>7.916666666666667</v>
      </c>
      <c r="AC191" s="200" t="s">
        <v>807</v>
      </c>
      <c r="AD191" s="200" t="s">
        <v>807</v>
      </c>
      <c r="AE191" s="392"/>
      <c r="AF191" s="392"/>
    </row>
    <row r="192" spans="1:32" s="60" customFormat="1" ht="19.5" customHeight="1" x14ac:dyDescent="0.25">
      <c r="A192" s="419"/>
      <c r="B192" s="494" t="s">
        <v>894</v>
      </c>
      <c r="C192" s="281"/>
      <c r="D192" s="420"/>
      <c r="E192" s="421"/>
      <c r="F192" s="420"/>
      <c r="G192" s="421"/>
      <c r="H192" s="420"/>
      <c r="I192" s="421"/>
      <c r="J192" s="420"/>
      <c r="K192" s="421"/>
      <c r="L192" s="420"/>
      <c r="M192" s="421"/>
      <c r="N192" s="420"/>
      <c r="O192" s="421"/>
      <c r="P192" s="420"/>
      <c r="Q192" s="421"/>
      <c r="R192" s="420"/>
      <c r="S192" s="421"/>
      <c r="T192" s="420"/>
      <c r="U192" s="421"/>
      <c r="V192" s="420"/>
      <c r="W192" s="421"/>
      <c r="X192" s="422"/>
      <c r="Y192" s="285"/>
      <c r="Z192" s="422"/>
      <c r="AA192" s="285"/>
      <c r="AB192" s="286"/>
      <c r="AC192" s="423"/>
      <c r="AD192" s="423">
        <f>(7*20)/100</f>
        <v>1.4</v>
      </c>
      <c r="AE192" s="424"/>
      <c r="AF192" s="424"/>
    </row>
    <row r="193" spans="1:32" s="2" customFormat="1" ht="34.5" customHeight="1" x14ac:dyDescent="0.25">
      <c r="A193" s="409" t="s">
        <v>765</v>
      </c>
      <c r="B193" s="495" t="s">
        <v>222</v>
      </c>
      <c r="C193" s="409" t="s">
        <v>550</v>
      </c>
      <c r="D193" s="410" t="s">
        <v>302</v>
      </c>
      <c r="E193" s="410">
        <v>9</v>
      </c>
      <c r="F193" s="410" t="s">
        <v>302</v>
      </c>
      <c r="G193" s="410">
        <v>9</v>
      </c>
      <c r="H193" s="410" t="s">
        <v>302</v>
      </c>
      <c r="I193" s="410">
        <v>9</v>
      </c>
      <c r="J193" s="410" t="s">
        <v>302</v>
      </c>
      <c r="K193" s="410">
        <v>9</v>
      </c>
      <c r="L193" s="410" t="s">
        <v>302</v>
      </c>
      <c r="M193" s="410">
        <v>9</v>
      </c>
      <c r="N193" s="410" t="s">
        <v>302</v>
      </c>
      <c r="O193" s="410">
        <v>9</v>
      </c>
      <c r="P193" s="410" t="s">
        <v>302</v>
      </c>
      <c r="Q193" s="410">
        <v>9</v>
      </c>
      <c r="R193" s="410" t="s">
        <v>302</v>
      </c>
      <c r="S193" s="410">
        <v>9</v>
      </c>
      <c r="T193" s="410" t="s">
        <v>302</v>
      </c>
      <c r="U193" s="410">
        <v>9</v>
      </c>
      <c r="V193" s="410" t="s">
        <v>302</v>
      </c>
      <c r="W193" s="410">
        <v>9</v>
      </c>
      <c r="X193" s="410" t="s">
        <v>302</v>
      </c>
      <c r="Y193" s="410">
        <v>9</v>
      </c>
      <c r="Z193" s="410" t="s">
        <v>302</v>
      </c>
      <c r="AA193" s="410">
        <v>9</v>
      </c>
      <c r="AB193" s="411">
        <f>SUM(E193+G193+I193+K193+M193+O193+Q193+S193+U193+W193+Y193+AA193)/12</f>
        <v>9</v>
      </c>
      <c r="AC193" s="200" t="s">
        <v>833</v>
      </c>
      <c r="AD193" s="200" t="s">
        <v>833</v>
      </c>
      <c r="AE193" s="412"/>
      <c r="AF193" s="412"/>
    </row>
    <row r="194" spans="1:32" s="2" customFormat="1" ht="34.5" customHeight="1" x14ac:dyDescent="0.25">
      <c r="A194" s="409" t="s">
        <v>766</v>
      </c>
      <c r="B194" s="495" t="s">
        <v>218</v>
      </c>
      <c r="C194" s="32" t="s">
        <v>552</v>
      </c>
      <c r="D194" s="410" t="s">
        <v>304</v>
      </c>
      <c r="E194" s="410">
        <v>7</v>
      </c>
      <c r="F194" s="410" t="s">
        <v>256</v>
      </c>
      <c r="G194" s="410">
        <v>0</v>
      </c>
      <c r="H194" s="410" t="s">
        <v>303</v>
      </c>
      <c r="I194" s="410">
        <v>8</v>
      </c>
      <c r="J194" s="410" t="s">
        <v>303</v>
      </c>
      <c r="K194" s="410">
        <v>8</v>
      </c>
      <c r="L194" s="410" t="s">
        <v>256</v>
      </c>
      <c r="M194" s="410">
        <v>0</v>
      </c>
      <c r="N194" s="410" t="s">
        <v>256</v>
      </c>
      <c r="O194" s="410">
        <v>0</v>
      </c>
      <c r="P194" s="410" t="s">
        <v>256</v>
      </c>
      <c r="Q194" s="410">
        <v>0</v>
      </c>
      <c r="R194" s="410" t="s">
        <v>256</v>
      </c>
      <c r="S194" s="410">
        <v>0</v>
      </c>
      <c r="T194" s="410" t="s">
        <v>256</v>
      </c>
      <c r="U194" s="410">
        <v>0</v>
      </c>
      <c r="V194" s="410" t="s">
        <v>256</v>
      </c>
      <c r="W194" s="410">
        <v>0</v>
      </c>
      <c r="X194" s="410" t="s">
        <v>303</v>
      </c>
      <c r="Y194" s="410">
        <v>8</v>
      </c>
      <c r="Z194" s="410" t="s">
        <v>303</v>
      </c>
      <c r="AA194" s="410">
        <v>8</v>
      </c>
      <c r="AB194" s="413">
        <f>SUM(E194+I194+K194+Y194+AA194)/5</f>
        <v>7.8</v>
      </c>
      <c r="AC194" s="200" t="s">
        <v>807</v>
      </c>
      <c r="AD194" s="200" t="s">
        <v>807</v>
      </c>
      <c r="AE194" s="412"/>
      <c r="AF194" s="412"/>
    </row>
    <row r="195" spans="1:32" s="5" customFormat="1" ht="34.5" customHeight="1" x14ac:dyDescent="0.25">
      <c r="A195" s="409" t="s">
        <v>771</v>
      </c>
      <c r="B195" s="495" t="s">
        <v>219</v>
      </c>
      <c r="C195" s="32" t="s">
        <v>553</v>
      </c>
      <c r="D195" s="414" t="s">
        <v>304</v>
      </c>
      <c r="E195" s="414">
        <v>7</v>
      </c>
      <c r="F195" s="410" t="s">
        <v>256</v>
      </c>
      <c r="G195" s="414">
        <v>0</v>
      </c>
      <c r="H195" s="414" t="s">
        <v>303</v>
      </c>
      <c r="I195" s="414">
        <v>8</v>
      </c>
      <c r="J195" s="415" t="s">
        <v>304</v>
      </c>
      <c r="K195" s="415">
        <v>7</v>
      </c>
      <c r="L195" s="414" t="s">
        <v>304</v>
      </c>
      <c r="M195" s="414">
        <v>7</v>
      </c>
      <c r="N195" s="414" t="s">
        <v>304</v>
      </c>
      <c r="O195" s="414">
        <v>7</v>
      </c>
      <c r="P195" s="414" t="s">
        <v>303</v>
      </c>
      <c r="Q195" s="414">
        <v>8</v>
      </c>
      <c r="R195" s="414" t="s">
        <v>304</v>
      </c>
      <c r="S195" s="414">
        <v>7</v>
      </c>
      <c r="T195" s="414" t="s">
        <v>303</v>
      </c>
      <c r="U195" s="414">
        <v>8</v>
      </c>
      <c r="V195" s="414" t="s">
        <v>304</v>
      </c>
      <c r="W195" s="414">
        <v>7</v>
      </c>
      <c r="X195" s="414" t="s">
        <v>304</v>
      </c>
      <c r="Y195" s="414">
        <v>7</v>
      </c>
      <c r="Z195" s="414" t="s">
        <v>304</v>
      </c>
      <c r="AA195" s="414">
        <v>7</v>
      </c>
      <c r="AB195" s="413">
        <f t="shared" ref="AB195:AB200" si="52">SUM(E195+G195+I195+K195+M195+O195+Q195+S195+U195+W195+Y195+AA195)/11</f>
        <v>7.2727272727272725</v>
      </c>
      <c r="AC195" s="200" t="s">
        <v>807</v>
      </c>
      <c r="AD195" s="200" t="s">
        <v>807</v>
      </c>
      <c r="AE195" s="416"/>
      <c r="AF195" s="416"/>
    </row>
    <row r="196" spans="1:32" s="119" customFormat="1" ht="34.5" customHeight="1" x14ac:dyDescent="0.25">
      <c r="A196" s="409" t="s">
        <v>773</v>
      </c>
      <c r="B196" s="495" t="s">
        <v>220</v>
      </c>
      <c r="C196" s="32" t="s">
        <v>554</v>
      </c>
      <c r="D196" s="164" t="s">
        <v>303</v>
      </c>
      <c r="E196" s="164">
        <v>8</v>
      </c>
      <c r="F196" s="410" t="s">
        <v>256</v>
      </c>
      <c r="G196" s="164">
        <v>0</v>
      </c>
      <c r="H196" s="164" t="s">
        <v>303</v>
      </c>
      <c r="I196" s="164">
        <v>8</v>
      </c>
      <c r="J196" s="164" t="s">
        <v>303</v>
      </c>
      <c r="K196" s="164">
        <v>8</v>
      </c>
      <c r="L196" s="164" t="s">
        <v>303</v>
      </c>
      <c r="M196" s="164">
        <v>8</v>
      </c>
      <c r="N196" s="164" t="s">
        <v>304</v>
      </c>
      <c r="O196" s="164">
        <v>7</v>
      </c>
      <c r="P196" s="164" t="s">
        <v>303</v>
      </c>
      <c r="Q196" s="164">
        <v>8</v>
      </c>
      <c r="R196" s="165" t="s">
        <v>303</v>
      </c>
      <c r="S196" s="164">
        <v>8</v>
      </c>
      <c r="T196" s="165" t="s">
        <v>303</v>
      </c>
      <c r="U196" s="164">
        <v>8</v>
      </c>
      <c r="V196" s="165" t="s">
        <v>303</v>
      </c>
      <c r="W196" s="166">
        <v>8</v>
      </c>
      <c r="X196" s="165" t="s">
        <v>303</v>
      </c>
      <c r="Y196" s="165">
        <v>8</v>
      </c>
      <c r="Z196" s="165" t="s">
        <v>304</v>
      </c>
      <c r="AA196" s="165">
        <v>7</v>
      </c>
      <c r="AB196" s="413">
        <f t="shared" si="52"/>
        <v>7.8181818181818183</v>
      </c>
      <c r="AC196" s="200" t="s">
        <v>807</v>
      </c>
      <c r="AD196" s="200" t="s">
        <v>807</v>
      </c>
      <c r="AE196" s="167"/>
      <c r="AF196" s="167"/>
    </row>
    <row r="197" spans="1:32" s="5" customFormat="1" ht="39.75" customHeight="1" x14ac:dyDescent="0.25">
      <c r="A197" s="409" t="s">
        <v>775</v>
      </c>
      <c r="B197" s="495" t="s">
        <v>221</v>
      </c>
      <c r="C197" s="32" t="s">
        <v>555</v>
      </c>
      <c r="D197" s="414" t="s">
        <v>303</v>
      </c>
      <c r="E197" s="414">
        <v>8</v>
      </c>
      <c r="F197" s="410" t="s">
        <v>256</v>
      </c>
      <c r="G197" s="414">
        <v>0</v>
      </c>
      <c r="H197" s="414" t="s">
        <v>302</v>
      </c>
      <c r="I197" s="414">
        <v>9</v>
      </c>
      <c r="J197" s="415" t="s">
        <v>303</v>
      </c>
      <c r="K197" s="415">
        <v>8</v>
      </c>
      <c r="L197" s="415" t="s">
        <v>304</v>
      </c>
      <c r="M197" s="415">
        <v>7</v>
      </c>
      <c r="N197" s="414" t="s">
        <v>304</v>
      </c>
      <c r="O197" s="414">
        <v>7</v>
      </c>
      <c r="P197" s="414" t="s">
        <v>304</v>
      </c>
      <c r="Q197" s="414">
        <v>7</v>
      </c>
      <c r="R197" s="414" t="s">
        <v>303</v>
      </c>
      <c r="S197" s="414">
        <v>8</v>
      </c>
      <c r="T197" s="414" t="s">
        <v>303</v>
      </c>
      <c r="U197" s="414">
        <v>8</v>
      </c>
      <c r="V197" s="414" t="s">
        <v>303</v>
      </c>
      <c r="W197" s="414">
        <v>7</v>
      </c>
      <c r="X197" s="415" t="s">
        <v>303</v>
      </c>
      <c r="Y197" s="415">
        <v>8</v>
      </c>
      <c r="Z197" s="415" t="s">
        <v>304</v>
      </c>
      <c r="AA197" s="415">
        <v>7</v>
      </c>
      <c r="AB197" s="413">
        <f t="shared" si="52"/>
        <v>7.6363636363636367</v>
      </c>
      <c r="AC197" s="200" t="s">
        <v>807</v>
      </c>
      <c r="AD197" s="200" t="s">
        <v>833</v>
      </c>
      <c r="AE197" s="417" t="s">
        <v>893</v>
      </c>
      <c r="AF197" s="416"/>
    </row>
    <row r="198" spans="1:32" s="5" customFormat="1" ht="34.5" customHeight="1" x14ac:dyDescent="0.25">
      <c r="A198" s="409" t="s">
        <v>777</v>
      </c>
      <c r="B198" s="495" t="s">
        <v>253</v>
      </c>
      <c r="C198" s="32" t="s">
        <v>558</v>
      </c>
      <c r="D198" s="414" t="s">
        <v>304</v>
      </c>
      <c r="E198" s="414">
        <v>7</v>
      </c>
      <c r="F198" s="410" t="s">
        <v>256</v>
      </c>
      <c r="G198" s="414">
        <v>0</v>
      </c>
      <c r="H198" s="414" t="s">
        <v>303</v>
      </c>
      <c r="I198" s="414">
        <v>8</v>
      </c>
      <c r="J198" s="414" t="s">
        <v>303</v>
      </c>
      <c r="K198" s="414">
        <v>8</v>
      </c>
      <c r="L198" s="415" t="s">
        <v>304</v>
      </c>
      <c r="M198" s="415">
        <v>7</v>
      </c>
      <c r="N198" s="414" t="s">
        <v>304</v>
      </c>
      <c r="O198" s="414">
        <v>7</v>
      </c>
      <c r="P198" s="414" t="s">
        <v>304</v>
      </c>
      <c r="Q198" s="414">
        <v>7</v>
      </c>
      <c r="R198" s="414" t="s">
        <v>304</v>
      </c>
      <c r="S198" s="414">
        <v>7</v>
      </c>
      <c r="T198" s="414" t="s">
        <v>304</v>
      </c>
      <c r="U198" s="414">
        <v>7</v>
      </c>
      <c r="V198" s="414" t="s">
        <v>304</v>
      </c>
      <c r="W198" s="414">
        <v>7</v>
      </c>
      <c r="X198" s="415" t="s">
        <v>304</v>
      </c>
      <c r="Y198" s="415">
        <v>7</v>
      </c>
      <c r="Z198" s="414" t="s">
        <v>304</v>
      </c>
      <c r="AA198" s="414">
        <v>7</v>
      </c>
      <c r="AB198" s="413">
        <f t="shared" si="52"/>
        <v>7.1818181818181817</v>
      </c>
      <c r="AC198" s="200" t="s">
        <v>807</v>
      </c>
      <c r="AD198" s="200" t="s">
        <v>807</v>
      </c>
      <c r="AE198" s="416"/>
      <c r="AF198" s="416"/>
    </row>
    <row r="199" spans="1:32" s="5" customFormat="1" ht="34.5" customHeight="1" x14ac:dyDescent="0.25">
      <c r="A199" s="409" t="s">
        <v>779</v>
      </c>
      <c r="B199" s="495" t="s">
        <v>241</v>
      </c>
      <c r="C199" s="32" t="s">
        <v>557</v>
      </c>
      <c r="D199" s="414" t="s">
        <v>304</v>
      </c>
      <c r="E199" s="414">
        <v>7</v>
      </c>
      <c r="F199" s="410" t="s">
        <v>256</v>
      </c>
      <c r="G199" s="414">
        <v>0</v>
      </c>
      <c r="H199" s="414" t="s">
        <v>303</v>
      </c>
      <c r="I199" s="414">
        <v>8</v>
      </c>
      <c r="J199" s="415" t="s">
        <v>304</v>
      </c>
      <c r="K199" s="415">
        <v>7</v>
      </c>
      <c r="L199" s="415" t="s">
        <v>303</v>
      </c>
      <c r="M199" s="415">
        <v>8</v>
      </c>
      <c r="N199" s="415" t="s">
        <v>303</v>
      </c>
      <c r="O199" s="415">
        <v>8</v>
      </c>
      <c r="P199" s="414" t="s">
        <v>303</v>
      </c>
      <c r="Q199" s="414">
        <v>8</v>
      </c>
      <c r="R199" s="414" t="s">
        <v>304</v>
      </c>
      <c r="S199" s="414">
        <v>7</v>
      </c>
      <c r="T199" s="414" t="s">
        <v>304</v>
      </c>
      <c r="U199" s="414">
        <v>7</v>
      </c>
      <c r="V199" s="415" t="s">
        <v>303</v>
      </c>
      <c r="W199" s="415">
        <v>8</v>
      </c>
      <c r="X199" s="415" t="s">
        <v>303</v>
      </c>
      <c r="Y199" s="415">
        <v>8</v>
      </c>
      <c r="Z199" s="418" t="s">
        <v>304</v>
      </c>
      <c r="AA199" s="418">
        <v>7</v>
      </c>
      <c r="AB199" s="413">
        <f t="shared" si="52"/>
        <v>7.5454545454545459</v>
      </c>
      <c r="AC199" s="200" t="s">
        <v>807</v>
      </c>
      <c r="AD199" s="200" t="s">
        <v>807</v>
      </c>
      <c r="AE199" s="416"/>
      <c r="AF199" s="416"/>
    </row>
    <row r="200" spans="1:32" s="5" customFormat="1" ht="34.5" customHeight="1" x14ac:dyDescent="0.25">
      <c r="A200" s="409" t="s">
        <v>781</v>
      </c>
      <c r="B200" s="495" t="s">
        <v>224</v>
      </c>
      <c r="C200" s="32" t="s">
        <v>556</v>
      </c>
      <c r="D200" s="414" t="s">
        <v>303</v>
      </c>
      <c r="E200" s="414">
        <v>8</v>
      </c>
      <c r="F200" s="410" t="s">
        <v>256</v>
      </c>
      <c r="G200" s="414">
        <v>0</v>
      </c>
      <c r="H200" s="414" t="s">
        <v>303</v>
      </c>
      <c r="I200" s="414">
        <v>8</v>
      </c>
      <c r="J200" s="415" t="s">
        <v>303</v>
      </c>
      <c r="K200" s="415">
        <v>8</v>
      </c>
      <c r="L200" s="414" t="s">
        <v>304</v>
      </c>
      <c r="M200" s="414">
        <v>7</v>
      </c>
      <c r="N200" s="414" t="s">
        <v>304</v>
      </c>
      <c r="O200" s="414">
        <v>7</v>
      </c>
      <c r="P200" s="414" t="s">
        <v>303</v>
      </c>
      <c r="Q200" s="414">
        <v>8</v>
      </c>
      <c r="R200" s="414" t="s">
        <v>304</v>
      </c>
      <c r="S200" s="414">
        <v>7</v>
      </c>
      <c r="T200" s="414" t="s">
        <v>303</v>
      </c>
      <c r="U200" s="414">
        <v>8</v>
      </c>
      <c r="V200" s="414" t="s">
        <v>303</v>
      </c>
      <c r="W200" s="414">
        <v>8</v>
      </c>
      <c r="X200" s="414" t="s">
        <v>303</v>
      </c>
      <c r="Y200" s="414">
        <v>8</v>
      </c>
      <c r="Z200" s="415" t="s">
        <v>303</v>
      </c>
      <c r="AA200" s="415">
        <v>8</v>
      </c>
      <c r="AB200" s="413">
        <f t="shared" si="52"/>
        <v>7.7272727272727275</v>
      </c>
      <c r="AC200" s="200" t="s">
        <v>807</v>
      </c>
      <c r="AD200" s="200" t="s">
        <v>807</v>
      </c>
      <c r="AE200" s="416"/>
      <c r="AF200" s="416"/>
    </row>
    <row r="201" spans="1:32" s="438" customFormat="1" ht="34.5" customHeight="1" x14ac:dyDescent="0.25">
      <c r="A201" s="432"/>
      <c r="B201" s="496" t="s">
        <v>895</v>
      </c>
      <c r="C201" s="432"/>
      <c r="D201" s="433"/>
      <c r="E201" s="433"/>
      <c r="F201" s="434"/>
      <c r="G201" s="433"/>
      <c r="H201" s="433"/>
      <c r="I201" s="433"/>
      <c r="J201" s="435"/>
      <c r="K201" s="435"/>
      <c r="L201" s="433"/>
      <c r="M201" s="433"/>
      <c r="N201" s="433"/>
      <c r="O201" s="433"/>
      <c r="P201" s="433"/>
      <c r="Q201" s="433"/>
      <c r="R201" s="433"/>
      <c r="S201" s="433"/>
      <c r="T201" s="433"/>
      <c r="U201" s="433"/>
      <c r="V201" s="433"/>
      <c r="W201" s="433"/>
      <c r="X201" s="433"/>
      <c r="Y201" s="433"/>
      <c r="Z201" s="435"/>
      <c r="AA201" s="435"/>
      <c r="AB201" s="436"/>
      <c r="AC201" s="433"/>
      <c r="AD201" s="433">
        <f>(24*20)/100</f>
        <v>4.8</v>
      </c>
      <c r="AE201" s="437"/>
      <c r="AF201" s="437"/>
    </row>
    <row r="202" spans="1:32" s="2" customFormat="1" ht="50.1" customHeight="1" x14ac:dyDescent="0.25">
      <c r="A202" s="41" t="s">
        <v>765</v>
      </c>
      <c r="B202" s="425" t="s">
        <v>98</v>
      </c>
      <c r="C202" s="426" t="s">
        <v>456</v>
      </c>
      <c r="D202" s="9" t="s">
        <v>301</v>
      </c>
      <c r="E202" s="9">
        <v>10</v>
      </c>
      <c r="F202" s="9" t="s">
        <v>302</v>
      </c>
      <c r="G202" s="9">
        <v>9</v>
      </c>
      <c r="H202" s="9" t="s">
        <v>301</v>
      </c>
      <c r="I202" s="9">
        <v>10</v>
      </c>
      <c r="J202" s="9" t="s">
        <v>302</v>
      </c>
      <c r="K202" s="9">
        <v>9</v>
      </c>
      <c r="L202" s="9" t="s">
        <v>302</v>
      </c>
      <c r="M202" s="9">
        <v>9</v>
      </c>
      <c r="N202" s="9" t="s">
        <v>302</v>
      </c>
      <c r="O202" s="9">
        <v>9</v>
      </c>
      <c r="P202" s="9" t="s">
        <v>302</v>
      </c>
      <c r="Q202" s="9">
        <v>9</v>
      </c>
      <c r="R202" s="9" t="s">
        <v>302</v>
      </c>
      <c r="S202" s="9">
        <v>9</v>
      </c>
      <c r="T202" s="9" t="s">
        <v>301</v>
      </c>
      <c r="U202" s="9">
        <v>10</v>
      </c>
      <c r="V202" s="9" t="s">
        <v>301</v>
      </c>
      <c r="W202" s="9">
        <v>10</v>
      </c>
      <c r="X202" s="9" t="s">
        <v>302</v>
      </c>
      <c r="Y202" s="9">
        <v>9</v>
      </c>
      <c r="Z202" s="9" t="s">
        <v>302</v>
      </c>
      <c r="AA202" s="9">
        <v>9</v>
      </c>
      <c r="AB202" s="427">
        <f>(E202+G202+I202+K202+M202+O202+Q202+S202+U202+W202+ Y202+AA202)/12</f>
        <v>9.3333333333333339</v>
      </c>
      <c r="AC202" s="200" t="s">
        <v>807</v>
      </c>
      <c r="AD202" s="200" t="s">
        <v>833</v>
      </c>
      <c r="AE202" s="15"/>
      <c r="AF202" s="150"/>
    </row>
    <row r="203" spans="1:32" s="2" customFormat="1" ht="50.1" customHeight="1" x14ac:dyDescent="0.25">
      <c r="A203" s="41" t="s">
        <v>766</v>
      </c>
      <c r="B203" s="425" t="s">
        <v>107</v>
      </c>
      <c r="C203" s="426" t="s">
        <v>457</v>
      </c>
      <c r="D203" s="9" t="s">
        <v>304</v>
      </c>
      <c r="E203" s="9">
        <v>7</v>
      </c>
      <c r="F203" s="9" t="s">
        <v>304</v>
      </c>
      <c r="G203" s="9">
        <v>7</v>
      </c>
      <c r="H203" s="9" t="s">
        <v>303</v>
      </c>
      <c r="I203" s="9">
        <v>8</v>
      </c>
      <c r="J203" s="9" t="s">
        <v>303</v>
      </c>
      <c r="K203" s="9">
        <v>8</v>
      </c>
      <c r="L203" s="9" t="s">
        <v>302</v>
      </c>
      <c r="M203" s="9">
        <v>9</v>
      </c>
      <c r="N203" s="9" t="s">
        <v>303</v>
      </c>
      <c r="O203" s="9">
        <v>8</v>
      </c>
      <c r="P203" s="9" t="s">
        <v>303</v>
      </c>
      <c r="Q203" s="9">
        <v>8</v>
      </c>
      <c r="R203" s="9" t="s">
        <v>303</v>
      </c>
      <c r="S203" s="9">
        <v>8</v>
      </c>
      <c r="T203" s="9" t="s">
        <v>303</v>
      </c>
      <c r="U203" s="9">
        <v>8</v>
      </c>
      <c r="V203" s="9" t="s">
        <v>302</v>
      </c>
      <c r="W203" s="9">
        <v>9</v>
      </c>
      <c r="X203" s="9" t="s">
        <v>303</v>
      </c>
      <c r="Y203" s="9">
        <v>8</v>
      </c>
      <c r="Z203" s="9" t="s">
        <v>303</v>
      </c>
      <c r="AA203" s="9">
        <v>8</v>
      </c>
      <c r="AB203" s="427">
        <f t="shared" ref="AB203:AB228" si="53">(E203+G203+I203+K203+M203+O203+Q203+S203+U203+W203+ Y203+AA203)/12</f>
        <v>8</v>
      </c>
      <c r="AC203" s="200" t="s">
        <v>807</v>
      </c>
      <c r="AD203" s="200" t="s">
        <v>833</v>
      </c>
      <c r="AE203" s="15"/>
      <c r="AF203" s="150"/>
    </row>
    <row r="204" spans="1:32" s="2" customFormat="1" ht="50.1" customHeight="1" x14ac:dyDescent="0.25">
      <c r="A204" s="41" t="s">
        <v>771</v>
      </c>
      <c r="B204" s="430" t="s">
        <v>101</v>
      </c>
      <c r="C204" s="426" t="s">
        <v>460</v>
      </c>
      <c r="D204" s="9" t="s">
        <v>303</v>
      </c>
      <c r="E204" s="9">
        <v>8</v>
      </c>
      <c r="F204" s="9" t="s">
        <v>304</v>
      </c>
      <c r="G204" s="9">
        <v>7</v>
      </c>
      <c r="H204" s="9" t="s">
        <v>303</v>
      </c>
      <c r="I204" s="9">
        <v>8</v>
      </c>
      <c r="J204" s="9" t="s">
        <v>303</v>
      </c>
      <c r="K204" s="9">
        <v>8</v>
      </c>
      <c r="L204" s="9" t="s">
        <v>303</v>
      </c>
      <c r="M204" s="9">
        <v>8</v>
      </c>
      <c r="N204" s="9" t="s">
        <v>303</v>
      </c>
      <c r="O204" s="9">
        <v>8</v>
      </c>
      <c r="P204" s="9" t="s">
        <v>303</v>
      </c>
      <c r="Q204" s="9">
        <v>8</v>
      </c>
      <c r="R204" s="9" t="s">
        <v>303</v>
      </c>
      <c r="S204" s="9">
        <v>8</v>
      </c>
      <c r="T204" s="9" t="s">
        <v>303</v>
      </c>
      <c r="U204" s="9">
        <v>8</v>
      </c>
      <c r="V204" s="9" t="s">
        <v>302</v>
      </c>
      <c r="W204" s="9">
        <v>9</v>
      </c>
      <c r="X204" s="9" t="s">
        <v>303</v>
      </c>
      <c r="Y204" s="9">
        <v>8</v>
      </c>
      <c r="Z204" s="9" t="s">
        <v>303</v>
      </c>
      <c r="AA204" s="9">
        <v>8</v>
      </c>
      <c r="AB204" s="427">
        <f t="shared" si="53"/>
        <v>8</v>
      </c>
      <c r="AC204" s="200" t="s">
        <v>807</v>
      </c>
      <c r="AD204" s="200" t="s">
        <v>807</v>
      </c>
      <c r="AE204" s="15"/>
      <c r="AF204" s="150"/>
    </row>
    <row r="205" spans="1:32" s="2" customFormat="1" ht="50.1" customHeight="1" x14ac:dyDescent="0.25">
      <c r="A205" s="41" t="s">
        <v>773</v>
      </c>
      <c r="B205" s="425" t="s">
        <v>100</v>
      </c>
      <c r="C205" s="426" t="s">
        <v>459</v>
      </c>
      <c r="D205" s="9" t="s">
        <v>303</v>
      </c>
      <c r="E205" s="9">
        <v>8</v>
      </c>
      <c r="F205" s="9" t="s">
        <v>304</v>
      </c>
      <c r="G205" s="9">
        <v>7</v>
      </c>
      <c r="H205" s="9" t="s">
        <v>302</v>
      </c>
      <c r="I205" s="9">
        <v>9</v>
      </c>
      <c r="J205" s="9" t="s">
        <v>302</v>
      </c>
      <c r="K205" s="9">
        <v>9</v>
      </c>
      <c r="L205" s="9" t="s">
        <v>302</v>
      </c>
      <c r="M205" s="9">
        <v>9</v>
      </c>
      <c r="N205" s="9" t="s">
        <v>302</v>
      </c>
      <c r="O205" s="9">
        <v>9</v>
      </c>
      <c r="P205" s="9" t="s">
        <v>302</v>
      </c>
      <c r="Q205" s="9">
        <v>9</v>
      </c>
      <c r="R205" s="9" t="s">
        <v>302</v>
      </c>
      <c r="S205" s="9">
        <v>9</v>
      </c>
      <c r="T205" s="9" t="s">
        <v>302</v>
      </c>
      <c r="U205" s="9">
        <v>9</v>
      </c>
      <c r="V205" s="9" t="s">
        <v>301</v>
      </c>
      <c r="W205" s="9">
        <v>10</v>
      </c>
      <c r="X205" s="9" t="s">
        <v>302</v>
      </c>
      <c r="Y205" s="9">
        <v>9</v>
      </c>
      <c r="Z205" s="9" t="s">
        <v>302</v>
      </c>
      <c r="AA205" s="9">
        <v>9</v>
      </c>
      <c r="AB205" s="427">
        <f t="shared" si="53"/>
        <v>8.8333333333333339</v>
      </c>
      <c r="AC205" s="200" t="s">
        <v>807</v>
      </c>
      <c r="AD205" s="200" t="s">
        <v>833</v>
      </c>
      <c r="AE205" s="15"/>
      <c r="AF205" s="150"/>
    </row>
    <row r="206" spans="1:32" s="2" customFormat="1" ht="50.1" customHeight="1" x14ac:dyDescent="0.25">
      <c r="A206" s="41" t="s">
        <v>775</v>
      </c>
      <c r="B206" s="425" t="s">
        <v>112</v>
      </c>
      <c r="C206" s="426" t="s">
        <v>458</v>
      </c>
      <c r="D206" s="9" t="s">
        <v>301</v>
      </c>
      <c r="E206" s="9">
        <v>10</v>
      </c>
      <c r="F206" s="9" t="s">
        <v>304</v>
      </c>
      <c r="G206" s="9">
        <v>7</v>
      </c>
      <c r="H206" s="9" t="s">
        <v>301</v>
      </c>
      <c r="I206" s="9">
        <v>10</v>
      </c>
      <c r="J206" s="9" t="s">
        <v>302</v>
      </c>
      <c r="K206" s="9">
        <v>9</v>
      </c>
      <c r="L206" s="9" t="s">
        <v>302</v>
      </c>
      <c r="M206" s="9">
        <v>9</v>
      </c>
      <c r="N206" s="9" t="s">
        <v>302</v>
      </c>
      <c r="O206" s="9">
        <v>9</v>
      </c>
      <c r="P206" s="9" t="s">
        <v>302</v>
      </c>
      <c r="Q206" s="9">
        <v>9</v>
      </c>
      <c r="R206" s="9" t="s">
        <v>302</v>
      </c>
      <c r="S206" s="9">
        <v>9</v>
      </c>
      <c r="T206" s="9" t="s">
        <v>302</v>
      </c>
      <c r="U206" s="9">
        <v>9</v>
      </c>
      <c r="V206" s="9" t="s">
        <v>302</v>
      </c>
      <c r="W206" s="9">
        <v>9</v>
      </c>
      <c r="X206" s="9" t="s">
        <v>301</v>
      </c>
      <c r="Y206" s="9">
        <v>10</v>
      </c>
      <c r="Z206" s="9" t="s">
        <v>303</v>
      </c>
      <c r="AA206" s="9">
        <v>8</v>
      </c>
      <c r="AB206" s="427">
        <f t="shared" si="53"/>
        <v>9</v>
      </c>
      <c r="AC206" s="200" t="s">
        <v>807</v>
      </c>
      <c r="AD206" s="200" t="s">
        <v>807</v>
      </c>
      <c r="AE206" s="15"/>
      <c r="AF206" s="150"/>
    </row>
    <row r="207" spans="1:32" s="2" customFormat="1" ht="50.1" customHeight="1" x14ac:dyDescent="0.25">
      <c r="A207" s="41" t="s">
        <v>777</v>
      </c>
      <c r="B207" s="425" t="s">
        <v>99</v>
      </c>
      <c r="C207" s="426" t="s">
        <v>462</v>
      </c>
      <c r="D207" s="9" t="s">
        <v>304</v>
      </c>
      <c r="E207" s="9">
        <v>7</v>
      </c>
      <c r="F207" s="9" t="s">
        <v>304</v>
      </c>
      <c r="G207" s="9">
        <v>7</v>
      </c>
      <c r="H207" s="9" t="s">
        <v>303</v>
      </c>
      <c r="I207" s="9">
        <v>8</v>
      </c>
      <c r="J207" s="9" t="s">
        <v>303</v>
      </c>
      <c r="K207" s="9">
        <v>8</v>
      </c>
      <c r="L207" s="9" t="s">
        <v>304</v>
      </c>
      <c r="M207" s="9">
        <v>7</v>
      </c>
      <c r="N207" s="9" t="s">
        <v>303</v>
      </c>
      <c r="O207" s="9">
        <v>8</v>
      </c>
      <c r="P207" s="9" t="s">
        <v>303</v>
      </c>
      <c r="Q207" s="9">
        <v>8</v>
      </c>
      <c r="R207" s="9" t="s">
        <v>303</v>
      </c>
      <c r="S207" s="9">
        <v>8</v>
      </c>
      <c r="T207" s="9" t="s">
        <v>303</v>
      </c>
      <c r="U207" s="9">
        <v>8</v>
      </c>
      <c r="V207" s="9" t="s">
        <v>304</v>
      </c>
      <c r="W207" s="9">
        <v>7</v>
      </c>
      <c r="X207" s="9" t="s">
        <v>303</v>
      </c>
      <c r="Y207" s="9">
        <v>8</v>
      </c>
      <c r="Z207" s="9" t="s">
        <v>303</v>
      </c>
      <c r="AA207" s="9">
        <v>8</v>
      </c>
      <c r="AB207" s="427">
        <f t="shared" si="53"/>
        <v>7.666666666666667</v>
      </c>
      <c r="AC207" s="200" t="s">
        <v>807</v>
      </c>
      <c r="AD207" s="200" t="s">
        <v>807</v>
      </c>
      <c r="AE207" s="15"/>
      <c r="AF207" s="150"/>
    </row>
    <row r="208" spans="1:32" s="2" customFormat="1" ht="50.1" customHeight="1" x14ac:dyDescent="0.25">
      <c r="A208" s="41" t="s">
        <v>779</v>
      </c>
      <c r="B208" s="425" t="s">
        <v>102</v>
      </c>
      <c r="C208" s="426" t="s">
        <v>463</v>
      </c>
      <c r="D208" s="9" t="s">
        <v>303</v>
      </c>
      <c r="E208" s="9">
        <v>8</v>
      </c>
      <c r="F208" s="9" t="s">
        <v>304</v>
      </c>
      <c r="G208" s="9">
        <v>7</v>
      </c>
      <c r="H208" s="9" t="s">
        <v>302</v>
      </c>
      <c r="I208" s="9">
        <v>9</v>
      </c>
      <c r="J208" s="9" t="s">
        <v>304</v>
      </c>
      <c r="K208" s="9">
        <v>7</v>
      </c>
      <c r="L208" s="9" t="s">
        <v>303</v>
      </c>
      <c r="M208" s="9">
        <v>8</v>
      </c>
      <c r="N208" s="9" t="s">
        <v>304</v>
      </c>
      <c r="O208" s="9">
        <v>7</v>
      </c>
      <c r="P208" s="9" t="s">
        <v>304</v>
      </c>
      <c r="Q208" s="9">
        <v>7</v>
      </c>
      <c r="R208" s="9" t="s">
        <v>303</v>
      </c>
      <c r="S208" s="9">
        <v>8</v>
      </c>
      <c r="T208" s="9" t="s">
        <v>303</v>
      </c>
      <c r="U208" s="9">
        <v>8</v>
      </c>
      <c r="V208" s="9" t="s">
        <v>302</v>
      </c>
      <c r="W208" s="9">
        <v>9</v>
      </c>
      <c r="X208" s="9" t="s">
        <v>304</v>
      </c>
      <c r="Y208" s="9">
        <v>7</v>
      </c>
      <c r="Z208" s="9" t="s">
        <v>303</v>
      </c>
      <c r="AA208" s="9">
        <v>8</v>
      </c>
      <c r="AB208" s="427">
        <f t="shared" si="53"/>
        <v>7.75</v>
      </c>
      <c r="AC208" s="200" t="s">
        <v>807</v>
      </c>
      <c r="AD208" s="200" t="s">
        <v>807</v>
      </c>
      <c r="AE208" s="15"/>
      <c r="AF208" s="150"/>
    </row>
    <row r="209" spans="1:32" s="2" customFormat="1" ht="50.1" customHeight="1" x14ac:dyDescent="0.25">
      <c r="A209" s="41" t="s">
        <v>781</v>
      </c>
      <c r="B209" s="425" t="s">
        <v>103</v>
      </c>
      <c r="C209" s="426" t="s">
        <v>464</v>
      </c>
      <c r="D209" s="9" t="s">
        <v>301</v>
      </c>
      <c r="E209" s="9">
        <v>10</v>
      </c>
      <c r="F209" s="9" t="s">
        <v>304</v>
      </c>
      <c r="G209" s="9">
        <v>7</v>
      </c>
      <c r="H209" s="9" t="s">
        <v>301</v>
      </c>
      <c r="I209" s="9">
        <v>10</v>
      </c>
      <c r="J209" s="9" t="s">
        <v>302</v>
      </c>
      <c r="K209" s="9">
        <v>9</v>
      </c>
      <c r="L209" s="9" t="s">
        <v>301</v>
      </c>
      <c r="M209" s="9">
        <v>10</v>
      </c>
      <c r="N209" s="9" t="s">
        <v>302</v>
      </c>
      <c r="O209" s="9">
        <v>9</v>
      </c>
      <c r="P209" s="9" t="s">
        <v>302</v>
      </c>
      <c r="Q209" s="9">
        <v>9</v>
      </c>
      <c r="R209" s="9" t="s">
        <v>302</v>
      </c>
      <c r="S209" s="9">
        <v>9</v>
      </c>
      <c r="T209" s="9" t="s">
        <v>302</v>
      </c>
      <c r="U209" s="9">
        <v>9</v>
      </c>
      <c r="V209" s="9" t="s">
        <v>302</v>
      </c>
      <c r="W209" s="9">
        <v>9</v>
      </c>
      <c r="X209" s="9" t="s">
        <v>303</v>
      </c>
      <c r="Y209" s="9">
        <v>8</v>
      </c>
      <c r="Z209" s="9" t="s">
        <v>303</v>
      </c>
      <c r="AA209" s="9">
        <v>8</v>
      </c>
      <c r="AB209" s="427">
        <f t="shared" si="53"/>
        <v>8.9166666666666661</v>
      </c>
      <c r="AC209" s="200" t="s">
        <v>807</v>
      </c>
      <c r="AD209" s="200" t="s">
        <v>833</v>
      </c>
      <c r="AE209" s="15"/>
      <c r="AF209" s="150"/>
    </row>
    <row r="210" spans="1:32" s="2" customFormat="1" ht="50.1" customHeight="1" x14ac:dyDescent="0.25">
      <c r="A210" s="41" t="s">
        <v>804</v>
      </c>
      <c r="B210" s="425" t="s">
        <v>104</v>
      </c>
      <c r="C210" s="426" t="s">
        <v>465</v>
      </c>
      <c r="D210" s="9" t="s">
        <v>304</v>
      </c>
      <c r="E210" s="9">
        <v>7</v>
      </c>
      <c r="F210" s="9" t="s">
        <v>304</v>
      </c>
      <c r="G210" s="9">
        <v>7</v>
      </c>
      <c r="H210" s="9" t="s">
        <v>304</v>
      </c>
      <c r="I210" s="9">
        <v>7</v>
      </c>
      <c r="J210" s="9" t="s">
        <v>304</v>
      </c>
      <c r="K210" s="9">
        <v>7</v>
      </c>
      <c r="L210" s="9" t="s">
        <v>304</v>
      </c>
      <c r="M210" s="9">
        <v>7</v>
      </c>
      <c r="N210" s="9" t="s">
        <v>304</v>
      </c>
      <c r="O210" s="9">
        <v>7</v>
      </c>
      <c r="P210" s="9" t="s">
        <v>304</v>
      </c>
      <c r="Q210" s="9">
        <v>7</v>
      </c>
      <c r="R210" s="9" t="s">
        <v>304</v>
      </c>
      <c r="S210" s="9">
        <v>7</v>
      </c>
      <c r="T210" s="9" t="s">
        <v>304</v>
      </c>
      <c r="U210" s="9">
        <v>7</v>
      </c>
      <c r="V210" s="9" t="s">
        <v>304</v>
      </c>
      <c r="W210" s="9">
        <v>7</v>
      </c>
      <c r="X210" s="9" t="s">
        <v>304</v>
      </c>
      <c r="Y210" s="9">
        <v>7</v>
      </c>
      <c r="Z210" s="9" t="s">
        <v>303</v>
      </c>
      <c r="AA210" s="9">
        <v>8</v>
      </c>
      <c r="AB210" s="427">
        <f t="shared" si="53"/>
        <v>7.083333333333333</v>
      </c>
      <c r="AC210" s="200" t="s">
        <v>807</v>
      </c>
      <c r="AD210" s="200" t="s">
        <v>807</v>
      </c>
      <c r="AE210" s="15"/>
      <c r="AF210" s="150"/>
    </row>
    <row r="211" spans="1:32" s="2" customFormat="1" ht="50.1" customHeight="1" x14ac:dyDescent="0.25">
      <c r="A211" s="41" t="s">
        <v>805</v>
      </c>
      <c r="B211" s="425" t="s">
        <v>105</v>
      </c>
      <c r="C211" s="426" t="s">
        <v>466</v>
      </c>
      <c r="D211" s="9" t="s">
        <v>304</v>
      </c>
      <c r="E211" s="9">
        <v>7</v>
      </c>
      <c r="F211" s="9" t="s">
        <v>304</v>
      </c>
      <c r="G211" s="9">
        <v>7</v>
      </c>
      <c r="H211" s="9" t="s">
        <v>304</v>
      </c>
      <c r="I211" s="9">
        <v>7</v>
      </c>
      <c r="J211" s="9" t="s">
        <v>304</v>
      </c>
      <c r="K211" s="9">
        <v>7</v>
      </c>
      <c r="L211" s="9" t="s">
        <v>304</v>
      </c>
      <c r="M211" s="9">
        <v>7</v>
      </c>
      <c r="N211" s="9" t="s">
        <v>304</v>
      </c>
      <c r="O211" s="9">
        <v>7</v>
      </c>
      <c r="P211" s="9" t="s">
        <v>303</v>
      </c>
      <c r="Q211" s="9">
        <v>8</v>
      </c>
      <c r="R211" s="9" t="s">
        <v>304</v>
      </c>
      <c r="S211" s="9">
        <v>7</v>
      </c>
      <c r="T211" s="9" t="s">
        <v>304</v>
      </c>
      <c r="U211" s="9">
        <v>7</v>
      </c>
      <c r="V211" s="9" t="s">
        <v>302</v>
      </c>
      <c r="W211" s="9">
        <v>9</v>
      </c>
      <c r="X211" s="9" t="s">
        <v>304</v>
      </c>
      <c r="Y211" s="9">
        <v>7</v>
      </c>
      <c r="Z211" s="9" t="s">
        <v>304</v>
      </c>
      <c r="AA211" s="9">
        <v>7</v>
      </c>
      <c r="AB211" s="427">
        <f t="shared" si="53"/>
        <v>7.25</v>
      </c>
      <c r="AC211" s="200" t="s">
        <v>807</v>
      </c>
      <c r="AD211" s="200" t="s">
        <v>807</v>
      </c>
      <c r="AE211" s="15"/>
      <c r="AF211" s="150"/>
    </row>
    <row r="212" spans="1:32" s="2" customFormat="1" ht="50.1" customHeight="1" x14ac:dyDescent="0.25">
      <c r="A212" s="41" t="s">
        <v>806</v>
      </c>
      <c r="B212" s="428" t="s">
        <v>106</v>
      </c>
      <c r="C212" s="426" t="s">
        <v>467</v>
      </c>
      <c r="D212" s="9" t="s">
        <v>304</v>
      </c>
      <c r="E212" s="9">
        <v>7</v>
      </c>
      <c r="F212" s="9" t="s">
        <v>304</v>
      </c>
      <c r="G212" s="9">
        <v>7</v>
      </c>
      <c r="H212" s="9" t="s">
        <v>304</v>
      </c>
      <c r="I212" s="9">
        <v>7</v>
      </c>
      <c r="J212" s="9" t="s">
        <v>304</v>
      </c>
      <c r="K212" s="9">
        <v>7</v>
      </c>
      <c r="L212" s="9" t="s">
        <v>304</v>
      </c>
      <c r="M212" s="9">
        <v>7</v>
      </c>
      <c r="N212" s="9" t="s">
        <v>304</v>
      </c>
      <c r="O212" s="9">
        <v>7</v>
      </c>
      <c r="P212" s="9" t="s">
        <v>304</v>
      </c>
      <c r="Q212" s="9">
        <v>7</v>
      </c>
      <c r="R212" s="9" t="s">
        <v>304</v>
      </c>
      <c r="S212" s="9">
        <v>7</v>
      </c>
      <c r="T212" s="9" t="s">
        <v>301</v>
      </c>
      <c r="U212" s="9">
        <v>10</v>
      </c>
      <c r="V212" s="9" t="s">
        <v>301</v>
      </c>
      <c r="W212" s="9">
        <v>10</v>
      </c>
      <c r="X212" s="9" t="s">
        <v>301</v>
      </c>
      <c r="Y212" s="9">
        <v>10</v>
      </c>
      <c r="Z212" s="9" t="s">
        <v>303</v>
      </c>
      <c r="AA212" s="9">
        <v>8</v>
      </c>
      <c r="AB212" s="427">
        <f>(E212+G212+I212+K212+M212+O212+Q212+S212+U212+W212+ Y212+AA212)/12</f>
        <v>7.833333333333333</v>
      </c>
      <c r="AC212" s="200" t="s">
        <v>807</v>
      </c>
      <c r="AD212" s="200" t="s">
        <v>807</v>
      </c>
      <c r="AE212" s="15"/>
      <c r="AF212" s="150"/>
    </row>
    <row r="213" spans="1:32" s="2" customFormat="1" ht="50.1" customHeight="1" x14ac:dyDescent="0.25">
      <c r="A213" s="41" t="s">
        <v>822</v>
      </c>
      <c r="B213" s="425" t="s">
        <v>108</v>
      </c>
      <c r="C213" s="426" t="s">
        <v>468</v>
      </c>
      <c r="D213" s="9" t="s">
        <v>304</v>
      </c>
      <c r="E213" s="9">
        <v>7</v>
      </c>
      <c r="F213" s="9" t="s">
        <v>304</v>
      </c>
      <c r="G213" s="9">
        <v>7</v>
      </c>
      <c r="H213" s="9" t="s">
        <v>304</v>
      </c>
      <c r="I213" s="9">
        <v>7</v>
      </c>
      <c r="J213" s="9" t="s">
        <v>303</v>
      </c>
      <c r="K213" s="9">
        <v>8</v>
      </c>
      <c r="L213" s="9" t="s">
        <v>304</v>
      </c>
      <c r="M213" s="9">
        <v>7</v>
      </c>
      <c r="N213" s="9" t="s">
        <v>303</v>
      </c>
      <c r="O213" s="9">
        <v>8</v>
      </c>
      <c r="P213" s="9" t="s">
        <v>304</v>
      </c>
      <c r="Q213" s="9">
        <v>7</v>
      </c>
      <c r="R213" s="9" t="s">
        <v>304</v>
      </c>
      <c r="S213" s="9">
        <v>7</v>
      </c>
      <c r="T213" s="9" t="s">
        <v>304</v>
      </c>
      <c r="U213" s="9">
        <v>7</v>
      </c>
      <c r="V213" s="9" t="s">
        <v>303</v>
      </c>
      <c r="W213" s="9">
        <v>8</v>
      </c>
      <c r="X213" s="9" t="s">
        <v>303</v>
      </c>
      <c r="Y213" s="9">
        <v>8</v>
      </c>
      <c r="Z213" s="9" t="s">
        <v>304</v>
      </c>
      <c r="AA213" s="9">
        <v>7</v>
      </c>
      <c r="AB213" s="427">
        <f t="shared" si="53"/>
        <v>7.333333333333333</v>
      </c>
      <c r="AC213" s="200" t="s">
        <v>807</v>
      </c>
      <c r="AD213" s="200" t="s">
        <v>807</v>
      </c>
      <c r="AE213" s="15"/>
      <c r="AF213" s="150"/>
    </row>
    <row r="214" spans="1:32" s="2" customFormat="1" ht="50.1" customHeight="1" x14ac:dyDescent="0.25">
      <c r="A214" s="41" t="s">
        <v>824</v>
      </c>
      <c r="B214" s="425" t="s">
        <v>109</v>
      </c>
      <c r="C214" s="426" t="s">
        <v>469</v>
      </c>
      <c r="D214" s="9" t="s">
        <v>304</v>
      </c>
      <c r="E214" s="9">
        <v>7</v>
      </c>
      <c r="F214" s="9" t="s">
        <v>304</v>
      </c>
      <c r="G214" s="9">
        <v>7</v>
      </c>
      <c r="H214" s="9" t="s">
        <v>303</v>
      </c>
      <c r="I214" s="9">
        <v>8</v>
      </c>
      <c r="J214" s="9" t="s">
        <v>301</v>
      </c>
      <c r="K214" s="9">
        <v>10</v>
      </c>
      <c r="L214" s="9" t="s">
        <v>303</v>
      </c>
      <c r="M214" s="9">
        <v>8</v>
      </c>
      <c r="N214" s="9" t="s">
        <v>303</v>
      </c>
      <c r="O214" s="9">
        <v>8</v>
      </c>
      <c r="P214" s="9" t="s">
        <v>303</v>
      </c>
      <c r="Q214" s="9">
        <v>8</v>
      </c>
      <c r="R214" s="9" t="s">
        <v>303</v>
      </c>
      <c r="S214" s="9">
        <v>8</v>
      </c>
      <c r="T214" s="9" t="s">
        <v>302</v>
      </c>
      <c r="U214" s="9">
        <v>9</v>
      </c>
      <c r="V214" s="9" t="s">
        <v>302</v>
      </c>
      <c r="W214" s="9">
        <v>9</v>
      </c>
      <c r="X214" s="9" t="s">
        <v>303</v>
      </c>
      <c r="Y214" s="9">
        <v>8</v>
      </c>
      <c r="Z214" s="9" t="s">
        <v>304</v>
      </c>
      <c r="AA214" s="9">
        <v>7</v>
      </c>
      <c r="AB214" s="427">
        <f t="shared" si="53"/>
        <v>8.0833333333333339</v>
      </c>
      <c r="AC214" s="200" t="s">
        <v>807</v>
      </c>
      <c r="AD214" s="200" t="s">
        <v>807</v>
      </c>
      <c r="AE214" s="15"/>
      <c r="AF214" s="150"/>
    </row>
    <row r="215" spans="1:32" s="2" customFormat="1" ht="50.1" customHeight="1" x14ac:dyDescent="0.25">
      <c r="A215" s="41" t="s">
        <v>826</v>
      </c>
      <c r="B215" s="425" t="s">
        <v>110</v>
      </c>
      <c r="C215" s="426" t="s">
        <v>470</v>
      </c>
      <c r="D215" s="9" t="s">
        <v>304</v>
      </c>
      <c r="E215" s="9">
        <v>7</v>
      </c>
      <c r="F215" s="9" t="s">
        <v>304</v>
      </c>
      <c r="G215" s="9">
        <v>7</v>
      </c>
      <c r="H215" s="9" t="s">
        <v>304</v>
      </c>
      <c r="I215" s="9">
        <v>7</v>
      </c>
      <c r="J215" s="9" t="s">
        <v>304</v>
      </c>
      <c r="K215" s="9">
        <v>7</v>
      </c>
      <c r="L215" s="9" t="s">
        <v>304</v>
      </c>
      <c r="M215" s="9">
        <v>7</v>
      </c>
      <c r="N215" s="9" t="s">
        <v>304</v>
      </c>
      <c r="O215" s="9">
        <v>7</v>
      </c>
      <c r="P215" s="9" t="s">
        <v>304</v>
      </c>
      <c r="Q215" s="9">
        <v>7</v>
      </c>
      <c r="R215" s="9" t="s">
        <v>304</v>
      </c>
      <c r="S215" s="9">
        <v>7</v>
      </c>
      <c r="T215" s="9" t="s">
        <v>303</v>
      </c>
      <c r="U215" s="9">
        <v>8</v>
      </c>
      <c r="V215" s="9" t="s">
        <v>302</v>
      </c>
      <c r="W215" s="9">
        <v>9</v>
      </c>
      <c r="X215" s="9" t="s">
        <v>304</v>
      </c>
      <c r="Y215" s="9">
        <v>7</v>
      </c>
      <c r="Z215" s="9" t="s">
        <v>303</v>
      </c>
      <c r="AA215" s="9">
        <v>8</v>
      </c>
      <c r="AB215" s="427">
        <f t="shared" si="53"/>
        <v>7.333333333333333</v>
      </c>
      <c r="AC215" s="200" t="s">
        <v>807</v>
      </c>
      <c r="AD215" s="200" t="s">
        <v>807</v>
      </c>
      <c r="AE215" s="15"/>
      <c r="AF215" s="150"/>
    </row>
    <row r="216" spans="1:32" s="2" customFormat="1" ht="50.1" customHeight="1" x14ac:dyDescent="0.25">
      <c r="A216" s="41" t="s">
        <v>828</v>
      </c>
      <c r="B216" s="425" t="s">
        <v>82</v>
      </c>
      <c r="C216" s="426" t="s">
        <v>471</v>
      </c>
      <c r="D216" s="9" t="s">
        <v>304</v>
      </c>
      <c r="E216" s="9">
        <v>7</v>
      </c>
      <c r="F216" s="9" t="s">
        <v>304</v>
      </c>
      <c r="G216" s="9">
        <v>7</v>
      </c>
      <c r="H216" s="9" t="s">
        <v>304</v>
      </c>
      <c r="I216" s="9">
        <v>7</v>
      </c>
      <c r="J216" s="9" t="s">
        <v>304</v>
      </c>
      <c r="K216" s="9">
        <v>7</v>
      </c>
      <c r="L216" s="9" t="s">
        <v>304</v>
      </c>
      <c r="M216" s="9">
        <v>7</v>
      </c>
      <c r="N216" s="9" t="s">
        <v>304</v>
      </c>
      <c r="O216" s="9">
        <v>7</v>
      </c>
      <c r="P216" s="9" t="s">
        <v>303</v>
      </c>
      <c r="Q216" s="9">
        <v>8</v>
      </c>
      <c r="R216" s="9" t="s">
        <v>304</v>
      </c>
      <c r="S216" s="9">
        <v>7</v>
      </c>
      <c r="T216" s="9" t="s">
        <v>304</v>
      </c>
      <c r="U216" s="9">
        <v>7</v>
      </c>
      <c r="V216" s="9" t="s">
        <v>304</v>
      </c>
      <c r="W216" s="9">
        <v>7</v>
      </c>
      <c r="X216" s="9" t="s">
        <v>304</v>
      </c>
      <c r="Y216" s="9">
        <v>7</v>
      </c>
      <c r="Z216" s="9" t="s">
        <v>304</v>
      </c>
      <c r="AA216" s="9">
        <v>7</v>
      </c>
      <c r="AB216" s="427">
        <f t="shared" si="53"/>
        <v>7.083333333333333</v>
      </c>
      <c r="AC216" s="200" t="s">
        <v>807</v>
      </c>
      <c r="AD216" s="200" t="s">
        <v>807</v>
      </c>
      <c r="AE216" s="15"/>
      <c r="AF216" s="150"/>
    </row>
    <row r="217" spans="1:32" s="2" customFormat="1" ht="50.1" customHeight="1" x14ac:dyDescent="0.25">
      <c r="A217" s="41" t="s">
        <v>830</v>
      </c>
      <c r="B217" s="425" t="s">
        <v>111</v>
      </c>
      <c r="C217" s="426" t="s">
        <v>461</v>
      </c>
      <c r="D217" s="9" t="s">
        <v>304</v>
      </c>
      <c r="E217" s="9">
        <v>7</v>
      </c>
      <c r="F217" s="9" t="s">
        <v>304</v>
      </c>
      <c r="G217" s="9">
        <v>7</v>
      </c>
      <c r="H217" s="9" t="s">
        <v>304</v>
      </c>
      <c r="I217" s="9">
        <v>7</v>
      </c>
      <c r="J217" s="9" t="s">
        <v>304</v>
      </c>
      <c r="K217" s="9">
        <v>7</v>
      </c>
      <c r="L217" s="9" t="s">
        <v>304</v>
      </c>
      <c r="M217" s="9">
        <v>7</v>
      </c>
      <c r="N217" s="9" t="s">
        <v>304</v>
      </c>
      <c r="O217" s="9">
        <v>7</v>
      </c>
      <c r="P217" s="9" t="s">
        <v>304</v>
      </c>
      <c r="Q217" s="9">
        <v>7</v>
      </c>
      <c r="R217" s="9" t="s">
        <v>304</v>
      </c>
      <c r="S217" s="9">
        <v>7</v>
      </c>
      <c r="T217" s="56" t="s">
        <v>306</v>
      </c>
      <c r="U217" s="9">
        <v>4</v>
      </c>
      <c r="V217" s="9" t="s">
        <v>304</v>
      </c>
      <c r="W217" s="9">
        <v>7</v>
      </c>
      <c r="X217" s="9" t="s">
        <v>304</v>
      </c>
      <c r="Y217" s="9">
        <v>7</v>
      </c>
      <c r="Z217" s="9" t="s">
        <v>304</v>
      </c>
      <c r="AA217" s="9">
        <v>7</v>
      </c>
      <c r="AB217" s="427">
        <f t="shared" si="53"/>
        <v>6.75</v>
      </c>
      <c r="AC217" s="200" t="s">
        <v>807</v>
      </c>
      <c r="AD217" s="200" t="s">
        <v>807</v>
      </c>
      <c r="AE217" s="15"/>
      <c r="AF217" s="150"/>
    </row>
    <row r="218" spans="1:32" s="2" customFormat="1" ht="50.1" customHeight="1" x14ac:dyDescent="0.25">
      <c r="A218" s="41" t="s">
        <v>838</v>
      </c>
      <c r="B218" s="425" t="s">
        <v>113</v>
      </c>
      <c r="C218" s="426" t="s">
        <v>472</v>
      </c>
      <c r="D218" s="9" t="s">
        <v>303</v>
      </c>
      <c r="E218" s="9">
        <v>8</v>
      </c>
      <c r="F218" s="9" t="s">
        <v>304</v>
      </c>
      <c r="G218" s="9">
        <v>7</v>
      </c>
      <c r="H218" s="9" t="s">
        <v>303</v>
      </c>
      <c r="I218" s="9">
        <v>8</v>
      </c>
      <c r="J218" s="9" t="s">
        <v>303</v>
      </c>
      <c r="K218" s="9">
        <v>8</v>
      </c>
      <c r="L218" s="9" t="s">
        <v>302</v>
      </c>
      <c r="M218" s="9">
        <v>9</v>
      </c>
      <c r="N218" s="9" t="s">
        <v>304</v>
      </c>
      <c r="O218" s="9">
        <v>7</v>
      </c>
      <c r="P218" s="9" t="s">
        <v>303</v>
      </c>
      <c r="Q218" s="9">
        <v>8</v>
      </c>
      <c r="R218" s="9" t="s">
        <v>304</v>
      </c>
      <c r="S218" s="9">
        <v>7</v>
      </c>
      <c r="T218" s="9" t="s">
        <v>303</v>
      </c>
      <c r="U218" s="9">
        <v>8</v>
      </c>
      <c r="V218" s="9" t="s">
        <v>302</v>
      </c>
      <c r="W218" s="9">
        <v>9</v>
      </c>
      <c r="X218" s="9" t="s">
        <v>303</v>
      </c>
      <c r="Y218" s="9">
        <v>8</v>
      </c>
      <c r="Z218" s="9" t="s">
        <v>303</v>
      </c>
      <c r="AA218" s="9">
        <v>8</v>
      </c>
      <c r="AB218" s="427">
        <f t="shared" si="53"/>
        <v>7.916666666666667</v>
      </c>
      <c r="AC218" s="200" t="s">
        <v>807</v>
      </c>
      <c r="AD218" s="200" t="s">
        <v>807</v>
      </c>
      <c r="AE218" s="15"/>
      <c r="AF218" s="150"/>
    </row>
    <row r="219" spans="1:32" s="2" customFormat="1" ht="50.1" customHeight="1" x14ac:dyDescent="0.25">
      <c r="A219" s="41" t="s">
        <v>848</v>
      </c>
      <c r="B219" s="425" t="s">
        <v>114</v>
      </c>
      <c r="C219" s="426" t="s">
        <v>473</v>
      </c>
      <c r="D219" s="9" t="s">
        <v>304</v>
      </c>
      <c r="E219" s="9">
        <v>7</v>
      </c>
      <c r="F219" s="9" t="s">
        <v>304</v>
      </c>
      <c r="G219" s="9">
        <v>7</v>
      </c>
      <c r="H219" s="9" t="s">
        <v>304</v>
      </c>
      <c r="I219" s="9">
        <v>7</v>
      </c>
      <c r="J219" s="9" t="s">
        <v>304</v>
      </c>
      <c r="K219" s="9">
        <v>7</v>
      </c>
      <c r="L219" s="56" t="s">
        <v>305</v>
      </c>
      <c r="M219" s="9">
        <v>6</v>
      </c>
      <c r="N219" s="9" t="s">
        <v>304</v>
      </c>
      <c r="O219" s="9">
        <v>7</v>
      </c>
      <c r="P219" s="9" t="s">
        <v>304</v>
      </c>
      <c r="Q219" s="9">
        <v>7</v>
      </c>
      <c r="R219" s="9" t="s">
        <v>304</v>
      </c>
      <c r="S219" s="9">
        <v>7</v>
      </c>
      <c r="T219" s="9" t="s">
        <v>304</v>
      </c>
      <c r="U219" s="9">
        <v>7</v>
      </c>
      <c r="V219" s="9" t="s">
        <v>304</v>
      </c>
      <c r="W219" s="9">
        <v>7</v>
      </c>
      <c r="X219" s="9" t="s">
        <v>304</v>
      </c>
      <c r="Y219" s="9">
        <v>7</v>
      </c>
      <c r="Z219" s="9" t="s">
        <v>304</v>
      </c>
      <c r="AA219" s="9">
        <v>7</v>
      </c>
      <c r="AB219" s="427">
        <f t="shared" si="53"/>
        <v>6.916666666666667</v>
      </c>
      <c r="AC219" s="200" t="s">
        <v>807</v>
      </c>
      <c r="AD219" s="200" t="s">
        <v>807</v>
      </c>
      <c r="AE219" s="15"/>
      <c r="AF219" s="150"/>
    </row>
    <row r="220" spans="1:32" s="2" customFormat="1" ht="50.1" customHeight="1" x14ac:dyDescent="0.25">
      <c r="A220" s="41" t="s">
        <v>849</v>
      </c>
      <c r="B220" s="425" t="s">
        <v>115</v>
      </c>
      <c r="C220" s="426" t="s">
        <v>474</v>
      </c>
      <c r="D220" s="9" t="s">
        <v>304</v>
      </c>
      <c r="E220" s="9">
        <v>7</v>
      </c>
      <c r="F220" s="9" t="s">
        <v>304</v>
      </c>
      <c r="G220" s="9">
        <v>7</v>
      </c>
      <c r="H220" s="9" t="s">
        <v>304</v>
      </c>
      <c r="I220" s="9">
        <v>7</v>
      </c>
      <c r="J220" s="9" t="s">
        <v>303</v>
      </c>
      <c r="K220" s="9">
        <v>8</v>
      </c>
      <c r="L220" s="9" t="s">
        <v>303</v>
      </c>
      <c r="M220" s="9">
        <v>8</v>
      </c>
      <c r="N220" s="9" t="s">
        <v>303</v>
      </c>
      <c r="O220" s="9">
        <v>8</v>
      </c>
      <c r="P220" s="9" t="s">
        <v>303</v>
      </c>
      <c r="Q220" s="9">
        <v>8</v>
      </c>
      <c r="R220" s="9" t="s">
        <v>304</v>
      </c>
      <c r="S220" s="9">
        <v>7</v>
      </c>
      <c r="T220" s="9" t="s">
        <v>303</v>
      </c>
      <c r="U220" s="9">
        <v>8</v>
      </c>
      <c r="V220" s="9" t="s">
        <v>303</v>
      </c>
      <c r="W220" s="9">
        <v>8</v>
      </c>
      <c r="X220" s="9" t="s">
        <v>304</v>
      </c>
      <c r="Y220" s="9">
        <v>7</v>
      </c>
      <c r="Z220" s="9" t="s">
        <v>303</v>
      </c>
      <c r="AA220" s="9">
        <v>8</v>
      </c>
      <c r="AB220" s="427">
        <f>(E220+G220+I220+K220+M220+O220+Q220+S220+U220+W220+ Y220+AA220)/12</f>
        <v>7.583333333333333</v>
      </c>
      <c r="AC220" s="200" t="s">
        <v>807</v>
      </c>
      <c r="AD220" s="200" t="s">
        <v>807</v>
      </c>
      <c r="AE220" s="15"/>
      <c r="AF220" s="150"/>
    </row>
    <row r="221" spans="1:32" s="2" customFormat="1" ht="50.1" customHeight="1" x14ac:dyDescent="0.25">
      <c r="A221" s="41">
        <v>20</v>
      </c>
      <c r="B221" s="429" t="s">
        <v>117</v>
      </c>
      <c r="C221" s="426" t="s">
        <v>476</v>
      </c>
      <c r="D221" s="9" t="s">
        <v>302</v>
      </c>
      <c r="E221" s="9">
        <v>9</v>
      </c>
      <c r="F221" s="9" t="s">
        <v>304</v>
      </c>
      <c r="G221" s="9">
        <v>7</v>
      </c>
      <c r="H221" s="9" t="s">
        <v>303</v>
      </c>
      <c r="I221" s="9">
        <v>8</v>
      </c>
      <c r="J221" s="9" t="s">
        <v>304</v>
      </c>
      <c r="K221" s="9">
        <v>7</v>
      </c>
      <c r="L221" s="9" t="s">
        <v>303</v>
      </c>
      <c r="M221" s="9">
        <v>8</v>
      </c>
      <c r="N221" s="9" t="s">
        <v>303</v>
      </c>
      <c r="O221" s="9">
        <v>8</v>
      </c>
      <c r="P221" s="9" t="s">
        <v>302</v>
      </c>
      <c r="Q221" s="9">
        <v>9</v>
      </c>
      <c r="R221" s="9" t="s">
        <v>304</v>
      </c>
      <c r="S221" s="9">
        <v>7</v>
      </c>
      <c r="T221" s="9" t="s">
        <v>304</v>
      </c>
      <c r="U221" s="9">
        <v>7</v>
      </c>
      <c r="V221" s="9" t="s">
        <v>301</v>
      </c>
      <c r="W221" s="9">
        <v>10</v>
      </c>
      <c r="X221" s="9" t="s">
        <v>301</v>
      </c>
      <c r="Y221" s="9">
        <v>10</v>
      </c>
      <c r="Z221" s="40" t="s">
        <v>303</v>
      </c>
      <c r="AA221" s="9">
        <v>8</v>
      </c>
      <c r="AB221" s="427">
        <f t="shared" si="53"/>
        <v>8.1666666666666661</v>
      </c>
      <c r="AC221" s="200" t="s">
        <v>807</v>
      </c>
      <c r="AD221" s="200" t="s">
        <v>807</v>
      </c>
      <c r="AE221" s="15"/>
      <c r="AF221" s="150"/>
    </row>
    <row r="222" spans="1:32" s="2" customFormat="1" ht="50.1" customHeight="1" x14ac:dyDescent="0.25">
      <c r="A222" s="41">
        <v>21</v>
      </c>
      <c r="B222" s="430" t="s">
        <v>245</v>
      </c>
      <c r="C222" s="426" t="s">
        <v>478</v>
      </c>
      <c r="D222" s="9" t="s">
        <v>303</v>
      </c>
      <c r="E222" s="9">
        <v>8</v>
      </c>
      <c r="F222" s="9" t="s">
        <v>304</v>
      </c>
      <c r="G222" s="9">
        <v>7</v>
      </c>
      <c r="H222" s="9" t="s">
        <v>304</v>
      </c>
      <c r="I222" s="9">
        <v>7</v>
      </c>
      <c r="J222" s="9" t="s">
        <v>304</v>
      </c>
      <c r="K222" s="9">
        <v>7</v>
      </c>
      <c r="L222" s="9" t="s">
        <v>303</v>
      </c>
      <c r="M222" s="9">
        <v>8</v>
      </c>
      <c r="N222" s="9" t="s">
        <v>303</v>
      </c>
      <c r="O222" s="9">
        <v>8</v>
      </c>
      <c r="P222" s="9" t="s">
        <v>303</v>
      </c>
      <c r="Q222" s="9">
        <v>8</v>
      </c>
      <c r="R222" s="9" t="s">
        <v>304</v>
      </c>
      <c r="S222" s="9">
        <v>7</v>
      </c>
      <c r="T222" s="9" t="s">
        <v>303</v>
      </c>
      <c r="U222" s="9">
        <v>8</v>
      </c>
      <c r="V222" s="9" t="s">
        <v>303</v>
      </c>
      <c r="W222" s="9">
        <v>8</v>
      </c>
      <c r="X222" s="9" t="s">
        <v>304</v>
      </c>
      <c r="Y222" s="9">
        <v>7</v>
      </c>
      <c r="Z222" s="9" t="s">
        <v>304</v>
      </c>
      <c r="AA222" s="9">
        <v>7</v>
      </c>
      <c r="AB222" s="427">
        <f t="shared" si="53"/>
        <v>7.5</v>
      </c>
      <c r="AC222" s="200" t="s">
        <v>807</v>
      </c>
      <c r="AD222" s="200" t="s">
        <v>807</v>
      </c>
      <c r="AE222" s="15"/>
      <c r="AF222" s="150"/>
    </row>
    <row r="223" spans="1:32" s="2" customFormat="1" ht="50.1" customHeight="1" x14ac:dyDescent="0.25">
      <c r="A223" s="41">
        <v>22</v>
      </c>
      <c r="B223" s="430" t="s">
        <v>248</v>
      </c>
      <c r="C223" s="426" t="s">
        <v>479</v>
      </c>
      <c r="D223" s="9" t="s">
        <v>301</v>
      </c>
      <c r="E223" s="9">
        <v>10</v>
      </c>
      <c r="F223" s="9" t="s">
        <v>304</v>
      </c>
      <c r="G223" s="9">
        <v>7</v>
      </c>
      <c r="H223" s="9" t="s">
        <v>303</v>
      </c>
      <c r="I223" s="9">
        <v>8</v>
      </c>
      <c r="J223" s="9" t="s">
        <v>303</v>
      </c>
      <c r="K223" s="9">
        <v>8</v>
      </c>
      <c r="L223" s="9" t="s">
        <v>303</v>
      </c>
      <c r="M223" s="9">
        <v>8</v>
      </c>
      <c r="N223" s="9" t="s">
        <v>303</v>
      </c>
      <c r="O223" s="9">
        <v>8</v>
      </c>
      <c r="P223" s="9" t="s">
        <v>303</v>
      </c>
      <c r="Q223" s="9">
        <v>8</v>
      </c>
      <c r="R223" s="9" t="s">
        <v>303</v>
      </c>
      <c r="S223" s="9">
        <v>8</v>
      </c>
      <c r="T223" s="9" t="s">
        <v>302</v>
      </c>
      <c r="U223" s="9">
        <v>9</v>
      </c>
      <c r="V223" s="9" t="s">
        <v>302</v>
      </c>
      <c r="W223" s="9">
        <v>9</v>
      </c>
      <c r="X223" s="9" t="s">
        <v>303</v>
      </c>
      <c r="Y223" s="9">
        <v>8</v>
      </c>
      <c r="Z223" s="9" t="s">
        <v>303</v>
      </c>
      <c r="AA223" s="9">
        <v>8</v>
      </c>
      <c r="AB223" s="427">
        <f t="shared" si="53"/>
        <v>8.25</v>
      </c>
      <c r="AC223" s="200" t="s">
        <v>807</v>
      </c>
      <c r="AD223" s="200" t="s">
        <v>833</v>
      </c>
      <c r="AE223" s="15"/>
      <c r="AF223" s="150"/>
    </row>
    <row r="224" spans="1:32" s="2" customFormat="1" ht="50.1" customHeight="1" x14ac:dyDescent="0.25">
      <c r="A224" s="41">
        <v>23</v>
      </c>
      <c r="B224" s="430" t="s">
        <v>61</v>
      </c>
      <c r="C224" s="426" t="s">
        <v>477</v>
      </c>
      <c r="D224" s="9" t="s">
        <v>304</v>
      </c>
      <c r="E224" s="9">
        <v>7</v>
      </c>
      <c r="F224" s="9" t="s">
        <v>304</v>
      </c>
      <c r="G224" s="9">
        <v>7</v>
      </c>
      <c r="H224" s="9" t="s">
        <v>304</v>
      </c>
      <c r="I224" s="9">
        <v>7</v>
      </c>
      <c r="J224" s="9" t="s">
        <v>304</v>
      </c>
      <c r="K224" s="9">
        <v>7</v>
      </c>
      <c r="L224" s="9" t="s">
        <v>304</v>
      </c>
      <c r="M224" s="9">
        <v>7</v>
      </c>
      <c r="N224" s="9" t="s">
        <v>304</v>
      </c>
      <c r="O224" s="9">
        <v>7</v>
      </c>
      <c r="P224" s="9" t="s">
        <v>304</v>
      </c>
      <c r="Q224" s="9">
        <v>7</v>
      </c>
      <c r="R224" s="9" t="s">
        <v>304</v>
      </c>
      <c r="S224" s="9">
        <v>7</v>
      </c>
      <c r="T224" s="9" t="s">
        <v>304</v>
      </c>
      <c r="U224" s="9">
        <v>7</v>
      </c>
      <c r="V224" s="9" t="s">
        <v>304</v>
      </c>
      <c r="W224" s="9">
        <v>7</v>
      </c>
      <c r="X224" s="9" t="s">
        <v>304</v>
      </c>
      <c r="Y224" s="9">
        <v>7</v>
      </c>
      <c r="Z224" s="9" t="s">
        <v>304</v>
      </c>
      <c r="AA224" s="9">
        <v>7</v>
      </c>
      <c r="AB224" s="427">
        <f t="shared" si="53"/>
        <v>7</v>
      </c>
      <c r="AC224" s="200" t="s">
        <v>807</v>
      </c>
      <c r="AD224" s="200" t="s">
        <v>807</v>
      </c>
      <c r="AE224" s="15"/>
      <c r="AF224" s="150"/>
    </row>
    <row r="225" spans="1:32" s="2" customFormat="1" ht="50.1" customHeight="1" x14ac:dyDescent="0.25">
      <c r="A225" s="41">
        <v>24</v>
      </c>
      <c r="B225" s="430" t="s">
        <v>261</v>
      </c>
      <c r="C225" s="426" t="s">
        <v>480</v>
      </c>
      <c r="D225" s="9" t="s">
        <v>302</v>
      </c>
      <c r="E225" s="9">
        <v>9</v>
      </c>
      <c r="F225" s="9" t="s">
        <v>304</v>
      </c>
      <c r="G225" s="9">
        <v>7</v>
      </c>
      <c r="H225" s="9" t="s">
        <v>302</v>
      </c>
      <c r="I225" s="9">
        <v>9</v>
      </c>
      <c r="J225" s="9" t="s">
        <v>303</v>
      </c>
      <c r="K225" s="9">
        <v>8</v>
      </c>
      <c r="L225" s="9" t="s">
        <v>303</v>
      </c>
      <c r="M225" s="9">
        <v>8</v>
      </c>
      <c r="N225" s="9" t="s">
        <v>303</v>
      </c>
      <c r="O225" s="9">
        <v>8</v>
      </c>
      <c r="P225" s="9" t="s">
        <v>303</v>
      </c>
      <c r="Q225" s="9">
        <v>8</v>
      </c>
      <c r="R225" s="9" t="s">
        <v>302</v>
      </c>
      <c r="S225" s="9">
        <v>9</v>
      </c>
      <c r="T225" s="9" t="s">
        <v>301</v>
      </c>
      <c r="U225" s="9">
        <v>10</v>
      </c>
      <c r="V225" s="9" t="s">
        <v>301</v>
      </c>
      <c r="W225" s="9">
        <v>10</v>
      </c>
      <c r="X225" s="9" t="s">
        <v>302</v>
      </c>
      <c r="Y225" s="9">
        <v>9</v>
      </c>
      <c r="Z225" s="9" t="s">
        <v>302</v>
      </c>
      <c r="AA225" s="9">
        <v>9</v>
      </c>
      <c r="AB225" s="427">
        <f>(E225+G225+I225+K225+M225+O225+Q225+S225+U225+W225+ Y225+AA225)/12</f>
        <v>8.6666666666666661</v>
      </c>
      <c r="AC225" s="200" t="s">
        <v>807</v>
      </c>
      <c r="AD225" s="200" t="s">
        <v>833</v>
      </c>
      <c r="AE225" s="15"/>
      <c r="AF225" s="150"/>
    </row>
    <row r="226" spans="1:32" s="2" customFormat="1" ht="50.1" customHeight="1" x14ac:dyDescent="0.25">
      <c r="A226" s="41">
        <v>25</v>
      </c>
      <c r="B226" s="430" t="s">
        <v>621</v>
      </c>
      <c r="C226" s="426" t="s">
        <v>622</v>
      </c>
      <c r="D226" s="9" t="s">
        <v>303</v>
      </c>
      <c r="E226" s="9">
        <v>8</v>
      </c>
      <c r="F226" s="9" t="s">
        <v>304</v>
      </c>
      <c r="G226" s="9">
        <v>7</v>
      </c>
      <c r="H226" s="9" t="s">
        <v>303</v>
      </c>
      <c r="I226" s="9">
        <v>8</v>
      </c>
      <c r="J226" s="9" t="s">
        <v>303</v>
      </c>
      <c r="K226" s="9">
        <v>8</v>
      </c>
      <c r="L226" s="9" t="s">
        <v>303</v>
      </c>
      <c r="M226" s="9">
        <v>8</v>
      </c>
      <c r="N226" s="9" t="s">
        <v>303</v>
      </c>
      <c r="O226" s="9">
        <v>8</v>
      </c>
      <c r="P226" s="9" t="s">
        <v>303</v>
      </c>
      <c r="Q226" s="9">
        <v>8</v>
      </c>
      <c r="R226" s="9" t="s">
        <v>303</v>
      </c>
      <c r="S226" s="9">
        <v>8</v>
      </c>
      <c r="T226" s="9" t="s">
        <v>301</v>
      </c>
      <c r="U226" s="9">
        <v>10</v>
      </c>
      <c r="V226" s="9" t="s">
        <v>301</v>
      </c>
      <c r="W226" s="9">
        <v>10</v>
      </c>
      <c r="X226" s="9" t="s">
        <v>302</v>
      </c>
      <c r="Y226" s="9">
        <v>9</v>
      </c>
      <c r="Z226" s="9" t="s">
        <v>303</v>
      </c>
      <c r="AA226" s="9">
        <v>8</v>
      </c>
      <c r="AB226" s="427">
        <f t="shared" si="53"/>
        <v>8.3333333333333339</v>
      </c>
      <c r="AC226" s="200" t="s">
        <v>807</v>
      </c>
      <c r="AD226" s="200" t="s">
        <v>833</v>
      </c>
      <c r="AE226" s="15"/>
      <c r="AF226" s="150"/>
    </row>
    <row r="227" spans="1:32" s="2" customFormat="1" ht="50.1" customHeight="1" x14ac:dyDescent="0.25">
      <c r="A227" s="41">
        <v>26</v>
      </c>
      <c r="B227" s="431" t="s">
        <v>636</v>
      </c>
      <c r="C227" s="426" t="s">
        <v>635</v>
      </c>
      <c r="D227" s="9" t="s">
        <v>304</v>
      </c>
      <c r="E227" s="9">
        <v>7</v>
      </c>
      <c r="F227" s="9" t="s">
        <v>304</v>
      </c>
      <c r="G227" s="9">
        <v>7</v>
      </c>
      <c r="H227" s="9" t="s">
        <v>304</v>
      </c>
      <c r="I227" s="9">
        <v>7</v>
      </c>
      <c r="J227" s="9" t="s">
        <v>304</v>
      </c>
      <c r="K227" s="9">
        <v>7</v>
      </c>
      <c r="L227" s="9" t="s">
        <v>304</v>
      </c>
      <c r="M227" s="9">
        <v>7</v>
      </c>
      <c r="N227" s="9" t="s">
        <v>304</v>
      </c>
      <c r="O227" s="9">
        <v>7</v>
      </c>
      <c r="P227" s="9" t="s">
        <v>303</v>
      </c>
      <c r="Q227" s="9">
        <v>8</v>
      </c>
      <c r="R227" s="9" t="s">
        <v>304</v>
      </c>
      <c r="S227" s="9">
        <v>7</v>
      </c>
      <c r="T227" s="9" t="s">
        <v>304</v>
      </c>
      <c r="U227" s="9">
        <v>7</v>
      </c>
      <c r="V227" s="9" t="s">
        <v>304</v>
      </c>
      <c r="W227" s="9">
        <v>7</v>
      </c>
      <c r="X227" s="9" t="s">
        <v>304</v>
      </c>
      <c r="Y227" s="9">
        <v>7</v>
      </c>
      <c r="Z227" s="9" t="s">
        <v>304</v>
      </c>
      <c r="AA227" s="9">
        <v>7</v>
      </c>
      <c r="AB227" s="427">
        <f t="shared" si="53"/>
        <v>7.083333333333333</v>
      </c>
      <c r="AC227" s="200" t="s">
        <v>807</v>
      </c>
      <c r="AD227" s="200" t="s">
        <v>807</v>
      </c>
      <c r="AE227" s="15"/>
      <c r="AF227" s="150"/>
    </row>
    <row r="228" spans="1:32" s="2" customFormat="1" ht="50.1" customHeight="1" x14ac:dyDescent="0.25">
      <c r="A228" s="41">
        <v>27</v>
      </c>
      <c r="B228" s="29" t="s">
        <v>658</v>
      </c>
      <c r="C228" s="41" t="s">
        <v>659</v>
      </c>
      <c r="D228" s="9" t="s">
        <v>304</v>
      </c>
      <c r="E228" s="9">
        <v>7</v>
      </c>
      <c r="F228" s="9" t="s">
        <v>304</v>
      </c>
      <c r="G228" s="9">
        <v>7</v>
      </c>
      <c r="H228" s="9" t="s">
        <v>303</v>
      </c>
      <c r="I228" s="9">
        <v>8</v>
      </c>
      <c r="J228" s="9" t="s">
        <v>303</v>
      </c>
      <c r="K228" s="9">
        <v>8</v>
      </c>
      <c r="L228" s="9" t="s">
        <v>303</v>
      </c>
      <c r="M228" s="9">
        <v>8</v>
      </c>
      <c r="N228" s="9" t="s">
        <v>303</v>
      </c>
      <c r="O228" s="9">
        <v>8</v>
      </c>
      <c r="P228" s="9" t="s">
        <v>303</v>
      </c>
      <c r="Q228" s="9">
        <v>8</v>
      </c>
      <c r="R228" s="9" t="s">
        <v>303</v>
      </c>
      <c r="S228" s="9">
        <v>8</v>
      </c>
      <c r="T228" s="9" t="s">
        <v>303</v>
      </c>
      <c r="U228" s="9">
        <v>8</v>
      </c>
      <c r="V228" s="9" t="s">
        <v>303</v>
      </c>
      <c r="W228" s="9">
        <v>8</v>
      </c>
      <c r="X228" s="9" t="s">
        <v>303</v>
      </c>
      <c r="Y228" s="9">
        <v>8</v>
      </c>
      <c r="Z228" s="9" t="s">
        <v>303</v>
      </c>
      <c r="AA228" s="9">
        <v>8</v>
      </c>
      <c r="AB228" s="427">
        <f t="shared" si="53"/>
        <v>7.833333333333333</v>
      </c>
      <c r="AC228" s="200" t="s">
        <v>807</v>
      </c>
      <c r="AD228" s="200" t="s">
        <v>807</v>
      </c>
      <c r="AE228" s="15"/>
      <c r="AF228" s="150"/>
    </row>
    <row r="229" spans="1:32" s="2" customFormat="1" ht="50.1" customHeight="1" x14ac:dyDescent="0.25">
      <c r="A229" s="41">
        <v>28</v>
      </c>
      <c r="B229" s="29" t="s">
        <v>50</v>
      </c>
      <c r="C229" s="41" t="s">
        <v>362</v>
      </c>
      <c r="D229" s="9" t="s">
        <v>303</v>
      </c>
      <c r="E229" s="9">
        <v>8</v>
      </c>
      <c r="F229" s="9" t="s">
        <v>304</v>
      </c>
      <c r="G229" s="9">
        <v>7</v>
      </c>
      <c r="H229" s="9" t="s">
        <v>303</v>
      </c>
      <c r="I229" s="9">
        <v>8</v>
      </c>
      <c r="J229" s="9" t="s">
        <v>303</v>
      </c>
      <c r="K229" s="9">
        <v>8</v>
      </c>
      <c r="L229" s="9" t="s">
        <v>303</v>
      </c>
      <c r="M229" s="9">
        <v>8</v>
      </c>
      <c r="N229" s="9" t="s">
        <v>303</v>
      </c>
      <c r="O229" s="9">
        <v>8</v>
      </c>
      <c r="P229" s="9" t="s">
        <v>303</v>
      </c>
      <c r="Q229" s="9">
        <v>8</v>
      </c>
      <c r="R229" s="9" t="s">
        <v>303</v>
      </c>
      <c r="S229" s="9">
        <v>8</v>
      </c>
      <c r="T229" s="9" t="s">
        <v>303</v>
      </c>
      <c r="U229" s="9">
        <v>8</v>
      </c>
      <c r="V229" s="9" t="s">
        <v>302</v>
      </c>
      <c r="W229" s="9">
        <v>9</v>
      </c>
      <c r="X229" s="9" t="s">
        <v>303</v>
      </c>
      <c r="Y229" s="9">
        <v>8</v>
      </c>
      <c r="Z229" s="9" t="s">
        <v>303</v>
      </c>
      <c r="AA229" s="9">
        <v>8</v>
      </c>
      <c r="AB229" s="427">
        <f>(E229+G229+I229+K229+M229+O229+Q229+S229+U229+W229+ Y229+AA229)/12</f>
        <v>8</v>
      </c>
      <c r="AC229" s="200" t="s">
        <v>807</v>
      </c>
      <c r="AD229" s="200" t="s">
        <v>807</v>
      </c>
      <c r="AE229" s="15"/>
      <c r="AF229" s="150"/>
    </row>
    <row r="230" spans="1:32" s="358" customFormat="1" ht="50.1" customHeight="1" x14ac:dyDescent="0.25">
      <c r="A230" s="170"/>
      <c r="B230" s="490" t="s">
        <v>899</v>
      </c>
      <c r="C230" s="454"/>
      <c r="D230" s="56"/>
      <c r="E230" s="56"/>
      <c r="F230" s="56"/>
      <c r="G230" s="56"/>
      <c r="H230" s="56"/>
      <c r="I230" s="56"/>
      <c r="J230" s="56"/>
      <c r="K230" s="56"/>
      <c r="L230" s="56"/>
      <c r="M230" s="56"/>
      <c r="N230" s="56"/>
      <c r="O230" s="56"/>
      <c r="P230" s="56"/>
      <c r="Q230" s="56"/>
      <c r="R230" s="56"/>
      <c r="S230" s="56"/>
      <c r="T230" s="56"/>
      <c r="U230" s="56"/>
      <c r="V230" s="56"/>
      <c r="W230" s="56"/>
      <c r="X230" s="56"/>
      <c r="Y230" s="56"/>
      <c r="Z230" s="56"/>
      <c r="AA230" s="56"/>
      <c r="AB230" s="455"/>
      <c r="AC230" s="57"/>
      <c r="AD230" s="57"/>
      <c r="AE230" s="57"/>
      <c r="AF230" s="357"/>
    </row>
    <row r="231" spans="1:32" s="2" customFormat="1" ht="18.75" x14ac:dyDescent="0.25">
      <c r="A231" s="41" t="s">
        <v>765</v>
      </c>
      <c r="B231" s="497" t="s">
        <v>183</v>
      </c>
      <c r="C231" s="439" t="s">
        <v>382</v>
      </c>
      <c r="D231" s="440" t="s">
        <v>301</v>
      </c>
      <c r="E231" s="9">
        <f>VLOOKUP(D231,[13]MAU!$B$2:$C$12,2,TRUE)</f>
        <v>10</v>
      </c>
      <c r="F231" s="441" t="s">
        <v>301</v>
      </c>
      <c r="G231" s="9">
        <f>VLOOKUP(F231,[13]MAU!$B$2:$C$12,2,TRUE)</f>
        <v>10</v>
      </c>
      <c r="H231" s="441" t="s">
        <v>301</v>
      </c>
      <c r="I231" s="9">
        <f>VLOOKUP(H231,[13]MAU!$B$2:$C$12,2,TRUE)</f>
        <v>10</v>
      </c>
      <c r="J231" s="441" t="s">
        <v>301</v>
      </c>
      <c r="K231" s="9">
        <f>VLOOKUP(J231,[13]MAU!$B$2:$C$12,2,TRUE)</f>
        <v>10</v>
      </c>
      <c r="L231" s="441" t="s">
        <v>301</v>
      </c>
      <c r="M231" s="9">
        <f>VLOOKUP(L231,[13]MAU!$B$2:$C$12,2,TRUE)</f>
        <v>10</v>
      </c>
      <c r="N231" s="441" t="s">
        <v>301</v>
      </c>
      <c r="O231" s="9">
        <f>VLOOKUP(N231,[13]MAU!$B$2:$C$12,2,TRUE)</f>
        <v>10</v>
      </c>
      <c r="P231" s="441" t="s">
        <v>301</v>
      </c>
      <c r="Q231" s="9">
        <f>VLOOKUP(P231,[13]MAU!$B$2:$C$12,2,TRUE)</f>
        <v>10</v>
      </c>
      <c r="R231" s="441" t="s">
        <v>301</v>
      </c>
      <c r="S231" s="9">
        <f>VLOOKUP(R231,[13]MAU!$B$2:$C$12,2,TRUE)</f>
        <v>10</v>
      </c>
      <c r="T231" s="441" t="s">
        <v>301</v>
      </c>
      <c r="U231" s="9">
        <f>VLOOKUP(T231,[13]MAU!$B$2:$C$12,2,TRUE)</f>
        <v>10</v>
      </c>
      <c r="V231" s="9" t="s">
        <v>301</v>
      </c>
      <c r="W231" s="117">
        <f>VLOOKUP(V231,[13]MAU!$B$2:$C$12,2,TRUE)</f>
        <v>10</v>
      </c>
      <c r="X231" s="110" t="s">
        <v>301</v>
      </c>
      <c r="Y231" s="117">
        <f>VLOOKUP(X231,[13]MAU!$B$2:$C$12,2,TRUE)</f>
        <v>10</v>
      </c>
      <c r="Z231" s="110" t="s">
        <v>301</v>
      </c>
      <c r="AA231" s="117">
        <f>VLOOKUP(Z231,[13]MAU!$B$2:$C$12,2,TRUE)</f>
        <v>10</v>
      </c>
      <c r="AB231" s="442">
        <f>ROUND(AVERAGE(E231,G231,I231,K231,M231,O231,Q231,S231,U231,W231,Y231,AA231),2)</f>
        <v>10</v>
      </c>
      <c r="AC231" s="200" t="s">
        <v>833</v>
      </c>
      <c r="AD231" s="200" t="s">
        <v>833</v>
      </c>
      <c r="AE231" s="443"/>
      <c r="AF231" s="444"/>
    </row>
    <row r="232" spans="1:32" s="2" customFormat="1" ht="18.75" x14ac:dyDescent="0.25">
      <c r="A232" s="41" t="s">
        <v>766</v>
      </c>
      <c r="B232" s="497" t="s">
        <v>184</v>
      </c>
      <c r="C232" s="439" t="s">
        <v>383</v>
      </c>
      <c r="D232" s="440" t="s">
        <v>302</v>
      </c>
      <c r="E232" s="9">
        <f>VLOOKUP(D232,[13]MAU!$B$2:$C$12,2,TRUE)</f>
        <v>9</v>
      </c>
      <c r="F232" s="441" t="s">
        <v>301</v>
      </c>
      <c r="G232" s="9">
        <f>VLOOKUP(F232,[13]MAU!$B$2:$C$12,2,TRUE)</f>
        <v>10</v>
      </c>
      <c r="H232" s="441" t="s">
        <v>302</v>
      </c>
      <c r="I232" s="9">
        <f>VLOOKUP(H232,[13]MAU!$B$2:$C$12,2,TRUE)</f>
        <v>9</v>
      </c>
      <c r="J232" s="441" t="s">
        <v>301</v>
      </c>
      <c r="K232" s="9">
        <f>VLOOKUP(J232,[13]MAU!$B$2:$C$12,2,TRUE)</f>
        <v>10</v>
      </c>
      <c r="L232" s="441" t="s">
        <v>301</v>
      </c>
      <c r="M232" s="9">
        <f>VLOOKUP(L232,[13]MAU!$B$2:$C$12,2,TRUE)</f>
        <v>10</v>
      </c>
      <c r="N232" s="441" t="s">
        <v>301</v>
      </c>
      <c r="O232" s="9">
        <f>VLOOKUP(N232,[13]MAU!$B$2:$C$12,2,TRUE)</f>
        <v>10</v>
      </c>
      <c r="P232" s="441" t="s">
        <v>301</v>
      </c>
      <c r="Q232" s="9">
        <f>VLOOKUP(P232,[13]MAU!$B$2:$C$12,2,TRUE)</f>
        <v>10</v>
      </c>
      <c r="R232" s="441" t="s">
        <v>301</v>
      </c>
      <c r="S232" s="9">
        <f>VLOOKUP(R232,[13]MAU!$B$2:$C$12,2,TRUE)</f>
        <v>10</v>
      </c>
      <c r="T232" s="441" t="s">
        <v>301</v>
      </c>
      <c r="U232" s="9">
        <f>VLOOKUP(T232,[13]MAU!$B$2:$C$12,2,TRUE)</f>
        <v>10</v>
      </c>
      <c r="V232" s="9" t="s">
        <v>301</v>
      </c>
      <c r="W232" s="117">
        <f>VLOOKUP(V232,[13]MAU!$B$2:$C$12,2,TRUE)</f>
        <v>10</v>
      </c>
      <c r="X232" s="110" t="s">
        <v>301</v>
      </c>
      <c r="Y232" s="117">
        <f>VLOOKUP(X232,[13]MAU!$B$2:$C$12,2,TRUE)</f>
        <v>10</v>
      </c>
      <c r="Z232" s="110" t="s">
        <v>301</v>
      </c>
      <c r="AA232" s="117">
        <f>VLOOKUP(Z232,[13]MAU!$B$2:$C$12,2,TRUE)</f>
        <v>10</v>
      </c>
      <c r="AB232" s="442">
        <f t="shared" ref="AB232:AB258" si="54">ROUND(AVERAGE(E232,G232,I232,K232,M232,O232,Q232,S232,U232,W232,Y232,AA232),2)</f>
        <v>9.83</v>
      </c>
      <c r="AC232" s="200" t="s">
        <v>833</v>
      </c>
      <c r="AD232" s="200" t="s">
        <v>833</v>
      </c>
      <c r="AE232" s="443"/>
      <c r="AF232" s="444"/>
    </row>
    <row r="233" spans="1:32" s="2" customFormat="1" ht="18.75" x14ac:dyDescent="0.25">
      <c r="A233" s="41" t="s">
        <v>771</v>
      </c>
      <c r="B233" s="498" t="s">
        <v>677</v>
      </c>
      <c r="C233" s="439" t="s">
        <v>678</v>
      </c>
      <c r="D233" s="441" t="s">
        <v>301</v>
      </c>
      <c r="E233" s="9">
        <f>VLOOKUP(D233,[13]MAU!$B$2:$C$12,2,TRUE)</f>
        <v>10</v>
      </c>
      <c r="F233" s="441" t="s">
        <v>301</v>
      </c>
      <c r="G233" s="9">
        <f>VLOOKUP(F233,[13]MAU!$B$2:$C$12,2,TRUE)</f>
        <v>10</v>
      </c>
      <c r="H233" s="441" t="s">
        <v>301</v>
      </c>
      <c r="I233" s="9">
        <f>VLOOKUP(H233,[13]MAU!$B$2:$C$12,2,TRUE)</f>
        <v>10</v>
      </c>
      <c r="J233" s="441" t="s">
        <v>301</v>
      </c>
      <c r="K233" s="9">
        <f>VLOOKUP(J233,[13]MAU!$B$2:$C$12,2,TRUE)</f>
        <v>10</v>
      </c>
      <c r="L233" s="441" t="s">
        <v>301</v>
      </c>
      <c r="M233" s="9">
        <f>VLOOKUP(L233,[13]MAU!$B$2:$C$12,2,TRUE)</f>
        <v>10</v>
      </c>
      <c r="N233" s="441" t="s">
        <v>301</v>
      </c>
      <c r="O233" s="9">
        <f>VLOOKUP(N233,[13]MAU!$B$2:$C$12,2,TRUE)</f>
        <v>10</v>
      </c>
      <c r="P233" s="441" t="s">
        <v>301</v>
      </c>
      <c r="Q233" s="9">
        <f>VLOOKUP(P233,[13]MAU!$B$2:$C$12,2,TRUE)</f>
        <v>10</v>
      </c>
      <c r="R233" s="441" t="s">
        <v>301</v>
      </c>
      <c r="S233" s="9">
        <f>VLOOKUP(R233,[13]MAU!$B$2:$C$12,2,TRUE)</f>
        <v>10</v>
      </c>
      <c r="T233" s="441" t="s">
        <v>301</v>
      </c>
      <c r="U233" s="9">
        <f>VLOOKUP(T233,[13]MAU!$B$2:$C$12,2,TRUE)</f>
        <v>10</v>
      </c>
      <c r="V233" s="9" t="s">
        <v>301</v>
      </c>
      <c r="W233" s="117">
        <f>VLOOKUP(V233,[13]MAU!$B$2:$C$12,2,TRUE)</f>
        <v>10</v>
      </c>
      <c r="X233" s="110" t="s">
        <v>301</v>
      </c>
      <c r="Y233" s="117">
        <f>VLOOKUP(X233,[13]MAU!$B$2:$C$12,2,TRUE)</f>
        <v>10</v>
      </c>
      <c r="Z233" s="110" t="s">
        <v>301</v>
      </c>
      <c r="AA233" s="117">
        <f>VLOOKUP(Z233,[13]MAU!$B$2:$C$12,2,TRUE)</f>
        <v>10</v>
      </c>
      <c r="AB233" s="442">
        <f t="shared" si="54"/>
        <v>10</v>
      </c>
      <c r="AC233" s="200" t="s">
        <v>833</v>
      </c>
      <c r="AD233" s="200" t="s">
        <v>833</v>
      </c>
      <c r="AE233" s="443"/>
      <c r="AF233" s="444"/>
    </row>
    <row r="234" spans="1:32" s="72" customFormat="1" ht="18.75" x14ac:dyDescent="0.25">
      <c r="A234" s="69" t="s">
        <v>773</v>
      </c>
      <c r="B234" s="499" t="s">
        <v>185</v>
      </c>
      <c r="C234" s="445" t="s">
        <v>385</v>
      </c>
      <c r="D234" s="441" t="s">
        <v>302</v>
      </c>
      <c r="E234" s="7">
        <f>VLOOKUP(D234,[13]MAU!$B$2:$C$12,2,TRUE)</f>
        <v>9</v>
      </c>
      <c r="F234" s="441" t="s">
        <v>303</v>
      </c>
      <c r="G234" s="7">
        <f>VLOOKUP(F234,[13]MAU!$B$2:$C$12,2,TRUE)</f>
        <v>8</v>
      </c>
      <c r="H234" s="441" t="s">
        <v>301</v>
      </c>
      <c r="I234" s="7">
        <f>VLOOKUP(H234,[13]MAU!$B$2:$C$12,2,TRUE)</f>
        <v>10</v>
      </c>
      <c r="J234" s="441" t="s">
        <v>301</v>
      </c>
      <c r="K234" s="7">
        <f>VLOOKUP(J234,[13]MAU!$B$2:$C$12,2,TRUE)</f>
        <v>10</v>
      </c>
      <c r="L234" s="441" t="s">
        <v>301</v>
      </c>
      <c r="M234" s="7">
        <f>VLOOKUP(L234,[13]MAU!$B$2:$C$12,2,TRUE)</f>
        <v>10</v>
      </c>
      <c r="N234" s="441" t="s">
        <v>301</v>
      </c>
      <c r="O234" s="7">
        <f>VLOOKUP(N234,[13]MAU!$B$2:$C$12,2,TRUE)</f>
        <v>10</v>
      </c>
      <c r="P234" s="441" t="s">
        <v>301</v>
      </c>
      <c r="Q234" s="7">
        <f>VLOOKUP(P234,[13]MAU!$B$2:$C$12,2,TRUE)</f>
        <v>10</v>
      </c>
      <c r="R234" s="441" t="s">
        <v>302</v>
      </c>
      <c r="S234" s="7">
        <f>VLOOKUP(R234,[13]MAU!$B$2:$C$12,2,TRUE)</f>
        <v>9</v>
      </c>
      <c r="T234" s="441" t="s">
        <v>301</v>
      </c>
      <c r="U234" s="7">
        <f>VLOOKUP(T234,[13]MAU!$B$2:$C$12,2,TRUE)</f>
        <v>10</v>
      </c>
      <c r="V234" s="7" t="s">
        <v>301</v>
      </c>
      <c r="W234" s="211">
        <f>VLOOKUP(V234,[13]MAU!$B$2:$C$12,2,TRUE)</f>
        <v>10</v>
      </c>
      <c r="X234" s="1" t="s">
        <v>301</v>
      </c>
      <c r="Y234" s="211">
        <f>VLOOKUP(X234,[13]MAU!$B$2:$C$12,2,TRUE)</f>
        <v>10</v>
      </c>
      <c r="Z234" s="111" t="s">
        <v>301</v>
      </c>
      <c r="AA234" s="211">
        <f>VLOOKUP(Z234,[13]MAU!$B$2:$C$12,2,TRUE)</f>
        <v>10</v>
      </c>
      <c r="AB234" s="442">
        <f t="shared" si="54"/>
        <v>9.67</v>
      </c>
      <c r="AC234" s="200" t="s">
        <v>833</v>
      </c>
      <c r="AD234" s="200" t="s">
        <v>833</v>
      </c>
      <c r="AE234" s="443"/>
      <c r="AF234" s="446"/>
    </row>
    <row r="235" spans="1:32" s="72" customFormat="1" ht="18.75" x14ac:dyDescent="0.25">
      <c r="A235" s="69" t="s">
        <v>775</v>
      </c>
      <c r="B235" s="499" t="s">
        <v>52</v>
      </c>
      <c r="C235" s="445" t="s">
        <v>389</v>
      </c>
      <c r="D235" s="441" t="s">
        <v>302</v>
      </c>
      <c r="E235" s="7">
        <f>VLOOKUP(D235,[13]MAU!$B$2:$C$12,2,TRUE)</f>
        <v>9</v>
      </c>
      <c r="F235" s="441" t="s">
        <v>303</v>
      </c>
      <c r="G235" s="7">
        <f>VLOOKUP(F235,[13]MAU!$B$2:$C$12,2,TRUE)</f>
        <v>8</v>
      </c>
      <c r="H235" s="441" t="s">
        <v>303</v>
      </c>
      <c r="I235" s="7">
        <f>VLOOKUP(H235,[13]MAU!$B$2:$C$12,2,TRUE)</f>
        <v>8</v>
      </c>
      <c r="J235" s="441" t="s">
        <v>303</v>
      </c>
      <c r="K235" s="7">
        <f>VLOOKUP(J235,[13]MAU!$B$2:$C$12,2,TRUE)</f>
        <v>8</v>
      </c>
      <c r="L235" s="441" t="s">
        <v>302</v>
      </c>
      <c r="M235" s="7">
        <f>VLOOKUP(L235,[13]MAU!$B$2:$C$12,2,TRUE)</f>
        <v>9</v>
      </c>
      <c r="N235" s="441" t="s">
        <v>301</v>
      </c>
      <c r="O235" s="7">
        <f>VLOOKUP(N235,[13]MAU!$B$2:$C$12,2,TRUE)</f>
        <v>10</v>
      </c>
      <c r="P235" s="441" t="s">
        <v>301</v>
      </c>
      <c r="Q235" s="7">
        <f>VLOOKUP(P235,[13]MAU!$B$2:$C$12,2,TRUE)</f>
        <v>10</v>
      </c>
      <c r="R235" s="441" t="s">
        <v>301</v>
      </c>
      <c r="S235" s="7">
        <f>VLOOKUP(R235,[13]MAU!$B$2:$C$12,2,TRUE)</f>
        <v>10</v>
      </c>
      <c r="T235" s="441" t="s">
        <v>301</v>
      </c>
      <c r="U235" s="7">
        <f>VLOOKUP(T235,[13]MAU!$B$2:$C$12,2,TRUE)</f>
        <v>10</v>
      </c>
      <c r="V235" s="9" t="s">
        <v>301</v>
      </c>
      <c r="W235" s="211">
        <f>VLOOKUP(V235,[13]MAU!$B$2:$C$12,2,TRUE)</f>
        <v>10</v>
      </c>
      <c r="X235" s="1" t="s">
        <v>302</v>
      </c>
      <c r="Y235" s="211">
        <f>VLOOKUP(X235,[13]MAU!$B$2:$C$12,2,TRUE)</f>
        <v>9</v>
      </c>
      <c r="Z235" s="7" t="s">
        <v>302</v>
      </c>
      <c r="AA235" s="211">
        <f>VLOOKUP(Z235,[13]MAU!$B$2:$C$12,2,TRUE)</f>
        <v>9</v>
      </c>
      <c r="AB235" s="442">
        <f t="shared" si="54"/>
        <v>9.17</v>
      </c>
      <c r="AC235" s="200" t="s">
        <v>833</v>
      </c>
      <c r="AD235" s="200" t="s">
        <v>807</v>
      </c>
      <c r="AE235" s="443"/>
      <c r="AF235" s="446"/>
    </row>
    <row r="236" spans="1:32" s="72" customFormat="1" ht="18.75" x14ac:dyDescent="0.25">
      <c r="A236" s="69" t="s">
        <v>777</v>
      </c>
      <c r="B236" s="499" t="s">
        <v>186</v>
      </c>
      <c r="C236" s="445" t="s">
        <v>386</v>
      </c>
      <c r="D236" s="441" t="s">
        <v>302</v>
      </c>
      <c r="E236" s="7">
        <f>VLOOKUP(D236,[13]MAU!$B$2:$C$12,2,TRUE)</f>
        <v>9</v>
      </c>
      <c r="F236" s="441" t="s">
        <v>301</v>
      </c>
      <c r="G236" s="7">
        <f>VLOOKUP(F236,[13]MAU!$B$2:$C$12,2,TRUE)</f>
        <v>10</v>
      </c>
      <c r="H236" s="441" t="s">
        <v>302</v>
      </c>
      <c r="I236" s="7">
        <f>VLOOKUP(H236,[13]MAU!$B$2:$C$12,2,TRUE)</f>
        <v>9</v>
      </c>
      <c r="J236" s="441" t="s">
        <v>302</v>
      </c>
      <c r="K236" s="7">
        <f>VLOOKUP(J236,[13]MAU!$B$2:$C$12,2,TRUE)</f>
        <v>9</v>
      </c>
      <c r="L236" s="441" t="s">
        <v>302</v>
      </c>
      <c r="M236" s="7">
        <f>VLOOKUP(L236,[13]MAU!$B$2:$C$12,2,TRUE)</f>
        <v>9</v>
      </c>
      <c r="N236" s="441" t="s">
        <v>302</v>
      </c>
      <c r="O236" s="7">
        <f>VLOOKUP(N236,[13]MAU!$B$2:$C$12,2,TRUE)</f>
        <v>9</v>
      </c>
      <c r="P236" s="441" t="s">
        <v>301</v>
      </c>
      <c r="Q236" s="7">
        <f>VLOOKUP(P236,[13]MAU!$B$2:$C$12,2,TRUE)</f>
        <v>10</v>
      </c>
      <c r="R236" s="441" t="s">
        <v>302</v>
      </c>
      <c r="S236" s="7">
        <f>VLOOKUP(R236,[13]MAU!$B$2:$C$12,2,TRUE)</f>
        <v>9</v>
      </c>
      <c r="T236" s="441" t="s">
        <v>301</v>
      </c>
      <c r="U236" s="7">
        <f>VLOOKUP(T236,[13]MAU!$B$2:$C$12,2,TRUE)</f>
        <v>10</v>
      </c>
      <c r="V236" s="9" t="s">
        <v>301</v>
      </c>
      <c r="W236" s="211">
        <f>VLOOKUP(V236,[13]MAU!$B$2:$C$12,2,TRUE)</f>
        <v>10</v>
      </c>
      <c r="X236" s="1" t="s">
        <v>301</v>
      </c>
      <c r="Y236" s="211">
        <f>VLOOKUP(X236,[13]MAU!$B$2:$C$12,2,TRUE)</f>
        <v>10</v>
      </c>
      <c r="Z236" s="7" t="s">
        <v>301</v>
      </c>
      <c r="AA236" s="211">
        <f>VLOOKUP(Z236,[13]MAU!$B$2:$C$12,2,TRUE)</f>
        <v>10</v>
      </c>
      <c r="AB236" s="442">
        <f t="shared" si="54"/>
        <v>9.5</v>
      </c>
      <c r="AC236" s="200" t="s">
        <v>833</v>
      </c>
      <c r="AD236" s="200" t="s">
        <v>807</v>
      </c>
      <c r="AE236" s="443"/>
      <c r="AF236" s="446"/>
    </row>
    <row r="237" spans="1:32" s="2" customFormat="1" ht="18.75" x14ac:dyDescent="0.25">
      <c r="A237" s="41" t="s">
        <v>779</v>
      </c>
      <c r="B237" s="497" t="s">
        <v>187</v>
      </c>
      <c r="C237" s="439" t="s">
        <v>387</v>
      </c>
      <c r="D237" s="441" t="s">
        <v>301</v>
      </c>
      <c r="E237" s="9">
        <f>VLOOKUP(D237,[13]MAU!$B$2:$C$12,2,TRUE)</f>
        <v>10</v>
      </c>
      <c r="F237" s="441" t="s">
        <v>301</v>
      </c>
      <c r="G237" s="9">
        <f>VLOOKUP(F237,[13]MAU!$B$2:$C$12,2,TRUE)</f>
        <v>10</v>
      </c>
      <c r="H237" s="441" t="s">
        <v>303</v>
      </c>
      <c r="I237" s="9">
        <f>VLOOKUP(H237,[13]MAU!$B$2:$C$12,2,TRUE)</f>
        <v>8</v>
      </c>
      <c r="J237" s="441" t="s">
        <v>302</v>
      </c>
      <c r="K237" s="9">
        <f>VLOOKUP(J237,[13]MAU!$B$2:$C$12,2,TRUE)</f>
        <v>9</v>
      </c>
      <c r="L237" s="441" t="s">
        <v>301</v>
      </c>
      <c r="M237" s="9">
        <f>VLOOKUP(L237,[13]MAU!$B$2:$C$12,2,TRUE)</f>
        <v>10</v>
      </c>
      <c r="N237" s="441" t="s">
        <v>302</v>
      </c>
      <c r="O237" s="9">
        <f>VLOOKUP(N237,[13]MAU!$B$2:$C$12,2,TRUE)</f>
        <v>9</v>
      </c>
      <c r="P237" s="441" t="s">
        <v>301</v>
      </c>
      <c r="Q237" s="9">
        <f>VLOOKUP(P237,[13]MAU!$B$2:$C$12,2,TRUE)</f>
        <v>10</v>
      </c>
      <c r="R237" s="441" t="s">
        <v>301</v>
      </c>
      <c r="S237" s="9">
        <f>VLOOKUP(R237,[13]MAU!$B$2:$C$12,2,TRUE)</f>
        <v>10</v>
      </c>
      <c r="T237" s="441" t="s">
        <v>301</v>
      </c>
      <c r="U237" s="9">
        <f>VLOOKUP(T237,[13]MAU!$B$2:$C$12,2,TRUE)</f>
        <v>10</v>
      </c>
      <c r="V237" s="9" t="s">
        <v>301</v>
      </c>
      <c r="W237" s="117">
        <f>VLOOKUP(V237,[13]MAU!$B$2:$C$12,2,TRUE)</f>
        <v>10</v>
      </c>
      <c r="X237" s="1" t="s">
        <v>301</v>
      </c>
      <c r="Y237" s="117">
        <f>VLOOKUP(X237,[13]MAU!$B$2:$C$12,2,TRUE)</f>
        <v>10</v>
      </c>
      <c r="Z237" s="1" t="s">
        <v>301</v>
      </c>
      <c r="AA237" s="117">
        <f>VLOOKUP(Z237,[13]MAU!$B$2:$C$12,2,TRUE)</f>
        <v>10</v>
      </c>
      <c r="AB237" s="442">
        <f t="shared" si="54"/>
        <v>9.67</v>
      </c>
      <c r="AC237" s="200" t="s">
        <v>833</v>
      </c>
      <c r="AD237" s="200" t="s">
        <v>833</v>
      </c>
      <c r="AE237" s="443"/>
      <c r="AF237" s="444"/>
    </row>
    <row r="238" spans="1:32" s="2" customFormat="1" ht="18.75" x14ac:dyDescent="0.25">
      <c r="A238" s="41" t="s">
        <v>781</v>
      </c>
      <c r="B238" s="497" t="s">
        <v>188</v>
      </c>
      <c r="C238" s="439" t="s">
        <v>390</v>
      </c>
      <c r="D238" s="441" t="s">
        <v>304</v>
      </c>
      <c r="E238" s="9">
        <f>VLOOKUP(D238,[13]MAU!$B$2:$C$12,2,TRUE)</f>
        <v>7</v>
      </c>
      <c r="F238" s="441" t="s">
        <v>304</v>
      </c>
      <c r="G238" s="9">
        <f>VLOOKUP(F238,[13]MAU!$B$2:$C$12,2,TRUE)</f>
        <v>7</v>
      </c>
      <c r="H238" s="441" t="s">
        <v>304</v>
      </c>
      <c r="I238" s="9">
        <f>VLOOKUP(H238,[13]MAU!$B$2:$C$12,2,TRUE)</f>
        <v>7</v>
      </c>
      <c r="J238" s="441" t="s">
        <v>304</v>
      </c>
      <c r="K238" s="9">
        <f>VLOOKUP(J238,[13]MAU!$B$2:$C$12,2,TRUE)</f>
        <v>7</v>
      </c>
      <c r="L238" s="447" t="s">
        <v>256</v>
      </c>
      <c r="M238" s="9">
        <v>7</v>
      </c>
      <c r="N238" s="441" t="s">
        <v>304</v>
      </c>
      <c r="O238" s="9">
        <f>VLOOKUP(N238,[13]MAU!$B$2:$C$12,2,TRUE)</f>
        <v>7</v>
      </c>
      <c r="P238" s="441" t="s">
        <v>304</v>
      </c>
      <c r="Q238" s="9">
        <f>VLOOKUP(P238,[13]MAU!$B$2:$C$12,2,TRUE)</f>
        <v>7</v>
      </c>
      <c r="R238" s="447" t="s">
        <v>303</v>
      </c>
      <c r="S238" s="9">
        <f>VLOOKUP(R238,[13]MAU!$B$2:$C$12,2,TRUE)</f>
        <v>8</v>
      </c>
      <c r="T238" s="441" t="s">
        <v>304</v>
      </c>
      <c r="U238" s="9">
        <f>VLOOKUP(T238,[13]MAU!$B$2:$C$12,2,TRUE)</f>
        <v>7</v>
      </c>
      <c r="V238" s="9" t="s">
        <v>304</v>
      </c>
      <c r="W238" s="117">
        <f>VLOOKUP(V238,[13]MAU!$B$2:$C$12,2,TRUE)</f>
        <v>7</v>
      </c>
      <c r="X238" s="1" t="s">
        <v>304</v>
      </c>
      <c r="Y238" s="117">
        <f>VLOOKUP(X238,[13]MAU!$B$2:$C$12,2,TRUE)</f>
        <v>7</v>
      </c>
      <c r="Z238" s="1" t="s">
        <v>304</v>
      </c>
      <c r="AA238" s="117">
        <f>VLOOKUP(Z238,[13]MAU!$B$2:$C$12,2,TRUE)</f>
        <v>7</v>
      </c>
      <c r="AB238" s="442">
        <f t="shared" si="54"/>
        <v>7.08</v>
      </c>
      <c r="AC238" s="200" t="s">
        <v>833</v>
      </c>
      <c r="AD238" s="200" t="s">
        <v>807</v>
      </c>
      <c r="AE238" s="443"/>
      <c r="AF238" s="444"/>
    </row>
    <row r="239" spans="1:32" s="2" customFormat="1" ht="18.75" x14ac:dyDescent="0.25">
      <c r="A239" s="41" t="s">
        <v>804</v>
      </c>
      <c r="B239" s="497" t="s">
        <v>189</v>
      </c>
      <c r="C239" s="439" t="s">
        <v>391</v>
      </c>
      <c r="D239" s="441" t="s">
        <v>303</v>
      </c>
      <c r="E239" s="9">
        <f>VLOOKUP(D239,[13]MAU!$B$2:$C$12,2,TRUE)</f>
        <v>8</v>
      </c>
      <c r="F239" s="441" t="s">
        <v>302</v>
      </c>
      <c r="G239" s="9">
        <f>VLOOKUP(F239,[13]MAU!$B$2:$C$12,2,TRUE)</f>
        <v>9</v>
      </c>
      <c r="H239" s="441" t="s">
        <v>302</v>
      </c>
      <c r="I239" s="9">
        <f>VLOOKUP(H239,[13]MAU!$B$2:$C$12,2,TRUE)</f>
        <v>9</v>
      </c>
      <c r="J239" s="441" t="s">
        <v>302</v>
      </c>
      <c r="K239" s="9">
        <f>VLOOKUP(J239,[13]MAU!$B$2:$C$12,2,TRUE)</f>
        <v>9</v>
      </c>
      <c r="L239" s="441" t="s">
        <v>302</v>
      </c>
      <c r="M239" s="9">
        <f>VLOOKUP(L239,[13]MAU!$B$2:$C$12,2,TRUE)</f>
        <v>9</v>
      </c>
      <c r="N239" s="441" t="s">
        <v>302</v>
      </c>
      <c r="O239" s="9">
        <f>VLOOKUP(N239,[13]MAU!$B$2:$C$12,2,TRUE)</f>
        <v>9</v>
      </c>
      <c r="P239" s="441" t="s">
        <v>301</v>
      </c>
      <c r="Q239" s="9">
        <f>VLOOKUP(P239,[13]MAU!$B$2:$C$12,2,TRUE)</f>
        <v>10</v>
      </c>
      <c r="R239" s="441" t="s">
        <v>301</v>
      </c>
      <c r="S239" s="9">
        <f>VLOOKUP(R239,[13]MAU!$B$2:$C$12,2,TRUE)</f>
        <v>10</v>
      </c>
      <c r="T239" s="441" t="s">
        <v>302</v>
      </c>
      <c r="U239" s="9">
        <f>VLOOKUP(T239,[13]MAU!$B$2:$C$12,2,TRUE)</f>
        <v>9</v>
      </c>
      <c r="V239" s="9" t="s">
        <v>301</v>
      </c>
      <c r="W239" s="117">
        <f>VLOOKUP(V239,[13]MAU!$B$2:$C$12,2,TRUE)</f>
        <v>10</v>
      </c>
      <c r="X239" s="1" t="s">
        <v>301</v>
      </c>
      <c r="Y239" s="117">
        <f>VLOOKUP(X239,[13]MAU!$B$2:$C$12,2,TRUE)</f>
        <v>10</v>
      </c>
      <c r="Z239" s="1" t="s">
        <v>301</v>
      </c>
      <c r="AA239" s="117">
        <f>VLOOKUP(Z239,[13]MAU!$B$2:$C$12,2,TRUE)</f>
        <v>10</v>
      </c>
      <c r="AB239" s="442">
        <f t="shared" si="54"/>
        <v>9.33</v>
      </c>
      <c r="AC239" s="200" t="s">
        <v>833</v>
      </c>
      <c r="AD239" s="200" t="s">
        <v>807</v>
      </c>
      <c r="AE239" s="443"/>
      <c r="AF239" s="444"/>
    </row>
    <row r="240" spans="1:32" s="2" customFormat="1" ht="18.75" x14ac:dyDescent="0.25">
      <c r="A240" s="41" t="s">
        <v>805</v>
      </c>
      <c r="B240" s="500" t="s">
        <v>55</v>
      </c>
      <c r="C240" s="439" t="s">
        <v>395</v>
      </c>
      <c r="D240" s="441" t="s">
        <v>303</v>
      </c>
      <c r="E240" s="9">
        <f>VLOOKUP(D240,[13]MAU!$B$2:$C$12,2,TRUE)</f>
        <v>8</v>
      </c>
      <c r="F240" s="441" t="s">
        <v>303</v>
      </c>
      <c r="G240" s="9">
        <f>VLOOKUP(F240,[13]MAU!$B$2:$C$12,2,TRUE)</f>
        <v>8</v>
      </c>
      <c r="H240" s="441" t="s">
        <v>303</v>
      </c>
      <c r="I240" s="9">
        <f>VLOOKUP(H240,[13]MAU!$B$2:$C$12,2,TRUE)</f>
        <v>8</v>
      </c>
      <c r="J240" s="441" t="s">
        <v>303</v>
      </c>
      <c r="K240" s="9">
        <f>VLOOKUP(J240,[13]MAU!$B$2:$C$12,2,TRUE)</f>
        <v>8</v>
      </c>
      <c r="L240" s="441" t="s">
        <v>303</v>
      </c>
      <c r="M240" s="9">
        <f>VLOOKUP(L240,[13]MAU!$B$2:$C$12,2,TRUE)</f>
        <v>8</v>
      </c>
      <c r="N240" s="441" t="s">
        <v>304</v>
      </c>
      <c r="O240" s="9">
        <f>VLOOKUP(N240,[13]MAU!$B$2:$C$12,2,TRUE)</f>
        <v>7</v>
      </c>
      <c r="P240" s="441" t="s">
        <v>304</v>
      </c>
      <c r="Q240" s="9">
        <f>VLOOKUP(P240,[13]MAU!$B$2:$C$12,2,TRUE)</f>
        <v>7</v>
      </c>
      <c r="R240" s="441" t="s">
        <v>303</v>
      </c>
      <c r="S240" s="9">
        <f>VLOOKUP(R240,[13]MAU!$B$2:$C$12,2,TRUE)</f>
        <v>8</v>
      </c>
      <c r="T240" s="441" t="s">
        <v>303</v>
      </c>
      <c r="U240" s="9">
        <f>VLOOKUP(T240,[13]MAU!$B$2:$C$12,2,TRUE)</f>
        <v>8</v>
      </c>
      <c r="V240" s="9" t="s">
        <v>304</v>
      </c>
      <c r="W240" s="117">
        <f>VLOOKUP(V240,[13]MAU!$B$2:$C$12,2,TRUE)</f>
        <v>7</v>
      </c>
      <c r="X240" s="1" t="s">
        <v>304</v>
      </c>
      <c r="Y240" s="117">
        <f>VLOOKUP(X240,[13]MAU!$B$2:$C$12,2,TRUE)</f>
        <v>7</v>
      </c>
      <c r="Z240" s="1" t="s">
        <v>305</v>
      </c>
      <c r="AA240" s="117">
        <f>VLOOKUP(Z240,[13]MAU!$B$2:$C$12,2,TRUE)</f>
        <v>6</v>
      </c>
      <c r="AB240" s="442">
        <f t="shared" si="54"/>
        <v>7.5</v>
      </c>
      <c r="AC240" s="200" t="s">
        <v>807</v>
      </c>
      <c r="AD240" s="200" t="s">
        <v>807</v>
      </c>
      <c r="AE240" s="443"/>
      <c r="AF240" s="444"/>
    </row>
    <row r="241" spans="1:32" s="2" customFormat="1" ht="18.75" x14ac:dyDescent="0.25">
      <c r="A241" s="41" t="s">
        <v>806</v>
      </c>
      <c r="B241" s="448" t="s">
        <v>610</v>
      </c>
      <c r="C241" s="439" t="s">
        <v>611</v>
      </c>
      <c r="D241" s="447" t="s">
        <v>304</v>
      </c>
      <c r="E241" s="9">
        <f>VLOOKUP(D241,[13]MAU!$B$2:$C$12,2,TRUE)</f>
        <v>7</v>
      </c>
      <c r="F241" s="447" t="s">
        <v>304</v>
      </c>
      <c r="G241" s="9">
        <f>VLOOKUP(F241,[13]MAU!$B$2:$C$12,2,TRUE)</f>
        <v>7</v>
      </c>
      <c r="H241" s="447" t="s">
        <v>303</v>
      </c>
      <c r="I241" s="9">
        <f>VLOOKUP(H241,[13]MAU!$B$2:$C$12,2,TRUE)</f>
        <v>8</v>
      </c>
      <c r="J241" s="447" t="s">
        <v>304</v>
      </c>
      <c r="K241" s="9">
        <f>VLOOKUP(J241,[13]MAU!$B$2:$C$12,2,TRUE)</f>
        <v>7</v>
      </c>
      <c r="L241" s="447" t="s">
        <v>303</v>
      </c>
      <c r="M241" s="9">
        <f>VLOOKUP(L241,[13]MAU!$B$2:$C$12,2,TRUE)</f>
        <v>8</v>
      </c>
      <c r="N241" s="447" t="s">
        <v>302</v>
      </c>
      <c r="O241" s="9">
        <f>VLOOKUP(N241,[13]MAU!$B$2:$C$12,2,TRUE)</f>
        <v>9</v>
      </c>
      <c r="P241" s="447" t="s">
        <v>303</v>
      </c>
      <c r="Q241" s="9">
        <f>VLOOKUP(P241,[13]MAU!$B$2:$C$12,2,TRUE)</f>
        <v>8</v>
      </c>
      <c r="R241" s="447" t="s">
        <v>302</v>
      </c>
      <c r="S241" s="9">
        <f>VLOOKUP(R241,[13]MAU!$B$2:$C$12,2,TRUE)</f>
        <v>9</v>
      </c>
      <c r="T241" s="447" t="s">
        <v>304</v>
      </c>
      <c r="U241" s="9">
        <f>VLOOKUP(T241,[13]MAU!$B$2:$C$12,2,TRUE)</f>
        <v>7</v>
      </c>
      <c r="V241" s="9" t="s">
        <v>302</v>
      </c>
      <c r="W241" s="117">
        <f>VLOOKUP(V241,[13]MAU!$B$2:$C$12,2,TRUE)</f>
        <v>9</v>
      </c>
      <c r="X241" s="1" t="s">
        <v>303</v>
      </c>
      <c r="Y241" s="117">
        <f>VLOOKUP(X241,[13]MAU!$B$2:$C$12,2,TRUE)</f>
        <v>8</v>
      </c>
      <c r="Z241" s="1" t="s">
        <v>303</v>
      </c>
      <c r="AA241" s="117">
        <f>VLOOKUP(Z241,[13]MAU!$B$2:$C$12,2,TRUE)</f>
        <v>8</v>
      </c>
      <c r="AB241" s="442">
        <f t="shared" si="54"/>
        <v>7.92</v>
      </c>
      <c r="AC241" s="200" t="s">
        <v>807</v>
      </c>
      <c r="AD241" s="200" t="s">
        <v>807</v>
      </c>
      <c r="AE241" s="443"/>
      <c r="AF241" s="444"/>
    </row>
    <row r="242" spans="1:32" s="2" customFormat="1" ht="18.75" x14ac:dyDescent="0.25">
      <c r="A242" s="41" t="s">
        <v>822</v>
      </c>
      <c r="B242" s="501" t="s">
        <v>612</v>
      </c>
      <c r="C242" s="439" t="s">
        <v>613</v>
      </c>
      <c r="D242" s="447" t="s">
        <v>304</v>
      </c>
      <c r="E242" s="9">
        <f>VLOOKUP(D242,[13]MAU!$B$2:$C$12,2,TRUE)</f>
        <v>7</v>
      </c>
      <c r="F242" s="447" t="s">
        <v>304</v>
      </c>
      <c r="G242" s="9">
        <f>VLOOKUP(F242,[13]MAU!$B$2:$C$12,2,TRUE)</f>
        <v>7</v>
      </c>
      <c r="H242" s="447" t="s">
        <v>304</v>
      </c>
      <c r="I242" s="9">
        <f>VLOOKUP(H242,[13]MAU!$B$2:$C$12,2,TRUE)</f>
        <v>7</v>
      </c>
      <c r="J242" s="447" t="s">
        <v>304</v>
      </c>
      <c r="K242" s="9">
        <f>VLOOKUP(J242,[13]MAU!$B$2:$C$12,2,TRUE)</f>
        <v>7</v>
      </c>
      <c r="L242" s="447" t="s">
        <v>303</v>
      </c>
      <c r="M242" s="9">
        <f>VLOOKUP(L242,[13]MAU!$B$2:$C$12,2,TRUE)</f>
        <v>8</v>
      </c>
      <c r="N242" s="447" t="s">
        <v>303</v>
      </c>
      <c r="O242" s="9">
        <f>VLOOKUP(N242,[13]MAU!$B$2:$C$12,2,TRUE)</f>
        <v>8</v>
      </c>
      <c r="P242" s="447" t="s">
        <v>303</v>
      </c>
      <c r="Q242" s="9">
        <f>VLOOKUP(P242,[13]MAU!$B$2:$C$12,2,TRUE)</f>
        <v>8</v>
      </c>
      <c r="R242" s="447" t="s">
        <v>303</v>
      </c>
      <c r="S242" s="9">
        <f>VLOOKUP(R242,[13]MAU!$B$2:$C$12,2,TRUE)</f>
        <v>8</v>
      </c>
      <c r="T242" s="447" t="s">
        <v>303</v>
      </c>
      <c r="U242" s="9">
        <f>VLOOKUP(T242,[13]MAU!$B$2:$C$12,2,TRUE)</f>
        <v>8</v>
      </c>
      <c r="V242" s="9" t="s">
        <v>303</v>
      </c>
      <c r="W242" s="117">
        <f>VLOOKUP(V242,[13]MAU!$B$2:$C$12,2,TRUE)</f>
        <v>8</v>
      </c>
      <c r="X242" s="1" t="s">
        <v>304</v>
      </c>
      <c r="Y242" s="117">
        <f>VLOOKUP(X242,[13]MAU!$B$2:$C$12,2,TRUE)</f>
        <v>7</v>
      </c>
      <c r="Z242" s="1" t="s">
        <v>304</v>
      </c>
      <c r="AA242" s="117">
        <f>VLOOKUP(Z242,[13]MAU!$B$2:$C$12,2,TRUE)</f>
        <v>7</v>
      </c>
      <c r="AB242" s="442">
        <f t="shared" si="54"/>
        <v>7.5</v>
      </c>
      <c r="AC242" s="200" t="s">
        <v>807</v>
      </c>
      <c r="AD242" s="200" t="s">
        <v>807</v>
      </c>
      <c r="AE242" s="443"/>
      <c r="AF242" s="444"/>
    </row>
    <row r="243" spans="1:32" s="2" customFormat="1" ht="18.75" x14ac:dyDescent="0.25">
      <c r="A243" s="41" t="s">
        <v>824</v>
      </c>
      <c r="B243" s="502" t="s">
        <v>192</v>
      </c>
      <c r="C243" s="439" t="s">
        <v>397</v>
      </c>
      <c r="D243" s="447" t="s">
        <v>303</v>
      </c>
      <c r="E243" s="9">
        <f>VLOOKUP(D243,[13]MAU!$B$2:$C$12,2,TRUE)</f>
        <v>8</v>
      </c>
      <c r="F243" s="447" t="s">
        <v>301</v>
      </c>
      <c r="G243" s="9">
        <f>VLOOKUP(F243,[13]MAU!$B$2:$C$12,2,TRUE)</f>
        <v>10</v>
      </c>
      <c r="H243" s="447" t="s">
        <v>303</v>
      </c>
      <c r="I243" s="9">
        <f>VLOOKUP(H243,[13]MAU!$B$2:$C$12,2,TRUE)</f>
        <v>8</v>
      </c>
      <c r="J243" s="447" t="s">
        <v>303</v>
      </c>
      <c r="K243" s="9">
        <f>VLOOKUP(J243,[13]MAU!$B$2:$C$12,2,TRUE)</f>
        <v>8</v>
      </c>
      <c r="L243" s="447" t="s">
        <v>302</v>
      </c>
      <c r="M243" s="9">
        <f>VLOOKUP(L243,[13]MAU!$B$2:$C$12,2,TRUE)</f>
        <v>9</v>
      </c>
      <c r="N243" s="447" t="s">
        <v>302</v>
      </c>
      <c r="O243" s="9">
        <f>VLOOKUP(N243,[13]MAU!$B$2:$C$12,2,TRUE)</f>
        <v>9</v>
      </c>
      <c r="P243" s="447" t="s">
        <v>301</v>
      </c>
      <c r="Q243" s="9">
        <f>VLOOKUP(P243,[13]MAU!$B$2:$C$12,2,TRUE)</f>
        <v>10</v>
      </c>
      <c r="R243" s="447" t="s">
        <v>302</v>
      </c>
      <c r="S243" s="9">
        <f>VLOOKUP(R243,[13]MAU!$B$2:$C$12,2,TRUE)</f>
        <v>9</v>
      </c>
      <c r="T243" s="447" t="s">
        <v>301</v>
      </c>
      <c r="U243" s="9">
        <f>VLOOKUP(T243,[13]MAU!$B$2:$C$12,2,TRUE)</f>
        <v>10</v>
      </c>
      <c r="V243" s="9" t="s">
        <v>301</v>
      </c>
      <c r="W243" s="117">
        <f>VLOOKUP(V243,[13]MAU!$B$2:$C$12,2,TRUE)</f>
        <v>10</v>
      </c>
      <c r="X243" s="1" t="s">
        <v>303</v>
      </c>
      <c r="Y243" s="117">
        <f>VLOOKUP(X243,[13]MAU!$B$2:$C$12,2,TRUE)</f>
        <v>8</v>
      </c>
      <c r="Z243" s="1" t="s">
        <v>303</v>
      </c>
      <c r="AA243" s="117">
        <f>VLOOKUP(Z243,[13]MAU!$B$2:$C$12,2,TRUE)</f>
        <v>8</v>
      </c>
      <c r="AB243" s="442">
        <f t="shared" si="54"/>
        <v>8.92</v>
      </c>
      <c r="AC243" s="200" t="s">
        <v>807</v>
      </c>
      <c r="AD243" s="200" t="s">
        <v>833</v>
      </c>
      <c r="AE243" s="443"/>
      <c r="AF243" s="444"/>
    </row>
    <row r="244" spans="1:32" s="72" customFormat="1" ht="36.75" customHeight="1" x14ac:dyDescent="0.25">
      <c r="A244" s="69" t="s">
        <v>826</v>
      </c>
      <c r="B244" s="449" t="s">
        <v>190</v>
      </c>
      <c r="C244" s="445" t="s">
        <v>399</v>
      </c>
      <c r="D244" s="447" t="s">
        <v>303</v>
      </c>
      <c r="E244" s="7">
        <f>VLOOKUP(D244,[13]MAU!$B$2:$C$12,2,TRUE)</f>
        <v>8</v>
      </c>
      <c r="F244" s="447" t="s">
        <v>256</v>
      </c>
      <c r="G244" s="9">
        <v>7</v>
      </c>
      <c r="H244" s="447" t="s">
        <v>256</v>
      </c>
      <c r="I244" s="7">
        <v>7</v>
      </c>
      <c r="J244" s="447" t="s">
        <v>256</v>
      </c>
      <c r="K244" s="7">
        <v>7</v>
      </c>
      <c r="L244" s="447" t="s">
        <v>256</v>
      </c>
      <c r="M244" s="7">
        <v>7</v>
      </c>
      <c r="N244" s="447" t="s">
        <v>256</v>
      </c>
      <c r="O244" s="7">
        <v>7</v>
      </c>
      <c r="P244" s="447" t="s">
        <v>256</v>
      </c>
      <c r="Q244" s="7">
        <v>7</v>
      </c>
      <c r="R244" s="447" t="s">
        <v>303</v>
      </c>
      <c r="S244" s="7">
        <f>VLOOKUP(R244,[13]MAU!$B$2:$C$12,2,TRUE)</f>
        <v>8</v>
      </c>
      <c r="T244" s="7" t="s">
        <v>301</v>
      </c>
      <c r="U244" s="7">
        <f>VLOOKUP(T244,[13]MAU!$B$2:$C$12,2,TRUE)</f>
        <v>10</v>
      </c>
      <c r="V244" s="7" t="s">
        <v>302</v>
      </c>
      <c r="W244" s="211">
        <f>VLOOKUP(V244,[13]MAU!$B$2:$C$12,2,TRUE)</f>
        <v>9</v>
      </c>
      <c r="X244" s="1" t="s">
        <v>302</v>
      </c>
      <c r="Y244" s="211">
        <f>VLOOKUP(X244,[13]MAU!$B$2:$C$12,2,TRUE)</f>
        <v>9</v>
      </c>
      <c r="Z244" s="7" t="s">
        <v>302</v>
      </c>
      <c r="AA244" s="211">
        <f>VLOOKUP(Z244,[13]MAU!$B$2:$C$12,2,TRUE)</f>
        <v>9</v>
      </c>
      <c r="AB244" s="442">
        <f t="shared" si="54"/>
        <v>7.92</v>
      </c>
      <c r="AC244" s="200" t="s">
        <v>807</v>
      </c>
      <c r="AD244" s="200" t="s">
        <v>807</v>
      </c>
      <c r="AE244" s="443"/>
      <c r="AF244" s="446"/>
    </row>
    <row r="245" spans="1:32" s="2" customFormat="1" ht="18.75" x14ac:dyDescent="0.25">
      <c r="A245" s="41" t="s">
        <v>828</v>
      </c>
      <c r="B245" s="450" t="s">
        <v>227</v>
      </c>
      <c r="C245" s="439" t="s">
        <v>398</v>
      </c>
      <c r="D245" s="447" t="s">
        <v>303</v>
      </c>
      <c r="E245" s="9">
        <f>VLOOKUP(D245,[13]MAU!$B$2:$C$12,2,TRUE)</f>
        <v>8</v>
      </c>
      <c r="F245" s="447" t="s">
        <v>302</v>
      </c>
      <c r="G245" s="9">
        <f>VLOOKUP(F245,[13]MAU!$B$2:$C$12,2,TRUE)</f>
        <v>9</v>
      </c>
      <c r="H245" s="447" t="s">
        <v>303</v>
      </c>
      <c r="I245" s="9">
        <f>VLOOKUP(H245,[13]MAU!$B$2:$C$12,2,TRUE)</f>
        <v>8</v>
      </c>
      <c r="J245" s="447" t="s">
        <v>303</v>
      </c>
      <c r="K245" s="9">
        <f>VLOOKUP(J245,[13]MAU!$B$2:$C$12,2,TRUE)</f>
        <v>8</v>
      </c>
      <c r="L245" s="447" t="s">
        <v>302</v>
      </c>
      <c r="M245" s="9">
        <f>VLOOKUP(L245,[13]MAU!$B$2:$C$12,2,TRUE)</f>
        <v>9</v>
      </c>
      <c r="N245" s="447" t="s">
        <v>303</v>
      </c>
      <c r="O245" s="9">
        <f>VLOOKUP(N245,[13]MAU!$B$2:$C$12,2,TRUE)</f>
        <v>8</v>
      </c>
      <c r="P245" s="447" t="s">
        <v>303</v>
      </c>
      <c r="Q245" s="9">
        <f>VLOOKUP(P245,[13]MAU!$B$2:$C$12,2,TRUE)</f>
        <v>8</v>
      </c>
      <c r="R245" s="447" t="s">
        <v>303</v>
      </c>
      <c r="S245" s="9">
        <f>VLOOKUP(R245,[13]MAU!$B$2:$C$12,2,TRUE)</f>
        <v>8</v>
      </c>
      <c r="T245" s="447" t="s">
        <v>302</v>
      </c>
      <c r="U245" s="9">
        <f>VLOOKUP(T245,[13]MAU!$B$2:$C$12,2,TRUE)</f>
        <v>9</v>
      </c>
      <c r="V245" s="9" t="s">
        <v>303</v>
      </c>
      <c r="W245" s="117">
        <f>VLOOKUP(V245,[13]MAU!$B$2:$C$12,2,TRUE)</f>
        <v>8</v>
      </c>
      <c r="X245" s="1" t="s">
        <v>304</v>
      </c>
      <c r="Y245" s="117">
        <f>VLOOKUP(X245,[13]MAU!$B$2:$C$12,2,TRUE)</f>
        <v>7</v>
      </c>
      <c r="Z245" s="1" t="s">
        <v>303</v>
      </c>
      <c r="AA245" s="117">
        <f>VLOOKUP(Z245,[13]MAU!$B$2:$C$12,2,TRUE)</f>
        <v>8</v>
      </c>
      <c r="AB245" s="442">
        <f t="shared" si="54"/>
        <v>8.17</v>
      </c>
      <c r="AC245" s="200" t="s">
        <v>807</v>
      </c>
      <c r="AD245" s="200" t="s">
        <v>807</v>
      </c>
      <c r="AE245" s="443"/>
      <c r="AF245" s="444"/>
    </row>
    <row r="246" spans="1:32" s="2" customFormat="1" ht="18.75" x14ac:dyDescent="0.25">
      <c r="A246" s="41" t="s">
        <v>830</v>
      </c>
      <c r="B246" s="450" t="s">
        <v>273</v>
      </c>
      <c r="C246" s="439" t="s">
        <v>406</v>
      </c>
      <c r="D246" s="447" t="s">
        <v>303</v>
      </c>
      <c r="E246" s="9">
        <f>VLOOKUP(D246,[13]MAU!$B$2:$C$12,2,TRUE)</f>
        <v>8</v>
      </c>
      <c r="F246" s="447" t="s">
        <v>302</v>
      </c>
      <c r="G246" s="9">
        <f>VLOOKUP(F246,[13]MAU!$B$2:$C$12,2,TRUE)</f>
        <v>9</v>
      </c>
      <c r="H246" s="447" t="s">
        <v>303</v>
      </c>
      <c r="I246" s="9">
        <f>VLOOKUP(H246,[13]MAU!$B$2:$C$12,2,TRUE)</f>
        <v>8</v>
      </c>
      <c r="J246" s="447" t="s">
        <v>303</v>
      </c>
      <c r="K246" s="9">
        <f>VLOOKUP(J246,[13]MAU!$B$2:$C$12,2,TRUE)</f>
        <v>8</v>
      </c>
      <c r="L246" s="447" t="s">
        <v>302</v>
      </c>
      <c r="M246" s="9">
        <f>VLOOKUP(L246,[13]MAU!$B$2:$C$12,2,TRUE)</f>
        <v>9</v>
      </c>
      <c r="N246" s="447" t="s">
        <v>303</v>
      </c>
      <c r="O246" s="9">
        <f>VLOOKUP(N246,[13]MAU!$B$2:$C$12,2,TRUE)</f>
        <v>8</v>
      </c>
      <c r="P246" s="447" t="s">
        <v>303</v>
      </c>
      <c r="Q246" s="9">
        <f>VLOOKUP(P246,[13]MAU!$B$2:$C$12,2,TRUE)</f>
        <v>8</v>
      </c>
      <c r="R246" s="447" t="s">
        <v>303</v>
      </c>
      <c r="S246" s="9">
        <f>VLOOKUP(R246,[13]MAU!$B$2:$C$12,2,TRUE)</f>
        <v>8</v>
      </c>
      <c r="T246" s="447" t="s">
        <v>302</v>
      </c>
      <c r="U246" s="9">
        <f>VLOOKUP(T246,[13]MAU!$B$2:$C$12,2,TRUE)</f>
        <v>9</v>
      </c>
      <c r="V246" s="9" t="s">
        <v>302</v>
      </c>
      <c r="W246" s="117">
        <f>VLOOKUP(V246,[13]MAU!$B$2:$C$12,2,TRUE)</f>
        <v>9</v>
      </c>
      <c r="X246" s="1" t="s">
        <v>304</v>
      </c>
      <c r="Y246" s="117">
        <f>VLOOKUP(X246,[13]MAU!$B$2:$C$12,2,TRUE)</f>
        <v>7</v>
      </c>
      <c r="Z246" s="1" t="s">
        <v>303</v>
      </c>
      <c r="AA246" s="117">
        <f>VLOOKUP(Z246,[13]MAU!$B$2:$C$12,2,TRUE)</f>
        <v>8</v>
      </c>
      <c r="AB246" s="442">
        <f t="shared" si="54"/>
        <v>8.25</v>
      </c>
      <c r="AC246" s="200" t="s">
        <v>807</v>
      </c>
      <c r="AD246" s="200" t="s">
        <v>807</v>
      </c>
      <c r="AE246" s="443"/>
      <c r="AF246" s="444"/>
    </row>
    <row r="247" spans="1:32" s="2" customFormat="1" ht="18.75" x14ac:dyDescent="0.25">
      <c r="A247" s="41" t="s">
        <v>838</v>
      </c>
      <c r="B247" s="450" t="s">
        <v>296</v>
      </c>
      <c r="C247" s="439" t="s">
        <v>408</v>
      </c>
      <c r="D247" s="447" t="s">
        <v>303</v>
      </c>
      <c r="E247" s="9">
        <f>VLOOKUP(D247,[13]MAU!$B$2:$C$12,2,TRUE)</f>
        <v>8</v>
      </c>
      <c r="F247" s="447" t="s">
        <v>302</v>
      </c>
      <c r="G247" s="9">
        <f>VLOOKUP(F247,[13]MAU!$B$2:$C$12,2,TRUE)</f>
        <v>9</v>
      </c>
      <c r="H247" s="447" t="s">
        <v>303</v>
      </c>
      <c r="I247" s="9">
        <f>VLOOKUP(H247,[13]MAU!$B$2:$C$12,2,TRUE)</f>
        <v>8</v>
      </c>
      <c r="J247" s="447" t="s">
        <v>303</v>
      </c>
      <c r="K247" s="9">
        <f>VLOOKUP(J247,[13]MAU!$B$2:$C$12,2,TRUE)</f>
        <v>8</v>
      </c>
      <c r="L247" s="447" t="s">
        <v>302</v>
      </c>
      <c r="M247" s="9">
        <f>VLOOKUP(L247,[13]MAU!$B$2:$C$12,2,TRUE)</f>
        <v>9</v>
      </c>
      <c r="N247" s="447" t="s">
        <v>303</v>
      </c>
      <c r="O247" s="9">
        <f>VLOOKUP(N247,[13]MAU!$B$2:$C$12,2,TRUE)</f>
        <v>8</v>
      </c>
      <c r="P247" s="447" t="s">
        <v>303</v>
      </c>
      <c r="Q247" s="9">
        <f>VLOOKUP(P247,[13]MAU!$B$2:$C$12,2,TRUE)</f>
        <v>8</v>
      </c>
      <c r="R247" s="447" t="s">
        <v>303</v>
      </c>
      <c r="S247" s="9">
        <f>VLOOKUP(R247,[13]MAU!$B$2:$C$12,2,TRUE)</f>
        <v>8</v>
      </c>
      <c r="T247" s="447" t="s">
        <v>302</v>
      </c>
      <c r="U247" s="9">
        <f>VLOOKUP(T247,[13]MAU!$B$2:$C$12,2,TRUE)</f>
        <v>9</v>
      </c>
      <c r="V247" s="9" t="s">
        <v>303</v>
      </c>
      <c r="W247" s="117">
        <f>VLOOKUP(V247,[13]MAU!$B$2:$C$12,2,TRUE)</f>
        <v>8</v>
      </c>
      <c r="X247" s="1" t="s">
        <v>304</v>
      </c>
      <c r="Y247" s="117">
        <f>VLOOKUP(X247,[13]MAU!$B$2:$C$12,2,TRUE)</f>
        <v>7</v>
      </c>
      <c r="Z247" s="1" t="s">
        <v>304</v>
      </c>
      <c r="AA247" s="117">
        <f>VLOOKUP(Z247,[13]MAU!$B$2:$C$12,2,TRUE)</f>
        <v>7</v>
      </c>
      <c r="AB247" s="442">
        <f t="shared" si="54"/>
        <v>8.08</v>
      </c>
      <c r="AC247" s="200" t="s">
        <v>833</v>
      </c>
      <c r="AD247" s="200" t="s">
        <v>807</v>
      </c>
      <c r="AE247" s="443"/>
      <c r="AF247" s="444"/>
    </row>
    <row r="248" spans="1:32" s="2" customFormat="1" ht="25.15" customHeight="1" x14ac:dyDescent="0.25">
      <c r="A248" s="41" t="s">
        <v>848</v>
      </c>
      <c r="B248" s="450" t="s">
        <v>295</v>
      </c>
      <c r="C248" s="439" t="s">
        <v>407</v>
      </c>
      <c r="D248" s="447" t="s">
        <v>303</v>
      </c>
      <c r="E248" s="9">
        <f>VLOOKUP(D248,[13]MAU!$B$2:$C$12,2,TRUE)</f>
        <v>8</v>
      </c>
      <c r="F248" s="447" t="s">
        <v>302</v>
      </c>
      <c r="G248" s="9">
        <f>VLOOKUP(F248,[13]MAU!$B$2:$C$12,2,TRUE)</f>
        <v>9</v>
      </c>
      <c r="H248" s="447" t="s">
        <v>303</v>
      </c>
      <c r="I248" s="9">
        <f>VLOOKUP(H248,[13]MAU!$B$2:$C$12,2,TRUE)</f>
        <v>8</v>
      </c>
      <c r="J248" s="447" t="s">
        <v>303</v>
      </c>
      <c r="K248" s="9">
        <f>VLOOKUP(J248,[13]MAU!$B$2:$C$12,2,TRUE)</f>
        <v>8</v>
      </c>
      <c r="L248" s="447" t="s">
        <v>302</v>
      </c>
      <c r="M248" s="9">
        <f>VLOOKUP(L248,[13]MAU!$B$2:$C$12,2,TRUE)</f>
        <v>9</v>
      </c>
      <c r="N248" s="447" t="s">
        <v>303</v>
      </c>
      <c r="O248" s="9">
        <f>VLOOKUP(N248,[13]MAU!$B$2:$C$12,2,TRUE)</f>
        <v>8</v>
      </c>
      <c r="P248" s="447" t="s">
        <v>303</v>
      </c>
      <c r="Q248" s="9">
        <f>VLOOKUP(P248,[13]MAU!$B$2:$C$12,2,TRUE)</f>
        <v>8</v>
      </c>
      <c r="R248" s="447" t="s">
        <v>303</v>
      </c>
      <c r="S248" s="9">
        <f>VLOOKUP(R248,[13]MAU!$B$2:$C$12,2,TRUE)</f>
        <v>8</v>
      </c>
      <c r="T248" s="447" t="s">
        <v>302</v>
      </c>
      <c r="U248" s="9">
        <f>VLOOKUP(T248,[13]MAU!$B$2:$C$12,2,TRUE)</f>
        <v>9</v>
      </c>
      <c r="V248" s="9" t="s">
        <v>303</v>
      </c>
      <c r="W248" s="117">
        <f>VLOOKUP(V248,[13]MAU!$B$2:$C$12,2,TRUE)</f>
        <v>8</v>
      </c>
      <c r="X248" s="1" t="s">
        <v>304</v>
      </c>
      <c r="Y248" s="117">
        <f>VLOOKUP(X248,[13]MAU!$B$2:$C$12,2,TRUE)</f>
        <v>7</v>
      </c>
      <c r="Z248" s="1" t="s">
        <v>304</v>
      </c>
      <c r="AA248" s="117">
        <f>VLOOKUP(Z248,[13]MAU!$B$2:$C$12,2,TRUE)</f>
        <v>7</v>
      </c>
      <c r="AB248" s="442">
        <f t="shared" si="54"/>
        <v>8.08</v>
      </c>
      <c r="AC248" s="200" t="s">
        <v>833</v>
      </c>
      <c r="AD248" s="200" t="s">
        <v>807</v>
      </c>
      <c r="AE248" s="443"/>
      <c r="AF248" s="444"/>
    </row>
    <row r="249" spans="1:32" s="2" customFormat="1" ht="25.15" customHeight="1" x14ac:dyDescent="0.25">
      <c r="A249" s="41" t="s">
        <v>849</v>
      </c>
      <c r="B249" s="450" t="s">
        <v>896</v>
      </c>
      <c r="C249" s="439" t="s">
        <v>396</v>
      </c>
      <c r="D249" s="447" t="s">
        <v>304</v>
      </c>
      <c r="E249" s="9">
        <f>VLOOKUP(D249,[13]MAU!$B$2:$C$12,2,TRUE)</f>
        <v>7</v>
      </c>
      <c r="F249" s="447" t="s">
        <v>302</v>
      </c>
      <c r="G249" s="9">
        <f>VLOOKUP(F249,[13]MAU!$B$2:$C$12,2,TRUE)</f>
        <v>9</v>
      </c>
      <c r="H249" s="447" t="s">
        <v>303</v>
      </c>
      <c r="I249" s="9">
        <f>VLOOKUP(H249,[13]MAU!$B$2:$C$12,2,TRUE)</f>
        <v>8</v>
      </c>
      <c r="J249" s="447" t="s">
        <v>303</v>
      </c>
      <c r="K249" s="9">
        <f>VLOOKUP(J249,[13]MAU!$B$2:$C$12,2,TRUE)</f>
        <v>8</v>
      </c>
      <c r="L249" s="447" t="s">
        <v>303</v>
      </c>
      <c r="M249" s="9">
        <f>VLOOKUP(L249,[13]MAU!$B$2:$C$12,2,TRUE)</f>
        <v>8</v>
      </c>
      <c r="N249" s="447" t="s">
        <v>302</v>
      </c>
      <c r="O249" s="9">
        <f>VLOOKUP(N249,[13]MAU!$B$2:$C$12,2,TRUE)</f>
        <v>9</v>
      </c>
      <c r="P249" s="447" t="s">
        <v>303</v>
      </c>
      <c r="Q249" s="9">
        <f>VLOOKUP(P249,[13]MAU!$B$2:$C$12,2,TRUE)</f>
        <v>8</v>
      </c>
      <c r="R249" s="447" t="s">
        <v>302</v>
      </c>
      <c r="S249" s="9">
        <f>VLOOKUP(R249,[13]MAU!$B$2:$C$12,2,TRUE)</f>
        <v>9</v>
      </c>
      <c r="T249" s="447" t="s">
        <v>301</v>
      </c>
      <c r="U249" s="9">
        <f>VLOOKUP(T249,[13]MAU!$B$2:$C$12,2,TRUE)</f>
        <v>10</v>
      </c>
      <c r="V249" s="9" t="s">
        <v>304</v>
      </c>
      <c r="W249" s="117">
        <f>VLOOKUP(V249,[13]MAU!$B$2:$C$12,2,TRUE)</f>
        <v>7</v>
      </c>
      <c r="X249" s="1" t="s">
        <v>303</v>
      </c>
      <c r="Y249" s="117">
        <f>VLOOKUP(X249,[13]MAU!$B$2:$C$12,2,TRUE)</f>
        <v>8</v>
      </c>
      <c r="Z249" s="1" t="s">
        <v>303</v>
      </c>
      <c r="AA249" s="117">
        <f>VLOOKUP(Z249,[13]MAU!$B$2:$C$12,2,TRUE)</f>
        <v>8</v>
      </c>
      <c r="AB249" s="442">
        <f t="shared" si="54"/>
        <v>8.25</v>
      </c>
      <c r="AC249" s="200" t="s">
        <v>807</v>
      </c>
      <c r="AD249" s="200" t="s">
        <v>807</v>
      </c>
      <c r="AE249" s="443"/>
      <c r="AF249" s="444"/>
    </row>
    <row r="250" spans="1:32" s="2" customFormat="1" ht="25.15" customHeight="1" x14ac:dyDescent="0.25">
      <c r="A250" s="41" t="s">
        <v>850</v>
      </c>
      <c r="B250" s="450" t="s">
        <v>191</v>
      </c>
      <c r="C250" s="439" t="s">
        <v>401</v>
      </c>
      <c r="D250" s="447" t="s">
        <v>304</v>
      </c>
      <c r="E250" s="9">
        <f>VLOOKUP(D250,[13]MAU!$B$2:$C$12,2,TRUE)</f>
        <v>7</v>
      </c>
      <c r="F250" s="447" t="s">
        <v>303</v>
      </c>
      <c r="G250" s="9">
        <f>VLOOKUP(F250,[13]MAU!$B$2:$C$12,2,TRUE)</f>
        <v>8</v>
      </c>
      <c r="H250" s="447" t="s">
        <v>302</v>
      </c>
      <c r="I250" s="9">
        <f>VLOOKUP(H250,[13]MAU!$B$2:$C$12,2,TRUE)</f>
        <v>9</v>
      </c>
      <c r="J250" s="447" t="s">
        <v>304</v>
      </c>
      <c r="K250" s="9">
        <f>VLOOKUP(J250,[13]MAU!$B$2:$C$12,2,TRUE)</f>
        <v>7</v>
      </c>
      <c r="L250" s="447" t="s">
        <v>301</v>
      </c>
      <c r="M250" s="9">
        <f>VLOOKUP(L250,[13]MAU!$B$2:$C$12,2,TRUE)</f>
        <v>10</v>
      </c>
      <c r="N250" s="447" t="s">
        <v>301</v>
      </c>
      <c r="O250" s="9">
        <f>VLOOKUP(N250,[13]MAU!$B$2:$C$12,2,TRUE)</f>
        <v>10</v>
      </c>
      <c r="P250" s="447" t="s">
        <v>302</v>
      </c>
      <c r="Q250" s="9">
        <f>VLOOKUP(P250,[13]MAU!$B$2:$C$12,2,TRUE)</f>
        <v>9</v>
      </c>
      <c r="R250" s="447" t="s">
        <v>301</v>
      </c>
      <c r="S250" s="9">
        <f>VLOOKUP(R250,[13]MAU!$B$2:$C$12,2,TRUE)</f>
        <v>10</v>
      </c>
      <c r="T250" s="447" t="s">
        <v>302</v>
      </c>
      <c r="U250" s="9">
        <f>VLOOKUP(T250,[13]MAU!$B$2:$C$12,2,TRUE)</f>
        <v>9</v>
      </c>
      <c r="V250" s="9" t="s">
        <v>302</v>
      </c>
      <c r="W250" s="117">
        <f>VLOOKUP(V250,[13]MAU!$B$2:$C$12,2,TRUE)</f>
        <v>9</v>
      </c>
      <c r="X250" s="1" t="s">
        <v>304</v>
      </c>
      <c r="Y250" s="117">
        <f>VLOOKUP(X250,[13]MAU!$B$2:$C$12,2,TRUE)</f>
        <v>7</v>
      </c>
      <c r="Z250" s="1" t="s">
        <v>304</v>
      </c>
      <c r="AA250" s="117">
        <f>VLOOKUP(Z250,[13]MAU!$B$2:$C$12,2,TRUE)</f>
        <v>7</v>
      </c>
      <c r="AB250" s="442">
        <f t="shared" si="54"/>
        <v>8.5</v>
      </c>
      <c r="AC250" s="200" t="s">
        <v>833</v>
      </c>
      <c r="AD250" s="200" t="s">
        <v>807</v>
      </c>
      <c r="AE250" s="443"/>
      <c r="AF250" s="444"/>
    </row>
    <row r="251" spans="1:32" s="72" customFormat="1" ht="16.5" x14ac:dyDescent="0.25">
      <c r="A251" s="69" t="s">
        <v>851</v>
      </c>
      <c r="B251" s="449" t="s">
        <v>229</v>
      </c>
      <c r="C251" s="445" t="s">
        <v>405</v>
      </c>
      <c r="D251" s="7" t="s">
        <v>303</v>
      </c>
      <c r="E251" s="7">
        <f>VLOOKUP(D251,[13]MAU!$B$2:$C$12,2,TRUE)</f>
        <v>8</v>
      </c>
      <c r="F251" s="7" t="s">
        <v>301</v>
      </c>
      <c r="G251" s="7">
        <f>VLOOKUP(F251,[13]MAU!$B$2:$C$12,2,TRUE)</f>
        <v>10</v>
      </c>
      <c r="H251" s="7" t="s">
        <v>301</v>
      </c>
      <c r="I251" s="7">
        <f>VLOOKUP(H251,[13]MAU!$B$2:$C$12,2,TRUE)</f>
        <v>10</v>
      </c>
      <c r="J251" s="7" t="s">
        <v>301</v>
      </c>
      <c r="K251" s="7">
        <f>VLOOKUP(J251,[13]MAU!$B$2:$C$12,2,TRUE)</f>
        <v>10</v>
      </c>
      <c r="L251" s="7" t="s">
        <v>301</v>
      </c>
      <c r="M251" s="7">
        <f>VLOOKUP(L251,[13]MAU!$B$2:$C$12,2,TRUE)</f>
        <v>10</v>
      </c>
      <c r="N251" s="7" t="s">
        <v>301</v>
      </c>
      <c r="O251" s="7">
        <f>VLOOKUP(N251,[13]MAU!$B$2:$C$12,2,TRUE)</f>
        <v>10</v>
      </c>
      <c r="P251" s="7" t="s">
        <v>301</v>
      </c>
      <c r="Q251" s="7">
        <f>VLOOKUP(P251,[13]MAU!$B$2:$C$12,2,TRUE)</f>
        <v>10</v>
      </c>
      <c r="R251" s="7" t="s">
        <v>301</v>
      </c>
      <c r="S251" s="7">
        <f>VLOOKUP(R251,[13]MAU!$B$2:$C$12,2,TRUE)</f>
        <v>10</v>
      </c>
      <c r="T251" s="7" t="s">
        <v>302</v>
      </c>
      <c r="U251" s="7">
        <f>VLOOKUP(T251,[13]MAU!$B$2:$C$12,2,TRUE)</f>
        <v>9</v>
      </c>
      <c r="V251" s="9" t="s">
        <v>301</v>
      </c>
      <c r="W251" s="211">
        <f>VLOOKUP(V251,[13]MAU!$B$2:$C$12,2,TRUE)</f>
        <v>10</v>
      </c>
      <c r="X251" s="1" t="s">
        <v>302</v>
      </c>
      <c r="Y251" s="211">
        <f>VLOOKUP(X251,[13]MAU!$B$2:$C$12,2,TRUE)</f>
        <v>9</v>
      </c>
      <c r="Z251" s="7" t="s">
        <v>301</v>
      </c>
      <c r="AA251" s="211">
        <f>VLOOKUP(Z251,[13]MAU!$B$2:$C$12,2,TRUE)</f>
        <v>10</v>
      </c>
      <c r="AB251" s="442">
        <f t="shared" si="54"/>
        <v>9.67</v>
      </c>
      <c r="AC251" s="200" t="s">
        <v>833</v>
      </c>
      <c r="AD251" s="200" t="s">
        <v>833</v>
      </c>
      <c r="AE251" s="443"/>
      <c r="AF251" s="446"/>
    </row>
    <row r="252" spans="1:32" s="2" customFormat="1" ht="18.75" x14ac:dyDescent="0.25">
      <c r="A252" s="41" t="s">
        <v>852</v>
      </c>
      <c r="B252" s="450" t="s">
        <v>163</v>
      </c>
      <c r="C252" s="439" t="s">
        <v>403</v>
      </c>
      <c r="D252" s="447" t="s">
        <v>304</v>
      </c>
      <c r="E252" s="9">
        <f>VLOOKUP(D252,[13]MAU!$B$2:$C$12,2,TRUE)</f>
        <v>7</v>
      </c>
      <c r="F252" s="447" t="s">
        <v>304</v>
      </c>
      <c r="G252" s="9">
        <f>VLOOKUP(F252,[13]MAU!$B$2:$C$12,2,TRUE)</f>
        <v>7</v>
      </c>
      <c r="H252" s="447" t="s">
        <v>304</v>
      </c>
      <c r="I252" s="9">
        <f>VLOOKUP(H252,[13]MAU!$B$2:$C$12,2,TRUE)</f>
        <v>7</v>
      </c>
      <c r="J252" s="447" t="s">
        <v>304</v>
      </c>
      <c r="K252" s="9">
        <f>VLOOKUP(J252,[13]MAU!$B$2:$C$12,2,TRUE)</f>
        <v>7</v>
      </c>
      <c r="L252" s="447" t="s">
        <v>302</v>
      </c>
      <c r="M252" s="9">
        <f>VLOOKUP(L252,[13]MAU!$B$2:$C$12,2,TRUE)</f>
        <v>9</v>
      </c>
      <c r="N252" s="447" t="s">
        <v>302</v>
      </c>
      <c r="O252" s="9">
        <f>VLOOKUP(N252,[13]MAU!$B$2:$C$12,2,TRUE)</f>
        <v>9</v>
      </c>
      <c r="P252" s="1" t="s">
        <v>302</v>
      </c>
      <c r="Q252" s="9">
        <f>VLOOKUP(P252,[13]MAU!$B$2:$C$12,2,TRUE)</f>
        <v>9</v>
      </c>
      <c r="R252" s="1" t="s">
        <v>303</v>
      </c>
      <c r="S252" s="9">
        <f>VLOOKUP(R252,[13]MAU!$B$2:$C$12,2,TRUE)</f>
        <v>8</v>
      </c>
      <c r="T252" s="1" t="s">
        <v>304</v>
      </c>
      <c r="U252" s="9">
        <f>VLOOKUP(T252,[13]MAU!$B$2:$C$12,2,TRUE)</f>
        <v>7</v>
      </c>
      <c r="V252" s="9" t="s">
        <v>304</v>
      </c>
      <c r="W252" s="117">
        <f>VLOOKUP(V252,[13]MAU!$B$2:$C$12,2,TRUE)</f>
        <v>7</v>
      </c>
      <c r="X252" s="1" t="s">
        <v>304</v>
      </c>
      <c r="Y252" s="117">
        <f>VLOOKUP(X252,[13]MAU!$B$2:$C$12,2,TRUE)</f>
        <v>7</v>
      </c>
      <c r="Z252" s="1" t="s">
        <v>304</v>
      </c>
      <c r="AA252" s="117">
        <f>VLOOKUP(Z252,[13]MAU!$B$2:$C$12,2,TRUE)</f>
        <v>7</v>
      </c>
      <c r="AB252" s="442">
        <f t="shared" si="54"/>
        <v>7.58</v>
      </c>
      <c r="AC252" s="200" t="s">
        <v>807</v>
      </c>
      <c r="AD252" s="200" t="s">
        <v>807</v>
      </c>
      <c r="AE252" s="443"/>
      <c r="AF252" s="444"/>
    </row>
    <row r="253" spans="1:32" s="2" customFormat="1" ht="18.75" x14ac:dyDescent="0.25">
      <c r="A253" s="41" t="s">
        <v>853</v>
      </c>
      <c r="B253" s="450" t="s">
        <v>897</v>
      </c>
      <c r="C253" s="439" t="s">
        <v>402</v>
      </c>
      <c r="D253" s="447" t="s">
        <v>304</v>
      </c>
      <c r="E253" s="9">
        <f>VLOOKUP(D253,[13]MAU!$B$2:$C$12,2,TRUE)</f>
        <v>7</v>
      </c>
      <c r="F253" s="1" t="s">
        <v>304</v>
      </c>
      <c r="G253" s="9">
        <f>VLOOKUP(F253,[13]MAU!$B$2:$C$12,2,TRUE)</f>
        <v>7</v>
      </c>
      <c r="H253" s="1" t="s">
        <v>304</v>
      </c>
      <c r="I253" s="9">
        <f>VLOOKUP(H253,[13]MAU!$B$2:$C$12,2,TRUE)</f>
        <v>7</v>
      </c>
      <c r="J253" s="1" t="s">
        <v>304</v>
      </c>
      <c r="K253" s="9">
        <f>VLOOKUP(J253,[13]MAU!$B$2:$C$12,2,TRUE)</f>
        <v>7</v>
      </c>
      <c r="L253" s="1" t="s">
        <v>303</v>
      </c>
      <c r="M253" s="9">
        <f>VLOOKUP(L253,[13]MAU!$B$2:$C$12,2,TRUE)</f>
        <v>8</v>
      </c>
      <c r="N253" s="1" t="s">
        <v>303</v>
      </c>
      <c r="O253" s="9">
        <f>VLOOKUP(N253,[13]MAU!$B$2:$C$12,2,TRUE)</f>
        <v>8</v>
      </c>
      <c r="P253" s="1" t="s">
        <v>303</v>
      </c>
      <c r="Q253" s="9">
        <f>VLOOKUP(P253,[13]MAU!$B$2:$C$12,2,TRUE)</f>
        <v>8</v>
      </c>
      <c r="R253" s="1" t="s">
        <v>303</v>
      </c>
      <c r="S253" s="9">
        <f>VLOOKUP(R253,[13]MAU!$B$2:$C$12,2,TRUE)</f>
        <v>8</v>
      </c>
      <c r="T253" s="1" t="s">
        <v>303</v>
      </c>
      <c r="U253" s="9">
        <f>VLOOKUP(T253,[13]MAU!$B$2:$C$12,2,TRUE)</f>
        <v>8</v>
      </c>
      <c r="V253" s="9" t="s">
        <v>304</v>
      </c>
      <c r="W253" s="117">
        <f>VLOOKUP(V253,[13]MAU!$B$2:$C$12,2,TRUE)</f>
        <v>7</v>
      </c>
      <c r="X253" s="1" t="s">
        <v>304</v>
      </c>
      <c r="Y253" s="117">
        <f>VLOOKUP(X253,[13]MAU!$B$2:$C$12,2,TRUE)</f>
        <v>7</v>
      </c>
      <c r="Z253" s="1" t="s">
        <v>303</v>
      </c>
      <c r="AA253" s="117">
        <f>VLOOKUP(Z253,[13]MAU!$B$2:$C$12,2,TRUE)</f>
        <v>8</v>
      </c>
      <c r="AB253" s="442">
        <f t="shared" si="54"/>
        <v>7.5</v>
      </c>
      <c r="AC253" s="200" t="s">
        <v>807</v>
      </c>
      <c r="AD253" s="200" t="s">
        <v>807</v>
      </c>
      <c r="AE253" s="443"/>
      <c r="AF253" s="444"/>
    </row>
    <row r="254" spans="1:32" s="2" customFormat="1" ht="16.5" x14ac:dyDescent="0.25">
      <c r="A254" s="41" t="s">
        <v>854</v>
      </c>
      <c r="B254" s="448" t="s">
        <v>646</v>
      </c>
      <c r="C254" s="439" t="s">
        <v>647</v>
      </c>
      <c r="D254" s="1" t="s">
        <v>304</v>
      </c>
      <c r="E254" s="9">
        <f>VLOOKUP(D254,[13]MAU!$B$2:$C$12,2,TRUE)</f>
        <v>7</v>
      </c>
      <c r="F254" s="1" t="s">
        <v>304</v>
      </c>
      <c r="G254" s="9">
        <f>VLOOKUP(F254,[13]MAU!$B$2:$C$12,2,TRUE)</f>
        <v>7</v>
      </c>
      <c r="H254" s="1" t="s">
        <v>304</v>
      </c>
      <c r="I254" s="9">
        <f>VLOOKUP(H254,[13]MAU!$B$2:$C$12,2,TRUE)</f>
        <v>7</v>
      </c>
      <c r="J254" s="1" t="s">
        <v>304</v>
      </c>
      <c r="K254" s="9">
        <f>VLOOKUP(J254,[13]MAU!$B$2:$C$12,2,TRUE)</f>
        <v>7</v>
      </c>
      <c r="L254" s="1" t="s">
        <v>303</v>
      </c>
      <c r="M254" s="9">
        <f>VLOOKUP(L254,[13]MAU!$B$2:$C$12,2,TRUE)</f>
        <v>8</v>
      </c>
      <c r="N254" s="1" t="s">
        <v>303</v>
      </c>
      <c r="O254" s="9">
        <f>VLOOKUP(N254,[13]MAU!$B$2:$C$12,2,TRUE)</f>
        <v>8</v>
      </c>
      <c r="P254" s="1" t="s">
        <v>303</v>
      </c>
      <c r="Q254" s="9">
        <f>VLOOKUP(P254,[13]MAU!$B$2:$C$12,2,TRUE)</f>
        <v>8</v>
      </c>
      <c r="R254" s="1" t="s">
        <v>303</v>
      </c>
      <c r="S254" s="9">
        <f>VLOOKUP(R254,[13]MAU!$B$2:$C$12,2,TRUE)</f>
        <v>8</v>
      </c>
      <c r="T254" s="1" t="s">
        <v>303</v>
      </c>
      <c r="U254" s="9">
        <f>VLOOKUP(T254,[13]MAU!$B$2:$C$12,2,TRUE)</f>
        <v>8</v>
      </c>
      <c r="V254" s="9" t="s">
        <v>303</v>
      </c>
      <c r="W254" s="117">
        <f>VLOOKUP(V254,[13]MAU!$B$2:$C$12,2,TRUE)</f>
        <v>8</v>
      </c>
      <c r="X254" s="1" t="s">
        <v>304</v>
      </c>
      <c r="Y254" s="117">
        <f>VLOOKUP(X254,[13]MAU!$B$2:$C$12,2,TRUE)</f>
        <v>7</v>
      </c>
      <c r="Z254" s="1" t="s">
        <v>303</v>
      </c>
      <c r="AA254" s="117">
        <f>VLOOKUP(Z254,[13]MAU!$B$2:$C$12,2,TRUE)</f>
        <v>8</v>
      </c>
      <c r="AB254" s="442">
        <f t="shared" si="54"/>
        <v>7.58</v>
      </c>
      <c r="AC254" s="200" t="s">
        <v>807</v>
      </c>
      <c r="AD254" s="200" t="s">
        <v>807</v>
      </c>
      <c r="AE254" s="443"/>
      <c r="AF254" s="444"/>
    </row>
    <row r="255" spans="1:32" s="2" customFormat="1" ht="16.5" x14ac:dyDescent="0.25">
      <c r="A255" s="41" t="s">
        <v>855</v>
      </c>
      <c r="B255" s="85" t="s">
        <v>673</v>
      </c>
      <c r="C255" s="439" t="s">
        <v>674</v>
      </c>
      <c r="D255" s="1" t="s">
        <v>302</v>
      </c>
      <c r="E255" s="9">
        <f>VLOOKUP(D255,[13]MAU!$B$2:$C$12,2,TRUE)</f>
        <v>9</v>
      </c>
      <c r="F255" s="1" t="s">
        <v>301</v>
      </c>
      <c r="G255" s="9">
        <f>VLOOKUP(F255,[13]MAU!$B$2:$C$12,2,TRUE)</f>
        <v>10</v>
      </c>
      <c r="H255" s="1" t="s">
        <v>301</v>
      </c>
      <c r="I255" s="9">
        <f>VLOOKUP(H255,[13]MAU!$B$2:$C$12,2,TRUE)</f>
        <v>10</v>
      </c>
      <c r="J255" s="1" t="s">
        <v>301</v>
      </c>
      <c r="K255" s="9">
        <f>VLOOKUP(J255,[13]MAU!$B$2:$C$12,2,TRUE)</f>
        <v>10</v>
      </c>
      <c r="L255" s="1" t="s">
        <v>301</v>
      </c>
      <c r="M255" s="9">
        <f>VLOOKUP(L255,[13]MAU!$B$2:$C$12,2,TRUE)</f>
        <v>10</v>
      </c>
      <c r="N255" s="1" t="s">
        <v>301</v>
      </c>
      <c r="O255" s="9">
        <f>VLOOKUP(N255,[13]MAU!$B$2:$C$12,2,TRUE)</f>
        <v>10</v>
      </c>
      <c r="P255" s="1" t="s">
        <v>301</v>
      </c>
      <c r="Q255" s="9">
        <f>VLOOKUP(P255,[13]MAU!$B$2:$C$12,2,TRUE)</f>
        <v>10</v>
      </c>
      <c r="R255" s="1" t="s">
        <v>301</v>
      </c>
      <c r="S255" s="9">
        <f>VLOOKUP(R255,[13]MAU!$B$2:$C$12,2,TRUE)</f>
        <v>10</v>
      </c>
      <c r="T255" s="1" t="s">
        <v>301</v>
      </c>
      <c r="U255" s="9">
        <f>VLOOKUP(T255,[13]MAU!$B$2:$C$12,2,TRUE)</f>
        <v>10</v>
      </c>
      <c r="V255" s="9" t="s">
        <v>301</v>
      </c>
      <c r="W255" s="117">
        <f>VLOOKUP(V255,[13]MAU!$B$2:$C$12,2,TRUE)</f>
        <v>10</v>
      </c>
      <c r="X255" s="1" t="s">
        <v>302</v>
      </c>
      <c r="Y255" s="117">
        <f>VLOOKUP(X255,[13]MAU!$B$2:$C$12,2,TRUE)</f>
        <v>9</v>
      </c>
      <c r="Z255" s="1" t="s">
        <v>302</v>
      </c>
      <c r="AA255" s="117">
        <f>VLOOKUP(Z255,[13]MAU!$B$2:$C$12,2,TRUE)</f>
        <v>9</v>
      </c>
      <c r="AB255" s="442">
        <f t="shared" si="54"/>
        <v>9.75</v>
      </c>
      <c r="AC255" s="200" t="s">
        <v>833</v>
      </c>
      <c r="AD255" s="200" t="s">
        <v>833</v>
      </c>
      <c r="AE255" s="443"/>
      <c r="AF255" s="150"/>
    </row>
    <row r="256" spans="1:32" s="2" customFormat="1" ht="16.5" x14ac:dyDescent="0.25">
      <c r="A256" s="41" t="s">
        <v>856</v>
      </c>
      <c r="B256" s="85" t="s">
        <v>247</v>
      </c>
      <c r="C256" s="439" t="s">
        <v>337</v>
      </c>
      <c r="D256" s="1" t="s">
        <v>304</v>
      </c>
      <c r="E256" s="9">
        <f>VLOOKUP(D256,[13]MAU!$B$2:$C$12,2,TRUE)</f>
        <v>7</v>
      </c>
      <c r="F256" s="1" t="s">
        <v>301</v>
      </c>
      <c r="G256" s="9">
        <f>VLOOKUP(F256,[13]MAU!$B$2:$C$12,2,TRUE)</f>
        <v>10</v>
      </c>
      <c r="H256" s="1" t="s">
        <v>302</v>
      </c>
      <c r="I256" s="9">
        <f>VLOOKUP(H256,[13]MAU!$B$2:$C$12,2,TRUE)</f>
        <v>9</v>
      </c>
      <c r="J256" s="1" t="s">
        <v>302</v>
      </c>
      <c r="K256" s="9">
        <f>VLOOKUP(J256,[13]MAU!$B$2:$C$12,2,TRUE)</f>
        <v>9</v>
      </c>
      <c r="L256" s="1" t="s">
        <v>301</v>
      </c>
      <c r="M256" s="9">
        <f>VLOOKUP(L256,[13]MAU!$B$2:$C$12,2,TRUE)</f>
        <v>10</v>
      </c>
      <c r="N256" s="1" t="s">
        <v>301</v>
      </c>
      <c r="O256" s="9">
        <f>VLOOKUP(N256,[13]MAU!$B$2:$C$12,2,TRUE)</f>
        <v>10</v>
      </c>
      <c r="P256" s="1" t="s">
        <v>301</v>
      </c>
      <c r="Q256" s="9">
        <f>VLOOKUP(P256,[13]MAU!$B$2:$C$12,2,TRUE)</f>
        <v>10</v>
      </c>
      <c r="R256" s="1" t="s">
        <v>301</v>
      </c>
      <c r="S256" s="9">
        <f>VLOOKUP(R256,[13]MAU!$B$2:$C$12,2,TRUE)</f>
        <v>10</v>
      </c>
      <c r="T256" s="1" t="s">
        <v>302</v>
      </c>
      <c r="U256" s="9">
        <f>VLOOKUP(T256,[13]MAU!$B$2:$C$12,2,TRUE)</f>
        <v>9</v>
      </c>
      <c r="V256" s="9" t="s">
        <v>302</v>
      </c>
      <c r="W256" s="117">
        <f>VLOOKUP(V256,[13]MAU!$B$2:$C$12,2,TRUE)</f>
        <v>9</v>
      </c>
      <c r="X256" s="1" t="s">
        <v>304</v>
      </c>
      <c r="Y256" s="117">
        <f>VLOOKUP(X256,[13]MAU!$B$2:$C$12,2,TRUE)</f>
        <v>7</v>
      </c>
      <c r="Z256" s="1" t="s">
        <v>302</v>
      </c>
      <c r="AA256" s="117">
        <f>VLOOKUP(Z256,[13]MAU!$B$2:$C$12,2,TRUE)</f>
        <v>9</v>
      </c>
      <c r="AB256" s="442">
        <f t="shared" si="54"/>
        <v>9.08</v>
      </c>
      <c r="AC256" s="200" t="s">
        <v>807</v>
      </c>
      <c r="AD256" s="200" t="s">
        <v>833</v>
      </c>
      <c r="AE256" s="443"/>
      <c r="AF256" s="150"/>
    </row>
    <row r="257" spans="1:32" s="2" customFormat="1" ht="16.5" x14ac:dyDescent="0.25">
      <c r="A257" s="399" t="s">
        <v>857</v>
      </c>
      <c r="B257" s="503" t="s">
        <v>703</v>
      </c>
      <c r="C257" s="451" t="s">
        <v>704</v>
      </c>
      <c r="D257" s="1" t="s">
        <v>303</v>
      </c>
      <c r="E257" s="9">
        <f>VLOOKUP(D257,[13]MAU!$B$2:$C$12,2,TRUE)</f>
        <v>8</v>
      </c>
      <c r="F257" s="1" t="s">
        <v>302</v>
      </c>
      <c r="G257" s="9">
        <f>VLOOKUP(F257,[13]MAU!$B$2:$C$12,2,TRUE)</f>
        <v>9</v>
      </c>
      <c r="H257" s="1" t="s">
        <v>302</v>
      </c>
      <c r="I257" s="9">
        <f>VLOOKUP(H257,[13]MAU!$B$2:$C$12,2,TRUE)</f>
        <v>9</v>
      </c>
      <c r="J257" s="1" t="s">
        <v>303</v>
      </c>
      <c r="K257" s="9">
        <f>VLOOKUP(J257,[13]MAU!$B$2:$C$12,2,TRUE)</f>
        <v>8</v>
      </c>
      <c r="L257" s="1" t="s">
        <v>301</v>
      </c>
      <c r="M257" s="9">
        <f>VLOOKUP(L257,[13]MAU!$B$2:$C$12,2,TRUE)</f>
        <v>10</v>
      </c>
      <c r="N257" s="1" t="s">
        <v>302</v>
      </c>
      <c r="O257" s="9">
        <f>VLOOKUP(N257,[13]MAU!$B$2:$C$12,2,TRUE)</f>
        <v>9</v>
      </c>
      <c r="P257" s="1" t="s">
        <v>301</v>
      </c>
      <c r="Q257" s="9">
        <f>VLOOKUP(P257,[13]MAU!$B$2:$C$12,2,TRUE)</f>
        <v>10</v>
      </c>
      <c r="R257" s="1" t="s">
        <v>301</v>
      </c>
      <c r="S257" s="9">
        <f>VLOOKUP(R257,[13]MAU!$B$2:$C$12,2,TRUE)</f>
        <v>10</v>
      </c>
      <c r="T257" s="1" t="s">
        <v>302</v>
      </c>
      <c r="U257" s="9">
        <f>VLOOKUP(T257,[13]MAU!$B$2:$C$12,2,TRUE)</f>
        <v>9</v>
      </c>
      <c r="V257" s="9" t="s">
        <v>303</v>
      </c>
      <c r="W257" s="117">
        <f>VLOOKUP(V257,[13]MAU!$B$2:$C$12,2,TRUE)</f>
        <v>8</v>
      </c>
      <c r="X257" s="1" t="s">
        <v>303</v>
      </c>
      <c r="Y257" s="117">
        <f>VLOOKUP(X257,[13]MAU!$B$2:$C$12,2,TRUE)</f>
        <v>8</v>
      </c>
      <c r="Z257" s="1" t="s">
        <v>305</v>
      </c>
      <c r="AA257" s="117">
        <f>VLOOKUP(Z257,[13]MAU!$B$2:$C$12,2,TRUE)</f>
        <v>6</v>
      </c>
      <c r="AB257" s="442">
        <f t="shared" si="54"/>
        <v>8.67</v>
      </c>
      <c r="AC257" s="200" t="s">
        <v>833</v>
      </c>
      <c r="AD257" s="200" t="s">
        <v>807</v>
      </c>
      <c r="AE257" s="443"/>
      <c r="AF257" s="452"/>
    </row>
    <row r="258" spans="1:32" s="5" customFormat="1" ht="15.75" x14ac:dyDescent="0.25">
      <c r="A258" s="110">
        <v>28</v>
      </c>
      <c r="B258" s="504" t="s">
        <v>898</v>
      </c>
      <c r="C258" s="453" t="s">
        <v>708</v>
      </c>
      <c r="D258" s="1" t="s">
        <v>304</v>
      </c>
      <c r="E258" s="9">
        <f>VLOOKUP(D258,[13]MAU!$B$2:$C$12,2,TRUE)</f>
        <v>7</v>
      </c>
      <c r="F258" s="1" t="s">
        <v>304</v>
      </c>
      <c r="G258" s="9">
        <f>VLOOKUP(F258,[13]MAU!$B$2:$C$12,2,TRUE)</f>
        <v>7</v>
      </c>
      <c r="H258" s="1" t="s">
        <v>304</v>
      </c>
      <c r="I258" s="9">
        <f>VLOOKUP(H258,[13]MAU!$B$2:$C$12,2,TRUE)</f>
        <v>7</v>
      </c>
      <c r="J258" s="1" t="s">
        <v>304</v>
      </c>
      <c r="K258" s="9">
        <f>VLOOKUP(J258,[13]MAU!$B$2:$C$12,2,TRUE)</f>
        <v>7</v>
      </c>
      <c r="L258" s="1" t="s">
        <v>304</v>
      </c>
      <c r="M258" s="9">
        <f>VLOOKUP(L258,[13]MAU!$B$2:$C$12,2,TRUE)</f>
        <v>7</v>
      </c>
      <c r="N258" s="1" t="s">
        <v>303</v>
      </c>
      <c r="O258" s="9">
        <f>VLOOKUP(N258,[13]MAU!$B$2:$C$12,2,TRUE)</f>
        <v>8</v>
      </c>
      <c r="P258" s="1" t="s">
        <v>303</v>
      </c>
      <c r="Q258" s="9">
        <f>VLOOKUP(P258,[13]MAU!$B$2:$C$12,2,TRUE)</f>
        <v>8</v>
      </c>
      <c r="R258" s="1" t="s">
        <v>303</v>
      </c>
      <c r="S258" s="9">
        <f>VLOOKUP(R258,[13]MAU!$B$2:$C$12,2,TRUE)</f>
        <v>8</v>
      </c>
      <c r="T258" s="1" t="s">
        <v>303</v>
      </c>
      <c r="U258" s="9">
        <f>VLOOKUP(T258,[13]MAU!$B$2:$C$12,2,TRUE)</f>
        <v>8</v>
      </c>
      <c r="V258" s="9" t="s">
        <v>302</v>
      </c>
      <c r="W258" s="117">
        <f>VLOOKUP(V258,[13]MAU!$B$2:$C$12,2,TRUE)</f>
        <v>9</v>
      </c>
      <c r="X258" s="1" t="s">
        <v>303</v>
      </c>
      <c r="Y258" s="117">
        <f>VLOOKUP(X258,[13]MAU!$B$2:$C$12,2,TRUE)</f>
        <v>8</v>
      </c>
      <c r="Z258" s="1" t="s">
        <v>303</v>
      </c>
      <c r="AA258" s="117">
        <f>VLOOKUP(Z258,[13]MAU!$B$2:$C$12,2,TRUE)</f>
        <v>8</v>
      </c>
      <c r="AB258" s="442">
        <f t="shared" si="54"/>
        <v>7.67</v>
      </c>
      <c r="AC258" s="200" t="s">
        <v>807</v>
      </c>
      <c r="AD258" s="200" t="s">
        <v>807</v>
      </c>
      <c r="AE258" s="443"/>
      <c r="AF258" s="392"/>
    </row>
    <row r="259" spans="1:32" s="296" customFormat="1" ht="37.5" customHeight="1" x14ac:dyDescent="0.3">
      <c r="A259" s="292"/>
      <c r="B259" s="505" t="s">
        <v>902</v>
      </c>
      <c r="C259" s="470"/>
      <c r="D259" s="471"/>
      <c r="E259" s="316"/>
      <c r="F259" s="471"/>
      <c r="G259" s="316"/>
      <c r="H259" s="471"/>
      <c r="I259" s="316"/>
      <c r="J259" s="471"/>
      <c r="K259" s="316"/>
      <c r="L259" s="471"/>
      <c r="M259" s="316"/>
      <c r="N259" s="471"/>
      <c r="O259" s="316"/>
      <c r="P259" s="471"/>
      <c r="Q259" s="316"/>
      <c r="R259" s="471"/>
      <c r="S259" s="316"/>
      <c r="T259" s="471"/>
      <c r="U259" s="316"/>
      <c r="V259" s="316"/>
      <c r="W259" s="316"/>
      <c r="X259" s="471"/>
      <c r="Y259" s="316"/>
      <c r="Z259" s="471"/>
      <c r="AA259" s="316"/>
      <c r="AB259" s="472"/>
      <c r="AC259" s="326"/>
      <c r="AD259" s="326"/>
      <c r="AE259" s="347"/>
      <c r="AF259" s="295"/>
    </row>
    <row r="260" spans="1:32" s="2" customFormat="1" ht="15.75" x14ac:dyDescent="0.25">
      <c r="A260" s="456" t="s">
        <v>765</v>
      </c>
      <c r="B260" s="506" t="s">
        <v>31</v>
      </c>
      <c r="C260" s="457" t="s">
        <v>340</v>
      </c>
      <c r="D260" s="458" t="s">
        <v>301</v>
      </c>
      <c r="E260" s="458">
        <v>10</v>
      </c>
      <c r="F260" s="458" t="s">
        <v>301</v>
      </c>
      <c r="G260" s="458">
        <v>10</v>
      </c>
      <c r="H260" s="458" t="s">
        <v>301</v>
      </c>
      <c r="I260" s="458">
        <v>10</v>
      </c>
      <c r="J260" s="458" t="s">
        <v>301</v>
      </c>
      <c r="K260" s="458">
        <v>10</v>
      </c>
      <c r="L260" s="458" t="s">
        <v>301</v>
      </c>
      <c r="M260" s="458">
        <v>10</v>
      </c>
      <c r="N260" s="458" t="s">
        <v>301</v>
      </c>
      <c r="O260" s="458">
        <v>10</v>
      </c>
      <c r="P260" s="458" t="s">
        <v>301</v>
      </c>
      <c r="Q260" s="458">
        <v>10</v>
      </c>
      <c r="R260" s="458" t="s">
        <v>301</v>
      </c>
      <c r="S260" s="458">
        <v>10</v>
      </c>
      <c r="T260" s="458" t="s">
        <v>301</v>
      </c>
      <c r="U260" s="458">
        <v>10</v>
      </c>
      <c r="V260" s="458" t="s">
        <v>301</v>
      </c>
      <c r="W260" s="458">
        <v>10</v>
      </c>
      <c r="X260" s="458" t="s">
        <v>301</v>
      </c>
      <c r="Y260" s="458">
        <v>10</v>
      </c>
      <c r="Z260" s="458" t="s">
        <v>301</v>
      </c>
      <c r="AA260" s="458">
        <v>10</v>
      </c>
      <c r="AB260" s="459">
        <f>(E260+G260+I260+K260+O260+Q260+S260+U260+W260+W260+Y260+AA260)/12</f>
        <v>10</v>
      </c>
      <c r="AC260" s="200" t="s">
        <v>833</v>
      </c>
      <c r="AD260" s="200" t="s">
        <v>833</v>
      </c>
      <c r="AE260" s="461"/>
      <c r="AF260" s="460"/>
    </row>
    <row r="261" spans="1:32" s="2" customFormat="1" ht="15.75" x14ac:dyDescent="0.25">
      <c r="A261" s="456" t="s">
        <v>766</v>
      </c>
      <c r="B261" s="506" t="s">
        <v>33</v>
      </c>
      <c r="C261" s="457" t="s">
        <v>342</v>
      </c>
      <c r="D261" s="458" t="s">
        <v>301</v>
      </c>
      <c r="E261" s="458">
        <v>10</v>
      </c>
      <c r="F261" s="458" t="s">
        <v>301</v>
      </c>
      <c r="G261" s="458">
        <v>10</v>
      </c>
      <c r="H261" s="458" t="s">
        <v>301</v>
      </c>
      <c r="I261" s="458">
        <v>10</v>
      </c>
      <c r="J261" s="458" t="s">
        <v>301</v>
      </c>
      <c r="K261" s="458">
        <v>10</v>
      </c>
      <c r="L261" s="458" t="s">
        <v>301</v>
      </c>
      <c r="M261" s="458">
        <v>10</v>
      </c>
      <c r="N261" s="458" t="s">
        <v>302</v>
      </c>
      <c r="O261" s="458">
        <v>9</v>
      </c>
      <c r="P261" s="458" t="s">
        <v>301</v>
      </c>
      <c r="Q261" s="458">
        <v>10</v>
      </c>
      <c r="R261" s="458" t="s">
        <v>303</v>
      </c>
      <c r="S261" s="458">
        <v>8</v>
      </c>
      <c r="T261" s="458" t="s">
        <v>301</v>
      </c>
      <c r="U261" s="458">
        <v>10</v>
      </c>
      <c r="V261" s="458" t="s">
        <v>302</v>
      </c>
      <c r="W261" s="458">
        <v>9</v>
      </c>
      <c r="X261" s="458" t="s">
        <v>301</v>
      </c>
      <c r="Y261" s="458">
        <v>10</v>
      </c>
      <c r="Z261" s="458" t="s">
        <v>301</v>
      </c>
      <c r="AA261" s="458">
        <v>10</v>
      </c>
      <c r="AB261" s="459">
        <v>9.9166666666666661</v>
      </c>
      <c r="AC261" s="200" t="s">
        <v>833</v>
      </c>
      <c r="AD261" s="200" t="s">
        <v>833</v>
      </c>
      <c r="AE261" s="461"/>
      <c r="AF261" s="460"/>
    </row>
    <row r="262" spans="1:32" s="2" customFormat="1" ht="15.75" x14ac:dyDescent="0.25">
      <c r="A262" s="456" t="s">
        <v>771</v>
      </c>
      <c r="B262" s="506" t="s">
        <v>34</v>
      </c>
      <c r="C262" s="457" t="s">
        <v>343</v>
      </c>
      <c r="D262" s="462" t="s">
        <v>301</v>
      </c>
      <c r="E262" s="463">
        <v>10</v>
      </c>
      <c r="F262" s="462" t="s">
        <v>301</v>
      </c>
      <c r="G262" s="463">
        <v>10</v>
      </c>
      <c r="H262" s="464" t="s">
        <v>301</v>
      </c>
      <c r="I262" s="465">
        <v>10</v>
      </c>
      <c r="J262" s="462" t="s">
        <v>301</v>
      </c>
      <c r="K262" s="463">
        <v>10</v>
      </c>
      <c r="L262" s="462" t="s">
        <v>303</v>
      </c>
      <c r="M262" s="463">
        <v>8</v>
      </c>
      <c r="N262" s="462" t="s">
        <v>301</v>
      </c>
      <c r="O262" s="458">
        <v>10</v>
      </c>
      <c r="P262" s="462" t="s">
        <v>301</v>
      </c>
      <c r="Q262" s="463">
        <v>10</v>
      </c>
      <c r="R262" s="462" t="s">
        <v>301</v>
      </c>
      <c r="S262" s="463">
        <v>10</v>
      </c>
      <c r="T262" s="462" t="s">
        <v>301</v>
      </c>
      <c r="U262" s="465">
        <v>10</v>
      </c>
      <c r="V262" s="458" t="s">
        <v>302</v>
      </c>
      <c r="W262" s="458">
        <v>9</v>
      </c>
      <c r="X262" s="458" t="s">
        <v>301</v>
      </c>
      <c r="Y262" s="458">
        <v>10</v>
      </c>
      <c r="Z262" s="458" t="s">
        <v>301</v>
      </c>
      <c r="AA262" s="458">
        <v>10</v>
      </c>
      <c r="AB262" s="466">
        <v>9.9166666666666661</v>
      </c>
      <c r="AC262" s="200" t="s">
        <v>833</v>
      </c>
      <c r="AD262" s="200" t="s">
        <v>833</v>
      </c>
      <c r="AE262" s="461"/>
      <c r="AF262" s="460"/>
    </row>
    <row r="263" spans="1:32" s="2" customFormat="1" ht="15.75" x14ac:dyDescent="0.25">
      <c r="A263" s="456" t="s">
        <v>773</v>
      </c>
      <c r="B263" s="506" t="s">
        <v>119</v>
      </c>
      <c r="C263" s="457" t="s">
        <v>345</v>
      </c>
      <c r="D263" s="462" t="s">
        <v>301</v>
      </c>
      <c r="E263" s="463">
        <v>10</v>
      </c>
      <c r="F263" s="462" t="s">
        <v>301</v>
      </c>
      <c r="G263" s="463">
        <v>10</v>
      </c>
      <c r="H263" s="464" t="s">
        <v>301</v>
      </c>
      <c r="I263" s="465">
        <v>10</v>
      </c>
      <c r="J263" s="462" t="s">
        <v>301</v>
      </c>
      <c r="K263" s="463">
        <v>10</v>
      </c>
      <c r="L263" s="462" t="s">
        <v>301</v>
      </c>
      <c r="M263" s="463">
        <v>10</v>
      </c>
      <c r="N263" s="462" t="s">
        <v>301</v>
      </c>
      <c r="O263" s="465">
        <v>10</v>
      </c>
      <c r="P263" s="458" t="s">
        <v>303</v>
      </c>
      <c r="Q263" s="458">
        <v>8</v>
      </c>
      <c r="R263" s="462" t="s">
        <v>301</v>
      </c>
      <c r="S263" s="463">
        <v>10</v>
      </c>
      <c r="T263" s="458" t="s">
        <v>301</v>
      </c>
      <c r="U263" s="458">
        <v>10</v>
      </c>
      <c r="V263" s="458" t="s">
        <v>301</v>
      </c>
      <c r="W263" s="458">
        <v>10</v>
      </c>
      <c r="X263" s="458" t="s">
        <v>301</v>
      </c>
      <c r="Y263" s="458">
        <v>10</v>
      </c>
      <c r="Z263" s="458" t="s">
        <v>301</v>
      </c>
      <c r="AA263" s="458">
        <v>10</v>
      </c>
      <c r="AB263" s="467">
        <f>(E263+G263+I263+K263+O263+Q263+S263+U263+W263+W263+Y263+AA263)/12</f>
        <v>9.8333333333333339</v>
      </c>
      <c r="AC263" s="200" t="s">
        <v>807</v>
      </c>
      <c r="AD263" s="200" t="s">
        <v>807</v>
      </c>
      <c r="AE263" s="461"/>
      <c r="AF263" s="460"/>
    </row>
    <row r="264" spans="1:32" s="2" customFormat="1" ht="15.75" x14ac:dyDescent="0.25">
      <c r="A264" s="456" t="s">
        <v>775</v>
      </c>
      <c r="B264" s="506" t="s">
        <v>35</v>
      </c>
      <c r="C264" s="468" t="s">
        <v>344</v>
      </c>
      <c r="D264" s="458" t="s">
        <v>302</v>
      </c>
      <c r="E264" s="458">
        <v>9</v>
      </c>
      <c r="F264" s="458" t="s">
        <v>302</v>
      </c>
      <c r="G264" s="458">
        <v>9</v>
      </c>
      <c r="H264" s="458" t="s">
        <v>302</v>
      </c>
      <c r="I264" s="458">
        <v>9</v>
      </c>
      <c r="J264" s="462" t="s">
        <v>303</v>
      </c>
      <c r="K264" s="463">
        <v>8</v>
      </c>
      <c r="L264" s="462" t="s">
        <v>302</v>
      </c>
      <c r="M264" s="463">
        <v>9</v>
      </c>
      <c r="N264" s="462" t="s">
        <v>836</v>
      </c>
      <c r="O264" s="458"/>
      <c r="P264" s="462" t="s">
        <v>836</v>
      </c>
      <c r="Q264" s="458"/>
      <c r="R264" s="462" t="s">
        <v>836</v>
      </c>
      <c r="S264" s="458"/>
      <c r="T264" s="462" t="s">
        <v>836</v>
      </c>
      <c r="U264" s="458"/>
      <c r="V264" s="462" t="s">
        <v>836</v>
      </c>
      <c r="W264" s="458"/>
      <c r="X264" s="462" t="s">
        <v>836</v>
      </c>
      <c r="Y264" s="458"/>
      <c r="Z264" s="458" t="s">
        <v>302</v>
      </c>
      <c r="AA264" s="458">
        <v>9</v>
      </c>
      <c r="AB264" s="466">
        <f>(E264+G264+I264+K264+O264+Q264+S264+U264+W264+W264+Y264+AA264)/6</f>
        <v>7.333333333333333</v>
      </c>
      <c r="AC264" s="200" t="s">
        <v>807</v>
      </c>
      <c r="AD264" s="200" t="s">
        <v>807</v>
      </c>
      <c r="AE264" s="461"/>
      <c r="AF264" s="460" t="s">
        <v>900</v>
      </c>
    </row>
    <row r="265" spans="1:32" s="2" customFormat="1" ht="15.75" x14ac:dyDescent="0.25">
      <c r="A265" s="456" t="s">
        <v>777</v>
      </c>
      <c r="B265" s="506" t="s">
        <v>238</v>
      </c>
      <c r="C265" s="468" t="s">
        <v>568</v>
      </c>
      <c r="D265" s="462" t="s">
        <v>303</v>
      </c>
      <c r="E265" s="463">
        <v>8</v>
      </c>
      <c r="F265" s="462" t="s">
        <v>836</v>
      </c>
      <c r="G265" s="463"/>
      <c r="H265" s="464" t="s">
        <v>301</v>
      </c>
      <c r="I265" s="465">
        <v>10</v>
      </c>
      <c r="J265" s="462" t="s">
        <v>301</v>
      </c>
      <c r="K265" s="463">
        <v>10</v>
      </c>
      <c r="L265" s="462" t="s">
        <v>302</v>
      </c>
      <c r="M265" s="463">
        <v>9</v>
      </c>
      <c r="N265" s="462" t="s">
        <v>302</v>
      </c>
      <c r="O265" s="463">
        <v>9</v>
      </c>
      <c r="P265" s="462" t="s">
        <v>302</v>
      </c>
      <c r="Q265" s="463">
        <v>9</v>
      </c>
      <c r="R265" s="462" t="s">
        <v>836</v>
      </c>
      <c r="S265" s="463"/>
      <c r="T265" s="462" t="s">
        <v>836</v>
      </c>
      <c r="U265" s="463"/>
      <c r="V265" s="462" t="s">
        <v>836</v>
      </c>
      <c r="W265" s="458"/>
      <c r="X265" s="462" t="s">
        <v>836</v>
      </c>
      <c r="Y265" s="458"/>
      <c r="Z265" s="462" t="s">
        <v>836</v>
      </c>
      <c r="AA265" s="458"/>
      <c r="AB265" s="466">
        <f>(E265+I265+K265+O265+Q265)/6</f>
        <v>7.666666666666667</v>
      </c>
      <c r="AC265" s="200" t="s">
        <v>807</v>
      </c>
      <c r="AD265" s="200" t="s">
        <v>807</v>
      </c>
      <c r="AE265" s="461"/>
      <c r="AF265" s="460" t="s">
        <v>901</v>
      </c>
    </row>
    <row r="266" spans="1:32" s="2" customFormat="1" ht="15.75" x14ac:dyDescent="0.25">
      <c r="A266" s="456" t="s">
        <v>781</v>
      </c>
      <c r="B266" s="506" t="s">
        <v>619</v>
      </c>
      <c r="C266" s="468" t="s">
        <v>620</v>
      </c>
      <c r="D266" s="462" t="s">
        <v>302</v>
      </c>
      <c r="E266" s="463">
        <v>9</v>
      </c>
      <c r="F266" s="462" t="s">
        <v>302</v>
      </c>
      <c r="G266" s="463">
        <v>9</v>
      </c>
      <c r="H266" s="464" t="s">
        <v>303</v>
      </c>
      <c r="I266" s="465">
        <v>8</v>
      </c>
      <c r="J266" s="462" t="s">
        <v>302</v>
      </c>
      <c r="K266" s="463">
        <v>9</v>
      </c>
      <c r="L266" s="462" t="s">
        <v>302</v>
      </c>
      <c r="M266" s="463">
        <v>9</v>
      </c>
      <c r="N266" s="462" t="s">
        <v>302</v>
      </c>
      <c r="O266" s="463">
        <v>9</v>
      </c>
      <c r="P266" s="462" t="s">
        <v>301</v>
      </c>
      <c r="Q266" s="463">
        <v>10</v>
      </c>
      <c r="R266" s="462" t="s">
        <v>302</v>
      </c>
      <c r="S266" s="463">
        <v>9</v>
      </c>
      <c r="T266" s="462" t="s">
        <v>302</v>
      </c>
      <c r="U266" s="463">
        <v>9</v>
      </c>
      <c r="V266" s="462" t="s">
        <v>301</v>
      </c>
      <c r="W266" s="458">
        <v>10</v>
      </c>
      <c r="X266" s="462" t="s">
        <v>302</v>
      </c>
      <c r="Y266" s="458">
        <v>9</v>
      </c>
      <c r="Z266" s="462" t="s">
        <v>301</v>
      </c>
      <c r="AA266" s="458">
        <v>10</v>
      </c>
      <c r="AB266" s="466">
        <v>9.25</v>
      </c>
      <c r="AC266" s="200" t="s">
        <v>833</v>
      </c>
      <c r="AD266" s="200" t="s">
        <v>833</v>
      </c>
      <c r="AE266" s="461"/>
      <c r="AF266" s="460"/>
    </row>
    <row r="267" spans="1:32" s="2" customFormat="1" ht="15.75" x14ac:dyDescent="0.25">
      <c r="A267" s="456" t="s">
        <v>781</v>
      </c>
      <c r="B267" s="506" t="s">
        <v>36</v>
      </c>
      <c r="C267" s="468" t="s">
        <v>346</v>
      </c>
      <c r="D267" s="462" t="s">
        <v>303</v>
      </c>
      <c r="E267" s="463">
        <v>8</v>
      </c>
      <c r="F267" s="462" t="s">
        <v>302</v>
      </c>
      <c r="G267" s="463">
        <v>9</v>
      </c>
      <c r="H267" s="462" t="s">
        <v>302</v>
      </c>
      <c r="I267" s="463">
        <v>9</v>
      </c>
      <c r="J267" s="462" t="s">
        <v>303</v>
      </c>
      <c r="K267" s="463">
        <v>8</v>
      </c>
      <c r="L267" s="462" t="s">
        <v>302</v>
      </c>
      <c r="M267" s="463">
        <v>9</v>
      </c>
      <c r="N267" s="462" t="s">
        <v>301</v>
      </c>
      <c r="O267" s="463">
        <v>10</v>
      </c>
      <c r="P267" s="462" t="s">
        <v>302</v>
      </c>
      <c r="Q267" s="463">
        <v>9</v>
      </c>
      <c r="R267" s="462" t="s">
        <v>303</v>
      </c>
      <c r="S267" s="463">
        <v>8</v>
      </c>
      <c r="T267" s="462" t="s">
        <v>301</v>
      </c>
      <c r="U267" s="463">
        <v>10</v>
      </c>
      <c r="V267" s="458" t="s">
        <v>302</v>
      </c>
      <c r="W267" s="458">
        <v>9</v>
      </c>
      <c r="X267" s="458" t="s">
        <v>301</v>
      </c>
      <c r="Y267" s="458">
        <v>10</v>
      </c>
      <c r="Z267" s="458" t="s">
        <v>302</v>
      </c>
      <c r="AA267" s="458">
        <v>9</v>
      </c>
      <c r="AB267" s="459">
        <f>(E267+G267+I267+K267+O267+Q267+S267+U267+W267+W267+Y267+AA267)/12</f>
        <v>9</v>
      </c>
      <c r="AC267" s="200" t="s">
        <v>807</v>
      </c>
      <c r="AD267" s="200" t="s">
        <v>807</v>
      </c>
      <c r="AE267" s="461"/>
      <c r="AF267" s="460"/>
    </row>
    <row r="268" spans="1:32" s="2" customFormat="1" ht="16.5" x14ac:dyDescent="0.25">
      <c r="A268" s="456" t="s">
        <v>804</v>
      </c>
      <c r="B268" s="506" t="s">
        <v>650</v>
      </c>
      <c r="C268" s="41" t="s">
        <v>651</v>
      </c>
      <c r="D268" s="458" t="s">
        <v>302</v>
      </c>
      <c r="E268" s="458">
        <v>9</v>
      </c>
      <c r="F268" s="458" t="s">
        <v>303</v>
      </c>
      <c r="G268" s="458">
        <v>8</v>
      </c>
      <c r="H268" s="458" t="s">
        <v>302</v>
      </c>
      <c r="I268" s="458">
        <v>9</v>
      </c>
      <c r="J268" s="462" t="s">
        <v>302</v>
      </c>
      <c r="K268" s="463">
        <v>9</v>
      </c>
      <c r="L268" s="462" t="s">
        <v>303</v>
      </c>
      <c r="M268" s="463">
        <v>8</v>
      </c>
      <c r="N268" s="462" t="s">
        <v>302</v>
      </c>
      <c r="O268" s="463">
        <v>9</v>
      </c>
      <c r="P268" s="462" t="s">
        <v>302</v>
      </c>
      <c r="Q268" s="463">
        <v>9</v>
      </c>
      <c r="R268" s="462" t="s">
        <v>301</v>
      </c>
      <c r="S268" s="463">
        <v>10</v>
      </c>
      <c r="T268" s="462" t="s">
        <v>303</v>
      </c>
      <c r="U268" s="463">
        <v>8</v>
      </c>
      <c r="V268" s="458" t="s">
        <v>301</v>
      </c>
      <c r="W268" s="458">
        <v>10</v>
      </c>
      <c r="X268" s="458" t="s">
        <v>302</v>
      </c>
      <c r="Y268" s="458">
        <v>9</v>
      </c>
      <c r="Z268" s="458" t="s">
        <v>301</v>
      </c>
      <c r="AA268" s="458">
        <v>10</v>
      </c>
      <c r="AB268" s="466">
        <f>(E268+G268+I268+K268+O268+Q268+S268+U268+W268+W268+Y268+AA268)/12</f>
        <v>9.1666666666666661</v>
      </c>
      <c r="AC268" s="200" t="s">
        <v>807</v>
      </c>
      <c r="AD268" s="200" t="s">
        <v>807</v>
      </c>
      <c r="AE268" s="469"/>
      <c r="AF268" s="460"/>
    </row>
    <row r="269" spans="1:32" s="358" customFormat="1" ht="42.75" customHeight="1" x14ac:dyDescent="0.25">
      <c r="A269" s="509"/>
      <c r="B269" s="510" t="s">
        <v>909</v>
      </c>
      <c r="C269" s="511"/>
      <c r="D269" s="512"/>
      <c r="E269" s="512"/>
      <c r="F269" s="512"/>
      <c r="G269" s="512"/>
      <c r="H269" s="512"/>
      <c r="I269" s="512"/>
      <c r="J269" s="513"/>
      <c r="K269" s="514"/>
      <c r="L269" s="513"/>
      <c r="M269" s="514"/>
      <c r="N269" s="513"/>
      <c r="O269" s="514"/>
      <c r="P269" s="513"/>
      <c r="Q269" s="514"/>
      <c r="R269" s="513"/>
      <c r="S269" s="514"/>
      <c r="T269" s="513"/>
      <c r="U269" s="514"/>
      <c r="V269" s="512"/>
      <c r="W269" s="512"/>
      <c r="X269" s="512"/>
      <c r="Y269" s="512"/>
      <c r="Z269" s="512"/>
      <c r="AA269" s="512"/>
      <c r="AB269" s="515"/>
      <c r="AC269" s="357"/>
      <c r="AD269" s="357"/>
      <c r="AE269" s="516"/>
      <c r="AF269" s="517"/>
    </row>
    <row r="270" spans="1:32" s="2" customFormat="1" ht="16.5" x14ac:dyDescent="0.25">
      <c r="A270" s="41" t="s">
        <v>765</v>
      </c>
      <c r="B270" s="42" t="s">
        <v>164</v>
      </c>
      <c r="C270" s="41" t="s">
        <v>566</v>
      </c>
      <c r="D270" s="9" t="s">
        <v>301</v>
      </c>
      <c r="E270" s="9">
        <f>VLOOKUP(D270,[14]Diem!$B$2:$BC$12,2,0)</f>
        <v>10</v>
      </c>
      <c r="F270" s="9" t="s">
        <v>302</v>
      </c>
      <c r="G270" s="9">
        <f>VLOOKUP(F270,[14]Diem!$B$2:$BC$12,2,0)</f>
        <v>9</v>
      </c>
      <c r="H270" s="9" t="s">
        <v>304</v>
      </c>
      <c r="I270" s="9">
        <f>VLOOKUP(H270,[14]Diem!$B$2:$BC$12,2,0)</f>
        <v>7</v>
      </c>
      <c r="J270" s="9" t="s">
        <v>301</v>
      </c>
      <c r="K270" s="9">
        <f>VLOOKUP(J270,[14]Diem!$B$2:$BC$12,2,0)</f>
        <v>10</v>
      </c>
      <c r="L270" s="9" t="s">
        <v>301</v>
      </c>
      <c r="M270" s="9">
        <f>VLOOKUP(L270,[14]Diem!$B$2:$BC$12,2,0)</f>
        <v>10</v>
      </c>
      <c r="N270" s="9" t="s">
        <v>301</v>
      </c>
      <c r="O270" s="9">
        <f>VLOOKUP(N270,[14]Diem!$B$2:$BC$12,2,0)</f>
        <v>10</v>
      </c>
      <c r="P270" s="9" t="s">
        <v>301</v>
      </c>
      <c r="Q270" s="9">
        <f>VLOOKUP(P270,[14]Diem!$B$2:$BC$12,2,0)</f>
        <v>10</v>
      </c>
      <c r="R270" s="9" t="s">
        <v>301</v>
      </c>
      <c r="S270" s="9">
        <f>VLOOKUP(R270,[14]Diem!$B$2:$BC$12,2,0)</f>
        <v>10</v>
      </c>
      <c r="T270" s="9" t="s">
        <v>301</v>
      </c>
      <c r="U270" s="9">
        <f>VLOOKUP(T270,[14]Diem!$B$2:$BC$12,2,0)</f>
        <v>10</v>
      </c>
      <c r="V270" s="9" t="s">
        <v>301</v>
      </c>
      <c r="W270" s="9">
        <f>VLOOKUP(V270,[14]Diem!$B$2:$BC$12,2,0)</f>
        <v>10</v>
      </c>
      <c r="X270" s="9" t="s">
        <v>301</v>
      </c>
      <c r="Y270" s="9">
        <f>VLOOKUP(X270,[14]Diem!$B$2:$BC$12,2,0)</f>
        <v>10</v>
      </c>
      <c r="Z270" s="9" t="s">
        <v>301</v>
      </c>
      <c r="AA270" s="9">
        <f>VLOOKUP(Z270,[14]Diem!$B$2:$BC$12,2,0)</f>
        <v>10</v>
      </c>
      <c r="AB270" s="508">
        <f>AVERAGE(E270,G270,I270,K270,M270,O270,Q270,S270,U270,W270,Y270,AA270)</f>
        <v>9.6666666666666661</v>
      </c>
      <c r="AC270" s="200" t="s">
        <v>833</v>
      </c>
      <c r="AD270" s="200" t="s">
        <v>833</v>
      </c>
      <c r="AE270" s="150"/>
      <c r="AF270" s="150"/>
    </row>
    <row r="271" spans="1:32" s="2" customFormat="1" ht="16.5" x14ac:dyDescent="0.25">
      <c r="A271" s="41" t="s">
        <v>766</v>
      </c>
      <c r="B271" s="42" t="s">
        <v>675</v>
      </c>
      <c r="C271" s="24" t="s">
        <v>676</v>
      </c>
      <c r="D271" s="9" t="s">
        <v>302</v>
      </c>
      <c r="E271" s="9">
        <f>VLOOKUP(D271,[14]Diem!$B$2:$BC$12,2,0)</f>
        <v>9</v>
      </c>
      <c r="F271" s="9" t="s">
        <v>302</v>
      </c>
      <c r="G271" s="9">
        <f>VLOOKUP(F271,[14]Diem!$B$2:$BC$12,2,0)</f>
        <v>9</v>
      </c>
      <c r="H271" s="9" t="s">
        <v>302</v>
      </c>
      <c r="I271" s="9">
        <f>VLOOKUP(H271,[14]Diem!$B$2:$BC$12,2,0)</f>
        <v>9</v>
      </c>
      <c r="J271" s="9" t="s">
        <v>302</v>
      </c>
      <c r="K271" s="9">
        <f>VLOOKUP(J271,[14]Diem!$B$2:$BC$12,2,0)</f>
        <v>9</v>
      </c>
      <c r="L271" s="9" t="s">
        <v>302</v>
      </c>
      <c r="M271" s="9">
        <f>VLOOKUP(L271,[14]Diem!$B$2:$BC$12,2,0)</f>
        <v>9</v>
      </c>
      <c r="N271" s="9" t="s">
        <v>302</v>
      </c>
      <c r="O271" s="9">
        <f>VLOOKUP(N271,[14]Diem!$B$2:$BC$12,2,0)</f>
        <v>9</v>
      </c>
      <c r="P271" s="9" t="s">
        <v>302</v>
      </c>
      <c r="Q271" s="9">
        <f>VLOOKUP(P271,[14]Diem!$B$2:$BC$12,2,0)</f>
        <v>9</v>
      </c>
      <c r="R271" s="9" t="s">
        <v>302</v>
      </c>
      <c r="S271" s="9">
        <f>VLOOKUP(R271,[14]Diem!$B$2:$BC$12,2,0)</f>
        <v>9</v>
      </c>
      <c r="T271" s="9" t="s">
        <v>302</v>
      </c>
      <c r="U271" s="9">
        <f>VLOOKUP(T271,[14]Diem!$B$2:$BC$12,2,0)</f>
        <v>9</v>
      </c>
      <c r="V271" s="9" t="s">
        <v>302</v>
      </c>
      <c r="W271" s="9">
        <f>VLOOKUP(V271,[14]Diem!$B$2:$BC$12,2,0)</f>
        <v>9</v>
      </c>
      <c r="X271" s="9" t="s">
        <v>302</v>
      </c>
      <c r="Y271" s="9">
        <f>VLOOKUP(X271,[14]Diem!$B$2:$BC$12,2,0)</f>
        <v>9</v>
      </c>
      <c r="Z271" s="9" t="s">
        <v>302</v>
      </c>
      <c r="AA271" s="9">
        <f>VLOOKUP(Z271,[14]Diem!$B$2:$BC$12,2,0)</f>
        <v>9</v>
      </c>
      <c r="AB271" s="508">
        <f>AVERAGE(E271,G271,I271,K271,M271,O271,Q271,S271,U271,W271,Y271,AA271)</f>
        <v>9</v>
      </c>
      <c r="AC271" s="200" t="s">
        <v>833</v>
      </c>
      <c r="AD271" s="200" t="s">
        <v>833</v>
      </c>
      <c r="AE271" s="150"/>
      <c r="AF271" s="150"/>
    </row>
    <row r="272" spans="1:32" s="2" customFormat="1" ht="16.5" x14ac:dyDescent="0.25">
      <c r="A272" s="41" t="s">
        <v>771</v>
      </c>
      <c r="B272" s="42" t="s">
        <v>64</v>
      </c>
      <c r="C272" s="41" t="s">
        <v>380</v>
      </c>
      <c r="D272" s="9" t="s">
        <v>302</v>
      </c>
      <c r="E272" s="9">
        <f>VLOOKUP(D272,[14]Diem!$B$2:$BC$12,2,0)</f>
        <v>9</v>
      </c>
      <c r="F272" s="9" t="s">
        <v>302</v>
      </c>
      <c r="G272" s="9">
        <f>VLOOKUP(F272,[14]Diem!$B$2:$BC$12,2,0)</f>
        <v>9</v>
      </c>
      <c r="H272" s="9" t="s">
        <v>303</v>
      </c>
      <c r="I272" s="9">
        <f>VLOOKUP(H272,[14]Diem!$B$2:$BC$12,2,0)</f>
        <v>8</v>
      </c>
      <c r="J272" s="9" t="s">
        <v>301</v>
      </c>
      <c r="K272" s="9">
        <f>VLOOKUP(J272,[14]Diem!$B$2:$BC$12,2,0)</f>
        <v>10</v>
      </c>
      <c r="L272" s="9" t="s">
        <v>301</v>
      </c>
      <c r="M272" s="9">
        <f>VLOOKUP(L272,[14]Diem!$B$2:$BC$12,2,0)</f>
        <v>10</v>
      </c>
      <c r="N272" s="9" t="s">
        <v>302</v>
      </c>
      <c r="O272" s="9">
        <f>VLOOKUP(N272,[14]Diem!$B$2:$BC$12,2,0)</f>
        <v>9</v>
      </c>
      <c r="P272" s="9" t="s">
        <v>301</v>
      </c>
      <c r="Q272" s="9">
        <f>VLOOKUP(P272,[14]Diem!$B$2:$BC$12,2,0)</f>
        <v>10</v>
      </c>
      <c r="R272" s="9" t="s">
        <v>301</v>
      </c>
      <c r="S272" s="9">
        <f>VLOOKUP(R272,[14]Diem!$B$2:$BC$12,2,0)</f>
        <v>10</v>
      </c>
      <c r="T272" s="9" t="s">
        <v>301</v>
      </c>
      <c r="U272" s="9">
        <f>VLOOKUP(T272,[14]Diem!$B$2:$BC$12,2,0)</f>
        <v>10</v>
      </c>
      <c r="V272" s="9" t="s">
        <v>301</v>
      </c>
      <c r="W272" s="9">
        <f>VLOOKUP(V272,[14]Diem!$B$2:$BC$12,2,0)</f>
        <v>10</v>
      </c>
      <c r="X272" s="9" t="s">
        <v>301</v>
      </c>
      <c r="Y272" s="9">
        <f>VLOOKUP(X272,[14]Diem!$B$2:$BC$12,2,0)</f>
        <v>10</v>
      </c>
      <c r="Z272" s="9" t="s">
        <v>301</v>
      </c>
      <c r="AA272" s="9">
        <f>VLOOKUP(Z272,[14]Diem!$B$2:$BC$12,2,0)</f>
        <v>10</v>
      </c>
      <c r="AB272" s="508">
        <f>AVERAGE(E272,G272,I272,K272,M272,O272,Q272,S272,U272,W272,Y272,AA272)</f>
        <v>9.5833333333333339</v>
      </c>
      <c r="AC272" s="200" t="s">
        <v>833</v>
      </c>
      <c r="AD272" s="200" t="s">
        <v>833</v>
      </c>
      <c r="AE272" s="150"/>
      <c r="AF272" s="150"/>
    </row>
    <row r="273" spans="1:32" s="2" customFormat="1" ht="16.5" x14ac:dyDescent="0.25">
      <c r="A273" s="41" t="s">
        <v>773</v>
      </c>
      <c r="B273" s="42" t="s">
        <v>286</v>
      </c>
      <c r="C273" s="41" t="s">
        <v>381</v>
      </c>
      <c r="D273" s="9" t="s">
        <v>303</v>
      </c>
      <c r="E273" s="9">
        <f>VLOOKUP(D273,[14]Diem!$B$2:$BC$12,2,0)</f>
        <v>8</v>
      </c>
      <c r="F273" s="9" t="s">
        <v>303</v>
      </c>
      <c r="G273" s="9">
        <f>VLOOKUP(F273,[14]Diem!$B$2:$BC$12,2,0)</f>
        <v>8</v>
      </c>
      <c r="H273" s="9" t="s">
        <v>304</v>
      </c>
      <c r="I273" s="9">
        <f>VLOOKUP(H273,[14]Diem!$B$2:$BC$12,2,0)</f>
        <v>7</v>
      </c>
      <c r="J273" s="9" t="s">
        <v>303</v>
      </c>
      <c r="K273" s="9">
        <f>VLOOKUP(J273,[14]Diem!$B$2:$BC$12,2,0)</f>
        <v>8</v>
      </c>
      <c r="L273" s="9" t="s">
        <v>303</v>
      </c>
      <c r="M273" s="9">
        <f>VLOOKUP(L273,[14]Diem!$B$2:$BC$12,2,0)</f>
        <v>8</v>
      </c>
      <c r="N273" s="9" t="s">
        <v>303</v>
      </c>
      <c r="O273" s="9">
        <f>VLOOKUP(N273,[14]Diem!$B$2:$BC$12,2,0)</f>
        <v>8</v>
      </c>
      <c r="P273" s="9" t="s">
        <v>304</v>
      </c>
      <c r="Q273" s="9">
        <f>VLOOKUP(P273,[14]Diem!$B$2:$BC$12,2,0)</f>
        <v>7</v>
      </c>
      <c r="R273" s="9" t="s">
        <v>304</v>
      </c>
      <c r="S273" s="9">
        <f>VLOOKUP(R273,[14]Diem!$B$2:$BC$12,2,0)</f>
        <v>7</v>
      </c>
      <c r="T273" s="9" t="s">
        <v>304</v>
      </c>
      <c r="U273" s="9">
        <f>VLOOKUP(T273,[14]Diem!$B$2:$BC$12,2,0)</f>
        <v>7</v>
      </c>
      <c r="V273" s="9" t="s">
        <v>303</v>
      </c>
      <c r="W273" s="9">
        <f>VLOOKUP(V273,[14]Diem!$B$2:$BC$12,2,0)</f>
        <v>8</v>
      </c>
      <c r="X273" s="9" t="s">
        <v>303</v>
      </c>
      <c r="Y273" s="9">
        <f>VLOOKUP(X273,[14]Diem!$B$2:$BC$12,2,0)</f>
        <v>8</v>
      </c>
      <c r="Z273" s="9" t="s">
        <v>303</v>
      </c>
      <c r="AA273" s="9">
        <f>VLOOKUP(Z273,[14]Diem!$B$2:$BC$12,2,0)</f>
        <v>8</v>
      </c>
      <c r="AB273" s="508">
        <f>AVERAGE(E273,G273,I273,K273,M273,O273,Q273,S273,U273,W273,Y273,AA273)</f>
        <v>7.666666666666667</v>
      </c>
      <c r="AC273" s="200" t="s">
        <v>807</v>
      </c>
      <c r="AD273" s="200" t="s">
        <v>807</v>
      </c>
      <c r="AE273" s="150"/>
      <c r="AF273" s="150"/>
    </row>
    <row r="274" spans="1:32" s="358" customFormat="1" ht="16.5" x14ac:dyDescent="0.25">
      <c r="A274" s="170"/>
      <c r="B274" s="354" t="s">
        <v>913</v>
      </c>
      <c r="C274" s="170"/>
      <c r="D274" s="56"/>
      <c r="E274" s="56"/>
      <c r="F274" s="56"/>
      <c r="G274" s="56"/>
      <c r="H274" s="56"/>
      <c r="I274" s="56"/>
      <c r="J274" s="56"/>
      <c r="K274" s="56"/>
      <c r="L274" s="56"/>
      <c r="M274" s="56"/>
      <c r="N274" s="56"/>
      <c r="O274" s="56"/>
      <c r="P274" s="56"/>
      <c r="Q274" s="56"/>
      <c r="R274" s="56"/>
      <c r="S274" s="56"/>
      <c r="T274" s="56"/>
      <c r="U274" s="56"/>
      <c r="V274" s="56"/>
      <c r="W274" s="56"/>
      <c r="X274" s="56"/>
      <c r="Y274" s="56"/>
      <c r="Z274" s="56"/>
      <c r="AA274" s="56"/>
      <c r="AB274" s="522"/>
      <c r="AC274" s="357"/>
      <c r="AD274" s="357">
        <f>(10*20)/100</f>
        <v>2</v>
      </c>
      <c r="AE274" s="357"/>
      <c r="AF274" s="357"/>
    </row>
    <row r="275" spans="1:32" s="2" customFormat="1" ht="20.25" customHeight="1" x14ac:dyDescent="0.25">
      <c r="A275" s="41" t="s">
        <v>765</v>
      </c>
      <c r="B275" s="42" t="s">
        <v>244</v>
      </c>
      <c r="C275" s="43" t="s">
        <v>577</v>
      </c>
      <c r="D275" s="9" t="s">
        <v>302</v>
      </c>
      <c r="E275" s="9">
        <v>9</v>
      </c>
      <c r="F275" s="9" t="s">
        <v>302</v>
      </c>
      <c r="G275" s="9">
        <v>9</v>
      </c>
      <c r="H275" s="9" t="s">
        <v>302</v>
      </c>
      <c r="I275" s="9">
        <v>9</v>
      </c>
      <c r="J275" s="9" t="s">
        <v>301</v>
      </c>
      <c r="K275" s="9">
        <v>10</v>
      </c>
      <c r="L275" s="9" t="s">
        <v>302</v>
      </c>
      <c r="M275" s="9">
        <v>9</v>
      </c>
      <c r="N275" s="9" t="s">
        <v>302</v>
      </c>
      <c r="O275" s="9">
        <v>9</v>
      </c>
      <c r="P275" s="9" t="s">
        <v>302</v>
      </c>
      <c r="Q275" s="9">
        <v>9</v>
      </c>
      <c r="R275" s="9" t="s">
        <v>302</v>
      </c>
      <c r="S275" s="9">
        <v>9</v>
      </c>
      <c r="T275" s="9" t="s">
        <v>302</v>
      </c>
      <c r="U275" s="9">
        <v>9</v>
      </c>
      <c r="V275" s="9" t="s">
        <v>302</v>
      </c>
      <c r="W275" s="9">
        <v>9</v>
      </c>
      <c r="X275" s="9" t="s">
        <v>303</v>
      </c>
      <c r="Y275" s="9">
        <v>8</v>
      </c>
      <c r="Z275" s="9" t="s">
        <v>303</v>
      </c>
      <c r="AA275" s="9">
        <v>8</v>
      </c>
      <c r="AB275" s="508">
        <f>(E275+G275+I275+K275+M275+O275+Q275+S275+U275+W275+Y275+AA275)/12</f>
        <v>8.9166666666666661</v>
      </c>
      <c r="AC275" s="200" t="s">
        <v>833</v>
      </c>
      <c r="AD275" s="200" t="s">
        <v>833</v>
      </c>
      <c r="AE275" s="150"/>
      <c r="AF275" s="150"/>
    </row>
    <row r="276" spans="1:32" s="2" customFormat="1" ht="20.25" customHeight="1" x14ac:dyDescent="0.25">
      <c r="A276" s="41" t="s">
        <v>766</v>
      </c>
      <c r="B276" s="42" t="s">
        <v>272</v>
      </c>
      <c r="C276" s="43" t="s">
        <v>578</v>
      </c>
      <c r="D276" s="9" t="s">
        <v>304</v>
      </c>
      <c r="E276" s="9">
        <v>7</v>
      </c>
      <c r="F276" s="9" t="s">
        <v>304</v>
      </c>
      <c r="G276" s="9">
        <v>7</v>
      </c>
      <c r="H276" s="9" t="s">
        <v>303</v>
      </c>
      <c r="I276" s="9">
        <v>8</v>
      </c>
      <c r="J276" s="9" t="s">
        <v>304</v>
      </c>
      <c r="K276" s="9">
        <v>7</v>
      </c>
      <c r="L276" s="9" t="s">
        <v>304</v>
      </c>
      <c r="M276" s="9">
        <v>7</v>
      </c>
      <c r="N276" s="9" t="s">
        <v>304</v>
      </c>
      <c r="O276" s="9">
        <v>7</v>
      </c>
      <c r="P276" s="9" t="s">
        <v>304</v>
      </c>
      <c r="Q276" s="9">
        <v>7</v>
      </c>
      <c r="R276" s="9" t="s">
        <v>304</v>
      </c>
      <c r="S276" s="9">
        <v>7</v>
      </c>
      <c r="T276" s="9" t="s">
        <v>304</v>
      </c>
      <c r="U276" s="9">
        <v>7</v>
      </c>
      <c r="V276" s="9" t="s">
        <v>304</v>
      </c>
      <c r="W276" s="9">
        <v>7</v>
      </c>
      <c r="X276" s="9" t="s">
        <v>304</v>
      </c>
      <c r="Y276" s="9">
        <v>7</v>
      </c>
      <c r="Z276" s="9" t="s">
        <v>304</v>
      </c>
      <c r="AA276" s="9">
        <v>7</v>
      </c>
      <c r="AB276" s="508">
        <f t="shared" ref="AB276:AB286" si="55">(E276+G276+I276+K276+M276+O276+Q276+S276+U276+W276+Y276+AA276)/12</f>
        <v>7.083333333333333</v>
      </c>
      <c r="AC276" s="200" t="s">
        <v>807</v>
      </c>
      <c r="AD276" s="200" t="s">
        <v>807</v>
      </c>
      <c r="AE276" s="150"/>
      <c r="AF276" s="150"/>
    </row>
    <row r="277" spans="1:32" s="2" customFormat="1" ht="20.25" customHeight="1" x14ac:dyDescent="0.25">
      <c r="A277" s="41" t="s">
        <v>771</v>
      </c>
      <c r="B277" s="42" t="s">
        <v>625</v>
      </c>
      <c r="C277" s="43" t="s">
        <v>626</v>
      </c>
      <c r="D277" s="9" t="s">
        <v>304</v>
      </c>
      <c r="E277" s="9">
        <v>7</v>
      </c>
      <c r="F277" s="9" t="s">
        <v>304</v>
      </c>
      <c r="G277" s="9">
        <v>7</v>
      </c>
      <c r="H277" s="9" t="s">
        <v>302</v>
      </c>
      <c r="I277" s="9">
        <v>7</v>
      </c>
      <c r="J277" s="9" t="s">
        <v>302</v>
      </c>
      <c r="K277" s="9">
        <v>9</v>
      </c>
      <c r="L277" s="9" t="s">
        <v>303</v>
      </c>
      <c r="M277" s="9">
        <v>8</v>
      </c>
      <c r="N277" s="9" t="s">
        <v>303</v>
      </c>
      <c r="O277" s="9">
        <v>8</v>
      </c>
      <c r="P277" s="9" t="s">
        <v>303</v>
      </c>
      <c r="Q277" s="9">
        <v>8</v>
      </c>
      <c r="R277" s="9" t="s">
        <v>303</v>
      </c>
      <c r="S277" s="9">
        <v>8</v>
      </c>
      <c r="T277" s="9" t="s">
        <v>301</v>
      </c>
      <c r="U277" s="9">
        <v>10</v>
      </c>
      <c r="V277" s="9" t="s">
        <v>301</v>
      </c>
      <c r="W277" s="9">
        <v>10</v>
      </c>
      <c r="X277" s="9" t="s">
        <v>303</v>
      </c>
      <c r="Y277" s="9">
        <v>8</v>
      </c>
      <c r="Z277" s="9" t="s">
        <v>303</v>
      </c>
      <c r="AA277" s="9">
        <v>8</v>
      </c>
      <c r="AB277" s="508">
        <f t="shared" si="55"/>
        <v>8.1666666666666661</v>
      </c>
      <c r="AC277" s="200" t="s">
        <v>833</v>
      </c>
      <c r="AD277" s="200" t="s">
        <v>833</v>
      </c>
      <c r="AE277" s="150"/>
      <c r="AF277" s="150"/>
    </row>
    <row r="278" spans="1:32" s="2" customFormat="1" ht="20.25" customHeight="1" x14ac:dyDescent="0.25">
      <c r="A278" s="41" t="s">
        <v>773</v>
      </c>
      <c r="B278" s="42" t="s">
        <v>299</v>
      </c>
      <c r="C278" s="43" t="s">
        <v>559</v>
      </c>
      <c r="D278" s="9" t="s">
        <v>304</v>
      </c>
      <c r="E278" s="9">
        <v>7</v>
      </c>
      <c r="F278" s="9" t="s">
        <v>304</v>
      </c>
      <c r="G278" s="9">
        <v>7</v>
      </c>
      <c r="H278" s="9" t="s">
        <v>304</v>
      </c>
      <c r="I278" s="9">
        <v>7</v>
      </c>
      <c r="J278" s="9" t="s">
        <v>304</v>
      </c>
      <c r="K278" s="9">
        <v>7</v>
      </c>
      <c r="L278" s="9" t="s">
        <v>303</v>
      </c>
      <c r="M278" s="9">
        <v>8</v>
      </c>
      <c r="N278" s="9" t="s">
        <v>303</v>
      </c>
      <c r="O278" s="9">
        <v>8</v>
      </c>
      <c r="P278" s="9" t="s">
        <v>304</v>
      </c>
      <c r="Q278" s="9">
        <v>7</v>
      </c>
      <c r="R278" s="9" t="s">
        <v>304</v>
      </c>
      <c r="S278" s="9">
        <v>7</v>
      </c>
      <c r="T278" s="9" t="s">
        <v>304</v>
      </c>
      <c r="U278" s="9">
        <v>7</v>
      </c>
      <c r="V278" s="9" t="s">
        <v>304</v>
      </c>
      <c r="W278" s="9">
        <v>7</v>
      </c>
      <c r="X278" s="9"/>
      <c r="Y278" s="9"/>
      <c r="Z278" s="9"/>
      <c r="AA278" s="9"/>
      <c r="AB278" s="508">
        <f t="shared" si="55"/>
        <v>6</v>
      </c>
      <c r="AC278" s="200" t="s">
        <v>833</v>
      </c>
      <c r="AD278" s="200" t="s">
        <v>807</v>
      </c>
      <c r="AE278" s="150"/>
      <c r="AF278" s="150"/>
    </row>
    <row r="279" spans="1:32" s="2" customFormat="1" ht="41.25" customHeight="1" x14ac:dyDescent="0.25">
      <c r="A279" s="41" t="s">
        <v>775</v>
      </c>
      <c r="B279" s="42" t="s">
        <v>309</v>
      </c>
      <c r="C279" s="43" t="s">
        <v>560</v>
      </c>
      <c r="D279" s="9" t="s">
        <v>303</v>
      </c>
      <c r="E279" s="9">
        <v>8</v>
      </c>
      <c r="F279" s="9" t="s">
        <v>303</v>
      </c>
      <c r="G279" s="9">
        <v>8</v>
      </c>
      <c r="H279" s="9" t="s">
        <v>302</v>
      </c>
      <c r="I279" s="9">
        <v>9</v>
      </c>
      <c r="J279" s="9" t="s">
        <v>302</v>
      </c>
      <c r="K279" s="9">
        <v>9</v>
      </c>
      <c r="L279" s="9" t="s">
        <v>302</v>
      </c>
      <c r="M279" s="9">
        <v>9</v>
      </c>
      <c r="N279" s="9" t="s">
        <v>302</v>
      </c>
      <c r="O279" s="9">
        <v>9</v>
      </c>
      <c r="P279" s="9" t="s">
        <v>303</v>
      </c>
      <c r="Q279" s="9">
        <v>8</v>
      </c>
      <c r="R279" s="9" t="s">
        <v>303</v>
      </c>
      <c r="S279" s="9">
        <v>8</v>
      </c>
      <c r="T279" s="9" t="s">
        <v>303</v>
      </c>
      <c r="U279" s="9">
        <v>8</v>
      </c>
      <c r="V279" s="9" t="s">
        <v>302</v>
      </c>
      <c r="W279" s="9">
        <v>9</v>
      </c>
      <c r="X279" s="9" t="s">
        <v>303</v>
      </c>
      <c r="Y279" s="9">
        <v>8</v>
      </c>
      <c r="Z279" s="9" t="s">
        <v>303</v>
      </c>
      <c r="AA279" s="9">
        <v>8</v>
      </c>
      <c r="AB279" s="508">
        <f t="shared" si="55"/>
        <v>8.4166666666666661</v>
      </c>
      <c r="AC279" s="200" t="s">
        <v>833</v>
      </c>
      <c r="AD279" s="200" t="s">
        <v>833</v>
      </c>
      <c r="AE279" s="519" t="s">
        <v>910</v>
      </c>
      <c r="AF279" s="150"/>
    </row>
    <row r="280" spans="1:32" s="2" customFormat="1" ht="20.25" customHeight="1" x14ac:dyDescent="0.25">
      <c r="A280" s="41" t="s">
        <v>777</v>
      </c>
      <c r="B280" s="42" t="s">
        <v>300</v>
      </c>
      <c r="C280" s="41" t="s">
        <v>633</v>
      </c>
      <c r="D280" s="9" t="s">
        <v>303</v>
      </c>
      <c r="E280" s="9">
        <v>8</v>
      </c>
      <c r="F280" s="9" t="s">
        <v>304</v>
      </c>
      <c r="G280" s="9">
        <v>7</v>
      </c>
      <c r="H280" s="9" t="s">
        <v>304</v>
      </c>
      <c r="I280" s="9">
        <v>7</v>
      </c>
      <c r="J280" s="9" t="s">
        <v>304</v>
      </c>
      <c r="K280" s="9">
        <v>7</v>
      </c>
      <c r="L280" s="9" t="s">
        <v>303</v>
      </c>
      <c r="M280" s="9">
        <v>8</v>
      </c>
      <c r="N280" s="9" t="s">
        <v>303</v>
      </c>
      <c r="O280" s="9">
        <v>8</v>
      </c>
      <c r="P280" s="9" t="s">
        <v>303</v>
      </c>
      <c r="Q280" s="9">
        <v>8</v>
      </c>
      <c r="R280" s="9" t="s">
        <v>304</v>
      </c>
      <c r="S280" s="9">
        <v>7</v>
      </c>
      <c r="T280" s="9" t="s">
        <v>304</v>
      </c>
      <c r="U280" s="9">
        <v>7</v>
      </c>
      <c r="V280" s="9" t="s">
        <v>304</v>
      </c>
      <c r="W280" s="9">
        <v>7</v>
      </c>
      <c r="X280" s="9" t="s">
        <v>304</v>
      </c>
      <c r="Y280" s="9">
        <v>7</v>
      </c>
      <c r="Z280" s="9" t="s">
        <v>304</v>
      </c>
      <c r="AA280" s="9">
        <v>7</v>
      </c>
      <c r="AB280" s="508">
        <f t="shared" si="55"/>
        <v>7.333333333333333</v>
      </c>
      <c r="AC280" s="200" t="s">
        <v>807</v>
      </c>
      <c r="AD280" s="200" t="s">
        <v>807</v>
      </c>
      <c r="AE280" s="520"/>
      <c r="AF280" s="150"/>
    </row>
    <row r="281" spans="1:32" s="2" customFormat="1" ht="20.25" customHeight="1" x14ac:dyDescent="0.25">
      <c r="A281" s="41" t="s">
        <v>779</v>
      </c>
      <c r="B281" s="42" t="s">
        <v>160</v>
      </c>
      <c r="C281" s="43" t="s">
        <v>561</v>
      </c>
      <c r="D281" s="9" t="s">
        <v>303</v>
      </c>
      <c r="E281" s="9">
        <v>8</v>
      </c>
      <c r="F281" s="9" t="s">
        <v>304</v>
      </c>
      <c r="G281" s="9">
        <v>7</v>
      </c>
      <c r="H281" s="9" t="s">
        <v>304</v>
      </c>
      <c r="I281" s="9">
        <v>7</v>
      </c>
      <c r="J281" s="9" t="s">
        <v>304</v>
      </c>
      <c r="K281" s="9">
        <v>7</v>
      </c>
      <c r="L281" s="9" t="s">
        <v>303</v>
      </c>
      <c r="M281" s="9">
        <v>8</v>
      </c>
      <c r="N281" s="9" t="s">
        <v>303</v>
      </c>
      <c r="O281" s="9">
        <v>8</v>
      </c>
      <c r="P281" s="9" t="s">
        <v>303</v>
      </c>
      <c r="Q281" s="9">
        <v>8</v>
      </c>
      <c r="R281" s="9" t="s">
        <v>303</v>
      </c>
      <c r="S281" s="9">
        <v>8</v>
      </c>
      <c r="T281" s="9" t="s">
        <v>303</v>
      </c>
      <c r="U281" s="9">
        <v>8</v>
      </c>
      <c r="V281" s="9" t="s">
        <v>303</v>
      </c>
      <c r="W281" s="9">
        <v>8</v>
      </c>
      <c r="X281" s="9" t="s">
        <v>303</v>
      </c>
      <c r="Y281" s="9">
        <v>8</v>
      </c>
      <c r="Z281" s="9" t="s">
        <v>303</v>
      </c>
      <c r="AA281" s="9">
        <v>8</v>
      </c>
      <c r="AB281" s="508">
        <f t="shared" si="55"/>
        <v>7.75</v>
      </c>
      <c r="AC281" s="200" t="s">
        <v>807</v>
      </c>
      <c r="AD281" s="200" t="s">
        <v>833</v>
      </c>
      <c r="AE281" s="519" t="s">
        <v>911</v>
      </c>
      <c r="AF281" s="150"/>
    </row>
    <row r="282" spans="1:32" s="2" customFormat="1" ht="20.25" customHeight="1" x14ac:dyDescent="0.25">
      <c r="A282" s="41" t="s">
        <v>781</v>
      </c>
      <c r="B282" s="42" t="s">
        <v>308</v>
      </c>
      <c r="C282" s="43" t="s">
        <v>565</v>
      </c>
      <c r="D282" s="9" t="s">
        <v>304</v>
      </c>
      <c r="E282" s="9">
        <v>7</v>
      </c>
      <c r="F282" s="9" t="s">
        <v>304</v>
      </c>
      <c r="G282" s="9">
        <v>7</v>
      </c>
      <c r="H282" s="9" t="s">
        <v>303</v>
      </c>
      <c r="I282" s="9">
        <v>8</v>
      </c>
      <c r="J282" s="9" t="s">
        <v>304</v>
      </c>
      <c r="K282" s="9">
        <v>7</v>
      </c>
      <c r="L282" s="9" t="s">
        <v>303</v>
      </c>
      <c r="M282" s="9">
        <v>8</v>
      </c>
      <c r="N282" s="9" t="s">
        <v>303</v>
      </c>
      <c r="O282" s="9">
        <v>8</v>
      </c>
      <c r="P282" s="9" t="s">
        <v>303</v>
      </c>
      <c r="Q282" s="9">
        <v>8</v>
      </c>
      <c r="R282" s="9" t="s">
        <v>303</v>
      </c>
      <c r="S282" s="9">
        <v>8</v>
      </c>
      <c r="T282" s="9" t="s">
        <v>304</v>
      </c>
      <c r="U282" s="9">
        <v>7</v>
      </c>
      <c r="V282" s="9" t="s">
        <v>304</v>
      </c>
      <c r="W282" s="9">
        <v>7</v>
      </c>
      <c r="X282" s="9" t="s">
        <v>303</v>
      </c>
      <c r="Y282" s="9">
        <v>8</v>
      </c>
      <c r="Z282" s="9" t="s">
        <v>304</v>
      </c>
      <c r="AA282" s="9">
        <v>7</v>
      </c>
      <c r="AB282" s="508">
        <f t="shared" si="55"/>
        <v>7.5</v>
      </c>
      <c r="AC282" s="200" t="s">
        <v>833</v>
      </c>
      <c r="AD282" s="200" t="s">
        <v>807</v>
      </c>
      <c r="AE282" s="519"/>
      <c r="AF282" s="150"/>
    </row>
    <row r="283" spans="1:32" s="2" customFormat="1" ht="20.25" customHeight="1" x14ac:dyDescent="0.25">
      <c r="A283" s="41" t="s">
        <v>804</v>
      </c>
      <c r="B283" s="42" t="s">
        <v>162</v>
      </c>
      <c r="C283" s="43" t="s">
        <v>564</v>
      </c>
      <c r="D283" s="9" t="s">
        <v>303</v>
      </c>
      <c r="E283" s="9">
        <v>8</v>
      </c>
      <c r="F283" s="9" t="s">
        <v>304</v>
      </c>
      <c r="G283" s="9">
        <v>7</v>
      </c>
      <c r="H283" s="9" t="s">
        <v>304</v>
      </c>
      <c r="I283" s="9">
        <v>7</v>
      </c>
      <c r="J283" s="9" t="s">
        <v>304</v>
      </c>
      <c r="K283" s="9">
        <v>7</v>
      </c>
      <c r="L283" s="9" t="s">
        <v>303</v>
      </c>
      <c r="M283" s="9">
        <v>8</v>
      </c>
      <c r="N283" s="9" t="s">
        <v>304</v>
      </c>
      <c r="O283" s="9">
        <v>7</v>
      </c>
      <c r="P283" s="9" t="s">
        <v>303</v>
      </c>
      <c r="Q283" s="9">
        <v>8</v>
      </c>
      <c r="R283" s="9" t="s">
        <v>304</v>
      </c>
      <c r="S283" s="9">
        <v>7</v>
      </c>
      <c r="T283" s="9" t="s">
        <v>304</v>
      </c>
      <c r="U283" s="9">
        <v>7</v>
      </c>
      <c r="V283" s="9" t="s">
        <v>304</v>
      </c>
      <c r="W283" s="9">
        <v>7</v>
      </c>
      <c r="X283" s="9" t="s">
        <v>304</v>
      </c>
      <c r="Y283" s="9">
        <v>7</v>
      </c>
      <c r="Z283" s="9" t="s">
        <v>304</v>
      </c>
      <c r="AA283" s="9">
        <v>7</v>
      </c>
      <c r="AB283" s="508">
        <f t="shared" si="55"/>
        <v>7.25</v>
      </c>
      <c r="AC283" s="200" t="s">
        <v>807</v>
      </c>
      <c r="AD283" s="200" t="s">
        <v>807</v>
      </c>
      <c r="AE283" s="519"/>
      <c r="AF283" s="150"/>
    </row>
    <row r="284" spans="1:32" s="2" customFormat="1" ht="20.25" customHeight="1" x14ac:dyDescent="0.25">
      <c r="A284" s="41" t="s">
        <v>805</v>
      </c>
      <c r="B284" s="42" t="s">
        <v>161</v>
      </c>
      <c r="C284" s="43" t="s">
        <v>563</v>
      </c>
      <c r="D284" s="9" t="s">
        <v>304</v>
      </c>
      <c r="E284" s="9">
        <v>7</v>
      </c>
      <c r="F284" s="9" t="s">
        <v>304</v>
      </c>
      <c r="G284" s="9">
        <v>7</v>
      </c>
      <c r="H284" s="9" t="s">
        <v>304</v>
      </c>
      <c r="I284" s="9">
        <v>7</v>
      </c>
      <c r="J284" s="9" t="s">
        <v>304</v>
      </c>
      <c r="K284" s="9">
        <v>7</v>
      </c>
      <c r="L284" s="9" t="s">
        <v>303</v>
      </c>
      <c r="M284" s="9">
        <v>8</v>
      </c>
      <c r="N284" s="9" t="s">
        <v>304</v>
      </c>
      <c r="O284" s="9">
        <v>7</v>
      </c>
      <c r="P284" s="9" t="s">
        <v>304</v>
      </c>
      <c r="Q284" s="9">
        <v>7</v>
      </c>
      <c r="R284" s="9" t="s">
        <v>304</v>
      </c>
      <c r="S284" s="9">
        <v>7</v>
      </c>
      <c r="T284" s="9" t="s">
        <v>304</v>
      </c>
      <c r="U284" s="9">
        <v>7</v>
      </c>
      <c r="V284" s="9" t="s">
        <v>304</v>
      </c>
      <c r="W284" s="9">
        <v>7</v>
      </c>
      <c r="X284" s="9" t="s">
        <v>304</v>
      </c>
      <c r="Y284" s="9">
        <v>7</v>
      </c>
      <c r="Z284" s="9" t="s">
        <v>304</v>
      </c>
      <c r="AA284" s="9">
        <v>7</v>
      </c>
      <c r="AB284" s="508">
        <f t="shared" si="55"/>
        <v>7.083333333333333</v>
      </c>
      <c r="AC284" s="200" t="s">
        <v>833</v>
      </c>
      <c r="AD284" s="200" t="s">
        <v>807</v>
      </c>
      <c r="AE284" s="519"/>
      <c r="AF284" s="150"/>
    </row>
    <row r="285" spans="1:32" s="2" customFormat="1" ht="20.25" customHeight="1" x14ac:dyDescent="0.25">
      <c r="A285" s="41" t="s">
        <v>806</v>
      </c>
      <c r="B285" s="42" t="s">
        <v>912</v>
      </c>
      <c r="C285" s="43" t="s">
        <v>562</v>
      </c>
      <c r="D285" s="9" t="s">
        <v>303</v>
      </c>
      <c r="E285" s="9">
        <v>8</v>
      </c>
      <c r="F285" s="9" t="s">
        <v>304</v>
      </c>
      <c r="G285" s="9">
        <v>7</v>
      </c>
      <c r="H285" s="9" t="s">
        <v>304</v>
      </c>
      <c r="I285" s="9">
        <v>7</v>
      </c>
      <c r="J285" s="9" t="s">
        <v>304</v>
      </c>
      <c r="K285" s="9">
        <v>7</v>
      </c>
      <c r="L285" s="9" t="s">
        <v>303</v>
      </c>
      <c r="M285" s="9">
        <v>8</v>
      </c>
      <c r="N285" s="9" t="s">
        <v>304</v>
      </c>
      <c r="O285" s="9">
        <v>7</v>
      </c>
      <c r="P285" s="9" t="s">
        <v>304</v>
      </c>
      <c r="Q285" s="9">
        <v>7</v>
      </c>
      <c r="R285" s="9" t="s">
        <v>304</v>
      </c>
      <c r="S285" s="9">
        <v>7</v>
      </c>
      <c r="T285" s="9" t="s">
        <v>304</v>
      </c>
      <c r="U285" s="9">
        <v>7</v>
      </c>
      <c r="V285" s="9" t="s">
        <v>304</v>
      </c>
      <c r="W285" s="9">
        <v>7</v>
      </c>
      <c r="X285" s="9" t="s">
        <v>304</v>
      </c>
      <c r="Y285" s="9">
        <v>7</v>
      </c>
      <c r="Z285" s="9" t="s">
        <v>304</v>
      </c>
      <c r="AA285" s="9">
        <v>7</v>
      </c>
      <c r="AB285" s="508">
        <f t="shared" si="55"/>
        <v>7.166666666666667</v>
      </c>
      <c r="AC285" s="200" t="s">
        <v>807</v>
      </c>
      <c r="AD285" s="200" t="s">
        <v>807</v>
      </c>
      <c r="AE285" s="521"/>
      <c r="AF285" s="150"/>
    </row>
    <row r="286" spans="1:32" s="2" customFormat="1" ht="20.25" customHeight="1" x14ac:dyDescent="0.25">
      <c r="A286" s="41" t="s">
        <v>822</v>
      </c>
      <c r="B286" s="42" t="s">
        <v>606</v>
      </c>
      <c r="C286" s="43" t="s">
        <v>607</v>
      </c>
      <c r="D286" s="9" t="s">
        <v>303</v>
      </c>
      <c r="E286" s="9">
        <v>8</v>
      </c>
      <c r="F286" s="9" t="s">
        <v>304</v>
      </c>
      <c r="G286" s="9">
        <v>7</v>
      </c>
      <c r="H286" s="9" t="s">
        <v>303</v>
      </c>
      <c r="I286" s="9">
        <v>8</v>
      </c>
      <c r="J286" s="9" t="s">
        <v>303</v>
      </c>
      <c r="K286" s="9">
        <v>8</v>
      </c>
      <c r="L286" s="9" t="s">
        <v>302</v>
      </c>
      <c r="M286" s="9">
        <v>9</v>
      </c>
      <c r="N286" s="9" t="s">
        <v>303</v>
      </c>
      <c r="O286" s="9">
        <v>8</v>
      </c>
      <c r="P286" s="9" t="s">
        <v>303</v>
      </c>
      <c r="Q286" s="9">
        <v>8</v>
      </c>
      <c r="R286" s="9" t="s">
        <v>303</v>
      </c>
      <c r="S286" s="9">
        <v>8</v>
      </c>
      <c r="T286" s="9" t="s">
        <v>303</v>
      </c>
      <c r="U286" s="9">
        <v>8</v>
      </c>
      <c r="V286" s="9" t="s">
        <v>303</v>
      </c>
      <c r="W286" s="9">
        <v>8</v>
      </c>
      <c r="X286" s="9" t="s">
        <v>303</v>
      </c>
      <c r="Y286" s="9">
        <v>8</v>
      </c>
      <c r="Z286" s="9" t="s">
        <v>303</v>
      </c>
      <c r="AA286" s="9">
        <v>8</v>
      </c>
      <c r="AB286" s="508">
        <f t="shared" si="55"/>
        <v>8</v>
      </c>
      <c r="AC286" s="200" t="s">
        <v>807</v>
      </c>
      <c r="AD286" s="200" t="s">
        <v>833</v>
      </c>
      <c r="AE286" s="519" t="s">
        <v>911</v>
      </c>
      <c r="AF286" s="150"/>
    </row>
    <row r="287" spans="1:32" s="536" customFormat="1" x14ac:dyDescent="0.25">
      <c r="B287" s="537" t="s">
        <v>917</v>
      </c>
    </row>
    <row r="288" spans="1:32" s="2" customFormat="1" ht="16.5" x14ac:dyDescent="0.25">
      <c r="A288" s="41" t="s">
        <v>765</v>
      </c>
      <c r="B288" s="431" t="s">
        <v>200</v>
      </c>
      <c r="C288" s="532" t="s">
        <v>485</v>
      </c>
      <c r="D288" s="9" t="s">
        <v>302</v>
      </c>
      <c r="E288" s="9">
        <v>9</v>
      </c>
      <c r="F288" s="9" t="s">
        <v>302</v>
      </c>
      <c r="G288" s="9">
        <v>9</v>
      </c>
      <c r="H288" s="9" t="s">
        <v>302</v>
      </c>
      <c r="I288" s="9">
        <v>9</v>
      </c>
      <c r="J288" s="9" t="s">
        <v>302</v>
      </c>
      <c r="K288" s="9">
        <v>9</v>
      </c>
      <c r="L288" s="9" t="s">
        <v>302</v>
      </c>
      <c r="M288" s="9">
        <v>9</v>
      </c>
      <c r="N288" s="9" t="s">
        <v>302</v>
      </c>
      <c r="O288" s="9">
        <v>9</v>
      </c>
      <c r="P288" s="9" t="s">
        <v>302</v>
      </c>
      <c r="Q288" s="9">
        <v>9</v>
      </c>
      <c r="R288" s="9" t="s">
        <v>302</v>
      </c>
      <c r="S288" s="9">
        <v>9</v>
      </c>
      <c r="T288" s="9" t="s">
        <v>302</v>
      </c>
      <c r="U288" s="9">
        <v>9</v>
      </c>
      <c r="V288" s="9" t="s">
        <v>302</v>
      </c>
      <c r="W288" s="9">
        <v>9</v>
      </c>
      <c r="X288" s="110" t="s">
        <v>303</v>
      </c>
      <c r="Y288" s="9">
        <v>8</v>
      </c>
      <c r="Z288" s="110" t="s">
        <v>303</v>
      </c>
      <c r="AA288" s="9">
        <v>8</v>
      </c>
      <c r="AB288" s="427">
        <f>ROUND((E288+I288+K288+M288+O288+Q288+S288+U288+W288+Y288+AA288)/11,2)</f>
        <v>8.82</v>
      </c>
      <c r="AC288" s="200" t="s">
        <v>833</v>
      </c>
      <c r="AD288" s="200" t="s">
        <v>833</v>
      </c>
      <c r="AE288" s="15"/>
      <c r="AF288" s="15"/>
    </row>
    <row r="289" spans="1:32" s="2" customFormat="1" ht="16.5" x14ac:dyDescent="0.25">
      <c r="A289" s="41" t="s">
        <v>766</v>
      </c>
      <c r="B289" s="431" t="s">
        <v>204</v>
      </c>
      <c r="C289" s="532" t="s">
        <v>484</v>
      </c>
      <c r="D289" s="9" t="s">
        <v>304</v>
      </c>
      <c r="E289" s="9">
        <v>7</v>
      </c>
      <c r="F289" s="9" t="s">
        <v>304</v>
      </c>
      <c r="G289" s="9">
        <v>7</v>
      </c>
      <c r="H289" s="9" t="s">
        <v>303</v>
      </c>
      <c r="I289" s="9">
        <v>8</v>
      </c>
      <c r="J289" s="9" t="s">
        <v>303</v>
      </c>
      <c r="K289" s="9">
        <v>8</v>
      </c>
      <c r="L289" s="9" t="s">
        <v>303</v>
      </c>
      <c r="M289" s="9">
        <v>8</v>
      </c>
      <c r="N289" s="9" t="s">
        <v>303</v>
      </c>
      <c r="O289" s="9">
        <v>8</v>
      </c>
      <c r="P289" s="9" t="s">
        <v>304</v>
      </c>
      <c r="Q289" s="9">
        <v>7</v>
      </c>
      <c r="R289" s="9" t="s">
        <v>305</v>
      </c>
      <c r="S289" s="9">
        <v>6</v>
      </c>
      <c r="T289" s="9" t="s">
        <v>303</v>
      </c>
      <c r="U289" s="9">
        <v>8</v>
      </c>
      <c r="V289" s="9" t="s">
        <v>303</v>
      </c>
      <c r="W289" s="9">
        <v>8</v>
      </c>
      <c r="X289" s="110" t="s">
        <v>303</v>
      </c>
      <c r="Y289" s="9">
        <v>8</v>
      </c>
      <c r="Z289" s="110" t="s">
        <v>303</v>
      </c>
      <c r="AA289" s="9">
        <v>8</v>
      </c>
      <c r="AB289" s="427">
        <f t="shared" ref="AB289:AB306" si="56">ROUND((E289+I289+K289+M289+O289+Q289+S289+U289+W289+Y289+AA289)/11,2)</f>
        <v>7.64</v>
      </c>
      <c r="AC289" s="200" t="s">
        <v>807</v>
      </c>
      <c r="AD289" s="200" t="s">
        <v>807</v>
      </c>
      <c r="AE289" s="15"/>
      <c r="AF289" s="15"/>
    </row>
    <row r="290" spans="1:32" s="5" customFormat="1" ht="16.5" x14ac:dyDescent="0.25">
      <c r="A290" s="41" t="s">
        <v>771</v>
      </c>
      <c r="B290" s="431" t="s">
        <v>209</v>
      </c>
      <c r="C290" s="532" t="s">
        <v>498</v>
      </c>
      <c r="D290" s="395" t="s">
        <v>304</v>
      </c>
      <c r="E290" s="395">
        <v>7</v>
      </c>
      <c r="F290" s="9" t="s">
        <v>304</v>
      </c>
      <c r="G290" s="395">
        <v>7</v>
      </c>
      <c r="H290" s="395" t="s">
        <v>303</v>
      </c>
      <c r="I290" s="395">
        <v>8</v>
      </c>
      <c r="J290" s="395" t="s">
        <v>303</v>
      </c>
      <c r="K290" s="391">
        <v>8</v>
      </c>
      <c r="L290" s="395" t="s">
        <v>303</v>
      </c>
      <c r="M290" s="391">
        <v>8</v>
      </c>
      <c r="N290" s="395" t="s">
        <v>303</v>
      </c>
      <c r="O290" s="395">
        <v>8</v>
      </c>
      <c r="P290" s="395" t="s">
        <v>302</v>
      </c>
      <c r="Q290" s="395">
        <v>9</v>
      </c>
      <c r="R290" s="395" t="s">
        <v>303</v>
      </c>
      <c r="S290" s="395">
        <v>8</v>
      </c>
      <c r="T290" s="395" t="s">
        <v>303</v>
      </c>
      <c r="U290" s="395">
        <v>8</v>
      </c>
      <c r="V290" s="395" t="s">
        <v>303</v>
      </c>
      <c r="W290" s="395">
        <v>8</v>
      </c>
      <c r="X290" s="1" t="s">
        <v>303</v>
      </c>
      <c r="Y290" s="395">
        <v>8</v>
      </c>
      <c r="Z290" s="1" t="s">
        <v>303</v>
      </c>
      <c r="AA290" s="391">
        <v>8</v>
      </c>
      <c r="AB290" s="427">
        <f t="shared" si="56"/>
        <v>8</v>
      </c>
      <c r="AC290" s="200" t="s">
        <v>833</v>
      </c>
      <c r="AD290" s="200" t="s">
        <v>833</v>
      </c>
      <c r="AE290" s="581" t="s">
        <v>959</v>
      </c>
      <c r="AF290" s="395"/>
    </row>
    <row r="291" spans="1:32" s="119" customFormat="1" ht="16.5" x14ac:dyDescent="0.25">
      <c r="A291" s="41" t="s">
        <v>773</v>
      </c>
      <c r="B291" s="431" t="s">
        <v>206</v>
      </c>
      <c r="C291" s="533" t="s">
        <v>495</v>
      </c>
      <c r="D291" s="534" t="s">
        <v>304</v>
      </c>
      <c r="E291" s="534">
        <v>7</v>
      </c>
      <c r="F291" s="9" t="s">
        <v>304</v>
      </c>
      <c r="G291" s="534">
        <v>7</v>
      </c>
      <c r="H291" s="534" t="s">
        <v>303</v>
      </c>
      <c r="I291" s="534">
        <v>8</v>
      </c>
      <c r="J291" s="534" t="s">
        <v>303</v>
      </c>
      <c r="K291" s="534">
        <v>8</v>
      </c>
      <c r="L291" s="534" t="s">
        <v>303</v>
      </c>
      <c r="M291" s="534">
        <v>8</v>
      </c>
      <c r="N291" s="534" t="s">
        <v>304</v>
      </c>
      <c r="O291" s="534">
        <v>7</v>
      </c>
      <c r="P291" s="534" t="s">
        <v>303</v>
      </c>
      <c r="Q291" s="534">
        <v>8</v>
      </c>
      <c r="R291" s="117" t="s">
        <v>304</v>
      </c>
      <c r="S291" s="534">
        <v>7</v>
      </c>
      <c r="T291" s="117" t="s">
        <v>303</v>
      </c>
      <c r="U291" s="534">
        <v>8</v>
      </c>
      <c r="V291" s="117" t="s">
        <v>303</v>
      </c>
      <c r="W291" s="241">
        <v>8</v>
      </c>
      <c r="X291" s="1" t="s">
        <v>303</v>
      </c>
      <c r="Y291" s="241">
        <v>8</v>
      </c>
      <c r="Z291" s="1" t="s">
        <v>303</v>
      </c>
      <c r="AA291" s="117">
        <v>8</v>
      </c>
      <c r="AB291" s="427">
        <f t="shared" si="56"/>
        <v>7.73</v>
      </c>
      <c r="AC291" s="200" t="s">
        <v>807</v>
      </c>
      <c r="AD291" s="200" t="s">
        <v>807</v>
      </c>
      <c r="AE291" s="187"/>
      <c r="AF291" s="187"/>
    </row>
    <row r="292" spans="1:32" s="5" customFormat="1" ht="16.5" x14ac:dyDescent="0.25">
      <c r="A292" s="41" t="s">
        <v>775</v>
      </c>
      <c r="B292" s="431" t="s">
        <v>195</v>
      </c>
      <c r="C292" s="533" t="s">
        <v>488</v>
      </c>
      <c r="D292" s="395" t="s">
        <v>304</v>
      </c>
      <c r="E292" s="395">
        <v>7</v>
      </c>
      <c r="F292" s="9" t="s">
        <v>304</v>
      </c>
      <c r="G292" s="395">
        <v>7</v>
      </c>
      <c r="H292" s="395" t="s">
        <v>303</v>
      </c>
      <c r="I292" s="395">
        <v>8</v>
      </c>
      <c r="J292" s="395" t="s">
        <v>304</v>
      </c>
      <c r="K292" s="391">
        <v>7</v>
      </c>
      <c r="L292" s="395" t="s">
        <v>303</v>
      </c>
      <c r="M292" s="391">
        <v>8</v>
      </c>
      <c r="N292" s="395" t="s">
        <v>304</v>
      </c>
      <c r="O292" s="395">
        <v>7</v>
      </c>
      <c r="P292" s="395" t="s">
        <v>304</v>
      </c>
      <c r="Q292" s="395">
        <v>7</v>
      </c>
      <c r="R292" s="395" t="s">
        <v>304</v>
      </c>
      <c r="S292" s="395">
        <v>7</v>
      </c>
      <c r="T292" s="395" t="s">
        <v>304</v>
      </c>
      <c r="U292" s="395">
        <v>7</v>
      </c>
      <c r="V292" s="395" t="s">
        <v>304</v>
      </c>
      <c r="W292" s="395">
        <v>7</v>
      </c>
      <c r="X292" s="1" t="s">
        <v>304</v>
      </c>
      <c r="Y292" s="395">
        <v>7</v>
      </c>
      <c r="Z292" s="1" t="s">
        <v>303</v>
      </c>
      <c r="AA292" s="391">
        <v>8</v>
      </c>
      <c r="AB292" s="427">
        <f t="shared" si="56"/>
        <v>7.27</v>
      </c>
      <c r="AC292" s="200" t="s">
        <v>807</v>
      </c>
      <c r="AD292" s="200" t="s">
        <v>807</v>
      </c>
      <c r="AE292" s="395"/>
      <c r="AF292" s="395"/>
    </row>
    <row r="293" spans="1:32" s="5" customFormat="1" ht="16.5" x14ac:dyDescent="0.25">
      <c r="A293" s="41" t="s">
        <v>777</v>
      </c>
      <c r="B293" s="431" t="s">
        <v>203</v>
      </c>
      <c r="C293" s="533" t="s">
        <v>494</v>
      </c>
      <c r="D293" s="395" t="s">
        <v>303</v>
      </c>
      <c r="E293" s="395">
        <v>8</v>
      </c>
      <c r="F293" s="9" t="s">
        <v>304</v>
      </c>
      <c r="G293" s="395">
        <v>7</v>
      </c>
      <c r="H293" s="395" t="s">
        <v>303</v>
      </c>
      <c r="I293" s="395">
        <v>8</v>
      </c>
      <c r="J293" s="395" t="s">
        <v>304</v>
      </c>
      <c r="K293" s="391">
        <v>7</v>
      </c>
      <c r="L293" s="395" t="s">
        <v>303</v>
      </c>
      <c r="M293" s="391">
        <v>8</v>
      </c>
      <c r="N293" s="395" t="s">
        <v>304</v>
      </c>
      <c r="O293" s="395">
        <v>7</v>
      </c>
      <c r="P293" s="395" t="s">
        <v>303</v>
      </c>
      <c r="Q293" s="395">
        <v>8</v>
      </c>
      <c r="R293" s="395" t="s">
        <v>303</v>
      </c>
      <c r="S293" s="395">
        <v>8</v>
      </c>
      <c r="T293" s="395" t="s">
        <v>303</v>
      </c>
      <c r="U293" s="395">
        <v>8</v>
      </c>
      <c r="V293" s="395" t="s">
        <v>304</v>
      </c>
      <c r="W293" s="395">
        <v>7</v>
      </c>
      <c r="X293" s="1" t="s">
        <v>304</v>
      </c>
      <c r="Y293" s="395">
        <v>7</v>
      </c>
      <c r="Z293" s="1" t="s">
        <v>303</v>
      </c>
      <c r="AA293" s="391">
        <v>8</v>
      </c>
      <c r="AB293" s="427">
        <f t="shared" si="56"/>
        <v>7.64</v>
      </c>
      <c r="AC293" s="200" t="s">
        <v>807</v>
      </c>
      <c r="AD293" s="200" t="s">
        <v>807</v>
      </c>
      <c r="AE293" s="395"/>
      <c r="AF293" s="395"/>
    </row>
    <row r="294" spans="1:32" s="5" customFormat="1" ht="16.5" x14ac:dyDescent="0.25">
      <c r="A294" s="41" t="s">
        <v>779</v>
      </c>
      <c r="B294" s="431" t="s">
        <v>250</v>
      </c>
      <c r="C294" s="533" t="s">
        <v>500</v>
      </c>
      <c r="D294" s="395" t="s">
        <v>304</v>
      </c>
      <c r="E294" s="395">
        <v>7</v>
      </c>
      <c r="F294" s="9" t="s">
        <v>304</v>
      </c>
      <c r="G294" s="395">
        <v>7</v>
      </c>
      <c r="H294" s="395" t="s">
        <v>303</v>
      </c>
      <c r="I294" s="395">
        <v>8</v>
      </c>
      <c r="J294" s="395" t="s">
        <v>303</v>
      </c>
      <c r="K294" s="391">
        <v>8</v>
      </c>
      <c r="L294" s="395" t="s">
        <v>303</v>
      </c>
      <c r="M294" s="391">
        <v>8</v>
      </c>
      <c r="N294" s="395" t="s">
        <v>303</v>
      </c>
      <c r="O294" s="395">
        <v>8</v>
      </c>
      <c r="P294" s="395" t="s">
        <v>302</v>
      </c>
      <c r="Q294" s="395">
        <v>9</v>
      </c>
      <c r="R294" s="395" t="s">
        <v>303</v>
      </c>
      <c r="S294" s="395">
        <v>8</v>
      </c>
      <c r="T294" s="395" t="s">
        <v>303</v>
      </c>
      <c r="U294" s="395">
        <v>8</v>
      </c>
      <c r="V294" s="395" t="s">
        <v>303</v>
      </c>
      <c r="W294" s="395">
        <v>8</v>
      </c>
      <c r="X294" s="1" t="s">
        <v>304</v>
      </c>
      <c r="Y294" s="395">
        <v>7</v>
      </c>
      <c r="Z294" s="1" t="s">
        <v>303</v>
      </c>
      <c r="AA294" s="395">
        <v>8</v>
      </c>
      <c r="AB294" s="427">
        <f t="shared" si="56"/>
        <v>7.91</v>
      </c>
      <c r="AC294" s="200" t="s">
        <v>807</v>
      </c>
      <c r="AD294" s="200" t="s">
        <v>807</v>
      </c>
      <c r="AE294" s="395"/>
      <c r="AF294" s="395"/>
    </row>
    <row r="295" spans="1:32" s="5" customFormat="1" ht="16.5" x14ac:dyDescent="0.25">
      <c r="A295" s="41" t="s">
        <v>781</v>
      </c>
      <c r="B295" s="431" t="s">
        <v>194</v>
      </c>
      <c r="C295" s="533" t="s">
        <v>483</v>
      </c>
      <c r="D295" s="395" t="s">
        <v>303</v>
      </c>
      <c r="E295" s="395">
        <v>8</v>
      </c>
      <c r="F295" s="9" t="s">
        <v>304</v>
      </c>
      <c r="G295" s="395">
        <v>7</v>
      </c>
      <c r="H295" s="395" t="s">
        <v>304</v>
      </c>
      <c r="I295" s="395">
        <v>7</v>
      </c>
      <c r="J295" s="395" t="s">
        <v>304</v>
      </c>
      <c r="K295" s="391">
        <v>7</v>
      </c>
      <c r="L295" s="395" t="s">
        <v>304</v>
      </c>
      <c r="M295" s="391">
        <v>7</v>
      </c>
      <c r="N295" s="395" t="s">
        <v>304</v>
      </c>
      <c r="O295" s="395">
        <v>7</v>
      </c>
      <c r="P295" s="395" t="s">
        <v>302</v>
      </c>
      <c r="Q295" s="395">
        <v>9</v>
      </c>
      <c r="R295" s="395" t="s">
        <v>304</v>
      </c>
      <c r="S295" s="395">
        <v>7</v>
      </c>
      <c r="T295" s="395" t="s">
        <v>304</v>
      </c>
      <c r="U295" s="395">
        <v>7</v>
      </c>
      <c r="V295" s="395" t="s">
        <v>304</v>
      </c>
      <c r="W295" s="395">
        <v>7</v>
      </c>
      <c r="X295" s="1" t="s">
        <v>304</v>
      </c>
      <c r="Y295" s="395">
        <v>7</v>
      </c>
      <c r="Z295" s="1" t="s">
        <v>303</v>
      </c>
      <c r="AA295" s="391">
        <v>8</v>
      </c>
      <c r="AB295" s="427">
        <f t="shared" si="56"/>
        <v>7.36</v>
      </c>
      <c r="AC295" s="200" t="s">
        <v>807</v>
      </c>
      <c r="AD295" s="200" t="s">
        <v>807</v>
      </c>
      <c r="AE295" s="395"/>
      <c r="AF295" s="395"/>
    </row>
    <row r="296" spans="1:32" s="5" customFormat="1" ht="16.5" x14ac:dyDescent="0.25">
      <c r="A296" s="41" t="s">
        <v>804</v>
      </c>
      <c r="B296" s="431" t="s">
        <v>198</v>
      </c>
      <c r="C296" s="533" t="s">
        <v>487</v>
      </c>
      <c r="D296" s="395" t="s">
        <v>303</v>
      </c>
      <c r="E296" s="395">
        <v>8</v>
      </c>
      <c r="F296" s="9" t="s">
        <v>304</v>
      </c>
      <c r="G296" s="395">
        <v>7</v>
      </c>
      <c r="H296" s="395" t="s">
        <v>303</v>
      </c>
      <c r="I296" s="395">
        <v>8</v>
      </c>
      <c r="J296" s="395" t="s">
        <v>303</v>
      </c>
      <c r="K296" s="395">
        <v>8</v>
      </c>
      <c r="L296" s="395" t="s">
        <v>303</v>
      </c>
      <c r="M296" s="395">
        <v>8</v>
      </c>
      <c r="N296" s="395" t="s">
        <v>303</v>
      </c>
      <c r="O296" s="395">
        <v>8</v>
      </c>
      <c r="P296" s="395" t="s">
        <v>302</v>
      </c>
      <c r="Q296" s="395">
        <v>9</v>
      </c>
      <c r="R296" s="395" t="s">
        <v>303</v>
      </c>
      <c r="S296" s="395">
        <v>8</v>
      </c>
      <c r="T296" s="395" t="s">
        <v>303</v>
      </c>
      <c r="U296" s="395">
        <v>8</v>
      </c>
      <c r="V296" s="395" t="s">
        <v>303</v>
      </c>
      <c r="W296" s="395">
        <v>8</v>
      </c>
      <c r="X296" s="1" t="s">
        <v>303</v>
      </c>
      <c r="Y296" s="395">
        <v>8</v>
      </c>
      <c r="Z296" s="1" t="s">
        <v>303</v>
      </c>
      <c r="AA296" s="391">
        <v>8</v>
      </c>
      <c r="AB296" s="427">
        <f t="shared" si="56"/>
        <v>8.09</v>
      </c>
      <c r="AC296" s="200" t="s">
        <v>833</v>
      </c>
      <c r="AD296" s="200" t="s">
        <v>833</v>
      </c>
      <c r="AE296" s="581" t="s">
        <v>958</v>
      </c>
      <c r="AF296" s="395"/>
    </row>
    <row r="297" spans="1:32" s="5" customFormat="1" ht="16.5" x14ac:dyDescent="0.25">
      <c r="A297" s="41" t="s">
        <v>805</v>
      </c>
      <c r="B297" s="431" t="s">
        <v>208</v>
      </c>
      <c r="C297" s="533" t="s">
        <v>497</v>
      </c>
      <c r="D297" s="395" t="s">
        <v>304</v>
      </c>
      <c r="E297" s="395">
        <v>7</v>
      </c>
      <c r="F297" s="9" t="s">
        <v>304</v>
      </c>
      <c r="G297" s="395">
        <v>7</v>
      </c>
      <c r="H297" s="395" t="s">
        <v>303</v>
      </c>
      <c r="I297" s="395">
        <v>8</v>
      </c>
      <c r="J297" s="395" t="s">
        <v>304</v>
      </c>
      <c r="K297" s="395">
        <v>7</v>
      </c>
      <c r="L297" s="395" t="s">
        <v>304</v>
      </c>
      <c r="M297" s="395">
        <v>7</v>
      </c>
      <c r="N297" s="395" t="s">
        <v>304</v>
      </c>
      <c r="O297" s="395">
        <v>7</v>
      </c>
      <c r="P297" s="395" t="s">
        <v>303</v>
      </c>
      <c r="Q297" s="395">
        <v>8</v>
      </c>
      <c r="R297" s="395" t="s">
        <v>304</v>
      </c>
      <c r="S297" s="395">
        <v>7</v>
      </c>
      <c r="T297" s="395" t="s">
        <v>304</v>
      </c>
      <c r="U297" s="395">
        <v>7</v>
      </c>
      <c r="V297" s="395" t="s">
        <v>304</v>
      </c>
      <c r="W297" s="395">
        <v>7</v>
      </c>
      <c r="X297" s="1" t="s">
        <v>304</v>
      </c>
      <c r="Y297" s="395">
        <v>7</v>
      </c>
      <c r="Z297" s="1" t="s">
        <v>304</v>
      </c>
      <c r="AA297" s="391">
        <v>7</v>
      </c>
      <c r="AB297" s="427">
        <f t="shared" si="56"/>
        <v>7.18</v>
      </c>
      <c r="AC297" s="200" t="s">
        <v>807</v>
      </c>
      <c r="AD297" s="200" t="s">
        <v>807</v>
      </c>
      <c r="AE297" s="395"/>
      <c r="AF297" s="395"/>
    </row>
    <row r="298" spans="1:32" s="5" customFormat="1" ht="16.5" x14ac:dyDescent="0.25">
      <c r="A298" s="41" t="s">
        <v>806</v>
      </c>
      <c r="B298" s="431" t="s">
        <v>196</v>
      </c>
      <c r="C298" s="533" t="s">
        <v>489</v>
      </c>
      <c r="D298" s="395" t="s">
        <v>304</v>
      </c>
      <c r="E298" s="395">
        <v>7</v>
      </c>
      <c r="F298" s="9" t="s">
        <v>304</v>
      </c>
      <c r="G298" s="395">
        <v>7</v>
      </c>
      <c r="H298" s="395" t="s">
        <v>303</v>
      </c>
      <c r="I298" s="395">
        <v>8</v>
      </c>
      <c r="J298" s="395" t="s">
        <v>303</v>
      </c>
      <c r="K298" s="395">
        <v>8</v>
      </c>
      <c r="L298" s="395" t="s">
        <v>303</v>
      </c>
      <c r="M298" s="395">
        <v>8</v>
      </c>
      <c r="N298" s="395" t="s">
        <v>303</v>
      </c>
      <c r="O298" s="395">
        <v>8</v>
      </c>
      <c r="P298" s="395" t="s">
        <v>303</v>
      </c>
      <c r="Q298" s="395">
        <v>8</v>
      </c>
      <c r="R298" s="395" t="s">
        <v>304</v>
      </c>
      <c r="S298" s="395">
        <v>7</v>
      </c>
      <c r="T298" s="395" t="s">
        <v>303</v>
      </c>
      <c r="U298" s="395">
        <v>8</v>
      </c>
      <c r="V298" s="395" t="s">
        <v>303</v>
      </c>
      <c r="W298" s="395">
        <v>8</v>
      </c>
      <c r="X298" s="1" t="s">
        <v>303</v>
      </c>
      <c r="Y298" s="395">
        <v>8</v>
      </c>
      <c r="Z298" s="1" t="s">
        <v>303</v>
      </c>
      <c r="AA298" s="391">
        <v>8</v>
      </c>
      <c r="AB298" s="427">
        <f t="shared" si="56"/>
        <v>7.82</v>
      </c>
      <c r="AC298" s="200" t="s">
        <v>807</v>
      </c>
      <c r="AD298" s="200" t="s">
        <v>807</v>
      </c>
      <c r="AE298" s="395"/>
      <c r="AF298" s="395"/>
    </row>
    <row r="299" spans="1:32" s="5" customFormat="1" ht="16.5" x14ac:dyDescent="0.25">
      <c r="A299" s="41" t="s">
        <v>822</v>
      </c>
      <c r="B299" s="431" t="s">
        <v>202</v>
      </c>
      <c r="C299" s="533" t="s">
        <v>493</v>
      </c>
      <c r="D299" s="395" t="s">
        <v>303</v>
      </c>
      <c r="E299" s="395">
        <v>8</v>
      </c>
      <c r="F299" s="9" t="s">
        <v>304</v>
      </c>
      <c r="G299" s="395">
        <v>7</v>
      </c>
      <c r="H299" s="395" t="s">
        <v>303</v>
      </c>
      <c r="I299" s="395">
        <v>8</v>
      </c>
      <c r="J299" s="395" t="s">
        <v>303</v>
      </c>
      <c r="K299" s="395">
        <v>8</v>
      </c>
      <c r="L299" s="395" t="s">
        <v>303</v>
      </c>
      <c r="M299" s="395">
        <v>8</v>
      </c>
      <c r="N299" s="395" t="s">
        <v>304</v>
      </c>
      <c r="O299" s="395">
        <v>7</v>
      </c>
      <c r="P299" s="395" t="s">
        <v>303</v>
      </c>
      <c r="Q299" s="395">
        <v>8</v>
      </c>
      <c r="R299" s="395" t="s">
        <v>304</v>
      </c>
      <c r="S299" s="395">
        <v>7</v>
      </c>
      <c r="T299" s="395" t="s">
        <v>303</v>
      </c>
      <c r="U299" s="395">
        <v>8</v>
      </c>
      <c r="V299" s="395" t="s">
        <v>303</v>
      </c>
      <c r="W299" s="395">
        <v>8</v>
      </c>
      <c r="X299" s="1" t="s">
        <v>303</v>
      </c>
      <c r="Y299" s="395">
        <v>8</v>
      </c>
      <c r="Z299" s="1" t="s">
        <v>303</v>
      </c>
      <c r="AA299" s="391">
        <v>8</v>
      </c>
      <c r="AB299" s="427">
        <f t="shared" si="56"/>
        <v>7.82</v>
      </c>
      <c r="AC299" s="200" t="s">
        <v>807</v>
      </c>
      <c r="AD299" s="200" t="s">
        <v>807</v>
      </c>
      <c r="AE299" s="395"/>
      <c r="AF299" s="395"/>
    </row>
    <row r="300" spans="1:32" s="5" customFormat="1" ht="16.5" x14ac:dyDescent="0.25">
      <c r="A300" s="41" t="s">
        <v>824</v>
      </c>
      <c r="B300" s="431" t="s">
        <v>199</v>
      </c>
      <c r="C300" s="532" t="s">
        <v>491</v>
      </c>
      <c r="D300" s="395" t="s">
        <v>304</v>
      </c>
      <c r="E300" s="395">
        <v>7</v>
      </c>
      <c r="F300" s="9" t="s">
        <v>304</v>
      </c>
      <c r="G300" s="395">
        <v>7</v>
      </c>
      <c r="H300" s="395" t="s">
        <v>305</v>
      </c>
      <c r="I300" s="395">
        <v>6</v>
      </c>
      <c r="J300" s="395" t="s">
        <v>304</v>
      </c>
      <c r="K300" s="395">
        <v>7</v>
      </c>
      <c r="L300" s="395" t="s">
        <v>304</v>
      </c>
      <c r="M300" s="395">
        <v>7</v>
      </c>
      <c r="N300" s="395" t="s">
        <v>304</v>
      </c>
      <c r="O300" s="395">
        <v>7</v>
      </c>
      <c r="P300" s="395" t="s">
        <v>302</v>
      </c>
      <c r="Q300" s="395">
        <v>9</v>
      </c>
      <c r="R300" s="395" t="s">
        <v>304</v>
      </c>
      <c r="S300" s="395">
        <v>7</v>
      </c>
      <c r="T300" s="395" t="s">
        <v>304</v>
      </c>
      <c r="U300" s="395">
        <v>7</v>
      </c>
      <c r="V300" s="395" t="s">
        <v>303</v>
      </c>
      <c r="W300" s="395">
        <v>8</v>
      </c>
      <c r="X300" s="1" t="s">
        <v>303</v>
      </c>
      <c r="Y300" s="395">
        <v>8</v>
      </c>
      <c r="Z300" s="1" t="s">
        <v>303</v>
      </c>
      <c r="AA300" s="391">
        <v>8</v>
      </c>
      <c r="AB300" s="427">
        <f t="shared" si="56"/>
        <v>7.36</v>
      </c>
      <c r="AC300" s="200" t="s">
        <v>807</v>
      </c>
      <c r="AD300" s="200" t="s">
        <v>807</v>
      </c>
      <c r="AE300" s="395"/>
      <c r="AF300" s="395"/>
    </row>
    <row r="301" spans="1:32" s="5" customFormat="1" ht="16.5" x14ac:dyDescent="0.25">
      <c r="A301" s="41" t="s">
        <v>826</v>
      </c>
      <c r="B301" s="431" t="s">
        <v>207</v>
      </c>
      <c r="C301" s="533" t="s">
        <v>496</v>
      </c>
      <c r="D301" s="395" t="s">
        <v>303</v>
      </c>
      <c r="E301" s="395">
        <v>8</v>
      </c>
      <c r="F301" s="9" t="s">
        <v>304</v>
      </c>
      <c r="G301" s="395">
        <v>7</v>
      </c>
      <c r="H301" s="395" t="s">
        <v>303</v>
      </c>
      <c r="I301" s="395">
        <v>8</v>
      </c>
      <c r="J301" s="395" t="s">
        <v>304</v>
      </c>
      <c r="K301" s="395">
        <v>7</v>
      </c>
      <c r="L301" s="395" t="s">
        <v>304</v>
      </c>
      <c r="M301" s="395">
        <v>7</v>
      </c>
      <c r="N301" s="395" t="s">
        <v>304</v>
      </c>
      <c r="O301" s="395">
        <v>7</v>
      </c>
      <c r="P301" s="395" t="s">
        <v>303</v>
      </c>
      <c r="Q301" s="395">
        <v>8</v>
      </c>
      <c r="R301" s="395" t="s">
        <v>304</v>
      </c>
      <c r="S301" s="395">
        <v>7</v>
      </c>
      <c r="T301" s="395" t="s">
        <v>304</v>
      </c>
      <c r="U301" s="395">
        <v>7</v>
      </c>
      <c r="V301" s="395" t="s">
        <v>304</v>
      </c>
      <c r="W301" s="395">
        <v>7</v>
      </c>
      <c r="X301" s="1" t="s">
        <v>304</v>
      </c>
      <c r="Y301" s="395">
        <v>7</v>
      </c>
      <c r="Z301" s="1" t="s">
        <v>303</v>
      </c>
      <c r="AA301" s="391">
        <v>8</v>
      </c>
      <c r="AB301" s="427">
        <f t="shared" si="56"/>
        <v>7.36</v>
      </c>
      <c r="AC301" s="200" t="s">
        <v>807</v>
      </c>
      <c r="AD301" s="200" t="s">
        <v>807</v>
      </c>
      <c r="AE301" s="395"/>
      <c r="AF301" s="395"/>
    </row>
    <row r="302" spans="1:32" s="5" customFormat="1" ht="16.5" x14ac:dyDescent="0.25">
      <c r="A302" s="41" t="s">
        <v>828</v>
      </c>
      <c r="B302" s="431" t="s">
        <v>171</v>
      </c>
      <c r="C302" s="533" t="s">
        <v>486</v>
      </c>
      <c r="D302" s="395" t="s">
        <v>304</v>
      </c>
      <c r="E302" s="395">
        <v>7</v>
      </c>
      <c r="F302" s="9" t="s">
        <v>304</v>
      </c>
      <c r="G302" s="395">
        <v>7</v>
      </c>
      <c r="H302" s="395" t="s">
        <v>303</v>
      </c>
      <c r="I302" s="395">
        <v>8</v>
      </c>
      <c r="J302" s="395" t="s">
        <v>303</v>
      </c>
      <c r="K302" s="395">
        <v>8</v>
      </c>
      <c r="L302" s="395" t="s">
        <v>303</v>
      </c>
      <c r="M302" s="395">
        <v>8</v>
      </c>
      <c r="N302" s="395" t="s">
        <v>303</v>
      </c>
      <c r="O302" s="395">
        <v>8</v>
      </c>
      <c r="P302" s="395" t="s">
        <v>303</v>
      </c>
      <c r="Q302" s="395">
        <v>8</v>
      </c>
      <c r="R302" s="395" t="s">
        <v>304</v>
      </c>
      <c r="S302" s="395">
        <v>7</v>
      </c>
      <c r="T302" s="395" t="s">
        <v>304</v>
      </c>
      <c r="U302" s="395">
        <v>7</v>
      </c>
      <c r="V302" s="395" t="s">
        <v>304</v>
      </c>
      <c r="W302" s="395">
        <v>7</v>
      </c>
      <c r="X302" s="1" t="s">
        <v>304</v>
      </c>
      <c r="Y302" s="395">
        <v>7</v>
      </c>
      <c r="Z302" s="1" t="s">
        <v>303</v>
      </c>
      <c r="AA302" s="391">
        <v>8</v>
      </c>
      <c r="AB302" s="427">
        <f t="shared" si="56"/>
        <v>7.55</v>
      </c>
      <c r="AC302" s="200" t="s">
        <v>807</v>
      </c>
      <c r="AD302" s="200" t="s">
        <v>807</v>
      </c>
      <c r="AE302" s="395"/>
      <c r="AF302" s="395"/>
    </row>
    <row r="303" spans="1:32" s="5" customFormat="1" ht="16.5" x14ac:dyDescent="0.25">
      <c r="A303" s="41" t="s">
        <v>830</v>
      </c>
      <c r="B303" s="431" t="s">
        <v>205</v>
      </c>
      <c r="C303" s="533" t="s">
        <v>482</v>
      </c>
      <c r="D303" s="395" t="s">
        <v>303</v>
      </c>
      <c r="E303" s="395">
        <v>8</v>
      </c>
      <c r="F303" s="9" t="s">
        <v>304</v>
      </c>
      <c r="G303" s="395">
        <v>7</v>
      </c>
      <c r="H303" s="395" t="s">
        <v>303</v>
      </c>
      <c r="I303" s="395">
        <v>8</v>
      </c>
      <c r="J303" s="395" t="s">
        <v>304</v>
      </c>
      <c r="K303" s="391">
        <v>7</v>
      </c>
      <c r="L303" s="395" t="s">
        <v>303</v>
      </c>
      <c r="M303" s="395">
        <v>8</v>
      </c>
      <c r="N303" s="395" t="s">
        <v>304</v>
      </c>
      <c r="O303" s="395">
        <v>7</v>
      </c>
      <c r="P303" s="395" t="s">
        <v>303</v>
      </c>
      <c r="Q303" s="395">
        <v>8</v>
      </c>
      <c r="R303" s="395" t="s">
        <v>304</v>
      </c>
      <c r="S303" s="395">
        <v>7</v>
      </c>
      <c r="T303" s="395" t="s">
        <v>304</v>
      </c>
      <c r="U303" s="395">
        <v>7</v>
      </c>
      <c r="V303" s="395" t="s">
        <v>304</v>
      </c>
      <c r="W303" s="395">
        <v>7</v>
      </c>
      <c r="X303" s="1" t="s">
        <v>304</v>
      </c>
      <c r="Y303" s="395">
        <v>7</v>
      </c>
      <c r="Z303" s="1" t="s">
        <v>303</v>
      </c>
      <c r="AA303" s="395">
        <v>8</v>
      </c>
      <c r="AB303" s="427">
        <f t="shared" si="56"/>
        <v>7.45</v>
      </c>
      <c r="AC303" s="200" t="s">
        <v>807</v>
      </c>
      <c r="AD303" s="200" t="s">
        <v>807</v>
      </c>
      <c r="AE303" s="395"/>
      <c r="AF303" s="395"/>
    </row>
    <row r="304" spans="1:32" s="5" customFormat="1" ht="16.5" x14ac:dyDescent="0.25">
      <c r="A304" s="41" t="s">
        <v>838</v>
      </c>
      <c r="B304" s="431" t="s">
        <v>201</v>
      </c>
      <c r="C304" s="533" t="s">
        <v>492</v>
      </c>
      <c r="D304" s="395" t="s">
        <v>303</v>
      </c>
      <c r="E304" s="395">
        <v>8</v>
      </c>
      <c r="F304" s="9" t="s">
        <v>304</v>
      </c>
      <c r="G304" s="395">
        <v>7</v>
      </c>
      <c r="H304" s="395" t="s">
        <v>303</v>
      </c>
      <c r="I304" s="395">
        <v>8</v>
      </c>
      <c r="J304" s="395" t="s">
        <v>304</v>
      </c>
      <c r="K304" s="395">
        <v>7</v>
      </c>
      <c r="L304" s="395" t="s">
        <v>303</v>
      </c>
      <c r="M304" s="395">
        <v>8</v>
      </c>
      <c r="N304" s="395" t="s">
        <v>304</v>
      </c>
      <c r="O304" s="395">
        <v>7</v>
      </c>
      <c r="P304" s="395" t="s">
        <v>303</v>
      </c>
      <c r="Q304" s="395">
        <v>8</v>
      </c>
      <c r="R304" s="395" t="s">
        <v>304</v>
      </c>
      <c r="S304" s="395">
        <v>7</v>
      </c>
      <c r="T304" s="395" t="s">
        <v>304</v>
      </c>
      <c r="U304" s="395">
        <v>7</v>
      </c>
      <c r="V304" s="395" t="s">
        <v>303</v>
      </c>
      <c r="W304" s="395">
        <v>8</v>
      </c>
      <c r="X304" s="1" t="s">
        <v>305</v>
      </c>
      <c r="Y304" s="395">
        <v>6</v>
      </c>
      <c r="Z304" s="1" t="s">
        <v>303</v>
      </c>
      <c r="AA304" s="395">
        <v>8</v>
      </c>
      <c r="AB304" s="427">
        <f t="shared" si="56"/>
        <v>7.45</v>
      </c>
      <c r="AC304" s="200" t="s">
        <v>807</v>
      </c>
      <c r="AD304" s="200" t="s">
        <v>807</v>
      </c>
      <c r="AE304" s="395"/>
      <c r="AF304" s="395"/>
    </row>
    <row r="305" spans="1:32" s="5" customFormat="1" ht="31.5" x14ac:dyDescent="0.25">
      <c r="A305" s="41" t="s">
        <v>848</v>
      </c>
      <c r="B305" s="535" t="s">
        <v>681</v>
      </c>
      <c r="C305" s="532" t="s">
        <v>682</v>
      </c>
      <c r="D305" s="395" t="s">
        <v>303</v>
      </c>
      <c r="E305" s="395">
        <v>8</v>
      </c>
      <c r="F305" s="9" t="s">
        <v>304</v>
      </c>
      <c r="G305" s="395">
        <v>7</v>
      </c>
      <c r="H305" s="395" t="s">
        <v>303</v>
      </c>
      <c r="I305" s="395">
        <v>8</v>
      </c>
      <c r="J305" s="395" t="s">
        <v>303</v>
      </c>
      <c r="K305" s="395">
        <v>8</v>
      </c>
      <c r="L305" s="395" t="s">
        <v>303</v>
      </c>
      <c r="M305" s="395">
        <v>8</v>
      </c>
      <c r="N305" s="395" t="s">
        <v>303</v>
      </c>
      <c r="O305" s="395">
        <v>8</v>
      </c>
      <c r="P305" s="395" t="s">
        <v>303</v>
      </c>
      <c r="Q305" s="395">
        <v>8</v>
      </c>
      <c r="R305" s="395" t="s">
        <v>303</v>
      </c>
      <c r="S305" s="395">
        <v>8</v>
      </c>
      <c r="T305" s="395" t="s">
        <v>303</v>
      </c>
      <c r="U305" s="395">
        <v>8</v>
      </c>
      <c r="V305" s="395" t="s">
        <v>303</v>
      </c>
      <c r="W305" s="395">
        <v>8</v>
      </c>
      <c r="X305" s="1" t="s">
        <v>303</v>
      </c>
      <c r="Y305" s="395">
        <v>8</v>
      </c>
      <c r="Z305" s="1" t="s">
        <v>303</v>
      </c>
      <c r="AA305" s="395">
        <v>8</v>
      </c>
      <c r="AB305" s="427">
        <f t="shared" si="56"/>
        <v>8</v>
      </c>
      <c r="AC305" s="200" t="s">
        <v>833</v>
      </c>
      <c r="AD305" s="200" t="s">
        <v>833</v>
      </c>
      <c r="AE305" s="580" t="s">
        <v>957</v>
      </c>
      <c r="AF305" s="395"/>
    </row>
    <row r="306" spans="1:32" s="5" customFormat="1" ht="16.5" x14ac:dyDescent="0.25">
      <c r="A306" s="41" t="s">
        <v>849</v>
      </c>
      <c r="B306" s="431" t="s">
        <v>690</v>
      </c>
      <c r="C306" s="532" t="s">
        <v>693</v>
      </c>
      <c r="D306" s="395" t="s">
        <v>303</v>
      </c>
      <c r="E306" s="395">
        <v>8</v>
      </c>
      <c r="F306" s="9" t="s">
        <v>304</v>
      </c>
      <c r="G306" s="395">
        <v>7</v>
      </c>
      <c r="H306" s="395" t="s">
        <v>303</v>
      </c>
      <c r="I306" s="395">
        <v>8</v>
      </c>
      <c r="J306" s="395" t="s">
        <v>303</v>
      </c>
      <c r="K306" s="391">
        <v>8</v>
      </c>
      <c r="L306" s="395" t="s">
        <v>303</v>
      </c>
      <c r="M306" s="391">
        <v>8</v>
      </c>
      <c r="N306" s="395" t="s">
        <v>303</v>
      </c>
      <c r="O306" s="395">
        <v>8</v>
      </c>
      <c r="P306" s="395" t="s">
        <v>303</v>
      </c>
      <c r="Q306" s="395">
        <v>8</v>
      </c>
      <c r="R306" s="395" t="s">
        <v>303</v>
      </c>
      <c r="S306" s="395">
        <v>8</v>
      </c>
      <c r="T306" s="395" t="s">
        <v>303</v>
      </c>
      <c r="U306" s="395">
        <v>8</v>
      </c>
      <c r="V306" s="395" t="s">
        <v>303</v>
      </c>
      <c r="W306" s="395">
        <v>8</v>
      </c>
      <c r="X306" s="1" t="s">
        <v>303</v>
      </c>
      <c r="Y306" s="395">
        <v>8</v>
      </c>
      <c r="Z306" s="1" t="s">
        <v>303</v>
      </c>
      <c r="AA306" s="395">
        <v>8</v>
      </c>
      <c r="AB306" s="427">
        <f t="shared" si="56"/>
        <v>8</v>
      </c>
      <c r="AC306" s="200" t="s">
        <v>833</v>
      </c>
      <c r="AD306" s="200" t="s">
        <v>833</v>
      </c>
      <c r="AE306" s="581" t="s">
        <v>956</v>
      </c>
      <c r="AF306" s="395"/>
    </row>
    <row r="307" spans="1:32" s="438" customFormat="1" ht="16.5" x14ac:dyDescent="0.25">
      <c r="A307" s="170"/>
      <c r="B307" s="550" t="s">
        <v>931</v>
      </c>
      <c r="C307" s="551"/>
      <c r="D307" s="552"/>
      <c r="E307" s="552"/>
      <c r="F307" s="56"/>
      <c r="G307" s="552"/>
      <c r="H307" s="552"/>
      <c r="I307" s="552"/>
      <c r="J307" s="552"/>
      <c r="K307" s="553"/>
      <c r="L307" s="552"/>
      <c r="M307" s="553"/>
      <c r="N307" s="552"/>
      <c r="O307" s="552"/>
      <c r="P307" s="552"/>
      <c r="Q307" s="552"/>
      <c r="R307" s="552"/>
      <c r="S307" s="552"/>
      <c r="T307" s="552"/>
      <c r="U307" s="552"/>
      <c r="V307" s="552"/>
      <c r="W307" s="552"/>
      <c r="X307" s="30"/>
      <c r="Y307" s="552"/>
      <c r="Z307" s="30"/>
      <c r="AA307" s="552"/>
      <c r="AB307" s="455"/>
      <c r="AC307" s="57"/>
      <c r="AD307" s="57"/>
      <c r="AE307" s="552"/>
      <c r="AF307" s="552"/>
    </row>
    <row r="308" spans="1:32" s="2" customFormat="1" ht="50.1" customHeight="1" x14ac:dyDescent="0.25">
      <c r="A308" s="41">
        <v>1</v>
      </c>
      <c r="B308" s="538" t="s">
        <v>83</v>
      </c>
      <c r="C308" s="41" t="s">
        <v>442</v>
      </c>
      <c r="D308" s="539" t="s">
        <v>302</v>
      </c>
      <c r="E308" s="539">
        <f>VLOOKUP(D308,[15]Diem!$A$2:$B$12,2,0)</f>
        <v>9</v>
      </c>
      <c r="F308" s="539" t="s">
        <v>302</v>
      </c>
      <c r="G308" s="539">
        <f>VLOOKUP(F308,[15]Diem!$A$2:$B$12,2,0)</f>
        <v>9</v>
      </c>
      <c r="H308" s="539" t="s">
        <v>302</v>
      </c>
      <c r="I308" s="539">
        <f>VLOOKUP(H308,[15]Diem!$A$2:$B$12,2,0)</f>
        <v>9</v>
      </c>
      <c r="J308" s="539" t="s">
        <v>302</v>
      </c>
      <c r="K308" s="539">
        <f>VLOOKUP(J308,[16]Diem!$A$2:$B$12,2,0)</f>
        <v>9</v>
      </c>
      <c r="L308" s="539" t="s">
        <v>302</v>
      </c>
      <c r="M308" s="539">
        <f>VLOOKUP(L308,[16]Diem!$A$2:$B$12,2,0)</f>
        <v>9</v>
      </c>
      <c r="N308" s="539" t="s">
        <v>302</v>
      </c>
      <c r="O308" s="539">
        <f>VLOOKUP(N308,[16]Diem!$A$2:$B$12,2,0)</f>
        <v>9</v>
      </c>
      <c r="P308" s="539" t="s">
        <v>302</v>
      </c>
      <c r="Q308" s="539">
        <f>VLOOKUP(P308,[16]Diem!$A$2:$B$12,2,0)</f>
        <v>9</v>
      </c>
      <c r="R308" s="539" t="s">
        <v>302</v>
      </c>
      <c r="S308" s="539">
        <f>VLOOKUP(R308,[16]Diem!$A$2:$B$12,2,0)</f>
        <v>9</v>
      </c>
      <c r="T308" s="539" t="s">
        <v>302</v>
      </c>
      <c r="U308" s="539">
        <f>VLOOKUP(T308,[16]Diem!$A$2:$B$12,2,0)</f>
        <v>9</v>
      </c>
      <c r="V308" s="539" t="s">
        <v>303</v>
      </c>
      <c r="W308" s="539">
        <f>VLOOKUP(V308,[16]Diem!$A$2:$B$12,2,0)</f>
        <v>8</v>
      </c>
      <c r="X308" s="539" t="s">
        <v>303</v>
      </c>
      <c r="Y308" s="539">
        <f>VLOOKUP(X308,[16]Diem!$A$2:$B$12,2,0)</f>
        <v>8</v>
      </c>
      <c r="Z308" s="369" t="s">
        <v>303</v>
      </c>
      <c r="AA308" s="539">
        <v>8</v>
      </c>
      <c r="AB308" s="540" t="s">
        <v>918</v>
      </c>
      <c r="AC308" s="200" t="s">
        <v>807</v>
      </c>
      <c r="AD308" s="200" t="s">
        <v>833</v>
      </c>
      <c r="AE308" s="150"/>
      <c r="AF308" s="150"/>
    </row>
    <row r="309" spans="1:32" s="2" customFormat="1" ht="50.1" customHeight="1" x14ac:dyDescent="0.25">
      <c r="A309" s="41">
        <v>2</v>
      </c>
      <c r="B309" s="538" t="s">
        <v>82</v>
      </c>
      <c r="C309" s="34" t="s">
        <v>441</v>
      </c>
      <c r="D309" s="539" t="s">
        <v>303</v>
      </c>
      <c r="E309" s="539">
        <f>VLOOKUP(D309,[15]Diem!$A$2:$B$12,2,0)</f>
        <v>8</v>
      </c>
      <c r="F309" s="539" t="s">
        <v>303</v>
      </c>
      <c r="G309" s="539">
        <f>VLOOKUP(F309,[15]Diem!$A$2:$B$12,2,0)</f>
        <v>8</v>
      </c>
      <c r="H309" s="539" t="s">
        <v>304</v>
      </c>
      <c r="I309" s="539">
        <f>VLOOKUP(H309,[15]Diem!$A$2:$B$12,2,0)</f>
        <v>7</v>
      </c>
      <c r="J309" s="539" t="s">
        <v>303</v>
      </c>
      <c r="K309" s="539">
        <f>VLOOKUP(J309,[16]Diem!$A$2:$B$12,2,0)</f>
        <v>8</v>
      </c>
      <c r="L309" s="539" t="s">
        <v>304</v>
      </c>
      <c r="M309" s="539">
        <f>VLOOKUP(L309,[16]Diem!$A$2:$B$12,2,0)</f>
        <v>7</v>
      </c>
      <c r="N309" s="539" t="s">
        <v>303</v>
      </c>
      <c r="O309" s="539">
        <f>VLOOKUP(N309,[16]Diem!$A$2:$B$12,2,0)</f>
        <v>8</v>
      </c>
      <c r="P309" s="539" t="s">
        <v>303</v>
      </c>
      <c r="Q309" s="539">
        <f>VLOOKUP(P309,[16]Diem!$A$2:$B$12,2,0)</f>
        <v>8</v>
      </c>
      <c r="R309" s="539" t="s">
        <v>304</v>
      </c>
      <c r="S309" s="539">
        <f>VLOOKUP(R309,[16]Diem!$A$2:$B$12,2,0)</f>
        <v>7</v>
      </c>
      <c r="T309" s="539" t="s">
        <v>301</v>
      </c>
      <c r="U309" s="539">
        <f>VLOOKUP(T309,[16]Diem!$A$2:$B$12,2,0)</f>
        <v>10</v>
      </c>
      <c r="V309" s="539" t="s">
        <v>303</v>
      </c>
      <c r="W309" s="539">
        <f>VLOOKUP(V309,[16]Diem!$A$2:$B$12,2,0)</f>
        <v>8</v>
      </c>
      <c r="X309" s="539" t="s">
        <v>303</v>
      </c>
      <c r="Y309" s="539">
        <f>VLOOKUP(X309,[16]Diem!$A$2:$B$12,2,0)</f>
        <v>8</v>
      </c>
      <c r="Z309" s="369" t="s">
        <v>304</v>
      </c>
      <c r="AA309" s="539">
        <v>7</v>
      </c>
      <c r="AB309" s="541" t="s">
        <v>919</v>
      </c>
      <c r="AC309" s="200" t="s">
        <v>807</v>
      </c>
      <c r="AD309" s="200" t="s">
        <v>807</v>
      </c>
      <c r="AE309" s="150"/>
      <c r="AF309" s="150"/>
    </row>
    <row r="310" spans="1:32" s="5" customFormat="1" ht="16.5" x14ac:dyDescent="0.25">
      <c r="A310" s="41">
        <v>3</v>
      </c>
      <c r="B310" s="538" t="s">
        <v>84</v>
      </c>
      <c r="C310" s="542" t="s">
        <v>445</v>
      </c>
      <c r="D310" s="539" t="s">
        <v>303</v>
      </c>
      <c r="E310" s="539">
        <f>VLOOKUP(D310,[15]Diem!$A$2:$B$12,2,0)</f>
        <v>8</v>
      </c>
      <c r="F310" s="539" t="s">
        <v>304</v>
      </c>
      <c r="G310" s="539">
        <f>VLOOKUP(F310,[15]Diem!$A$2:$B$12,2,0)</f>
        <v>7</v>
      </c>
      <c r="H310" s="539" t="s">
        <v>303</v>
      </c>
      <c r="I310" s="539">
        <f>VLOOKUP(H310,[15]Diem!$A$2:$B$12,2,0)</f>
        <v>8</v>
      </c>
      <c r="J310" s="539" t="s">
        <v>303</v>
      </c>
      <c r="K310" s="539">
        <f>VLOOKUP(J310,[16]Diem!$A$2:$B$12,2,0)</f>
        <v>8</v>
      </c>
      <c r="L310" s="539" t="s">
        <v>303</v>
      </c>
      <c r="M310" s="539">
        <f>VLOOKUP(L310,[16]Diem!$A$2:$B$12,2,0)</f>
        <v>8</v>
      </c>
      <c r="N310" s="539" t="s">
        <v>304</v>
      </c>
      <c r="O310" s="539">
        <f>VLOOKUP(N310,[16]Diem!$A$2:$B$12,2,0)</f>
        <v>7</v>
      </c>
      <c r="P310" s="539" t="s">
        <v>303</v>
      </c>
      <c r="Q310" s="539">
        <f>VLOOKUP(P310,[16]Diem!$A$2:$B$12,2,0)</f>
        <v>8</v>
      </c>
      <c r="R310" s="110" t="s">
        <v>303</v>
      </c>
      <c r="S310" s="539">
        <f>VLOOKUP(R310,[16]Diem!$A$2:$B$12,2,0)</f>
        <v>8</v>
      </c>
      <c r="T310" s="110" t="s">
        <v>303</v>
      </c>
      <c r="U310" s="539">
        <f>VLOOKUP(T310,[16]Diem!$A$2:$B$12,2,0)</f>
        <v>8</v>
      </c>
      <c r="V310" s="110" t="s">
        <v>303</v>
      </c>
      <c r="W310" s="539">
        <f>VLOOKUP(V310,[16]Diem!$A$2:$B$12,2,0)</f>
        <v>8</v>
      </c>
      <c r="X310" s="539" t="s">
        <v>303</v>
      </c>
      <c r="Y310" s="539">
        <f>VLOOKUP(X310,[16]Diem!$A$2:$B$12,2,0)</f>
        <v>8</v>
      </c>
      <c r="Z310" s="369" t="s">
        <v>304</v>
      </c>
      <c r="AA310" s="539">
        <f>VLOOKUP(Z310,[17]Diem!$A$2:$B$12,2,0)</f>
        <v>7</v>
      </c>
      <c r="AB310" s="541" t="s">
        <v>920</v>
      </c>
      <c r="AC310" s="200" t="s">
        <v>807</v>
      </c>
      <c r="AD310" s="200" t="s">
        <v>807</v>
      </c>
      <c r="AE310" s="392"/>
    </row>
    <row r="311" spans="1:32" s="119" customFormat="1" ht="40.5" customHeight="1" x14ac:dyDescent="0.25">
      <c r="A311" s="41">
        <v>4</v>
      </c>
      <c r="B311" s="538" t="s">
        <v>90</v>
      </c>
      <c r="C311" s="542" t="s">
        <v>450</v>
      </c>
      <c r="D311" s="539" t="s">
        <v>304</v>
      </c>
      <c r="E311" s="539">
        <f>VLOOKUP(D311,[15]Diem!$A$2:$B$12,2,0)</f>
        <v>7</v>
      </c>
      <c r="F311" s="539" t="s">
        <v>304</v>
      </c>
      <c r="G311" s="539">
        <f>VLOOKUP(F311,[15]Diem!$A$2:$B$12,2,0)</f>
        <v>7</v>
      </c>
      <c r="H311" s="539" t="s">
        <v>303</v>
      </c>
      <c r="I311" s="539">
        <f>VLOOKUP(H311,[15]Diem!$A$2:$B$12,2,0)</f>
        <v>8</v>
      </c>
      <c r="J311" s="539" t="s">
        <v>303</v>
      </c>
      <c r="K311" s="539">
        <f>VLOOKUP(J311,[16]Diem!$A$2:$B$12,2,0)</f>
        <v>8</v>
      </c>
      <c r="L311" s="539" t="s">
        <v>303</v>
      </c>
      <c r="M311" s="539">
        <f>VLOOKUP(L311,[16]Diem!$A$2:$B$12,2,0)</f>
        <v>8</v>
      </c>
      <c r="N311" s="539" t="s">
        <v>304</v>
      </c>
      <c r="O311" s="539">
        <f>VLOOKUP(N311,[16]Diem!$A$2:$B$12,2,0)</f>
        <v>7</v>
      </c>
      <c r="P311" s="539" t="s">
        <v>303</v>
      </c>
      <c r="Q311" s="539">
        <f>VLOOKUP(P311,[16]Diem!$A$2:$B$12,2,0)</f>
        <v>8</v>
      </c>
      <c r="R311" s="110" t="s">
        <v>303</v>
      </c>
      <c r="S311" s="539">
        <f>VLOOKUP(R311,[16]Diem!$A$2:$B$12,2,0)</f>
        <v>8</v>
      </c>
      <c r="T311" s="110" t="s">
        <v>303</v>
      </c>
      <c r="U311" s="539">
        <f>VLOOKUP(T311,[16]Diem!$A$2:$B$12,2,0)</f>
        <v>8</v>
      </c>
      <c r="V311" s="110" t="s">
        <v>302</v>
      </c>
      <c r="W311" s="539">
        <f>VLOOKUP(V311,[16]Diem!$A$2:$B$12,2,0)</f>
        <v>9</v>
      </c>
      <c r="X311" s="539" t="s">
        <v>303</v>
      </c>
      <c r="Y311" s="539">
        <f>VLOOKUP(X311,[16]Diem!$A$2:$B$12,2,0)</f>
        <v>8</v>
      </c>
      <c r="Z311" s="369" t="s">
        <v>301</v>
      </c>
      <c r="AA311" s="539">
        <v>10</v>
      </c>
      <c r="AB311" s="541" t="s">
        <v>921</v>
      </c>
      <c r="AC311" s="200" t="s">
        <v>807</v>
      </c>
      <c r="AD311" s="200" t="s">
        <v>807</v>
      </c>
      <c r="AE311" s="117"/>
      <c r="AF311" s="543"/>
    </row>
    <row r="312" spans="1:32" s="5" customFormat="1" ht="16.5" x14ac:dyDescent="0.25">
      <c r="A312" s="41">
        <v>5</v>
      </c>
      <c r="B312" s="538" t="s">
        <v>86</v>
      </c>
      <c r="C312" s="542" t="s">
        <v>446</v>
      </c>
      <c r="D312" s="539" t="s">
        <v>303</v>
      </c>
      <c r="E312" s="539">
        <f>VLOOKUP(D312,[15]Diem!$A$2:$B$12,2,0)</f>
        <v>8</v>
      </c>
      <c r="F312" s="539" t="s">
        <v>304</v>
      </c>
      <c r="G312" s="539">
        <f>VLOOKUP(F312,[15]Diem!$A$2:$B$12,2,0)</f>
        <v>7</v>
      </c>
      <c r="H312" s="539" t="s">
        <v>303</v>
      </c>
      <c r="I312" s="539">
        <f>VLOOKUP(H312,[15]Diem!$A$2:$B$12,2,0)</f>
        <v>8</v>
      </c>
      <c r="J312" s="539" t="s">
        <v>303</v>
      </c>
      <c r="K312" s="539">
        <f>VLOOKUP(J312,[16]Diem!$A$2:$B$12,2,0)</f>
        <v>8</v>
      </c>
      <c r="L312" s="539" t="s">
        <v>303</v>
      </c>
      <c r="M312" s="539">
        <f>VLOOKUP(L312,[16]Diem!$A$2:$B$12,2,0)</f>
        <v>8</v>
      </c>
      <c r="N312" s="539" t="s">
        <v>302</v>
      </c>
      <c r="O312" s="539">
        <f>VLOOKUP(N312,[16]Diem!$A$2:$B$12,2,0)</f>
        <v>9</v>
      </c>
      <c r="P312" s="539" t="s">
        <v>301</v>
      </c>
      <c r="Q312" s="539">
        <f>VLOOKUP(P312,[16]Diem!$A$2:$B$12,2,0)</f>
        <v>10</v>
      </c>
      <c r="R312" s="110" t="s">
        <v>304</v>
      </c>
      <c r="S312" s="539">
        <f>VLOOKUP(R312,[16]Diem!$A$2:$B$12,2,0)</f>
        <v>7</v>
      </c>
      <c r="T312" s="110" t="s">
        <v>303</v>
      </c>
      <c r="U312" s="539">
        <f>VLOOKUP(T312,[16]Diem!$A$2:$B$12,2,0)</f>
        <v>8</v>
      </c>
      <c r="V312" s="110" t="s">
        <v>301</v>
      </c>
      <c r="W312" s="539">
        <f>VLOOKUP(V312,[16]Diem!$A$2:$B$12,2,0)</f>
        <v>10</v>
      </c>
      <c r="X312" s="539" t="s">
        <v>301</v>
      </c>
      <c r="Y312" s="539">
        <f>VLOOKUP(X312,[16]Diem!$A$2:$B$12,2,0)</f>
        <v>10</v>
      </c>
      <c r="Z312" s="369" t="s">
        <v>303</v>
      </c>
      <c r="AA312" s="539">
        <f>VLOOKUP(Z312,[17]Diem!$A$2:$B$12,2,0)</f>
        <v>8</v>
      </c>
      <c r="AB312" s="541" t="s">
        <v>922</v>
      </c>
      <c r="AC312" s="200" t="s">
        <v>833</v>
      </c>
      <c r="AD312" s="200" t="s">
        <v>807</v>
      </c>
      <c r="AE312" s="117"/>
      <c r="AF312" s="544"/>
    </row>
    <row r="313" spans="1:32" s="5" customFormat="1" ht="16.5" x14ac:dyDescent="0.25">
      <c r="A313" s="545">
        <v>6</v>
      </c>
      <c r="B313" s="546" t="s">
        <v>94</v>
      </c>
      <c r="C313" s="542" t="s">
        <v>443</v>
      </c>
      <c r="D313" s="539" t="s">
        <v>303</v>
      </c>
      <c r="E313" s="539">
        <f>VLOOKUP(D313,[15]Diem!$A$2:$B$12,2,0)</f>
        <v>8</v>
      </c>
      <c r="F313" s="539" t="s">
        <v>304</v>
      </c>
      <c r="G313" s="539">
        <f>VLOOKUP(F313,[15]Diem!$A$2:$B$12,2,0)</f>
        <v>7</v>
      </c>
      <c r="H313" s="539" t="s">
        <v>303</v>
      </c>
      <c r="I313" s="539">
        <f>VLOOKUP(H313,[15]Diem!$A$2:$B$12,2,0)</f>
        <v>8</v>
      </c>
      <c r="J313" s="539" t="s">
        <v>301</v>
      </c>
      <c r="K313" s="539">
        <f>VLOOKUP(J313,[16]Diem!$A$2:$B$12,2,0)</f>
        <v>10</v>
      </c>
      <c r="L313" s="539" t="s">
        <v>302</v>
      </c>
      <c r="M313" s="539">
        <f>VLOOKUP(L313,[16]Diem!$A$2:$B$12,2,0)</f>
        <v>9</v>
      </c>
      <c r="N313" s="539" t="s">
        <v>303</v>
      </c>
      <c r="O313" s="539">
        <f>VLOOKUP(N313,[16]Diem!$A$2:$B$12,2,0)</f>
        <v>8</v>
      </c>
      <c r="P313" s="539" t="s">
        <v>303</v>
      </c>
      <c r="Q313" s="539">
        <f>VLOOKUP(P313,[16]Diem!$A$2:$B$12,2,0)</f>
        <v>8</v>
      </c>
      <c r="R313" s="110" t="s">
        <v>303</v>
      </c>
      <c r="S313" s="539">
        <f>VLOOKUP(R313,[16]Diem!$A$2:$B$12,2,0)</f>
        <v>8</v>
      </c>
      <c r="T313" s="110" t="s">
        <v>301</v>
      </c>
      <c r="U313" s="539">
        <f>VLOOKUP(T313,[16]Diem!$A$2:$B$12,2,0)</f>
        <v>10</v>
      </c>
      <c r="V313" s="110" t="s">
        <v>304</v>
      </c>
      <c r="W313" s="539">
        <f>VLOOKUP(V313,[16]Diem!$A$2:$B$12,2,0)</f>
        <v>7</v>
      </c>
      <c r="X313" s="539" t="s">
        <v>301</v>
      </c>
      <c r="Y313" s="539">
        <f>VLOOKUP(X313,[16]Diem!$A$2:$B$12,2,0)</f>
        <v>10</v>
      </c>
      <c r="Z313" s="369" t="s">
        <v>302</v>
      </c>
      <c r="AA313" s="539">
        <f>VLOOKUP(Z313,[17]Diem!$A$2:$B$12,2,0)</f>
        <v>9</v>
      </c>
      <c r="AB313" s="541" t="s">
        <v>923</v>
      </c>
      <c r="AC313" s="200" t="s">
        <v>833</v>
      </c>
      <c r="AD313" s="200" t="s">
        <v>807</v>
      </c>
      <c r="AE313" s="117"/>
      <c r="AF313" s="544"/>
    </row>
    <row r="314" spans="1:32" s="5" customFormat="1" ht="16.5" x14ac:dyDescent="0.25">
      <c r="A314" s="545">
        <v>7</v>
      </c>
      <c r="B314" s="538" t="s">
        <v>92</v>
      </c>
      <c r="C314" s="542" t="s">
        <v>452</v>
      </c>
      <c r="D314" s="539" t="s">
        <v>304</v>
      </c>
      <c r="E314" s="539">
        <f>VLOOKUP(D314,[15]Diem!$A$2:$B$12,2,0)</f>
        <v>7</v>
      </c>
      <c r="F314" s="539" t="s">
        <v>304</v>
      </c>
      <c r="G314" s="539">
        <f>VLOOKUP(F314,[15]Diem!$A$2:$B$12,2,0)</f>
        <v>7</v>
      </c>
      <c r="H314" s="539" t="s">
        <v>303</v>
      </c>
      <c r="I314" s="539">
        <f>VLOOKUP(H314,[15]Diem!$A$2:$B$12,2,0)</f>
        <v>8</v>
      </c>
      <c r="J314" s="539" t="s">
        <v>304</v>
      </c>
      <c r="K314" s="539">
        <f>VLOOKUP(J314,[16]Diem!$A$2:$B$12,2,0)</f>
        <v>7</v>
      </c>
      <c r="L314" s="539" t="s">
        <v>304</v>
      </c>
      <c r="M314" s="539">
        <f>VLOOKUP(L314,[16]Diem!$A$2:$B$12,2,0)</f>
        <v>7</v>
      </c>
      <c r="N314" s="539" t="s">
        <v>304</v>
      </c>
      <c r="O314" s="539">
        <f>VLOOKUP(N314,[16]Diem!$A$2:$B$12,2,0)</f>
        <v>7</v>
      </c>
      <c r="P314" s="539" t="s">
        <v>304</v>
      </c>
      <c r="Q314" s="539">
        <f>VLOOKUP(P314,[16]Diem!$A$2:$B$12,2,0)</f>
        <v>7</v>
      </c>
      <c r="R314" s="110" t="s">
        <v>304</v>
      </c>
      <c r="S314" s="539">
        <f>VLOOKUP(R314,[16]Diem!$A$2:$B$12,2,0)</f>
        <v>7</v>
      </c>
      <c r="T314" s="110" t="s">
        <v>304</v>
      </c>
      <c r="U314" s="539">
        <f>VLOOKUP(T314,[16]Diem!$A$2:$B$12,2,0)</f>
        <v>7</v>
      </c>
      <c r="V314" s="110" t="s">
        <v>304</v>
      </c>
      <c r="W314" s="539">
        <f>VLOOKUP(V314,[16]Diem!$A$2:$B$12,2,0)</f>
        <v>7</v>
      </c>
      <c r="X314" s="539" t="s">
        <v>304</v>
      </c>
      <c r="Y314" s="539">
        <f>VLOOKUP(X314,[16]Diem!$A$2:$B$12,2,0)</f>
        <v>7</v>
      </c>
      <c r="Z314" s="369" t="s">
        <v>304</v>
      </c>
      <c r="AA314" s="539">
        <f>VLOOKUP(Z314,[17]Diem!$A$2:$B$12,2,0)</f>
        <v>7</v>
      </c>
      <c r="AB314" s="541" t="s">
        <v>924</v>
      </c>
      <c r="AC314" s="200" t="s">
        <v>807</v>
      </c>
      <c r="AD314" s="200" t="s">
        <v>807</v>
      </c>
      <c r="AE314" s="117"/>
    </row>
    <row r="315" spans="1:32" s="5" customFormat="1" ht="16.5" x14ac:dyDescent="0.25">
      <c r="A315" s="545">
        <v>8</v>
      </c>
      <c r="B315" s="546" t="s">
        <v>95</v>
      </c>
      <c r="C315" s="542" t="s">
        <v>454</v>
      </c>
      <c r="D315" s="539" t="s">
        <v>304</v>
      </c>
      <c r="E315" s="539">
        <f>VLOOKUP(D315,[15]Diem!$A$2:$B$12,2,0)</f>
        <v>7</v>
      </c>
      <c r="F315" s="539" t="s">
        <v>304</v>
      </c>
      <c r="G315" s="539">
        <f>VLOOKUP(F315,[15]Diem!$A$2:$B$12,2,0)</f>
        <v>7</v>
      </c>
      <c r="H315" s="539" t="s">
        <v>303</v>
      </c>
      <c r="I315" s="539">
        <f>VLOOKUP(H315,[15]Diem!$A$2:$B$12,2,0)</f>
        <v>8</v>
      </c>
      <c r="J315" s="539" t="s">
        <v>304</v>
      </c>
      <c r="K315" s="539">
        <f>VLOOKUP(J315,[16]Diem!$A$2:$B$12,2,0)</f>
        <v>7</v>
      </c>
      <c r="L315" s="539" t="s">
        <v>304</v>
      </c>
      <c r="M315" s="539">
        <f>VLOOKUP(L315,[16]Diem!$A$2:$B$12,2,0)</f>
        <v>7</v>
      </c>
      <c r="N315" s="539" t="s">
        <v>304</v>
      </c>
      <c r="O315" s="539">
        <f>VLOOKUP(N315,[16]Diem!$A$2:$B$12,2,0)</f>
        <v>7</v>
      </c>
      <c r="P315" s="539" t="s">
        <v>303</v>
      </c>
      <c r="Q315" s="539">
        <f>VLOOKUP(P315,[16]Diem!$A$2:$B$12,2,0)</f>
        <v>8</v>
      </c>
      <c r="R315" s="110" t="s">
        <v>303</v>
      </c>
      <c r="S315" s="539">
        <f>VLOOKUP(R315,[16]Diem!$A$2:$B$12,2,0)</f>
        <v>8</v>
      </c>
      <c r="T315" s="110" t="s">
        <v>303</v>
      </c>
      <c r="U315" s="539">
        <f>VLOOKUP(T315,[16]Diem!$A$2:$B$12,2,0)</f>
        <v>8</v>
      </c>
      <c r="V315" s="110" t="s">
        <v>302</v>
      </c>
      <c r="W315" s="539">
        <f>VLOOKUP(V315,[16]Diem!$A$2:$B$12,2,0)</f>
        <v>9</v>
      </c>
      <c r="X315" s="539" t="s">
        <v>302</v>
      </c>
      <c r="Y315" s="539">
        <f>VLOOKUP(X315,[16]Diem!$A$2:$B$12,2,0)</f>
        <v>9</v>
      </c>
      <c r="Z315" s="369" t="s">
        <v>301</v>
      </c>
      <c r="AA315" s="539">
        <f>VLOOKUP(Z315,[17]Diem!$A$2:$B$12,2,0)</f>
        <v>10</v>
      </c>
      <c r="AB315" s="541" t="s">
        <v>925</v>
      </c>
      <c r="AC315" s="200" t="s">
        <v>807</v>
      </c>
      <c r="AD315" s="200" t="s">
        <v>807</v>
      </c>
      <c r="AE315" s="117"/>
    </row>
    <row r="316" spans="1:32" s="5" customFormat="1" ht="16.5" x14ac:dyDescent="0.25">
      <c r="A316" s="545">
        <v>9</v>
      </c>
      <c r="B316" s="538" t="s">
        <v>89</v>
      </c>
      <c r="C316" s="542" t="s">
        <v>449</v>
      </c>
      <c r="D316" s="539" t="s">
        <v>303</v>
      </c>
      <c r="E316" s="539">
        <f>VLOOKUP(D316,[15]Diem!$A$2:$B$12,2,0)</f>
        <v>8</v>
      </c>
      <c r="F316" s="539" t="s">
        <v>304</v>
      </c>
      <c r="G316" s="539">
        <f>VLOOKUP(F316,[15]Diem!$A$2:$B$12,2,0)</f>
        <v>7</v>
      </c>
      <c r="H316" s="539" t="s">
        <v>303</v>
      </c>
      <c r="I316" s="539">
        <f>VLOOKUP(H316,[15]Diem!$A$2:$B$12,2,0)</f>
        <v>8</v>
      </c>
      <c r="J316" s="539" t="s">
        <v>304</v>
      </c>
      <c r="K316" s="539">
        <f>VLOOKUP(J316,[16]Diem!$A$2:$B$12,2,0)</f>
        <v>7</v>
      </c>
      <c r="L316" s="539" t="s">
        <v>304</v>
      </c>
      <c r="M316" s="539">
        <f>VLOOKUP(L316,[16]Diem!$A$2:$B$12,2,0)</f>
        <v>7</v>
      </c>
      <c r="N316" s="539" t="s">
        <v>304</v>
      </c>
      <c r="O316" s="539">
        <f>VLOOKUP(N316,[16]Diem!$A$2:$B$12,2,0)</f>
        <v>7</v>
      </c>
      <c r="P316" s="539" t="s">
        <v>303</v>
      </c>
      <c r="Q316" s="539">
        <f>VLOOKUP(P316,[16]Diem!$A$2:$B$12,2,0)</f>
        <v>8</v>
      </c>
      <c r="R316" s="110" t="s">
        <v>303</v>
      </c>
      <c r="S316" s="539">
        <f>VLOOKUP(R316,[16]Diem!$A$2:$B$12,2,0)</f>
        <v>8</v>
      </c>
      <c r="T316" s="110" t="s">
        <v>301</v>
      </c>
      <c r="U316" s="539">
        <f>VLOOKUP(T316,[16]Diem!$A$2:$B$12,2,0)</f>
        <v>10</v>
      </c>
      <c r="V316" s="110" t="s">
        <v>303</v>
      </c>
      <c r="W316" s="539">
        <f>VLOOKUP(V316,[16]Diem!$A$2:$B$12,2,0)</f>
        <v>8</v>
      </c>
      <c r="X316" s="539" t="s">
        <v>302</v>
      </c>
      <c r="Y316" s="539">
        <f>VLOOKUP(X316,[16]Diem!$A$2:$B$12,2,0)</f>
        <v>9</v>
      </c>
      <c r="Z316" s="369" t="s">
        <v>302</v>
      </c>
      <c r="AA316" s="242">
        <f>VLOOKUP(Z316,[17]Diem!$A$2:$B$12,2,0)</f>
        <v>9</v>
      </c>
      <c r="AB316" s="547" t="s">
        <v>926</v>
      </c>
      <c r="AC316" s="200" t="s">
        <v>833</v>
      </c>
      <c r="AD316" s="200" t="s">
        <v>807</v>
      </c>
      <c r="AE316" s="117"/>
    </row>
    <row r="317" spans="1:32" s="5" customFormat="1" ht="16.5" x14ac:dyDescent="0.25">
      <c r="A317" s="545">
        <v>10</v>
      </c>
      <c r="B317" s="538" t="s">
        <v>87</v>
      </c>
      <c r="C317" s="542" t="s">
        <v>447</v>
      </c>
      <c r="D317" s="539" t="s">
        <v>303</v>
      </c>
      <c r="E317" s="539">
        <f>VLOOKUP(D317,[15]Diem!$A$2:$B$12,2,0)</f>
        <v>8</v>
      </c>
      <c r="F317" s="539" t="s">
        <v>304</v>
      </c>
      <c r="G317" s="539">
        <f>VLOOKUP(F317,[15]Diem!$A$2:$B$12,2,0)</f>
        <v>7</v>
      </c>
      <c r="H317" s="539" t="s">
        <v>301</v>
      </c>
      <c r="I317" s="539">
        <f>VLOOKUP(H317,[15]Diem!$A$2:$B$12,2,0)</f>
        <v>10</v>
      </c>
      <c r="J317" s="539" t="s">
        <v>304</v>
      </c>
      <c r="K317" s="539">
        <f>VLOOKUP(J317,[16]Diem!$A$2:$B$12,2,0)</f>
        <v>7</v>
      </c>
      <c r="L317" s="539" t="s">
        <v>304</v>
      </c>
      <c r="M317" s="539">
        <f>VLOOKUP(L317,[16]Diem!$A$2:$B$12,2,0)</f>
        <v>7</v>
      </c>
      <c r="N317" s="539" t="s">
        <v>303</v>
      </c>
      <c r="O317" s="539">
        <f>VLOOKUP(N317,[16]Diem!$A$2:$B$12,2,0)</f>
        <v>8</v>
      </c>
      <c r="P317" s="539" t="s">
        <v>302</v>
      </c>
      <c r="Q317" s="539">
        <f>VLOOKUP(P317,[16]Diem!$A$2:$B$12,2,0)</f>
        <v>9</v>
      </c>
      <c r="R317" s="110" t="s">
        <v>303</v>
      </c>
      <c r="S317" s="539">
        <f>VLOOKUP(R317,[16]Diem!$A$2:$B$12,2,0)</f>
        <v>8</v>
      </c>
      <c r="T317" s="110" t="s">
        <v>301</v>
      </c>
      <c r="U317" s="539">
        <f>VLOOKUP(T317,[16]Diem!$A$2:$B$12,2,0)</f>
        <v>10</v>
      </c>
      <c r="V317" s="110" t="s">
        <v>303</v>
      </c>
      <c r="W317" s="539">
        <f>VLOOKUP(V317,[16]Diem!$A$2:$B$12,2,0)</f>
        <v>8</v>
      </c>
      <c r="X317" s="539" t="s">
        <v>303</v>
      </c>
      <c r="Y317" s="539">
        <f>VLOOKUP(X317,[16]Diem!$A$2:$B$12,2,0)</f>
        <v>8</v>
      </c>
      <c r="Z317" s="369" t="s">
        <v>303</v>
      </c>
      <c r="AA317" s="539">
        <f>VLOOKUP(Z317,[17]Diem!$A$2:$B$12,2,0)</f>
        <v>8</v>
      </c>
      <c r="AB317" s="540" t="s">
        <v>927</v>
      </c>
      <c r="AC317" s="200" t="s">
        <v>833</v>
      </c>
      <c r="AD317" s="200" t="s">
        <v>807</v>
      </c>
      <c r="AE317" s="117"/>
    </row>
    <row r="318" spans="1:32" s="5" customFormat="1" ht="16.5" x14ac:dyDescent="0.25">
      <c r="A318" s="545">
        <v>11</v>
      </c>
      <c r="B318" s="548" t="s">
        <v>88</v>
      </c>
      <c r="C318" s="549" t="s">
        <v>448</v>
      </c>
      <c r="D318" s="539" t="s">
        <v>303</v>
      </c>
      <c r="E318" s="539">
        <f>VLOOKUP(D318,[15]Diem!$A$2:$B$12,2,0)</f>
        <v>8</v>
      </c>
      <c r="F318" s="539" t="s">
        <v>304</v>
      </c>
      <c r="G318" s="539">
        <f>VLOOKUP(F318,[15]Diem!$A$2:$B$12,2,0)</f>
        <v>7</v>
      </c>
      <c r="H318" s="539" t="s">
        <v>301</v>
      </c>
      <c r="I318" s="539"/>
      <c r="J318" s="539" t="s">
        <v>303</v>
      </c>
      <c r="K318" s="539">
        <f>VLOOKUP(J318,[16]Diem!$A$2:$B$12,2,0)</f>
        <v>8</v>
      </c>
      <c r="L318" s="539" t="s">
        <v>303</v>
      </c>
      <c r="M318" s="539">
        <f>VLOOKUP(L318,[16]Diem!$A$2:$B$12,2,0)</f>
        <v>8</v>
      </c>
      <c r="N318" s="539" t="s">
        <v>303</v>
      </c>
      <c r="O318" s="539">
        <f>VLOOKUP(N318,[16]Diem!$A$2:$B$12,2,0)</f>
        <v>8</v>
      </c>
      <c r="P318" s="539" t="s">
        <v>301</v>
      </c>
      <c r="Q318" s="539">
        <f>VLOOKUP(P318,[16]Diem!$A$2:$B$12,2,0)</f>
        <v>10</v>
      </c>
      <c r="R318" s="110" t="s">
        <v>303</v>
      </c>
      <c r="S318" s="539">
        <f>VLOOKUP(R318,[16]Diem!$A$2:$B$12,2,0)</f>
        <v>8</v>
      </c>
      <c r="T318" s="110" t="s">
        <v>301</v>
      </c>
      <c r="U318" s="539">
        <f>VLOOKUP(T318,[16]Diem!$A$2:$B$12,2,0)</f>
        <v>10</v>
      </c>
      <c r="V318" s="110" t="s">
        <v>303</v>
      </c>
      <c r="W318" s="539">
        <f>VLOOKUP(V318,[16]Diem!$A$2:$B$12,2,0)</f>
        <v>8</v>
      </c>
      <c r="X318" s="539" t="s">
        <v>301</v>
      </c>
      <c r="Y318" s="539">
        <f>VLOOKUP(X318,[16]Diem!$A$2:$B$12,2,0)</f>
        <v>10</v>
      </c>
      <c r="Z318" s="369" t="s">
        <v>302</v>
      </c>
      <c r="AA318" s="539">
        <f>VLOOKUP(Z318,[17]Diem!$A$2:$B$12,2,0)</f>
        <v>9</v>
      </c>
      <c r="AB318" s="540" t="s">
        <v>918</v>
      </c>
      <c r="AC318" s="200" t="s">
        <v>807</v>
      </c>
      <c r="AD318" s="200" t="s">
        <v>833</v>
      </c>
      <c r="AE318" s="564"/>
    </row>
    <row r="319" spans="1:32" s="5" customFormat="1" ht="16.5" x14ac:dyDescent="0.25">
      <c r="A319" s="545">
        <v>12</v>
      </c>
      <c r="B319" s="538" t="s">
        <v>85</v>
      </c>
      <c r="C319" s="549" t="s">
        <v>444</v>
      </c>
      <c r="D319" s="539" t="s">
        <v>303</v>
      </c>
      <c r="E319" s="539">
        <f>VLOOKUP(D319,[15]Diem!$A$2:$B$12,2,0)</f>
        <v>8</v>
      </c>
      <c r="F319" s="539" t="s">
        <v>304</v>
      </c>
      <c r="G319" s="539">
        <f>VLOOKUP(F319,[15]Diem!$A$2:$B$12,2,0)</f>
        <v>7</v>
      </c>
      <c r="H319" s="539" t="s">
        <v>303</v>
      </c>
      <c r="I319" s="539">
        <f>VLOOKUP(H319,[15]Diem!$A$2:$B$12,2,0)</f>
        <v>8</v>
      </c>
      <c r="J319" s="539" t="s">
        <v>303</v>
      </c>
      <c r="K319" s="539">
        <f>VLOOKUP(J319,[16]Diem!$A$2:$B$12,2,0)</f>
        <v>8</v>
      </c>
      <c r="L319" s="539" t="s">
        <v>303</v>
      </c>
      <c r="M319" s="539">
        <f>VLOOKUP(L319,[16]Diem!$A$2:$B$12,2,0)</f>
        <v>8</v>
      </c>
      <c r="N319" s="539" t="s">
        <v>304</v>
      </c>
      <c r="O319" s="539">
        <f>VLOOKUP(N319,[16]Diem!$A$2:$B$12,2,0)</f>
        <v>7</v>
      </c>
      <c r="P319" s="539" t="s">
        <v>303</v>
      </c>
      <c r="Q319" s="539">
        <f>VLOOKUP(P319,[16]Diem!$A$2:$B$12,2,0)</f>
        <v>8</v>
      </c>
      <c r="R319" s="110" t="s">
        <v>304</v>
      </c>
      <c r="S319" s="539">
        <f>VLOOKUP(R319,[16]Diem!$A$2:$B$12,2,0)</f>
        <v>7</v>
      </c>
      <c r="T319" s="110" t="s">
        <v>303</v>
      </c>
      <c r="U319" s="539">
        <f>VLOOKUP(T319,[16]Diem!$A$2:$B$12,2,0)</f>
        <v>8</v>
      </c>
      <c r="V319" s="110" t="s">
        <v>303</v>
      </c>
      <c r="W319" s="539">
        <f>VLOOKUP(V319,[16]Diem!$A$2:$B$12,2,0)</f>
        <v>8</v>
      </c>
      <c r="X319" s="539" t="s">
        <v>303</v>
      </c>
      <c r="Y319" s="539">
        <f>VLOOKUP(X319,[16]Diem!$A$2:$B$12,2,0)</f>
        <v>8</v>
      </c>
      <c r="Z319" s="369" t="s">
        <v>304</v>
      </c>
      <c r="AA319" s="539">
        <f>VLOOKUP(Z319,[17]Diem!$A$2:$B$12,2,0)</f>
        <v>7</v>
      </c>
      <c r="AB319" s="541" t="s">
        <v>928</v>
      </c>
      <c r="AC319" s="200" t="s">
        <v>807</v>
      </c>
      <c r="AD319" s="200" t="s">
        <v>807</v>
      </c>
      <c r="AE319" s="117"/>
    </row>
    <row r="320" spans="1:32" s="5" customFormat="1" ht="16.5" x14ac:dyDescent="0.25">
      <c r="A320" s="545">
        <v>13</v>
      </c>
      <c r="B320" s="538" t="s">
        <v>96</v>
      </c>
      <c r="C320" s="549" t="s">
        <v>455</v>
      </c>
      <c r="D320" s="539" t="s">
        <v>301</v>
      </c>
      <c r="E320" s="539">
        <f>VLOOKUP(D320,[15]Diem!$A$2:$B$12,2,0)</f>
        <v>10</v>
      </c>
      <c r="F320" s="539" t="s">
        <v>304</v>
      </c>
      <c r="G320" s="539">
        <f>VLOOKUP(F320,[15]Diem!$A$2:$B$12,2,0)</f>
        <v>7</v>
      </c>
      <c r="H320" s="539" t="s">
        <v>301</v>
      </c>
      <c r="I320" s="539">
        <f>VLOOKUP(H320,[15]Diem!$A$2:$B$12,2,0)</f>
        <v>10</v>
      </c>
      <c r="J320" s="539" t="s">
        <v>302</v>
      </c>
      <c r="K320" s="539">
        <f>VLOOKUP(J320,[16]Diem!$A$2:$B$12,2,0)</f>
        <v>9</v>
      </c>
      <c r="L320" s="539" t="s">
        <v>301</v>
      </c>
      <c r="M320" s="539">
        <f>VLOOKUP(L320,[16]Diem!$A$2:$B$12,2,0)</f>
        <v>10</v>
      </c>
      <c r="N320" s="539" t="s">
        <v>303</v>
      </c>
      <c r="O320" s="539">
        <f>VLOOKUP(N320,[16]Diem!$A$2:$B$12,2,0)</f>
        <v>8</v>
      </c>
      <c r="P320" s="539" t="s">
        <v>302</v>
      </c>
      <c r="Q320" s="539">
        <f>VLOOKUP(P320,[16]Diem!$A$2:$B$12,2,0)</f>
        <v>9</v>
      </c>
      <c r="R320" s="110" t="s">
        <v>303</v>
      </c>
      <c r="S320" s="539">
        <f>VLOOKUP(R320,[16]Diem!$A$2:$B$12,2,0)</f>
        <v>8</v>
      </c>
      <c r="T320" s="110" t="s">
        <v>301</v>
      </c>
      <c r="U320" s="539">
        <f>VLOOKUP(T320,[16]Diem!$A$2:$B$12,2,0)</f>
        <v>10</v>
      </c>
      <c r="V320" s="110" t="s">
        <v>301</v>
      </c>
      <c r="W320" s="539">
        <f>VLOOKUP(V320,[16]Diem!$A$2:$B$12,2,0)</f>
        <v>10</v>
      </c>
      <c r="X320" s="539" t="s">
        <v>301</v>
      </c>
      <c r="Y320" s="539">
        <f>VLOOKUP(X320,[16]Diem!$A$2:$B$12,2,0)</f>
        <v>10</v>
      </c>
      <c r="Z320" s="369" t="s">
        <v>302</v>
      </c>
      <c r="AA320" s="539">
        <f>VLOOKUP(Z320,[17]Diem!$A$2:$B$12,2,0)</f>
        <v>9</v>
      </c>
      <c r="AB320" s="540" t="s">
        <v>929</v>
      </c>
      <c r="AC320" s="200" t="s">
        <v>807</v>
      </c>
      <c r="AD320" s="200" t="s">
        <v>833</v>
      </c>
      <c r="AE320" s="520"/>
    </row>
    <row r="321" spans="1:31" s="5" customFormat="1" ht="16.5" x14ac:dyDescent="0.25">
      <c r="A321" s="545">
        <v>14</v>
      </c>
      <c r="B321" s="538" t="s">
        <v>93</v>
      </c>
      <c r="C321" s="549" t="s">
        <v>453</v>
      </c>
      <c r="D321" s="539" t="s">
        <v>303</v>
      </c>
      <c r="E321" s="539">
        <f>VLOOKUP(D321,[15]Diem!$A$2:$B$12,2,0)</f>
        <v>8</v>
      </c>
      <c r="F321" s="539" t="s">
        <v>304</v>
      </c>
      <c r="G321" s="539">
        <f>VLOOKUP(F321,[15]Diem!$A$2:$B$12,2,0)</f>
        <v>7</v>
      </c>
      <c r="H321" s="539" t="s">
        <v>303</v>
      </c>
      <c r="I321" s="539">
        <f>VLOOKUP(H321,[15]Diem!$A$2:$B$12,2,0)</f>
        <v>8</v>
      </c>
      <c r="J321" s="539" t="s">
        <v>304</v>
      </c>
      <c r="K321" s="539">
        <f>VLOOKUP(J321,[16]Diem!$A$2:$B$12,2,0)</f>
        <v>7</v>
      </c>
      <c r="L321" s="539" t="s">
        <v>303</v>
      </c>
      <c r="M321" s="539">
        <f>VLOOKUP(L321,[16]Diem!$A$2:$B$12,2,0)</f>
        <v>8</v>
      </c>
      <c r="N321" s="539" t="s">
        <v>304</v>
      </c>
      <c r="O321" s="539">
        <f>VLOOKUP(N321,[16]Diem!$A$2:$B$12,2,0)</f>
        <v>7</v>
      </c>
      <c r="P321" s="539" t="s">
        <v>303</v>
      </c>
      <c r="Q321" s="539">
        <f>VLOOKUP(P321,[16]Diem!$A$2:$B$12,2,0)</f>
        <v>8</v>
      </c>
      <c r="R321" s="110" t="s">
        <v>303</v>
      </c>
      <c r="S321" s="539">
        <f>VLOOKUP(R321,[16]Diem!$A$2:$B$12,2,0)</f>
        <v>8</v>
      </c>
      <c r="T321" s="110" t="s">
        <v>302</v>
      </c>
      <c r="U321" s="539">
        <f>VLOOKUP(T321,[16]Diem!$A$2:$B$12,2,0)</f>
        <v>9</v>
      </c>
      <c r="V321" s="110" t="s">
        <v>304</v>
      </c>
      <c r="W321" s="539">
        <f>VLOOKUP(V321,[16]Diem!$A$2:$B$12,2,0)</f>
        <v>7</v>
      </c>
      <c r="X321" s="539" t="s">
        <v>303</v>
      </c>
      <c r="Y321" s="539">
        <f>VLOOKUP(X321,[16]Diem!$A$2:$B$12,2,0)</f>
        <v>8</v>
      </c>
      <c r="Z321" s="369" t="s">
        <v>304</v>
      </c>
      <c r="AA321" s="539">
        <f>VLOOKUP(Z321,[17]Diem!$A$2:$B$12,2,0)</f>
        <v>7</v>
      </c>
      <c r="AB321" s="541" t="s">
        <v>930</v>
      </c>
      <c r="AC321" s="200" t="s">
        <v>807</v>
      </c>
      <c r="AD321" s="200" t="s">
        <v>807</v>
      </c>
      <c r="AE321" s="117"/>
    </row>
  </sheetData>
  <autoFilter ref="A287:AL321"/>
  <mergeCells count="7">
    <mergeCell ref="AJ88:AL90"/>
    <mergeCell ref="AJ91:AL118"/>
    <mergeCell ref="A1:A2"/>
    <mergeCell ref="B1:B2"/>
    <mergeCell ref="C1:C2"/>
    <mergeCell ref="AB1:AB2"/>
    <mergeCell ref="AC1:AE1"/>
  </mergeCells>
  <phoneticPr fontId="67" type="noConversion"/>
  <pageMargins left="0.7" right="0.7" top="0.75" bottom="0.75" header="0.3" footer="0.3"/>
  <pageSetup paperSize="9" orientation="portrait" r:id="rId1"/>
</worksheet>
</file>

<file path=xl/worksheets/sheet3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60"/>
  <dimension ref="A1:AF366"/>
  <sheetViews>
    <sheetView topLeftCell="D337" workbookViewId="0">
      <selection activeCell="AK341" sqref="AK341"/>
    </sheetView>
  </sheetViews>
  <sheetFormatPr defaultColWidth="8.85546875" defaultRowHeight="15.75" x14ac:dyDescent="0.25"/>
  <cols>
    <col min="1" max="1" width="12.85546875" style="5" hidden="1" customWidth="1"/>
    <col min="2" max="2" width="7.140625" style="5" hidden="1" customWidth="1"/>
    <col min="3" max="3" width="12.85546875" style="5" hidden="1" customWidth="1"/>
    <col min="4" max="4" width="31.85546875" style="5" customWidth="1"/>
    <col min="5" max="5" width="13.140625" style="23" hidden="1" customWidth="1"/>
    <col min="6" max="6" width="29.140625" style="5" customWidth="1"/>
    <col min="7" max="7" width="17.42578125" style="12" hidden="1" customWidth="1"/>
    <col min="8" max="9" width="12.85546875" style="5" hidden="1" customWidth="1"/>
    <col min="10" max="14" width="14" style="5" hidden="1" customWidth="1"/>
    <col min="15" max="15" width="14.5703125" style="5" hidden="1" customWidth="1"/>
    <col min="16" max="24" width="14" style="5" hidden="1" customWidth="1"/>
    <col min="25" max="25" width="15.5703125" style="5" hidden="1" customWidth="1"/>
    <col min="26" max="27" width="14" style="5" hidden="1" customWidth="1"/>
    <col min="28" max="31" width="14" style="5" customWidth="1"/>
    <col min="32" max="32" width="26.5703125" style="10" customWidth="1"/>
    <col min="33" max="16384" width="8.85546875" style="5"/>
  </cols>
  <sheetData>
    <row r="1" spans="1:32" s="2" customFormat="1" ht="26.25" customHeight="1" x14ac:dyDescent="0.25">
      <c r="A1" s="701" t="s">
        <v>217</v>
      </c>
      <c r="B1" s="701"/>
      <c r="C1" s="701"/>
      <c r="D1" s="701"/>
      <c r="E1" s="40"/>
      <c r="F1" s="40"/>
      <c r="G1" s="40"/>
      <c r="H1" s="3"/>
      <c r="I1" s="3"/>
      <c r="J1" s="3"/>
      <c r="K1" s="3"/>
      <c r="V1" s="3"/>
      <c r="W1" s="3"/>
      <c r="AB1" s="701"/>
      <c r="AC1" s="701"/>
      <c r="AD1" s="701"/>
      <c r="AE1" s="40"/>
      <c r="AF1" s="54"/>
    </row>
    <row r="2" spans="1:32" s="2" customFormat="1" ht="26.25" customHeight="1" x14ac:dyDescent="0.25">
      <c r="A2" s="702" t="s">
        <v>262</v>
      </c>
      <c r="B2" s="702"/>
      <c r="C2" s="702"/>
      <c r="D2" s="702"/>
      <c r="E2" s="39"/>
      <c r="F2" s="39"/>
      <c r="G2" s="39"/>
      <c r="H2" s="3"/>
      <c r="I2" s="3"/>
      <c r="J2" s="3"/>
      <c r="K2" s="3"/>
      <c r="V2" s="3"/>
      <c r="W2" s="3"/>
      <c r="AB2" s="701"/>
      <c r="AC2" s="701"/>
      <c r="AD2" s="701"/>
      <c r="AE2" s="40"/>
      <c r="AF2" s="54"/>
    </row>
    <row r="3" spans="1:32" s="2" customFormat="1" ht="26.25" customHeight="1" x14ac:dyDescent="0.25">
      <c r="A3" s="702" t="s">
        <v>263</v>
      </c>
      <c r="B3" s="702"/>
      <c r="C3" s="702"/>
      <c r="D3" s="702"/>
      <c r="E3" s="39"/>
      <c r="F3" s="39"/>
      <c r="G3" s="39"/>
      <c r="H3" s="3"/>
      <c r="I3" s="3"/>
      <c r="J3" s="3"/>
      <c r="K3" s="3"/>
      <c r="V3" s="3"/>
      <c r="W3" s="3"/>
      <c r="AB3" s="701"/>
      <c r="AC3" s="701"/>
      <c r="AD3" s="701"/>
      <c r="AE3" s="40"/>
      <c r="AF3" s="54"/>
    </row>
    <row r="4" spans="1:32" s="2" customFormat="1" ht="32.25" customHeight="1" x14ac:dyDescent="0.25">
      <c r="A4" s="702" t="s">
        <v>709</v>
      </c>
      <c r="B4" s="702"/>
      <c r="C4" s="702"/>
      <c r="D4" s="702"/>
      <c r="E4" s="702"/>
      <c r="F4" s="702"/>
      <c r="G4" s="702"/>
      <c r="H4" s="3"/>
      <c r="I4" s="3"/>
      <c r="J4" s="3"/>
      <c r="K4" s="3"/>
      <c r="L4" s="39"/>
      <c r="M4" s="39"/>
      <c r="N4" s="39"/>
      <c r="O4" s="39"/>
      <c r="P4" s="39"/>
      <c r="Q4" s="39"/>
      <c r="R4" s="39"/>
      <c r="S4" s="39"/>
      <c r="T4" s="39"/>
      <c r="U4" s="39"/>
      <c r="V4" s="39"/>
      <c r="W4" s="39"/>
      <c r="X4" s="3"/>
      <c r="Y4" s="3"/>
      <c r="Z4" s="3"/>
      <c r="AA4" s="3"/>
      <c r="AB4" s="3"/>
      <c r="AC4" s="3"/>
      <c r="AD4" s="3"/>
      <c r="AE4" s="3"/>
      <c r="AF4" s="54"/>
    </row>
    <row r="5" spans="1:32" s="2" customFormat="1" ht="32.25" customHeight="1" x14ac:dyDescent="0.25">
      <c r="E5" s="28"/>
      <c r="F5" s="14"/>
      <c r="G5" s="14"/>
      <c r="V5" s="3"/>
      <c r="W5" s="3"/>
      <c r="AF5" s="54"/>
    </row>
    <row r="6" spans="1:32" s="2" customFormat="1" ht="48" customHeight="1" x14ac:dyDescent="0.25">
      <c r="A6" s="753" t="s">
        <v>615</v>
      </c>
      <c r="B6" s="753" t="s">
        <v>645</v>
      </c>
      <c r="C6" s="695" t="s">
        <v>0</v>
      </c>
      <c r="D6" s="696"/>
      <c r="E6" s="99" t="s">
        <v>307</v>
      </c>
      <c r="F6" s="753" t="s">
        <v>8</v>
      </c>
      <c r="G6" s="753" t="s">
        <v>642</v>
      </c>
      <c r="H6" s="697" t="s">
        <v>712</v>
      </c>
      <c r="I6" s="698"/>
      <c r="J6" s="697" t="s">
        <v>713</v>
      </c>
      <c r="K6" s="698"/>
      <c r="L6" s="699" t="s">
        <v>714</v>
      </c>
      <c r="M6" s="700"/>
      <c r="N6" s="699" t="s">
        <v>715</v>
      </c>
      <c r="O6" s="700"/>
      <c r="P6" s="699" t="s">
        <v>716</v>
      </c>
      <c r="Q6" s="700"/>
      <c r="R6" s="699" t="s">
        <v>717</v>
      </c>
      <c r="S6" s="700"/>
      <c r="T6" s="699" t="s">
        <v>718</v>
      </c>
      <c r="U6" s="700"/>
      <c r="V6" s="703" t="s">
        <v>719</v>
      </c>
      <c r="W6" s="704"/>
      <c r="X6" s="703" t="s">
        <v>720</v>
      </c>
      <c r="Y6" s="704"/>
      <c r="Z6" s="703" t="s">
        <v>721</v>
      </c>
      <c r="AA6" s="704"/>
      <c r="AB6" s="703" t="s">
        <v>722</v>
      </c>
      <c r="AC6" s="704"/>
      <c r="AD6" s="703" t="s">
        <v>723</v>
      </c>
      <c r="AE6" s="704"/>
      <c r="AF6" s="98" t="s">
        <v>216</v>
      </c>
    </row>
    <row r="7" spans="1:32" s="2" customFormat="1" ht="48" customHeight="1" x14ac:dyDescent="0.25">
      <c r="A7" s="754"/>
      <c r="B7" s="754"/>
      <c r="C7" s="755"/>
      <c r="D7" s="756"/>
      <c r="E7" s="594"/>
      <c r="F7" s="754"/>
      <c r="G7" s="754"/>
      <c r="H7" s="595" t="s">
        <v>617</v>
      </c>
      <c r="I7" s="595" t="s">
        <v>618</v>
      </c>
      <c r="J7" s="595" t="s">
        <v>617</v>
      </c>
      <c r="K7" s="595" t="s">
        <v>618</v>
      </c>
      <c r="L7" s="285" t="s">
        <v>617</v>
      </c>
      <c r="M7" s="285" t="s">
        <v>618</v>
      </c>
      <c r="N7" s="285" t="s">
        <v>617</v>
      </c>
      <c r="O7" s="285" t="s">
        <v>618</v>
      </c>
      <c r="P7" s="285" t="s">
        <v>617</v>
      </c>
      <c r="Q7" s="285" t="s">
        <v>618</v>
      </c>
      <c r="R7" s="285" t="s">
        <v>617</v>
      </c>
      <c r="S7" s="285" t="s">
        <v>618</v>
      </c>
      <c r="T7" s="285" t="s">
        <v>617</v>
      </c>
      <c r="U7" s="285" t="s">
        <v>618</v>
      </c>
      <c r="V7" s="596" t="s">
        <v>617</v>
      </c>
      <c r="W7" s="596" t="s">
        <v>618</v>
      </c>
      <c r="X7" s="596" t="s">
        <v>617</v>
      </c>
      <c r="Y7" s="596" t="s">
        <v>618</v>
      </c>
      <c r="Z7" s="596" t="s">
        <v>617</v>
      </c>
      <c r="AA7" s="596" t="s">
        <v>618</v>
      </c>
      <c r="AB7" s="596" t="s">
        <v>617</v>
      </c>
      <c r="AC7" s="596" t="s">
        <v>618</v>
      </c>
      <c r="AD7" s="596" t="s">
        <v>617</v>
      </c>
      <c r="AE7" s="596" t="s">
        <v>618</v>
      </c>
      <c r="AF7" s="98"/>
    </row>
    <row r="8" spans="1:32" s="2" customFormat="1" ht="41.25" customHeight="1" x14ac:dyDescent="0.25">
      <c r="A8" s="597"/>
      <c r="B8" s="597"/>
      <c r="C8" s="598"/>
      <c r="D8" s="598"/>
      <c r="E8" s="599">
        <v>1</v>
      </c>
      <c r="F8" s="597">
        <v>2</v>
      </c>
      <c r="G8" s="599">
        <v>3</v>
      </c>
      <c r="H8" s="597">
        <v>4</v>
      </c>
      <c r="I8" s="599">
        <v>5</v>
      </c>
      <c r="J8" s="597">
        <v>6</v>
      </c>
      <c r="K8" s="599">
        <v>7</v>
      </c>
      <c r="L8" s="597">
        <v>8</v>
      </c>
      <c r="M8" s="599">
        <v>9</v>
      </c>
      <c r="N8" s="597">
        <v>10</v>
      </c>
      <c r="O8" s="599">
        <v>11</v>
      </c>
      <c r="P8" s="597">
        <v>12</v>
      </c>
      <c r="Q8" s="599">
        <v>13</v>
      </c>
      <c r="R8" s="597">
        <v>14</v>
      </c>
      <c r="S8" s="599">
        <v>15</v>
      </c>
      <c r="T8" s="597">
        <v>16</v>
      </c>
      <c r="U8" s="599">
        <v>17</v>
      </c>
      <c r="V8" s="597">
        <v>18</v>
      </c>
      <c r="W8" s="599">
        <v>19</v>
      </c>
      <c r="X8" s="597">
        <v>20</v>
      </c>
      <c r="Y8" s="599">
        <v>21</v>
      </c>
      <c r="Z8" s="597">
        <v>22</v>
      </c>
      <c r="AA8" s="599">
        <v>23</v>
      </c>
      <c r="AB8" s="597">
        <v>24</v>
      </c>
      <c r="AC8" s="599">
        <v>25</v>
      </c>
      <c r="AD8" s="597">
        <v>26</v>
      </c>
      <c r="AE8" s="599">
        <v>27</v>
      </c>
      <c r="AF8" s="597">
        <v>28</v>
      </c>
    </row>
    <row r="9" spans="1:32" s="2" customFormat="1" ht="24.95" customHeight="1" x14ac:dyDescent="0.25">
      <c r="A9" s="41">
        <f>IF(E9="","",SUBTOTAL(3,$E$9:E9))</f>
        <v>1</v>
      </c>
      <c r="B9" s="41">
        <f>COUNTIF($F$9:F9,F9)</f>
        <v>1</v>
      </c>
      <c r="C9" s="43" t="s">
        <v>649</v>
      </c>
      <c r="D9" s="42" t="s">
        <v>14</v>
      </c>
      <c r="E9" s="41" t="s">
        <v>600</v>
      </c>
      <c r="F9" s="30" t="s">
        <v>11</v>
      </c>
      <c r="G9" s="30" t="s">
        <v>643</v>
      </c>
      <c r="H9" s="1" t="str">
        <f>VLOOKUP($E9,'[1]Gui chi Quynh'!$C$11:$E$397,3,0)</f>
        <v>A1</v>
      </c>
      <c r="I9" s="9">
        <f>VLOOKUP(H9,[18]Sheet1!$B$2:$C$12,2,TRUE)</f>
        <v>10</v>
      </c>
      <c r="J9" s="1" t="str">
        <f>VLOOKUP($E9,'[2]Gui chi Quynh'!$C$11:$E$397,3,0)</f>
        <v>A1</v>
      </c>
      <c r="K9" s="9">
        <f>VLOOKUP(J9,[18]Sheet1!$B$2:$C$12,2,TRUE)</f>
        <v>10</v>
      </c>
      <c r="L9" s="1" t="str">
        <f>VLOOKUP($E9,'[3]Gui chi Quynh'!$C$11:$E$396,3,0)</f>
        <v>A1</v>
      </c>
      <c r="M9" s="9">
        <f>VLOOKUP(L9,[18]Sheet1!$B$2:$C$12,2,TRUE)</f>
        <v>10</v>
      </c>
      <c r="N9" s="1" t="str">
        <f>VLOOKUP($E9,'[4]Gui chi Quynh'!$C$11:$E$396,3,0)</f>
        <v>A1</v>
      </c>
      <c r="O9" s="9">
        <f>VLOOKUP(N9,[18]Sheet1!$B$2:$C$12,2,TRUE)</f>
        <v>10</v>
      </c>
      <c r="P9" s="1" t="str">
        <f>VLOOKUP($E9,'[5]Gui chi Quynh'!$C$11:$E$394,3,0)</f>
        <v>A1</v>
      </c>
      <c r="Q9" s="9">
        <f>VLOOKUP(P9,[18]Sheet1!$B$2:$C$12,2,TRUE)</f>
        <v>10</v>
      </c>
      <c r="R9" s="1" t="str">
        <f>VLOOKUP($E9,'[6]Gui chi Quynh'!$C$11:$E$393,3,0)</f>
        <v>A1</v>
      </c>
      <c r="S9" s="9">
        <f>VLOOKUP(R9,[18]Sheet1!$B$2:$C$12,2,TRUE)</f>
        <v>10</v>
      </c>
      <c r="T9" s="1" t="str">
        <f>VLOOKUP($E9,'[7]Gui chi Quynh'!$C$11:$E$392,3,0)</f>
        <v>A1</v>
      </c>
      <c r="U9" s="9">
        <f>VLOOKUP(T9,[18]Sheet1!$B$2:$C$12,2,TRUE)</f>
        <v>10</v>
      </c>
      <c r="V9" s="1" t="str">
        <f>VLOOKUP($E9,'[8]Gui chi Quynh'!$C$11:$F$391,3,0)</f>
        <v>A1</v>
      </c>
      <c r="W9" s="9">
        <f>VLOOKUP(V9,[18]Sheet1!$B$2:$C$12,2,TRUE)</f>
        <v>10</v>
      </c>
      <c r="X9" s="1" t="str">
        <f>VLOOKUP($E9,'[9]Gui chi Quynh'!$C$11:$E$390,3,0)</f>
        <v>A1</v>
      </c>
      <c r="Y9" s="9">
        <f>VLOOKUP(X9,[18]Sheet1!$B$2:$C$12,2,TRUE)</f>
        <v>10</v>
      </c>
      <c r="Z9" s="1" t="str">
        <f>VLOOKUP($E9,'[10]Gui chi Quynh'!$C$11:$E$391,3,0)</f>
        <v>A1</v>
      </c>
      <c r="AA9" s="9">
        <f>VLOOKUP(Z9,[18]Sheet1!$B$2:$C$12,2,TRUE)</f>
        <v>10</v>
      </c>
      <c r="AB9" s="1" t="str">
        <f>VLOOKUP($E9,'[19]Gui chi Quynh'!$C$11:$E$388,3,0)</f>
        <v>A1</v>
      </c>
      <c r="AC9" s="9">
        <f>VLOOKUP(AB9,[18]Sheet1!$B$2:$C$12,2,TRUE)</f>
        <v>10</v>
      </c>
      <c r="AD9" s="1" t="str">
        <f>VLOOKUP($E9,'[20]Gui chi Quynh'!$C$11:$E$388,3,0)</f>
        <v>A1</v>
      </c>
      <c r="AE9" s="9">
        <f>VLOOKUP(AD9,[18]Sheet1!$B$2:$C$12,2,TRUE)</f>
        <v>10</v>
      </c>
      <c r="AF9" s="55"/>
    </row>
    <row r="10" spans="1:32" s="2" customFormat="1" ht="24.95" customHeight="1" x14ac:dyDescent="0.25">
      <c r="A10" s="41">
        <f>IF(E10="","",SUBTOTAL(3,$E$9:E10))</f>
        <v>2</v>
      </c>
      <c r="B10" s="41">
        <f>COUNTIF($F$9:F10,F10)</f>
        <v>2</v>
      </c>
      <c r="C10" s="43" t="s">
        <v>648</v>
      </c>
      <c r="D10" s="42" t="s">
        <v>15</v>
      </c>
      <c r="E10" s="41" t="s">
        <v>599</v>
      </c>
      <c r="F10" s="30" t="s">
        <v>11</v>
      </c>
      <c r="G10" s="30" t="s">
        <v>643</v>
      </c>
      <c r="H10" s="1" t="str">
        <f>VLOOKUP($E10,'[1]Gui chi Quynh'!$C$11:$E$397,3,0)</f>
        <v>A1</v>
      </c>
      <c r="I10" s="9">
        <f>VLOOKUP(H10,[18]Sheet1!$B$2:$C$12,2,TRUE)</f>
        <v>10</v>
      </c>
      <c r="J10" s="1" t="str">
        <f>VLOOKUP($E10,'[2]Gui chi Quynh'!$C$11:$E$397,3,0)</f>
        <v>A1</v>
      </c>
      <c r="K10" s="9">
        <f>VLOOKUP(J10,[18]Sheet1!$B$2:$C$12,2,TRUE)</f>
        <v>10</v>
      </c>
      <c r="L10" s="1" t="str">
        <f>VLOOKUP($E10,'[3]Gui chi Quynh'!$C$11:$E$396,3,0)</f>
        <v>A1</v>
      </c>
      <c r="M10" s="9">
        <f>VLOOKUP(L10,[18]Sheet1!$B$2:$C$12,2,TRUE)</f>
        <v>10</v>
      </c>
      <c r="N10" s="1" t="str">
        <f>VLOOKUP($E10,'[4]Gui chi Quynh'!$C$11:$E$396,3,0)</f>
        <v>A1</v>
      </c>
      <c r="O10" s="9">
        <f>VLOOKUP(N10,[18]Sheet1!$B$2:$C$12,2,TRUE)</f>
        <v>10</v>
      </c>
      <c r="P10" s="1" t="str">
        <f>VLOOKUP($E10,'[5]Gui chi Quynh'!$C$11:$E$394,3,0)</f>
        <v>A1</v>
      </c>
      <c r="Q10" s="9">
        <f>VLOOKUP(P10,[18]Sheet1!$B$2:$C$12,2,TRUE)</f>
        <v>10</v>
      </c>
      <c r="R10" s="1" t="str">
        <f>VLOOKUP($E10,'[6]Gui chi Quynh'!$C$11:$E$393,3,0)</f>
        <v>A1</v>
      </c>
      <c r="S10" s="9">
        <f>VLOOKUP(R10,[18]Sheet1!$B$2:$C$12,2,TRUE)</f>
        <v>10</v>
      </c>
      <c r="T10" s="1" t="str">
        <f>VLOOKUP($E10,'[7]Gui chi Quynh'!$C$11:$E$392,3,0)</f>
        <v>A1</v>
      </c>
      <c r="U10" s="9">
        <f>VLOOKUP(T10,[18]Sheet1!$B$2:$C$12,2,TRUE)</f>
        <v>10</v>
      </c>
      <c r="V10" s="1" t="str">
        <f>VLOOKUP($E10,'[8]Gui chi Quynh'!$C$11:$F$391,3,0)</f>
        <v>A1</v>
      </c>
      <c r="W10" s="9">
        <f>VLOOKUP(V10,[18]Sheet1!$B$2:$C$12,2,TRUE)</f>
        <v>10</v>
      </c>
      <c r="X10" s="1" t="str">
        <f>VLOOKUP($E10,'[9]Gui chi Quynh'!$C$11:$E$390,3,0)</f>
        <v>A1</v>
      </c>
      <c r="Y10" s="9">
        <f>VLOOKUP(X10,[18]Sheet1!$B$2:$C$12,2,TRUE)</f>
        <v>10</v>
      </c>
      <c r="Z10" s="1" t="str">
        <f>VLOOKUP($E10,'[10]Gui chi Quynh'!$C$11:$E$391,3,0)</f>
        <v>A1</v>
      </c>
      <c r="AA10" s="9">
        <f>VLOOKUP(Z10,[18]Sheet1!$B$2:$C$12,2,TRUE)</f>
        <v>10</v>
      </c>
      <c r="AB10" s="1" t="str">
        <f>VLOOKUP($E10,'[19]Gui chi Quynh'!$C$11:$E$388,3,0)</f>
        <v>A1</v>
      </c>
      <c r="AC10" s="9">
        <f>VLOOKUP(AB10,[18]Sheet1!$B$2:$C$12,2,TRUE)</f>
        <v>10</v>
      </c>
      <c r="AD10" s="1" t="str">
        <f>VLOOKUP($E10,'[20]Gui chi Quynh'!$C$11:$E$388,3,0)</f>
        <v>A1</v>
      </c>
      <c r="AE10" s="9">
        <f>VLOOKUP(AD10,[18]Sheet1!$B$2:$C$12,2,TRUE)</f>
        <v>10</v>
      </c>
      <c r="AF10" s="55"/>
    </row>
    <row r="11" spans="1:32" s="2" customFormat="1" ht="24.95" customHeight="1" x14ac:dyDescent="0.25">
      <c r="A11" s="41">
        <f>IF(E11="","",SUBTOTAL(3,$E$9:E11))</f>
        <v>3</v>
      </c>
      <c r="B11" s="41">
        <f>COUNTIF($F$9:F11,F11)</f>
        <v>3</v>
      </c>
      <c r="C11" s="43" t="s">
        <v>649</v>
      </c>
      <c r="D11" s="42" t="s">
        <v>136</v>
      </c>
      <c r="E11" s="41" t="s">
        <v>601</v>
      </c>
      <c r="F11" s="30" t="s">
        <v>11</v>
      </c>
      <c r="G11" s="30" t="s">
        <v>643</v>
      </c>
      <c r="H11" s="1" t="str">
        <f>VLOOKUP($E11,'[1]Gui chi Quynh'!$C$11:$E$397,3,0)</f>
        <v>A1</v>
      </c>
      <c r="I11" s="9">
        <f>VLOOKUP(H11,[18]Sheet1!$B$2:$C$12,2,TRUE)</f>
        <v>10</v>
      </c>
      <c r="J11" s="1" t="str">
        <f>VLOOKUP($E11,'[2]Gui chi Quynh'!$C$11:$E$397,3,0)</f>
        <v>A1</v>
      </c>
      <c r="K11" s="9">
        <f>VLOOKUP(J11,[18]Sheet1!$B$2:$C$12,2,TRUE)</f>
        <v>10</v>
      </c>
      <c r="L11" s="1" t="str">
        <f>VLOOKUP($E11,'[3]Gui chi Quynh'!$C$11:$E$396,3,0)</f>
        <v>A1</v>
      </c>
      <c r="M11" s="9">
        <f>VLOOKUP(L11,[18]Sheet1!$B$2:$C$12,2,TRUE)</f>
        <v>10</v>
      </c>
      <c r="N11" s="1" t="str">
        <f>VLOOKUP($E11,'[4]Gui chi Quynh'!$C$11:$E$396,3,0)</f>
        <v>A1</v>
      </c>
      <c r="O11" s="9">
        <f>VLOOKUP(N11,[18]Sheet1!$B$2:$C$12,2,TRUE)</f>
        <v>10</v>
      </c>
      <c r="P11" s="1" t="str">
        <f>VLOOKUP($E11,'[5]Gui chi Quynh'!$C$11:$E$394,3,0)</f>
        <v>A1</v>
      </c>
      <c r="Q11" s="9">
        <f>VLOOKUP(P11,[18]Sheet1!$B$2:$C$12,2,TRUE)</f>
        <v>10</v>
      </c>
      <c r="R11" s="1" t="str">
        <f>VLOOKUP($E11,'[6]Gui chi Quynh'!$C$11:$E$393,3,0)</f>
        <v>A1</v>
      </c>
      <c r="S11" s="9">
        <f>VLOOKUP(R11,[18]Sheet1!$B$2:$C$12,2,TRUE)</f>
        <v>10</v>
      </c>
      <c r="T11" s="1" t="str">
        <f>VLOOKUP($E11,'[7]Gui chi Quynh'!$C$11:$E$392,3,0)</f>
        <v>A1</v>
      </c>
      <c r="U11" s="9">
        <f>VLOOKUP(T11,[18]Sheet1!$B$2:$C$12,2,TRUE)</f>
        <v>10</v>
      </c>
      <c r="V11" s="1" t="str">
        <f>VLOOKUP($E11,'[8]Gui chi Quynh'!$C$11:$F$391,3,0)</f>
        <v>A1</v>
      </c>
      <c r="W11" s="9">
        <f>VLOOKUP(V11,[18]Sheet1!$B$2:$C$12,2,TRUE)</f>
        <v>10</v>
      </c>
      <c r="X11" s="1" t="str">
        <f>VLOOKUP($E11,'[9]Gui chi Quynh'!$C$11:$E$390,3,0)</f>
        <v>A1</v>
      </c>
      <c r="Y11" s="9">
        <f>VLOOKUP(X11,[18]Sheet1!$B$2:$C$12,2,TRUE)</f>
        <v>10</v>
      </c>
      <c r="Z11" s="1" t="str">
        <f>VLOOKUP($E11,'[10]Gui chi Quynh'!$C$11:$E$391,3,0)</f>
        <v>A1</v>
      </c>
      <c r="AA11" s="9">
        <f>VLOOKUP(Z11,[18]Sheet1!$B$2:$C$12,2,TRUE)</f>
        <v>10</v>
      </c>
      <c r="AB11" s="1" t="str">
        <f>VLOOKUP($E11,'[19]Gui chi Quynh'!$C$11:$E$388,3,0)</f>
        <v>A1</v>
      </c>
      <c r="AC11" s="9">
        <f>VLOOKUP(AB11,[18]Sheet1!$B$2:$C$12,2,TRUE)</f>
        <v>10</v>
      </c>
      <c r="AD11" s="1" t="str">
        <f>VLOOKUP($E11,'[20]Gui chi Quynh'!$C$11:$E$388,3,0)</f>
        <v>A1</v>
      </c>
      <c r="AE11" s="9">
        <f>VLOOKUP(AD11,[18]Sheet1!$B$2:$C$12,2,TRUE)</f>
        <v>10</v>
      </c>
      <c r="AF11" s="55"/>
    </row>
    <row r="12" spans="1:32" s="2" customFormat="1" ht="24.95" customHeight="1" x14ac:dyDescent="0.25">
      <c r="A12" s="41">
        <f>IF(E12="","",SUBTOTAL(3,$E$9:E12))</f>
        <v>4</v>
      </c>
      <c r="B12" s="41">
        <f>COUNTIF($F$9:F12,F12)</f>
        <v>1</v>
      </c>
      <c r="C12" s="43" t="s">
        <v>649</v>
      </c>
      <c r="D12" s="29" t="s">
        <v>31</v>
      </c>
      <c r="E12" s="32" t="s">
        <v>340</v>
      </c>
      <c r="F12" s="57" t="s">
        <v>282</v>
      </c>
      <c r="G12" s="57" t="s">
        <v>643</v>
      </c>
      <c r="H12" s="1" t="str">
        <f>VLOOKUP($E12,'[1]Gui chi Quynh'!$C$11:$E$397,3,0)</f>
        <v>A1</v>
      </c>
      <c r="I12" s="9">
        <f>VLOOKUP(H12,[18]Sheet1!$B$2:$C$12,2,TRUE)</f>
        <v>10</v>
      </c>
      <c r="J12" s="1" t="str">
        <f>VLOOKUP($E12,'[2]Gui chi Quynh'!$C$11:$E$397,3,0)</f>
        <v>A1</v>
      </c>
      <c r="K12" s="9">
        <f>VLOOKUP(J12,[18]Sheet1!$B$2:$C$12,2,TRUE)</f>
        <v>10</v>
      </c>
      <c r="L12" s="1" t="str">
        <f>VLOOKUP($E12,'[3]Gui chi Quynh'!$C$11:$E$396,3,0)</f>
        <v>A1</v>
      </c>
      <c r="M12" s="9">
        <f>VLOOKUP(L12,[18]Sheet1!$B$2:$C$12,2,TRUE)</f>
        <v>10</v>
      </c>
      <c r="N12" s="1" t="str">
        <f>VLOOKUP($E12,'[4]Gui chi Quynh'!$C$11:$E$396,3,0)</f>
        <v>A1</v>
      </c>
      <c r="O12" s="9">
        <f>VLOOKUP(N12,[18]Sheet1!$B$2:$C$12,2,TRUE)</f>
        <v>10</v>
      </c>
      <c r="P12" s="1" t="str">
        <f>VLOOKUP($E12,'[5]Gui chi Quynh'!$C$11:$E$394,3,0)</f>
        <v>A1</v>
      </c>
      <c r="Q12" s="9">
        <f>VLOOKUP(P12,[18]Sheet1!$B$2:$C$12,2,TRUE)</f>
        <v>10</v>
      </c>
      <c r="R12" s="1" t="str">
        <f>VLOOKUP($E12,'[6]Gui chi Quynh'!$C$11:$E$393,3,0)</f>
        <v>A1</v>
      </c>
      <c r="S12" s="9">
        <f>VLOOKUP(R12,[18]Sheet1!$B$2:$C$12,2,TRUE)</f>
        <v>10</v>
      </c>
      <c r="T12" s="1" t="str">
        <f>VLOOKUP($E12,'[7]Gui chi Quynh'!$C$11:$E$392,3,0)</f>
        <v>A1</v>
      </c>
      <c r="U12" s="9">
        <f>VLOOKUP(T12,[18]Sheet1!$B$2:$C$12,2,TRUE)</f>
        <v>10</v>
      </c>
      <c r="V12" s="1" t="str">
        <f>VLOOKUP($E12,'[8]Gui chi Quynh'!$C$11:$F$391,3,0)</f>
        <v>A1</v>
      </c>
      <c r="W12" s="9">
        <f>VLOOKUP(V12,[18]Sheet1!$B$2:$C$12,2,TRUE)</f>
        <v>10</v>
      </c>
      <c r="X12" s="1" t="str">
        <f>VLOOKUP($E12,'[9]Gui chi Quynh'!$C$11:$E$390,3,0)</f>
        <v>A1</v>
      </c>
      <c r="Y12" s="9">
        <f>VLOOKUP(X12,[18]Sheet1!$B$2:$C$12,2,TRUE)</f>
        <v>10</v>
      </c>
      <c r="Z12" s="1" t="str">
        <f>VLOOKUP($E12,'[10]Gui chi Quynh'!$C$11:$E$391,3,0)</f>
        <v>A1</v>
      </c>
      <c r="AA12" s="9">
        <f>VLOOKUP(Z12,[18]Sheet1!$B$2:$C$12,2,TRUE)</f>
        <v>10</v>
      </c>
      <c r="AB12" s="1" t="str">
        <f>VLOOKUP($E12,'[19]Gui chi Quynh'!$C$11:$E$388,3,0)</f>
        <v>A1</v>
      </c>
      <c r="AC12" s="9">
        <f>VLOOKUP(AB12,[18]Sheet1!$B$2:$C$12,2,TRUE)</f>
        <v>10</v>
      </c>
      <c r="AD12" s="1" t="str">
        <f>VLOOKUP($E12,'[20]Gui chi Quynh'!$C$11:$E$388,3,0)</f>
        <v>A1</v>
      </c>
      <c r="AE12" s="9">
        <f>VLOOKUP(AD12,[18]Sheet1!$B$2:$C$12,2,TRUE)</f>
        <v>10</v>
      </c>
      <c r="AF12" s="55"/>
    </row>
    <row r="13" spans="1:32" s="2" customFormat="1" ht="24.95" customHeight="1" x14ac:dyDescent="0.25">
      <c r="A13" s="41">
        <f>IF(E13="","",SUBTOTAL(3,$E$9:E13))</f>
        <v>5</v>
      </c>
      <c r="B13" s="41">
        <f>COUNTIF($F$9:F13,F13)</f>
        <v>2</v>
      </c>
      <c r="C13" s="43" t="s">
        <v>648</v>
      </c>
      <c r="D13" s="29" t="s">
        <v>33</v>
      </c>
      <c r="E13" s="32" t="s">
        <v>342</v>
      </c>
      <c r="F13" s="1" t="s">
        <v>282</v>
      </c>
      <c r="G13" s="1" t="s">
        <v>643</v>
      </c>
      <c r="H13" s="1" t="str">
        <f>VLOOKUP($E13,'[1]Gui chi Quynh'!$C$11:$E$397,3,0)</f>
        <v>A1</v>
      </c>
      <c r="I13" s="9">
        <f>VLOOKUP(H13,[18]Sheet1!$B$2:$C$12,2,TRUE)</f>
        <v>10</v>
      </c>
      <c r="J13" s="1" t="str">
        <f>VLOOKUP($E13,'[2]Gui chi Quynh'!$C$11:$E$397,3,0)</f>
        <v>A1</v>
      </c>
      <c r="K13" s="9">
        <f>VLOOKUP(J13,[18]Sheet1!$B$2:$C$12,2,TRUE)</f>
        <v>10</v>
      </c>
      <c r="L13" s="1" t="str">
        <f>VLOOKUP($E13,'[3]Gui chi Quynh'!$C$11:$E$396,3,0)</f>
        <v>A1</v>
      </c>
      <c r="M13" s="9">
        <f>VLOOKUP(L13,[18]Sheet1!$B$2:$C$12,2,TRUE)</f>
        <v>10</v>
      </c>
      <c r="N13" s="1" t="str">
        <f>VLOOKUP($E13,'[4]Gui chi Quynh'!$C$11:$E$396,3,0)</f>
        <v>A1</v>
      </c>
      <c r="O13" s="9">
        <f>VLOOKUP(N13,[18]Sheet1!$B$2:$C$12,2,TRUE)</f>
        <v>10</v>
      </c>
      <c r="P13" s="1" t="str">
        <f>VLOOKUP($E13,'[5]Gui chi Quynh'!$C$11:$E$394,3,0)</f>
        <v>A1</v>
      </c>
      <c r="Q13" s="9">
        <f>VLOOKUP(P13,[18]Sheet1!$B$2:$C$12,2,TRUE)</f>
        <v>10</v>
      </c>
      <c r="R13" s="1" t="str">
        <f>VLOOKUP($E13,'[6]Gui chi Quynh'!$C$11:$E$393,3,0)</f>
        <v>A2</v>
      </c>
      <c r="S13" s="9">
        <f>VLOOKUP(R13,[18]Sheet1!$B$2:$C$12,2,TRUE)</f>
        <v>9</v>
      </c>
      <c r="T13" s="1" t="str">
        <f>VLOOKUP($E13,'[7]Gui chi Quynh'!$C$11:$E$392,3,0)</f>
        <v>A1</v>
      </c>
      <c r="U13" s="9">
        <f>VLOOKUP(T13,[18]Sheet1!$B$2:$C$12,2,TRUE)</f>
        <v>10</v>
      </c>
      <c r="V13" s="1" t="str">
        <f>VLOOKUP($E13,'[8]Gui chi Quynh'!$C$11:$F$391,3,0)</f>
        <v>A3</v>
      </c>
      <c r="W13" s="9">
        <f>VLOOKUP(V13,[18]Sheet1!$B$2:$C$12,2,TRUE)</f>
        <v>8</v>
      </c>
      <c r="X13" s="1" t="str">
        <f>VLOOKUP($E13,'[9]Gui chi Quynh'!$C$11:$E$390,3,0)</f>
        <v>A1</v>
      </c>
      <c r="Y13" s="9">
        <f>VLOOKUP(X13,[18]Sheet1!$B$2:$C$12,2,TRUE)</f>
        <v>10</v>
      </c>
      <c r="Z13" s="1" t="str">
        <f>VLOOKUP($E13,'[10]Gui chi Quynh'!$C$11:$E$391,3,0)</f>
        <v>A2</v>
      </c>
      <c r="AA13" s="9">
        <f>VLOOKUP(Z13,[18]Sheet1!$B$2:$C$12,2,TRUE)</f>
        <v>9</v>
      </c>
      <c r="AB13" s="1" t="str">
        <f>VLOOKUP($E13,'[19]Gui chi Quynh'!$C$11:$E$388,3,0)</f>
        <v>A1</v>
      </c>
      <c r="AC13" s="9">
        <f>VLOOKUP(AB13,[18]Sheet1!$B$2:$C$12,2,TRUE)</f>
        <v>10</v>
      </c>
      <c r="AD13" s="1" t="str">
        <f>VLOOKUP($E13,'[20]Gui chi Quynh'!$C$11:$E$388,3,0)</f>
        <v>A1</v>
      </c>
      <c r="AE13" s="9">
        <f>VLOOKUP(AD13,[18]Sheet1!$B$2:$C$12,2,TRUE)</f>
        <v>10</v>
      </c>
      <c r="AF13" s="55"/>
    </row>
    <row r="14" spans="1:32" s="2" customFormat="1" ht="24.95" customHeight="1" x14ac:dyDescent="0.25">
      <c r="A14" s="41">
        <f>IF(E14="","",SUBTOTAL(3,$E$9:E14))</f>
        <v>6</v>
      </c>
      <c r="B14" s="41">
        <f>COUNTIF($F$9:F14,F14)</f>
        <v>3</v>
      </c>
      <c r="C14" s="43" t="s">
        <v>648</v>
      </c>
      <c r="D14" s="29" t="s">
        <v>34</v>
      </c>
      <c r="E14" s="32" t="s">
        <v>343</v>
      </c>
      <c r="F14" s="1" t="s">
        <v>282</v>
      </c>
      <c r="G14" s="1" t="s">
        <v>643</v>
      </c>
      <c r="H14" s="1" t="str">
        <f>VLOOKUP($E14,'[1]Gui chi Quynh'!$C$11:$E$397,3,0)</f>
        <v>A1</v>
      </c>
      <c r="I14" s="9">
        <f>VLOOKUP(H14,[18]Sheet1!$B$2:$C$12,2,TRUE)</f>
        <v>10</v>
      </c>
      <c r="J14" s="1" t="str">
        <f>VLOOKUP($E14,'[2]Gui chi Quynh'!$C$11:$E$397,3,0)</f>
        <v>A1</v>
      </c>
      <c r="K14" s="9">
        <f>VLOOKUP(J14,[18]Sheet1!$B$2:$C$12,2,TRUE)</f>
        <v>10</v>
      </c>
      <c r="L14" s="1" t="str">
        <f>VLOOKUP($E14,'[3]Gui chi Quynh'!$C$11:$E$396,3,0)</f>
        <v>A1</v>
      </c>
      <c r="M14" s="9">
        <f>VLOOKUP(L14,[18]Sheet1!$B$2:$C$12,2,TRUE)</f>
        <v>10</v>
      </c>
      <c r="N14" s="1" t="str">
        <f>VLOOKUP($E14,'[4]Gui chi Quynh'!$C$11:$E$396,3,0)</f>
        <v>A1</v>
      </c>
      <c r="O14" s="9">
        <f>VLOOKUP(N14,[18]Sheet1!$B$2:$C$12,2,TRUE)</f>
        <v>10</v>
      </c>
      <c r="P14" s="1" t="str">
        <f>VLOOKUP($E14,'[5]Gui chi Quynh'!$C$11:$E$394,3,0)</f>
        <v>A3</v>
      </c>
      <c r="Q14" s="9">
        <f>VLOOKUP(P14,[18]Sheet1!$B$2:$C$12,2,TRUE)</f>
        <v>8</v>
      </c>
      <c r="R14" s="1" t="str">
        <f>VLOOKUP($E14,'[6]Gui chi Quynh'!$C$11:$E$393,3,0)</f>
        <v>A1</v>
      </c>
      <c r="S14" s="9">
        <f>VLOOKUP(R14,[18]Sheet1!$B$2:$C$12,2,TRUE)</f>
        <v>10</v>
      </c>
      <c r="T14" s="1" t="str">
        <f>VLOOKUP($E14,'[7]Gui chi Quynh'!$C$11:$E$392,3,0)</f>
        <v>A1</v>
      </c>
      <c r="U14" s="9">
        <f>VLOOKUP(T14,[18]Sheet1!$B$2:$C$12,2,TRUE)</f>
        <v>10</v>
      </c>
      <c r="V14" s="1" t="str">
        <f>VLOOKUP($E14,'[8]Gui chi Quynh'!$C$11:$F$391,3,0)</f>
        <v>A1</v>
      </c>
      <c r="W14" s="9">
        <f>VLOOKUP(V14,[18]Sheet1!$B$2:$C$12,2,TRUE)</f>
        <v>10</v>
      </c>
      <c r="X14" s="1" t="str">
        <f>VLOOKUP($E14,'[9]Gui chi Quynh'!$C$11:$E$390,3,0)</f>
        <v>A1</v>
      </c>
      <c r="Y14" s="9">
        <f>VLOOKUP(X14,[18]Sheet1!$B$2:$C$12,2,TRUE)</f>
        <v>10</v>
      </c>
      <c r="Z14" s="1" t="str">
        <f>VLOOKUP($E14,'[10]Gui chi Quynh'!$C$11:$E$391,3,0)</f>
        <v>A2</v>
      </c>
      <c r="AA14" s="9">
        <f>VLOOKUP(Z14,[18]Sheet1!$B$2:$C$12,2,TRUE)</f>
        <v>9</v>
      </c>
      <c r="AB14" s="1" t="str">
        <f>VLOOKUP($E14,'[19]Gui chi Quynh'!$C$11:$E$388,3,0)</f>
        <v>A1</v>
      </c>
      <c r="AC14" s="9">
        <f>VLOOKUP(AB14,[18]Sheet1!$B$2:$C$12,2,TRUE)</f>
        <v>10</v>
      </c>
      <c r="AD14" s="1" t="str">
        <f>VLOOKUP($E14,'[20]Gui chi Quynh'!$C$11:$E$388,3,0)</f>
        <v>A1</v>
      </c>
      <c r="AE14" s="9">
        <f>VLOOKUP(AD14,[18]Sheet1!$B$2:$C$12,2,TRUE)</f>
        <v>10</v>
      </c>
      <c r="AF14" s="55"/>
    </row>
    <row r="15" spans="1:32" s="2" customFormat="1" ht="24.95" customHeight="1" x14ac:dyDescent="0.25">
      <c r="A15" s="41">
        <f>IF(E15="","",SUBTOTAL(3,$E$9:E15))</f>
        <v>7</v>
      </c>
      <c r="B15" s="41">
        <f>COUNTIF($F$9:F15,F15)</f>
        <v>4</v>
      </c>
      <c r="C15" s="43" t="s">
        <v>648</v>
      </c>
      <c r="D15" s="29" t="s">
        <v>119</v>
      </c>
      <c r="E15" s="32" t="s">
        <v>345</v>
      </c>
      <c r="F15" s="1" t="s">
        <v>282</v>
      </c>
      <c r="G15" s="1" t="s">
        <v>643</v>
      </c>
      <c r="H15" s="1" t="str">
        <f>VLOOKUP($E15,'[1]Gui chi Quynh'!$C$11:$E$397,3,0)</f>
        <v>A1</v>
      </c>
      <c r="I15" s="9">
        <f>VLOOKUP(H15,[18]Sheet1!$B$2:$C$12,2,TRUE)</f>
        <v>10</v>
      </c>
      <c r="J15" s="1" t="str">
        <f>VLOOKUP($E15,'[2]Gui chi Quynh'!$C$11:$E$397,3,0)</f>
        <v>A1</v>
      </c>
      <c r="K15" s="9">
        <f>VLOOKUP(J15,[18]Sheet1!$B$2:$C$12,2,TRUE)</f>
        <v>10</v>
      </c>
      <c r="L15" s="1" t="str">
        <f>VLOOKUP($E15,'[3]Gui chi Quynh'!$C$11:$E$396,3,0)</f>
        <v>A1</v>
      </c>
      <c r="M15" s="9">
        <f>VLOOKUP(L15,[18]Sheet1!$B$2:$C$12,2,TRUE)</f>
        <v>10</v>
      </c>
      <c r="N15" s="1" t="str">
        <f>VLOOKUP($E15,'[4]Gui chi Quynh'!$C$11:$E$396,3,0)</f>
        <v>A1</v>
      </c>
      <c r="O15" s="9">
        <f>VLOOKUP(N15,[18]Sheet1!$B$2:$C$12,2,TRUE)</f>
        <v>10</v>
      </c>
      <c r="P15" s="1" t="str">
        <f>VLOOKUP($E15,'[5]Gui chi Quynh'!$C$11:$E$394,3,0)</f>
        <v>A1</v>
      </c>
      <c r="Q15" s="9">
        <f>VLOOKUP(P15,[18]Sheet1!$B$2:$C$12,2,TRUE)</f>
        <v>10</v>
      </c>
      <c r="R15" s="1" t="str">
        <f>VLOOKUP($E15,'[6]Gui chi Quynh'!$C$11:$E$393,3,0)</f>
        <v>A1</v>
      </c>
      <c r="S15" s="9">
        <f>VLOOKUP(R15,[18]Sheet1!$B$2:$C$12,2,TRUE)</f>
        <v>10</v>
      </c>
      <c r="T15" s="1" t="str">
        <f>VLOOKUP($E15,'[7]Gui chi Quynh'!$C$11:$E$392,3,0)</f>
        <v>A3</v>
      </c>
      <c r="U15" s="9">
        <f>VLOOKUP(T15,[18]Sheet1!$B$2:$C$12,2,TRUE)</f>
        <v>8</v>
      </c>
      <c r="V15" s="1" t="str">
        <f>VLOOKUP($E15,'[8]Gui chi Quynh'!$C$11:$F$391,3,0)</f>
        <v>A1</v>
      </c>
      <c r="W15" s="9">
        <f>VLOOKUP(V15,[18]Sheet1!$B$2:$C$12,2,TRUE)</f>
        <v>10</v>
      </c>
      <c r="X15" s="1" t="str">
        <f>VLOOKUP($E15,'[9]Gui chi Quynh'!$C$11:$E$390,3,0)</f>
        <v>A1</v>
      </c>
      <c r="Y15" s="9">
        <f>VLOOKUP(X15,[18]Sheet1!$B$2:$C$12,2,TRUE)</f>
        <v>10</v>
      </c>
      <c r="Z15" s="1" t="str">
        <f>VLOOKUP($E15,'[10]Gui chi Quynh'!$C$11:$E$391,3,0)</f>
        <v>A1</v>
      </c>
      <c r="AA15" s="9">
        <f>VLOOKUP(Z15,[18]Sheet1!$B$2:$C$12,2,TRUE)</f>
        <v>10</v>
      </c>
      <c r="AB15" s="1" t="str">
        <f>VLOOKUP($E15,'[19]Gui chi Quynh'!$C$11:$E$388,3,0)</f>
        <v>A1</v>
      </c>
      <c r="AC15" s="9">
        <f>VLOOKUP(AB15,[18]Sheet1!$B$2:$C$12,2,TRUE)</f>
        <v>10</v>
      </c>
      <c r="AD15" s="1" t="str">
        <f>VLOOKUP($E15,'[20]Gui chi Quynh'!$C$11:$E$388,3,0)</f>
        <v>A1</v>
      </c>
      <c r="AE15" s="9">
        <f>VLOOKUP(AD15,[18]Sheet1!$B$2:$C$12,2,TRUE)</f>
        <v>10</v>
      </c>
      <c r="AF15" s="55"/>
    </row>
    <row r="16" spans="1:32" s="2" customFormat="1" ht="65.25" customHeight="1" x14ac:dyDescent="0.25">
      <c r="A16" s="41">
        <f>IF(E16="","",SUBTOTAL(3,$E$9:E16))</f>
        <v>8</v>
      </c>
      <c r="B16" s="41">
        <f>COUNTIF($F$9:F293,F16)</f>
        <v>9</v>
      </c>
      <c r="C16" s="43" t="s">
        <v>648</v>
      </c>
      <c r="D16" s="29" t="s">
        <v>238</v>
      </c>
      <c r="E16" s="41" t="s">
        <v>568</v>
      </c>
      <c r="F16" s="1" t="s">
        <v>282</v>
      </c>
      <c r="G16" s="13" t="s">
        <v>643</v>
      </c>
      <c r="H16" s="1" t="str">
        <f>VLOOKUP($E16,'[1]Gui chi Quynh'!$C$11:$E$397,3,0)</f>
        <v>A3</v>
      </c>
      <c r="I16" s="9">
        <f>VLOOKUP(H16,[18]Sheet1!$B$2:$C$12,2,TRUE)</f>
        <v>8</v>
      </c>
      <c r="J16" s="1" t="str">
        <f>VLOOKUP($E16,'[2]Gui chi Quynh'!$C$11:$E$397,3,0)</f>
        <v>A DN</v>
      </c>
      <c r="K16" s="9" t="e">
        <f>VLOOKUP(J16,[18]Sheet1!$B$2:$C$12,2,TRUE)</f>
        <v>#N/A</v>
      </c>
      <c r="L16" s="1" t="str">
        <f>VLOOKUP($E16,'[3]Gui chi Quynh'!$C$11:$E$396,3,0)</f>
        <v>A1</v>
      </c>
      <c r="M16" s="9">
        <f>VLOOKUP(L16,[18]Sheet1!$B$2:$C$12,2,TRUE)</f>
        <v>10</v>
      </c>
      <c r="N16" s="1" t="str">
        <f>VLOOKUP($E16,'[4]Gui chi Quynh'!$C$11:$E$396,3,0)</f>
        <v>A1</v>
      </c>
      <c r="O16" s="9">
        <f>VLOOKUP(N16,[18]Sheet1!$B$2:$C$12,2,TRUE)</f>
        <v>10</v>
      </c>
      <c r="P16" s="1" t="str">
        <f>VLOOKUP($E16,'[5]Gui chi Quynh'!$C$11:$E$394,3,0)</f>
        <v>A2</v>
      </c>
      <c r="Q16" s="9">
        <f>VLOOKUP(P16,[18]Sheet1!$B$2:$C$12,2,TRUE)</f>
        <v>9</v>
      </c>
      <c r="R16" s="1" t="str">
        <f>VLOOKUP($E16,'[6]Gui chi Quynh'!$C$11:$E$393,3,0)</f>
        <v>A2</v>
      </c>
      <c r="S16" s="9">
        <f>VLOOKUP(R16,[18]Sheet1!$B$2:$C$12,2,TRUE)</f>
        <v>9</v>
      </c>
      <c r="T16" s="1" t="str">
        <f>VLOOKUP($E16,'[7]Gui chi Quynh'!$C$11:$E$392,3,0)</f>
        <v>A2</v>
      </c>
      <c r="U16" s="9">
        <f>VLOOKUP(T16,[18]Sheet1!$B$2:$C$12,2,TRUE)</f>
        <v>9</v>
      </c>
      <c r="V16" s="1" t="str">
        <f>VLOOKUP($E16,'[8]Gui chi Quynh'!$C$11:$F$391,3,0)</f>
        <v>A2</v>
      </c>
      <c r="W16" s="9">
        <f>VLOOKUP(V16,[18]Sheet1!$B$2:$C$12,2,TRUE)</f>
        <v>9</v>
      </c>
      <c r="X16" s="1" t="str">
        <f>VLOOKUP($E16,'[9]Gui chi Quynh'!$C$11:$E$390,3,0)</f>
        <v>A3</v>
      </c>
      <c r="Y16" s="9">
        <f>VLOOKUP(X16,[18]Sheet1!$B$2:$C$12,2,TRUE)</f>
        <v>8</v>
      </c>
      <c r="Z16" s="1" t="str">
        <f>VLOOKUP($E16,'[10]Gui chi Quynh'!$C$11:$E$391,3,0)</f>
        <v>A DN</v>
      </c>
      <c r="AA16" s="9" t="e">
        <f>VLOOKUP(Z16,[18]Sheet1!$B$2:$C$12,2,TRUE)</f>
        <v>#N/A</v>
      </c>
      <c r="AB16" s="1" t="str">
        <f>VLOOKUP($E16,'[19]Gui chi Quynh'!$C$11:$E$388,3,0)</f>
        <v>A DN</v>
      </c>
      <c r="AC16" s="9" t="e">
        <f>VLOOKUP(AB16,[18]Sheet1!$B$2:$C$12,2,TRUE)</f>
        <v>#N/A</v>
      </c>
      <c r="AD16" s="1" t="str">
        <f>VLOOKUP($E16,'[20]Gui chi Quynh'!$C$11:$E$388,3,0)</f>
        <v>A DN</v>
      </c>
      <c r="AE16" s="9" t="e">
        <f>VLOOKUP(AD16,[18]Sheet1!$B$2:$C$12,2,TRUE)</f>
        <v>#N/A</v>
      </c>
      <c r="AF16" s="600" t="s">
        <v>962</v>
      </c>
    </row>
    <row r="17" spans="1:32" s="72" customFormat="1" ht="80.25" customHeight="1" x14ac:dyDescent="0.25">
      <c r="A17" s="41">
        <f>IF(E17="","",SUBTOTAL(3,$E$9:E17))</f>
        <v>9</v>
      </c>
      <c r="B17" s="41">
        <f>COUNTIF($F$9:F17,F17)</f>
        <v>6</v>
      </c>
      <c r="C17" s="43" t="s">
        <v>648</v>
      </c>
      <c r="D17" s="29" t="s">
        <v>35</v>
      </c>
      <c r="E17" s="34" t="s">
        <v>344</v>
      </c>
      <c r="F17" s="1" t="s">
        <v>282</v>
      </c>
      <c r="G17" s="1" t="s">
        <v>643</v>
      </c>
      <c r="H17" s="1" t="str">
        <f>VLOOKUP($E17,'[1]Gui chi Quynh'!$C$11:$E$397,3,0)</f>
        <v>A2</v>
      </c>
      <c r="I17" s="9">
        <f>VLOOKUP(H17,[18]Sheet1!$B$2:$C$12,2,TRUE)</f>
        <v>9</v>
      </c>
      <c r="J17" s="1" t="str">
        <f>VLOOKUP($E17,'[2]Gui chi Quynh'!$C$11:$E$397,3,0)</f>
        <v>A2</v>
      </c>
      <c r="K17" s="9">
        <f>VLOOKUP(J17,[18]Sheet1!$B$2:$C$12,2,TRUE)</f>
        <v>9</v>
      </c>
      <c r="L17" s="1" t="str">
        <f>VLOOKUP($E17,'[3]Gui chi Quynh'!$C$11:$E$396,3,0)</f>
        <v>A2</v>
      </c>
      <c r="M17" s="9">
        <f>VLOOKUP(L17,[18]Sheet1!$B$2:$C$12,2,TRUE)</f>
        <v>9</v>
      </c>
      <c r="N17" s="1" t="str">
        <f>VLOOKUP($E17,'[4]Gui chi Quynh'!$C$11:$E$396,3,0)</f>
        <v>A3</v>
      </c>
      <c r="O17" s="9">
        <f>VLOOKUP(N17,[18]Sheet1!$B$2:$C$12,2,TRUE)</f>
        <v>8</v>
      </c>
      <c r="P17" s="1" t="str">
        <f>VLOOKUP($E17,'[5]Gui chi Quynh'!$C$11:$E$394,3,0)</f>
        <v>A2</v>
      </c>
      <c r="Q17" s="9">
        <f>VLOOKUP(P17,[18]Sheet1!$B$2:$C$12,2,TRUE)</f>
        <v>9</v>
      </c>
      <c r="R17" s="1" t="str">
        <f>VLOOKUP($E17,'[6]Gui chi Quynh'!$C$11:$E$393,3,0)</f>
        <v>A DN</v>
      </c>
      <c r="S17" s="9" t="e">
        <f>VLOOKUP(R17,[18]Sheet1!$B$2:$C$12,2,TRUE)</f>
        <v>#N/A</v>
      </c>
      <c r="T17" s="1" t="str">
        <f>VLOOKUP($E17,'[7]Gui chi Quynh'!$C$11:$E$392,3,0)</f>
        <v>A DN</v>
      </c>
      <c r="U17" s="9" t="e">
        <f>VLOOKUP(T17,[18]Sheet1!$B$2:$C$12,2,TRUE)</f>
        <v>#N/A</v>
      </c>
      <c r="V17" s="1" t="str">
        <f>VLOOKUP($E17,'[8]Gui chi Quynh'!$C$11:$F$391,3,0)</f>
        <v>A DN</v>
      </c>
      <c r="W17" s="9" t="e">
        <f>VLOOKUP(V17,[18]Sheet1!$B$2:$C$12,2,TRUE)</f>
        <v>#N/A</v>
      </c>
      <c r="X17" s="1" t="str">
        <f>VLOOKUP($E17,'[9]Gui chi Quynh'!$C$11:$E$390,3,0)</f>
        <v>A DN</v>
      </c>
      <c r="Y17" s="9" t="e">
        <f>VLOOKUP(X17,[18]Sheet1!$B$2:$C$12,2,TRUE)</f>
        <v>#N/A</v>
      </c>
      <c r="Z17" s="1" t="str">
        <f>VLOOKUP($E17,'[10]Gui chi Quynh'!$C$11:$E$391,3,0)</f>
        <v>A DN</v>
      </c>
      <c r="AA17" s="9" t="e">
        <f>VLOOKUP(Z17,[18]Sheet1!$B$2:$C$12,2,TRUE)</f>
        <v>#N/A</v>
      </c>
      <c r="AB17" s="1" t="str">
        <f>VLOOKUP($E17,'[19]Gui chi Quynh'!$C$11:$E$388,3,0)</f>
        <v>A DN</v>
      </c>
      <c r="AC17" s="9" t="e">
        <f>VLOOKUP(AB17,[18]Sheet1!$B$2:$C$12,2,TRUE)</f>
        <v>#N/A</v>
      </c>
      <c r="AD17" s="1" t="str">
        <f>VLOOKUP($E17,'[20]Gui chi Quynh'!$C$11:$E$388,3,0)</f>
        <v>A2</v>
      </c>
      <c r="AE17" s="9">
        <f>VLOOKUP(AD17,[18]Sheet1!$B$2:$C$12,2,TRUE)</f>
        <v>9</v>
      </c>
      <c r="AF17" s="600" t="s">
        <v>963</v>
      </c>
    </row>
    <row r="18" spans="1:32" s="72" customFormat="1" ht="24.95" customHeight="1" x14ac:dyDescent="0.25">
      <c r="A18" s="41">
        <f>IF(E18="","",SUBTOTAL(3,$E$9:E18))</f>
        <v>10</v>
      </c>
      <c r="B18" s="41">
        <f>COUNTIF($F$9:F18,F18)</f>
        <v>7</v>
      </c>
      <c r="C18" s="43" t="s">
        <v>648</v>
      </c>
      <c r="D18" s="29" t="s">
        <v>36</v>
      </c>
      <c r="E18" s="41" t="s">
        <v>346</v>
      </c>
      <c r="F18" s="1" t="s">
        <v>282</v>
      </c>
      <c r="G18" s="7" t="s">
        <v>644</v>
      </c>
      <c r="H18" s="1" t="str">
        <f>VLOOKUP($E18,'[1]Gui chi Quynh'!$C$11:$E$397,3,0)</f>
        <v>A3</v>
      </c>
      <c r="I18" s="9">
        <f>VLOOKUP(H18,[18]Sheet1!$B$2:$C$12,2,TRUE)</f>
        <v>8</v>
      </c>
      <c r="J18" s="1" t="str">
        <f>VLOOKUP($E18,'[2]Gui chi Quynh'!$C$11:$E$397,3,0)</f>
        <v>A2</v>
      </c>
      <c r="K18" s="9">
        <f>VLOOKUP(J18,[18]Sheet1!$B$2:$C$12,2,TRUE)</f>
        <v>9</v>
      </c>
      <c r="L18" s="1" t="str">
        <f>VLOOKUP($E18,'[3]Gui chi Quynh'!$C$11:$E$396,3,0)</f>
        <v>A2</v>
      </c>
      <c r="M18" s="9">
        <f>VLOOKUP(L18,[18]Sheet1!$B$2:$C$12,2,TRUE)</f>
        <v>9</v>
      </c>
      <c r="N18" s="1" t="str">
        <f>VLOOKUP($E18,'[4]Gui chi Quynh'!$C$11:$E$396,3,0)</f>
        <v>A3</v>
      </c>
      <c r="O18" s="9">
        <f>VLOOKUP(N18,[18]Sheet1!$B$2:$C$12,2,TRUE)</f>
        <v>8</v>
      </c>
      <c r="P18" s="1" t="str">
        <f>VLOOKUP($E18,'[5]Gui chi Quynh'!$C$11:$E$394,3,0)</f>
        <v>A2</v>
      </c>
      <c r="Q18" s="9">
        <f>VLOOKUP(P18,[18]Sheet1!$B$2:$C$12,2,TRUE)</f>
        <v>9</v>
      </c>
      <c r="R18" s="1" t="str">
        <f>VLOOKUP($E18,'[6]Gui chi Quynh'!$C$11:$E$393,3,0)</f>
        <v>A1</v>
      </c>
      <c r="S18" s="9">
        <f>VLOOKUP(R18,[18]Sheet1!$B$2:$C$12,2,TRUE)</f>
        <v>10</v>
      </c>
      <c r="T18" s="1" t="str">
        <f>VLOOKUP($E18,'[7]Gui chi Quynh'!$C$11:$E$392,3,0)</f>
        <v>A2</v>
      </c>
      <c r="U18" s="9">
        <f>VLOOKUP(T18,[18]Sheet1!$B$2:$C$12,2,TRUE)</f>
        <v>9</v>
      </c>
      <c r="V18" s="1" t="str">
        <f>VLOOKUP($E18,'[8]Gui chi Quynh'!$C$11:$F$391,3,0)</f>
        <v>A3</v>
      </c>
      <c r="W18" s="9">
        <f>VLOOKUP(V18,[18]Sheet1!$B$2:$C$12,2,TRUE)</f>
        <v>8</v>
      </c>
      <c r="X18" s="1" t="str">
        <f>VLOOKUP($E18,'[9]Gui chi Quynh'!$C$11:$E$390,3,0)</f>
        <v>A1</v>
      </c>
      <c r="Y18" s="9">
        <f>VLOOKUP(X18,[18]Sheet1!$B$2:$C$12,2,TRUE)</f>
        <v>10</v>
      </c>
      <c r="Z18" s="1" t="str">
        <f>VLOOKUP($E18,'[10]Gui chi Quynh'!$C$11:$E$391,3,0)</f>
        <v>A2</v>
      </c>
      <c r="AA18" s="9">
        <f>VLOOKUP(Z18,[18]Sheet1!$B$2:$C$12,2,TRUE)</f>
        <v>9</v>
      </c>
      <c r="AB18" s="1" t="str">
        <f>VLOOKUP($E18,'[19]Gui chi Quynh'!$C$11:$E$388,3,0)</f>
        <v>A1</v>
      </c>
      <c r="AC18" s="9">
        <f>VLOOKUP(AB18,[18]Sheet1!$B$2:$C$12,2,TRUE)</f>
        <v>10</v>
      </c>
      <c r="AD18" s="1" t="str">
        <f>VLOOKUP($E18,'[20]Gui chi Quynh'!$C$11:$E$388,3,0)</f>
        <v>A2</v>
      </c>
      <c r="AE18" s="9">
        <f>VLOOKUP(AD18,[18]Sheet1!$B$2:$C$12,2,TRUE)</f>
        <v>9</v>
      </c>
      <c r="AF18" s="71"/>
    </row>
    <row r="19" spans="1:32" s="72" customFormat="1" ht="24.95" customHeight="1" x14ac:dyDescent="0.25">
      <c r="A19" s="41">
        <f>IF(E19="","",SUBTOTAL(3,$E$9:E19))</f>
        <v>11</v>
      </c>
      <c r="B19" s="41">
        <f>COUNTIF($F$9:F19,F19)</f>
        <v>8</v>
      </c>
      <c r="C19" s="43" t="s">
        <v>649</v>
      </c>
      <c r="D19" s="29" t="s">
        <v>619</v>
      </c>
      <c r="E19" s="41" t="s">
        <v>620</v>
      </c>
      <c r="F19" s="1" t="s">
        <v>282</v>
      </c>
      <c r="G19" s="7" t="s">
        <v>644</v>
      </c>
      <c r="H19" s="1" t="str">
        <f>VLOOKUP($E19,'[1]Gui chi Quynh'!$C$11:$E$397,3,0)</f>
        <v>A2</v>
      </c>
      <c r="I19" s="9">
        <f>VLOOKUP(H19,[18]Sheet1!$B$2:$C$12,2,TRUE)</f>
        <v>9</v>
      </c>
      <c r="J19" s="1" t="str">
        <f>VLOOKUP($E19,'[2]Gui chi Quynh'!$C$11:$E$397,3,0)</f>
        <v>A2</v>
      </c>
      <c r="K19" s="9">
        <f>VLOOKUP(J19,[18]Sheet1!$B$2:$C$12,2,TRUE)</f>
        <v>9</v>
      </c>
      <c r="L19" s="1" t="str">
        <f>VLOOKUP($E19,'[3]Gui chi Quynh'!$C$11:$E$396,3,0)</f>
        <v>A3</v>
      </c>
      <c r="M19" s="9">
        <f>VLOOKUP(L19,[18]Sheet1!$B$2:$C$12,2,TRUE)</f>
        <v>8</v>
      </c>
      <c r="N19" s="1" t="str">
        <f>VLOOKUP($E19,'[4]Gui chi Quynh'!$C$11:$E$396,3,0)</f>
        <v>A2</v>
      </c>
      <c r="O19" s="9">
        <f>VLOOKUP(N19,[18]Sheet1!$B$2:$C$12,2,TRUE)</f>
        <v>9</v>
      </c>
      <c r="P19" s="1" t="str">
        <f>VLOOKUP($E19,'[5]Gui chi Quynh'!$C$11:$E$394,3,0)</f>
        <v>A2</v>
      </c>
      <c r="Q19" s="9">
        <f>VLOOKUP(P19,[18]Sheet1!$B$2:$C$12,2,TRUE)</f>
        <v>9</v>
      </c>
      <c r="R19" s="1" t="str">
        <f>VLOOKUP($E19,'[6]Gui chi Quynh'!$C$11:$E$393,3,0)</f>
        <v>A3</v>
      </c>
      <c r="S19" s="9">
        <f>VLOOKUP(R19,[18]Sheet1!$B$2:$C$12,2,TRUE)</f>
        <v>8</v>
      </c>
      <c r="T19" s="1" t="str">
        <f>VLOOKUP($E19,'[7]Gui chi Quynh'!$C$11:$E$392,3,0)</f>
        <v>A1</v>
      </c>
      <c r="U19" s="9">
        <f>VLOOKUP(T19,[18]Sheet1!$B$2:$C$12,2,TRUE)</f>
        <v>10</v>
      </c>
      <c r="V19" s="1" t="str">
        <f>VLOOKUP($E19,'[8]Gui chi Quynh'!$C$11:$F$391,3,0)</f>
        <v>A2</v>
      </c>
      <c r="W19" s="9">
        <f>VLOOKUP(V19,[18]Sheet1!$B$2:$C$12,2,TRUE)</f>
        <v>9</v>
      </c>
      <c r="X19" s="1" t="str">
        <f>VLOOKUP($E19,'[9]Gui chi Quynh'!$C$11:$E$390,3,0)</f>
        <v>A2</v>
      </c>
      <c r="Y19" s="9">
        <f>VLOOKUP(X19,[18]Sheet1!$B$2:$C$12,2,TRUE)</f>
        <v>9</v>
      </c>
      <c r="Z19" s="1" t="str">
        <f>VLOOKUP($E19,'[10]Gui chi Quynh'!$C$11:$E$391,3,0)</f>
        <v>A1</v>
      </c>
      <c r="AA19" s="9">
        <f>VLOOKUP(Z19,[18]Sheet1!$B$2:$C$12,2,TRUE)</f>
        <v>10</v>
      </c>
      <c r="AB19" s="1" t="str">
        <f>VLOOKUP($E19,'[19]Gui chi Quynh'!$C$11:$E$388,3,0)</f>
        <v>A2</v>
      </c>
      <c r="AC19" s="9">
        <f>VLOOKUP(AB19,[18]Sheet1!$B$2:$C$12,2,TRUE)</f>
        <v>9</v>
      </c>
      <c r="AD19" s="1" t="str">
        <f>VLOOKUP($E19,'[20]Gui chi Quynh'!$C$11:$E$388,3,0)</f>
        <v>A1</v>
      </c>
      <c r="AE19" s="9">
        <f>VLOOKUP(AD19,[18]Sheet1!$B$2:$C$12,2,TRUE)</f>
        <v>10</v>
      </c>
      <c r="AF19" s="71"/>
    </row>
    <row r="20" spans="1:32" s="2" customFormat="1" ht="24.95" customHeight="1" x14ac:dyDescent="0.25">
      <c r="A20" s="41">
        <f>IF(E20="","",SUBTOTAL(3,$E$9:E20))</f>
        <v>12</v>
      </c>
      <c r="B20" s="41">
        <f>COUNTIF($F$9:F20,F20)</f>
        <v>9</v>
      </c>
      <c r="C20" s="43" t="s">
        <v>649</v>
      </c>
      <c r="D20" s="29" t="s">
        <v>650</v>
      </c>
      <c r="E20" s="41" t="s">
        <v>651</v>
      </c>
      <c r="F20" s="1" t="s">
        <v>282</v>
      </c>
      <c r="G20" s="7" t="s">
        <v>644</v>
      </c>
      <c r="H20" s="1" t="str">
        <f>VLOOKUP($E20,'[1]Gui chi Quynh'!$C$11:$E$397,3,0)</f>
        <v>A2</v>
      </c>
      <c r="I20" s="9">
        <f>VLOOKUP(H20,[18]Sheet1!$B$2:$C$12,2,TRUE)</f>
        <v>9</v>
      </c>
      <c r="J20" s="1" t="str">
        <f>VLOOKUP($E20,'[2]Gui chi Quynh'!$C$11:$E$397,3,0)</f>
        <v>A3</v>
      </c>
      <c r="K20" s="9">
        <f>VLOOKUP(J20,[18]Sheet1!$B$2:$C$12,2,TRUE)</f>
        <v>8</v>
      </c>
      <c r="L20" s="1" t="str">
        <f>VLOOKUP($E20,'[3]Gui chi Quynh'!$C$11:$E$396,3,0)</f>
        <v>A2</v>
      </c>
      <c r="M20" s="9">
        <f>VLOOKUP(L20,[18]Sheet1!$B$2:$C$12,2,TRUE)</f>
        <v>9</v>
      </c>
      <c r="N20" s="1" t="str">
        <f>VLOOKUP($E20,'[4]Gui chi Quynh'!$C$11:$E$396,3,0)</f>
        <v>A2</v>
      </c>
      <c r="O20" s="9">
        <f>VLOOKUP(N20,[18]Sheet1!$B$2:$C$12,2,TRUE)</f>
        <v>9</v>
      </c>
      <c r="P20" s="1" t="str">
        <f>VLOOKUP($E20,'[5]Gui chi Quynh'!$C$11:$E$394,3,0)</f>
        <v>A2</v>
      </c>
      <c r="Q20" s="9">
        <f>VLOOKUP(P20,[18]Sheet1!$B$2:$C$12,2,TRUE)</f>
        <v>9</v>
      </c>
      <c r="R20" s="1" t="str">
        <f>VLOOKUP($E20,'[6]Gui chi Quynh'!$C$11:$E$393,3,0)</f>
        <v>A2</v>
      </c>
      <c r="S20" s="9">
        <f>VLOOKUP(R20,[18]Sheet1!$B$2:$C$12,2,TRUE)</f>
        <v>9</v>
      </c>
      <c r="T20" s="1" t="str">
        <f>VLOOKUP($E20,'[7]Gui chi Quynh'!$C$11:$E$392,3,0)</f>
        <v>A2</v>
      </c>
      <c r="U20" s="9">
        <f>VLOOKUP(T20,[18]Sheet1!$B$2:$C$12,2,TRUE)</f>
        <v>9</v>
      </c>
      <c r="V20" s="1" t="str">
        <f>VLOOKUP($E20,'[8]Gui chi Quynh'!$C$11:$F$391,3,0)</f>
        <v>A1</v>
      </c>
      <c r="W20" s="9">
        <f>VLOOKUP(V20,[18]Sheet1!$B$2:$C$12,2,TRUE)</f>
        <v>10</v>
      </c>
      <c r="X20" s="1" t="str">
        <f>VLOOKUP($E20,'[9]Gui chi Quynh'!$C$11:$E$390,3,0)</f>
        <v>A2</v>
      </c>
      <c r="Y20" s="9">
        <f>VLOOKUP(X20,[18]Sheet1!$B$2:$C$12,2,TRUE)</f>
        <v>9</v>
      </c>
      <c r="Z20" s="1" t="str">
        <f>VLOOKUP($E20,'[10]Gui chi Quynh'!$C$11:$E$391,3,0)</f>
        <v>A1</v>
      </c>
      <c r="AA20" s="9">
        <f>VLOOKUP(Z20,[18]Sheet1!$B$2:$C$12,2,TRUE)</f>
        <v>10</v>
      </c>
      <c r="AB20" s="1" t="str">
        <f>VLOOKUP($E20,'[19]Gui chi Quynh'!$C$11:$E$388,3,0)</f>
        <v>A2</v>
      </c>
      <c r="AC20" s="9">
        <f>VLOOKUP(AB20,[18]Sheet1!$B$2:$C$12,2,TRUE)</f>
        <v>9</v>
      </c>
      <c r="AD20" s="1" t="str">
        <f>VLOOKUP($E20,'[20]Gui chi Quynh'!$C$11:$E$388,3,0)</f>
        <v>A1</v>
      </c>
      <c r="AE20" s="9">
        <f>VLOOKUP(AD20,[18]Sheet1!$B$2:$C$12,2,TRUE)</f>
        <v>10</v>
      </c>
      <c r="AF20" s="71"/>
    </row>
    <row r="21" spans="1:32" s="2" customFormat="1" ht="24.95" customHeight="1" x14ac:dyDescent="0.25">
      <c r="A21" s="41">
        <f>IF(E21="","",SUBTOTAL(3,$E$9:E21))</f>
        <v>13</v>
      </c>
      <c r="B21" s="41">
        <f>COUNTIF($F$9:F21,F21)</f>
        <v>1</v>
      </c>
      <c r="C21" s="43" t="s">
        <v>649</v>
      </c>
      <c r="D21" s="20" t="s">
        <v>288</v>
      </c>
      <c r="E21" s="45" t="s">
        <v>409</v>
      </c>
      <c r="F21" s="30" t="s">
        <v>283</v>
      </c>
      <c r="G21" s="30" t="s">
        <v>643</v>
      </c>
      <c r="H21" s="1" t="str">
        <f>VLOOKUP($E21,'[1]Gui chi Quynh'!$C$11:$E$397,3,0)</f>
        <v>A1</v>
      </c>
      <c r="I21" s="9">
        <f>VLOOKUP(H21,[18]Sheet1!$B$2:$C$12,2,TRUE)</f>
        <v>10</v>
      </c>
      <c r="J21" s="1" t="str">
        <f>VLOOKUP($E21,'[2]Gui chi Quynh'!$C$11:$E$397,3,0)</f>
        <v>A1</v>
      </c>
      <c r="K21" s="9">
        <f>VLOOKUP(J21,[18]Sheet1!$B$2:$C$12,2,TRUE)</f>
        <v>10</v>
      </c>
      <c r="L21" s="1" t="str">
        <f>VLOOKUP($E21,'[3]Gui chi Quynh'!$C$11:$E$396,3,0)</f>
        <v>A1</v>
      </c>
      <c r="M21" s="9">
        <f>VLOOKUP(L21,[18]Sheet1!$B$2:$C$12,2,TRUE)</f>
        <v>10</v>
      </c>
      <c r="N21" s="1" t="str">
        <f>VLOOKUP($E21,'[4]Gui chi Quynh'!$C$11:$E$396,3,0)</f>
        <v>A1</v>
      </c>
      <c r="O21" s="9">
        <f>VLOOKUP(N21,[18]Sheet1!$B$2:$C$12,2,TRUE)</f>
        <v>10</v>
      </c>
      <c r="P21" s="1" t="str">
        <f>VLOOKUP($E21,'[5]Gui chi Quynh'!$C$11:$E$394,3,0)</f>
        <v>A1</v>
      </c>
      <c r="Q21" s="9">
        <f>VLOOKUP(P21,[18]Sheet1!$B$2:$C$12,2,TRUE)</f>
        <v>10</v>
      </c>
      <c r="R21" s="1" t="str">
        <f>VLOOKUP($E21,'[6]Gui chi Quynh'!$C$11:$E$393,3,0)</f>
        <v>A1</v>
      </c>
      <c r="S21" s="9">
        <f>VLOOKUP(R21,[18]Sheet1!$B$2:$C$12,2,TRUE)</f>
        <v>10</v>
      </c>
      <c r="T21" s="1" t="str">
        <f>VLOOKUP($E21,'[7]Gui chi Quynh'!$C$11:$E$392,3,0)</f>
        <v>A1</v>
      </c>
      <c r="U21" s="9">
        <f>VLOOKUP(T21,[18]Sheet1!$B$2:$C$12,2,TRUE)</f>
        <v>10</v>
      </c>
      <c r="V21" s="1" t="str">
        <f>VLOOKUP($E21,'[8]Gui chi Quynh'!$C$11:$F$391,3,0)</f>
        <v>A1</v>
      </c>
      <c r="W21" s="9">
        <f>VLOOKUP(V21,[18]Sheet1!$B$2:$C$12,2,TRUE)</f>
        <v>10</v>
      </c>
      <c r="X21" s="1" t="str">
        <f>VLOOKUP($E21,'[9]Gui chi Quynh'!$C$11:$E$390,3,0)</f>
        <v>A1</v>
      </c>
      <c r="Y21" s="9">
        <f>VLOOKUP(X21,[18]Sheet1!$B$2:$C$12,2,TRUE)</f>
        <v>10</v>
      </c>
      <c r="Z21" s="1" t="str">
        <f>VLOOKUP($E21,'[10]Gui chi Quynh'!$C$11:$E$391,3,0)</f>
        <v>A1</v>
      </c>
      <c r="AA21" s="9">
        <f>VLOOKUP(Z21,[18]Sheet1!$B$2:$C$12,2,TRUE)</f>
        <v>10</v>
      </c>
      <c r="AB21" s="1" t="str">
        <f>VLOOKUP($E21,'[19]Gui chi Quynh'!$C$11:$E$388,3,0)</f>
        <v>A1</v>
      </c>
      <c r="AC21" s="9">
        <f>VLOOKUP(AB21,[18]Sheet1!$B$2:$C$12,2,TRUE)</f>
        <v>10</v>
      </c>
      <c r="AD21" s="1" t="str">
        <f>VLOOKUP($E21,'[20]Gui chi Quynh'!$C$11:$E$388,3,0)</f>
        <v>A1</v>
      </c>
      <c r="AE21" s="9">
        <f>VLOOKUP(AD21,[18]Sheet1!$B$2:$C$12,2,TRUE)</f>
        <v>10</v>
      </c>
      <c r="AF21" s="55"/>
    </row>
    <row r="22" spans="1:32" s="2" customFormat="1" ht="24.95" customHeight="1" x14ac:dyDescent="0.25">
      <c r="A22" s="41">
        <f>IF(E22="","",SUBTOTAL(3,$E$9:E22))</f>
        <v>14</v>
      </c>
      <c r="B22" s="41">
        <f>COUNTIF($F$9:F22,F22)</f>
        <v>2</v>
      </c>
      <c r="C22" s="43" t="s">
        <v>649</v>
      </c>
      <c r="D22" s="29" t="s">
        <v>155</v>
      </c>
      <c r="E22" s="44" t="s">
        <v>525</v>
      </c>
      <c r="F22" s="61" t="s">
        <v>283</v>
      </c>
      <c r="G22" s="105" t="s">
        <v>643</v>
      </c>
      <c r="H22" s="1" t="str">
        <f>VLOOKUP($E22,'[1]Gui chi Quynh'!$C$11:$E$397,3,0)</f>
        <v>A2</v>
      </c>
      <c r="I22" s="9">
        <f>VLOOKUP(H22,[18]Sheet1!$B$2:$C$12,2,TRUE)</f>
        <v>9</v>
      </c>
      <c r="J22" s="1" t="str">
        <f>VLOOKUP($E22,'[2]Gui chi Quynh'!$C$11:$E$397,3,0)</f>
        <v>A1</v>
      </c>
      <c r="K22" s="9">
        <f>VLOOKUP(J22,[18]Sheet1!$B$2:$C$12,2,TRUE)</f>
        <v>10</v>
      </c>
      <c r="L22" s="1" t="str">
        <f>VLOOKUP($E22,'[3]Gui chi Quynh'!$C$11:$E$396,3,0)</f>
        <v>A2</v>
      </c>
      <c r="M22" s="9">
        <f>VLOOKUP(L22,[18]Sheet1!$B$2:$C$12,2,TRUE)</f>
        <v>9</v>
      </c>
      <c r="N22" s="1" t="str">
        <f>VLOOKUP($E22,'[4]Gui chi Quynh'!$C$11:$E$396,3,0)</f>
        <v>A2</v>
      </c>
      <c r="O22" s="9">
        <f>VLOOKUP(N22,[18]Sheet1!$B$2:$C$12,2,TRUE)</f>
        <v>9</v>
      </c>
      <c r="P22" s="1" t="str">
        <f>VLOOKUP($E22,'[5]Gui chi Quynh'!$C$11:$E$394,3,0)</f>
        <v>A1</v>
      </c>
      <c r="Q22" s="9">
        <f>VLOOKUP(P22,[18]Sheet1!$B$2:$C$12,2,TRUE)</f>
        <v>10</v>
      </c>
      <c r="R22" s="1" t="str">
        <f>VLOOKUP($E22,'[6]Gui chi Quynh'!$C$11:$E$393,3,0)</f>
        <v>A1</v>
      </c>
      <c r="S22" s="9">
        <f>VLOOKUP(R22,[18]Sheet1!$B$2:$C$12,2,TRUE)</f>
        <v>10</v>
      </c>
      <c r="T22" s="1" t="str">
        <f>VLOOKUP($E22,'[7]Gui chi Quynh'!$C$11:$E$392,3,0)</f>
        <v>A1</v>
      </c>
      <c r="U22" s="9">
        <f>VLOOKUP(T22,[18]Sheet1!$B$2:$C$12,2,TRUE)</f>
        <v>10</v>
      </c>
      <c r="V22" s="1" t="str">
        <f>VLOOKUP($E22,'[8]Gui chi Quynh'!$C$11:$F$391,3,0)</f>
        <v>A1</v>
      </c>
      <c r="W22" s="9">
        <f>VLOOKUP(V22,[18]Sheet1!$B$2:$C$12,2,TRUE)</f>
        <v>10</v>
      </c>
      <c r="X22" s="1" t="str">
        <f>VLOOKUP($E22,'[9]Gui chi Quynh'!$C$11:$E$390,3,0)</f>
        <v>A1</v>
      </c>
      <c r="Y22" s="9">
        <f>VLOOKUP(X22,[18]Sheet1!$B$2:$C$12,2,TRUE)</f>
        <v>10</v>
      </c>
      <c r="Z22" s="1" t="str">
        <f>VLOOKUP($E22,'[10]Gui chi Quynh'!$C$11:$E$391,3,0)</f>
        <v>A1</v>
      </c>
      <c r="AA22" s="9">
        <f>VLOOKUP(Z22,[18]Sheet1!$B$2:$C$12,2,TRUE)</f>
        <v>10</v>
      </c>
      <c r="AB22" s="1" t="str">
        <f>VLOOKUP($E22,'[19]Gui chi Quynh'!$C$11:$E$388,3,0)</f>
        <v>A1</v>
      </c>
      <c r="AC22" s="9">
        <f>VLOOKUP(AB22,[18]Sheet1!$B$2:$C$12,2,TRUE)</f>
        <v>10</v>
      </c>
      <c r="AD22" s="1" t="str">
        <f>VLOOKUP($E22,'[20]Gui chi Quynh'!$C$11:$E$388,3,0)</f>
        <v>A1</v>
      </c>
      <c r="AE22" s="9">
        <f>VLOOKUP(AD22,[18]Sheet1!$B$2:$C$12,2,TRUE)</f>
        <v>10</v>
      </c>
      <c r="AF22" s="55"/>
    </row>
    <row r="23" spans="1:32" s="2" customFormat="1" ht="24.95" customHeight="1" x14ac:dyDescent="0.25">
      <c r="A23" s="41">
        <f>IF(E23="","",SUBTOTAL(3,$E$9:E23))</f>
        <v>15</v>
      </c>
      <c r="B23" s="41">
        <f>COUNTIF($F$9:F23,F23)</f>
        <v>3</v>
      </c>
      <c r="C23" s="43" t="s">
        <v>648</v>
      </c>
      <c r="D23" s="20" t="s">
        <v>1</v>
      </c>
      <c r="E23" s="44" t="s">
        <v>352</v>
      </c>
      <c r="F23" s="1" t="s">
        <v>283</v>
      </c>
      <c r="G23" s="1" t="s">
        <v>643</v>
      </c>
      <c r="H23" s="1" t="str">
        <f>VLOOKUP($E23,'[1]Gui chi Quynh'!$C$11:$E$397,3,0)</f>
        <v>A1</v>
      </c>
      <c r="I23" s="9">
        <f>VLOOKUP(H23,[18]Sheet1!$B$2:$C$12,2,TRUE)</f>
        <v>10</v>
      </c>
      <c r="J23" s="1" t="str">
        <f>VLOOKUP($E23,'[2]Gui chi Quynh'!$C$11:$E$397,3,0)</f>
        <v>A1</v>
      </c>
      <c r="K23" s="9">
        <f>VLOOKUP(J23,[18]Sheet1!$B$2:$C$12,2,TRUE)</f>
        <v>10</v>
      </c>
      <c r="L23" s="1" t="str">
        <f>VLOOKUP($E23,'[3]Gui chi Quynh'!$C$11:$E$396,3,0)</f>
        <v>A1</v>
      </c>
      <c r="M23" s="9">
        <f>VLOOKUP(L23,[18]Sheet1!$B$2:$C$12,2,TRUE)</f>
        <v>10</v>
      </c>
      <c r="N23" s="1" t="str">
        <f>VLOOKUP($E23,'[4]Gui chi Quynh'!$C$11:$E$396,3,0)</f>
        <v>A1</v>
      </c>
      <c r="O23" s="9">
        <f>VLOOKUP(N23,[18]Sheet1!$B$2:$C$12,2,TRUE)</f>
        <v>10</v>
      </c>
      <c r="P23" s="1" t="str">
        <f>VLOOKUP($E23,'[5]Gui chi Quynh'!$C$11:$E$394,3,0)</f>
        <v>A1</v>
      </c>
      <c r="Q23" s="9">
        <f>VLOOKUP(P23,[18]Sheet1!$B$2:$C$12,2,TRUE)</f>
        <v>10</v>
      </c>
      <c r="R23" s="1" t="str">
        <f>VLOOKUP($E23,'[6]Gui chi Quynh'!$C$11:$E$393,3,0)</f>
        <v>A1</v>
      </c>
      <c r="S23" s="9">
        <f>VLOOKUP(R23,[18]Sheet1!$B$2:$C$12,2,TRUE)</f>
        <v>10</v>
      </c>
      <c r="T23" s="1" t="str">
        <f>VLOOKUP($E23,'[7]Gui chi Quynh'!$C$11:$E$392,3,0)</f>
        <v>A1</v>
      </c>
      <c r="U23" s="9">
        <f>VLOOKUP(T23,[18]Sheet1!$B$2:$C$12,2,TRUE)</f>
        <v>10</v>
      </c>
      <c r="V23" s="1" t="str">
        <f>VLOOKUP($E23,'[8]Gui chi Quynh'!$C$11:$F$391,3,0)</f>
        <v>A1</v>
      </c>
      <c r="W23" s="9">
        <f>VLOOKUP(V23,[18]Sheet1!$B$2:$C$12,2,TRUE)</f>
        <v>10</v>
      </c>
      <c r="X23" s="1" t="str">
        <f>VLOOKUP($E23,'[9]Gui chi Quynh'!$C$11:$E$390,3,0)</f>
        <v>A1</v>
      </c>
      <c r="Y23" s="9">
        <f>VLOOKUP(X23,[18]Sheet1!$B$2:$C$12,2,TRUE)</f>
        <v>10</v>
      </c>
      <c r="Z23" s="1" t="str">
        <f>VLOOKUP($E23,'[10]Gui chi Quynh'!$C$11:$E$391,3,0)</f>
        <v>A1</v>
      </c>
      <c r="AA23" s="9">
        <f>VLOOKUP(Z23,[18]Sheet1!$B$2:$C$12,2,TRUE)</f>
        <v>10</v>
      </c>
      <c r="AB23" s="1" t="str">
        <f>VLOOKUP($E23,'[19]Gui chi Quynh'!$C$11:$E$388,3,0)</f>
        <v>A1</v>
      </c>
      <c r="AC23" s="9">
        <f>VLOOKUP(AB23,[18]Sheet1!$B$2:$C$12,2,TRUE)</f>
        <v>10</v>
      </c>
      <c r="AD23" s="1" t="str">
        <f>VLOOKUP($E23,'[20]Gui chi Quynh'!$C$11:$E$388,3,0)</f>
        <v>A1</v>
      </c>
      <c r="AE23" s="9">
        <f>VLOOKUP(AD23,[18]Sheet1!$B$2:$C$12,2,TRUE)</f>
        <v>10</v>
      </c>
      <c r="AF23" s="55"/>
    </row>
    <row r="24" spans="1:32" s="2" customFormat="1" ht="24.95" customHeight="1" x14ac:dyDescent="0.25">
      <c r="A24" s="41">
        <f>IF(E24="","",SUBTOTAL(3,$E$9:E24))</f>
        <v>16</v>
      </c>
      <c r="B24" s="41">
        <f>COUNTIF($F$9:F24,F24)</f>
        <v>4</v>
      </c>
      <c r="C24" s="43" t="s">
        <v>648</v>
      </c>
      <c r="D24" s="20" t="s">
        <v>38</v>
      </c>
      <c r="E24" s="44" t="s">
        <v>349</v>
      </c>
      <c r="F24" s="1" t="s">
        <v>283</v>
      </c>
      <c r="G24" s="1" t="s">
        <v>643</v>
      </c>
      <c r="H24" s="1" t="str">
        <f>VLOOKUP($E24,'[1]Gui chi Quynh'!$C$11:$E$397,3,0)</f>
        <v>A3</v>
      </c>
      <c r="I24" s="9">
        <f>VLOOKUP(H24,[18]Sheet1!$B$2:$C$12,2,TRUE)</f>
        <v>8</v>
      </c>
      <c r="J24" s="1" t="str">
        <f>VLOOKUP($E24,'[2]Gui chi Quynh'!$C$11:$E$397,3,0)</f>
        <v>A2</v>
      </c>
      <c r="K24" s="9">
        <f>VLOOKUP(J24,[18]Sheet1!$B$2:$C$12,2,TRUE)</f>
        <v>9</v>
      </c>
      <c r="L24" s="1" t="str">
        <f>VLOOKUP($E24,'[3]Gui chi Quynh'!$C$11:$E$396,3,0)</f>
        <v>A2</v>
      </c>
      <c r="M24" s="9">
        <f>VLOOKUP(L24,[18]Sheet1!$B$2:$C$12,2,TRUE)</f>
        <v>9</v>
      </c>
      <c r="N24" s="1" t="str">
        <f>VLOOKUP($E24,'[4]Gui chi Quynh'!$C$11:$E$396,3,0)</f>
        <v>A1</v>
      </c>
      <c r="O24" s="9">
        <f>VLOOKUP(N24,[18]Sheet1!$B$2:$C$12,2,TRUE)</f>
        <v>10</v>
      </c>
      <c r="P24" s="1" t="str">
        <f>VLOOKUP($E24,'[5]Gui chi Quynh'!$C$11:$E$394,3,0)</f>
        <v>A1</v>
      </c>
      <c r="Q24" s="9">
        <f>VLOOKUP(P24,[18]Sheet1!$B$2:$C$12,2,TRUE)</f>
        <v>10</v>
      </c>
      <c r="R24" s="1" t="str">
        <f>VLOOKUP($E24,'[6]Gui chi Quynh'!$C$11:$E$393,3,0)</f>
        <v>A2</v>
      </c>
      <c r="S24" s="9">
        <f>VLOOKUP(R24,[18]Sheet1!$B$2:$C$12,2,TRUE)</f>
        <v>9</v>
      </c>
      <c r="T24" s="1" t="str">
        <f>VLOOKUP($E24,'[7]Gui chi Quynh'!$C$11:$E$392,3,0)</f>
        <v>A1</v>
      </c>
      <c r="U24" s="9">
        <f>VLOOKUP(T24,[18]Sheet1!$B$2:$C$12,2,TRUE)</f>
        <v>10</v>
      </c>
      <c r="V24" s="1" t="str">
        <f>VLOOKUP($E24,'[8]Gui chi Quynh'!$C$11:$F$391,3,0)</f>
        <v>A1</v>
      </c>
      <c r="W24" s="9">
        <f>VLOOKUP(V24,[18]Sheet1!$B$2:$C$12,2,TRUE)</f>
        <v>10</v>
      </c>
      <c r="X24" s="1" t="str">
        <f>VLOOKUP($E24,'[9]Gui chi Quynh'!$C$11:$E$390,3,0)</f>
        <v>A1</v>
      </c>
      <c r="Y24" s="9">
        <f>VLOOKUP(X24,[18]Sheet1!$B$2:$C$12,2,TRUE)</f>
        <v>10</v>
      </c>
      <c r="Z24" s="1" t="str">
        <f>VLOOKUP($E24,'[10]Gui chi Quynh'!$C$11:$E$391,3,0)</f>
        <v>A1</v>
      </c>
      <c r="AA24" s="9">
        <f>VLOOKUP(Z24,[18]Sheet1!$B$2:$C$12,2,TRUE)</f>
        <v>10</v>
      </c>
      <c r="AB24" s="1" t="str">
        <f>VLOOKUP($E24,'[19]Gui chi Quynh'!$C$11:$E$388,3,0)</f>
        <v>A1</v>
      </c>
      <c r="AC24" s="9">
        <f>VLOOKUP(AB24,[18]Sheet1!$B$2:$C$12,2,TRUE)</f>
        <v>10</v>
      </c>
      <c r="AD24" s="1" t="str">
        <f>VLOOKUP($E24,'[20]Gui chi Quynh'!$C$11:$E$388,3,0)</f>
        <v>A1</v>
      </c>
      <c r="AE24" s="9">
        <f>VLOOKUP(AD24,[18]Sheet1!$B$2:$C$12,2,TRUE)</f>
        <v>10</v>
      </c>
      <c r="AF24" s="55"/>
    </row>
    <row r="25" spans="1:32" s="2" customFormat="1" ht="24.95" customHeight="1" x14ac:dyDescent="0.25">
      <c r="A25" s="41">
        <f>IF(E25="","",SUBTOTAL(3,$E$9:E25))</f>
        <v>17</v>
      </c>
      <c r="B25" s="41">
        <f>COUNTIF($F$9:F25,F25)</f>
        <v>5</v>
      </c>
      <c r="C25" s="43" t="s">
        <v>648</v>
      </c>
      <c r="D25" s="20" t="s">
        <v>41</v>
      </c>
      <c r="E25" s="44" t="s">
        <v>350</v>
      </c>
      <c r="F25" s="1" t="s">
        <v>283</v>
      </c>
      <c r="G25" s="1" t="s">
        <v>643</v>
      </c>
      <c r="H25" s="1" t="str">
        <f>VLOOKUP($E25,'[1]Gui chi Quynh'!$C$11:$E$397,3,0)</f>
        <v>A2</v>
      </c>
      <c r="I25" s="9">
        <f>VLOOKUP(H25,[18]Sheet1!$B$2:$C$12,2,TRUE)</f>
        <v>9</v>
      </c>
      <c r="J25" s="1" t="str">
        <f>VLOOKUP($E25,'[2]Gui chi Quynh'!$C$11:$E$397,3,0)</f>
        <v>A2</v>
      </c>
      <c r="K25" s="9">
        <f>VLOOKUP(J25,[18]Sheet1!$B$2:$C$12,2,TRUE)</f>
        <v>9</v>
      </c>
      <c r="L25" s="1" t="str">
        <f>VLOOKUP($E25,'[3]Gui chi Quynh'!$C$11:$E$396,3,0)</f>
        <v>A2</v>
      </c>
      <c r="M25" s="9">
        <f>VLOOKUP(L25,[18]Sheet1!$B$2:$C$12,2,TRUE)</f>
        <v>9</v>
      </c>
      <c r="N25" s="1" t="str">
        <f>VLOOKUP($E25,'[4]Gui chi Quynh'!$C$11:$E$396,3,0)</f>
        <v>A3</v>
      </c>
      <c r="O25" s="9">
        <f>VLOOKUP(N25,[18]Sheet1!$B$2:$C$12,2,TRUE)</f>
        <v>8</v>
      </c>
      <c r="P25" s="1" t="str">
        <f>VLOOKUP($E25,'[5]Gui chi Quynh'!$C$11:$E$394,3,0)</f>
        <v>A1</v>
      </c>
      <c r="Q25" s="9">
        <f>VLOOKUP(P25,[18]Sheet1!$B$2:$C$12,2,TRUE)</f>
        <v>10</v>
      </c>
      <c r="R25" s="1" t="str">
        <f>VLOOKUP($E25,'[6]Gui chi Quynh'!$C$11:$E$393,3,0)</f>
        <v>A3</v>
      </c>
      <c r="S25" s="9">
        <f>VLOOKUP(R25,[18]Sheet1!$B$2:$C$12,2,TRUE)</f>
        <v>8</v>
      </c>
      <c r="T25" s="1" t="str">
        <f>VLOOKUP($E25,'[7]Gui chi Quynh'!$C$11:$E$392,3,0)</f>
        <v>A2</v>
      </c>
      <c r="U25" s="9">
        <f>VLOOKUP(T25,[18]Sheet1!$B$2:$C$12,2,TRUE)</f>
        <v>9</v>
      </c>
      <c r="V25" s="1" t="str">
        <f>VLOOKUP($E25,'[8]Gui chi Quynh'!$C$11:$F$391,3,0)</f>
        <v>A2</v>
      </c>
      <c r="W25" s="9">
        <f>VLOOKUP(V25,[18]Sheet1!$B$2:$C$12,2,TRUE)</f>
        <v>9</v>
      </c>
      <c r="X25" s="1" t="str">
        <f>VLOOKUP($E25,'[9]Gui chi Quynh'!$C$11:$E$390,3,0)</f>
        <v>A1</v>
      </c>
      <c r="Y25" s="9">
        <f>VLOOKUP(X25,[18]Sheet1!$B$2:$C$12,2,TRUE)</f>
        <v>10</v>
      </c>
      <c r="Z25" s="1" t="str">
        <f>VLOOKUP($E25,'[10]Gui chi Quynh'!$C$11:$E$391,3,0)</f>
        <v>A1</v>
      </c>
      <c r="AA25" s="9">
        <f>VLOOKUP(Z25,[18]Sheet1!$B$2:$C$12,2,TRUE)</f>
        <v>10</v>
      </c>
      <c r="AB25" s="1" t="str">
        <f>VLOOKUP($E25,'[19]Gui chi Quynh'!$C$11:$E$388,3,0)</f>
        <v>A2</v>
      </c>
      <c r="AC25" s="9">
        <f>VLOOKUP(AB25,[18]Sheet1!$B$2:$C$12,2,TRUE)</f>
        <v>9</v>
      </c>
      <c r="AD25" s="1" t="str">
        <f>VLOOKUP($E25,'[20]Gui chi Quynh'!$C$11:$E$388,3,0)</f>
        <v>A2</v>
      </c>
      <c r="AE25" s="9">
        <f>VLOOKUP(AD25,[18]Sheet1!$B$2:$C$12,2,TRUE)</f>
        <v>9</v>
      </c>
      <c r="AF25" s="55"/>
    </row>
    <row r="26" spans="1:32" s="2" customFormat="1" ht="24.95" customHeight="1" x14ac:dyDescent="0.25">
      <c r="A26" s="41">
        <f>IF(E26="","",SUBTOTAL(3,$E$9:E26))</f>
        <v>18</v>
      </c>
      <c r="B26" s="41">
        <f>COUNTIF($F$9:F26,F26)</f>
        <v>6</v>
      </c>
      <c r="C26" s="43" t="s">
        <v>648</v>
      </c>
      <c r="D26" s="20" t="s">
        <v>234</v>
      </c>
      <c r="E26" s="44" t="s">
        <v>356</v>
      </c>
      <c r="F26" s="1" t="s">
        <v>283</v>
      </c>
      <c r="G26" s="1" t="s">
        <v>643</v>
      </c>
      <c r="H26" s="1" t="str">
        <f>VLOOKUP($E26,'[1]Gui chi Quynh'!$C$11:$E$397,3,0)</f>
        <v>A2</v>
      </c>
      <c r="I26" s="9">
        <f>VLOOKUP(H26,[18]Sheet1!$B$2:$C$12,2,TRUE)</f>
        <v>9</v>
      </c>
      <c r="J26" s="1" t="str">
        <f>VLOOKUP($E26,'[2]Gui chi Quynh'!$C$11:$E$397,3,0)</f>
        <v>A3</v>
      </c>
      <c r="K26" s="9">
        <f>VLOOKUP(J26,[18]Sheet1!$B$2:$C$12,2,TRUE)</f>
        <v>8</v>
      </c>
      <c r="L26" s="1" t="str">
        <f>VLOOKUP($E26,'[3]Gui chi Quynh'!$C$11:$E$396,3,0)</f>
        <v>A3</v>
      </c>
      <c r="M26" s="9">
        <f>VLOOKUP(L26,[18]Sheet1!$B$2:$C$12,2,TRUE)</f>
        <v>8</v>
      </c>
      <c r="N26" s="1" t="str">
        <f>VLOOKUP($E26,'[4]Gui chi Quynh'!$C$11:$E$396,3,0)</f>
        <v>A2</v>
      </c>
      <c r="O26" s="9">
        <f>VLOOKUP(N26,[18]Sheet1!$B$2:$C$12,2,TRUE)</f>
        <v>9</v>
      </c>
      <c r="P26" s="1" t="str">
        <f>VLOOKUP($E26,'[5]Gui chi Quynh'!$C$11:$E$394,3,0)</f>
        <v>A2</v>
      </c>
      <c r="Q26" s="9">
        <f>VLOOKUP(P26,[18]Sheet1!$B$2:$C$12,2,TRUE)</f>
        <v>9</v>
      </c>
      <c r="R26" s="1" t="str">
        <f>VLOOKUP($E26,'[6]Gui chi Quynh'!$C$11:$E$393,3,0)</f>
        <v>A3</v>
      </c>
      <c r="S26" s="9">
        <f>VLOOKUP(R26,[18]Sheet1!$B$2:$C$12,2,TRUE)</f>
        <v>8</v>
      </c>
      <c r="T26" s="1" t="str">
        <f>VLOOKUP($E26,'[7]Gui chi Quynh'!$C$11:$E$392,3,0)</f>
        <v>A3</v>
      </c>
      <c r="U26" s="9">
        <f>VLOOKUP(T26,[18]Sheet1!$B$2:$C$12,2,TRUE)</f>
        <v>8</v>
      </c>
      <c r="V26" s="1" t="str">
        <f>VLOOKUP($E26,'[8]Gui chi Quynh'!$C$11:$F$391,3,0)</f>
        <v>A3</v>
      </c>
      <c r="W26" s="9">
        <f>VLOOKUP(V26,[18]Sheet1!$B$2:$C$12,2,TRUE)</f>
        <v>8</v>
      </c>
      <c r="X26" s="1" t="str">
        <f>VLOOKUP($E26,'[9]Gui chi Quynh'!$C$11:$E$390,3,0)</f>
        <v>A3</v>
      </c>
      <c r="Y26" s="9">
        <f>VLOOKUP(X26,[18]Sheet1!$B$2:$C$12,2,TRUE)</f>
        <v>8</v>
      </c>
      <c r="Z26" s="1" t="str">
        <f>VLOOKUP($E26,'[10]Gui chi Quynh'!$C$11:$E$391,3,0)</f>
        <v>A1</v>
      </c>
      <c r="AA26" s="9">
        <f>VLOOKUP(Z26,[18]Sheet1!$B$2:$C$12,2,TRUE)</f>
        <v>10</v>
      </c>
      <c r="AB26" s="1" t="str">
        <f>VLOOKUP($E26,'[19]Gui chi Quynh'!$C$11:$E$388,3,0)</f>
        <v>A1</v>
      </c>
      <c r="AC26" s="9">
        <f>VLOOKUP(AB26,[18]Sheet1!$B$2:$C$12,2,TRUE)</f>
        <v>10</v>
      </c>
      <c r="AD26" s="1" t="str">
        <f>VLOOKUP($E26,'[20]Gui chi Quynh'!$C$11:$E$388,3,0)</f>
        <v>A3</v>
      </c>
      <c r="AE26" s="9">
        <f>VLOOKUP(AD26,[18]Sheet1!$B$2:$C$12,2,TRUE)</f>
        <v>8</v>
      </c>
      <c r="AF26" s="55"/>
    </row>
    <row r="27" spans="1:32" s="2" customFormat="1" ht="24.95" customHeight="1" x14ac:dyDescent="0.25">
      <c r="A27" s="41">
        <f>IF(E27="","",SUBTOTAL(3,$E$9:E27))</f>
        <v>19</v>
      </c>
      <c r="B27" s="41">
        <f>COUNTIF($F$9:F27,F27)</f>
        <v>7</v>
      </c>
      <c r="C27" s="43" t="s">
        <v>648</v>
      </c>
      <c r="D27" s="20" t="s">
        <v>39</v>
      </c>
      <c r="E27" s="43" t="s">
        <v>351</v>
      </c>
      <c r="F27" s="1" t="s">
        <v>283</v>
      </c>
      <c r="G27" s="1" t="s">
        <v>643</v>
      </c>
      <c r="H27" s="1" t="str">
        <f>VLOOKUP($E27,'[1]Gui chi Quynh'!$C$11:$E$397,3,0)</f>
        <v>A3</v>
      </c>
      <c r="I27" s="9">
        <f>VLOOKUP(H27,[18]Sheet1!$B$2:$C$12,2,TRUE)</f>
        <v>8</v>
      </c>
      <c r="J27" s="1" t="str">
        <f>VLOOKUP($E27,'[2]Gui chi Quynh'!$C$11:$E$397,3,0)</f>
        <v>A2</v>
      </c>
      <c r="K27" s="9">
        <f>VLOOKUP(J27,[18]Sheet1!$B$2:$C$12,2,TRUE)</f>
        <v>9</v>
      </c>
      <c r="L27" s="1" t="str">
        <f>VLOOKUP($E27,'[3]Gui chi Quynh'!$C$11:$E$396,3,0)</f>
        <v>A3</v>
      </c>
      <c r="M27" s="9">
        <f>VLOOKUP(L27,[18]Sheet1!$B$2:$C$12,2,TRUE)</f>
        <v>8</v>
      </c>
      <c r="N27" s="1" t="str">
        <f>VLOOKUP($E27,'[4]Gui chi Quynh'!$C$11:$E$396,3,0)</f>
        <v>A3</v>
      </c>
      <c r="O27" s="9">
        <f>VLOOKUP(N27,[18]Sheet1!$B$2:$C$12,2,TRUE)</f>
        <v>8</v>
      </c>
      <c r="P27" s="1" t="str">
        <f>VLOOKUP($E27,'[5]Gui chi Quynh'!$C$11:$E$394,3,0)</f>
        <v>A3</v>
      </c>
      <c r="Q27" s="9">
        <f>VLOOKUP(P27,[18]Sheet1!$B$2:$C$12,2,TRUE)</f>
        <v>8</v>
      </c>
      <c r="R27" s="1" t="str">
        <f>VLOOKUP($E27,'[6]Gui chi Quynh'!$C$11:$E$393,3,0)</f>
        <v>A3</v>
      </c>
      <c r="S27" s="9">
        <f>VLOOKUP(R27,[18]Sheet1!$B$2:$C$12,2,TRUE)</f>
        <v>8</v>
      </c>
      <c r="T27" s="1" t="str">
        <f>VLOOKUP($E27,'[7]Gui chi Quynh'!$C$11:$E$392,3,0)</f>
        <v>A3</v>
      </c>
      <c r="U27" s="9">
        <f>VLOOKUP(T27,[18]Sheet1!$B$2:$C$12,2,TRUE)</f>
        <v>8</v>
      </c>
      <c r="V27" s="1" t="str">
        <f>VLOOKUP($E27,'[8]Gui chi Quynh'!$C$11:$F$391,3,0)</f>
        <v>A2</v>
      </c>
      <c r="W27" s="9">
        <f>VLOOKUP(V27,[18]Sheet1!$B$2:$C$12,2,TRUE)</f>
        <v>9</v>
      </c>
      <c r="X27" s="1" t="str">
        <f>VLOOKUP($E27,'[9]Gui chi Quynh'!$C$11:$E$390,3,0)</f>
        <v>A3</v>
      </c>
      <c r="Y27" s="9">
        <f>VLOOKUP(X27,[18]Sheet1!$B$2:$C$12,2,TRUE)</f>
        <v>8</v>
      </c>
      <c r="Z27" s="1" t="str">
        <f>VLOOKUP($E27,'[10]Gui chi Quynh'!$C$11:$E$391,3,0)</f>
        <v>A1</v>
      </c>
      <c r="AA27" s="9">
        <f>VLOOKUP(Z27,[18]Sheet1!$B$2:$C$12,2,TRUE)</f>
        <v>10</v>
      </c>
      <c r="AB27" s="1" t="str">
        <f>VLOOKUP($E27,'[19]Gui chi Quynh'!$C$11:$E$388,3,0)</f>
        <v>A2</v>
      </c>
      <c r="AC27" s="9">
        <f>VLOOKUP(AB27,[18]Sheet1!$B$2:$C$12,2,TRUE)</f>
        <v>9</v>
      </c>
      <c r="AD27" s="1" t="str">
        <f>VLOOKUP($E27,'[20]Gui chi Quynh'!$C$11:$E$388,3,0)</f>
        <v>A3</v>
      </c>
      <c r="AE27" s="9">
        <f>VLOOKUP(AD27,[18]Sheet1!$B$2:$C$12,2,TRUE)</f>
        <v>8</v>
      </c>
      <c r="AF27" s="55"/>
    </row>
    <row r="28" spans="1:32" s="2" customFormat="1" ht="24.95" customHeight="1" x14ac:dyDescent="0.25">
      <c r="A28" s="41">
        <f>IF(E28="","",SUBTOTAL(3,$E$9:E28))</f>
        <v>20</v>
      </c>
      <c r="B28" s="41">
        <f>COUNTIF($F$9:F28,F28)</f>
        <v>8</v>
      </c>
      <c r="C28" s="43" t="s">
        <v>648</v>
      </c>
      <c r="D28" s="20" t="s">
        <v>23</v>
      </c>
      <c r="E28" s="44" t="s">
        <v>355</v>
      </c>
      <c r="F28" s="1" t="s">
        <v>283</v>
      </c>
      <c r="G28" s="1" t="s">
        <v>643</v>
      </c>
      <c r="H28" s="1" t="str">
        <f>VLOOKUP($E28,'[1]Gui chi Quynh'!$C$11:$E$397,3,0)</f>
        <v>A2</v>
      </c>
      <c r="I28" s="9">
        <f>VLOOKUP(H28,[18]Sheet1!$B$2:$C$12,2,TRUE)</f>
        <v>9</v>
      </c>
      <c r="J28" s="1" t="str">
        <f>VLOOKUP($E28,'[2]Gui chi Quynh'!$C$11:$E$397,3,0)</f>
        <v>A1</v>
      </c>
      <c r="K28" s="9">
        <f>VLOOKUP(J28,[18]Sheet1!$B$2:$C$12,2,TRUE)</f>
        <v>10</v>
      </c>
      <c r="L28" s="1" t="str">
        <f>VLOOKUP($E28,'[3]Gui chi Quynh'!$C$11:$E$396,3,0)</f>
        <v>A2</v>
      </c>
      <c r="M28" s="9">
        <f>VLOOKUP(L28,[18]Sheet1!$B$2:$C$12,2,TRUE)</f>
        <v>9</v>
      </c>
      <c r="N28" s="1" t="str">
        <f>VLOOKUP($E28,'[4]Gui chi Quynh'!$C$11:$E$396,3,0)</f>
        <v>A1</v>
      </c>
      <c r="O28" s="9">
        <f>VLOOKUP(N28,[18]Sheet1!$B$2:$C$12,2,TRUE)</f>
        <v>10</v>
      </c>
      <c r="P28" s="1" t="str">
        <f>VLOOKUP($E28,'[5]Gui chi Quynh'!$C$11:$E$394,3,0)</f>
        <v>A1</v>
      </c>
      <c r="Q28" s="9">
        <f>VLOOKUP(P28,[18]Sheet1!$B$2:$C$12,2,TRUE)</f>
        <v>10</v>
      </c>
      <c r="R28" s="1" t="str">
        <f>VLOOKUP($E28,'[6]Gui chi Quynh'!$C$11:$E$393,3,0)</f>
        <v>A4</v>
      </c>
      <c r="S28" s="9">
        <f>VLOOKUP(R28,[18]Sheet1!$B$2:$C$12,2,TRUE)</f>
        <v>7</v>
      </c>
      <c r="T28" s="1" t="str">
        <f>VLOOKUP($E28,'[7]Gui chi Quynh'!$C$11:$E$392,3,0)</f>
        <v>A1</v>
      </c>
      <c r="U28" s="9">
        <f>VLOOKUP(T28,[18]Sheet1!$B$2:$C$12,2,TRUE)</f>
        <v>10</v>
      </c>
      <c r="V28" s="1" t="str">
        <f>VLOOKUP($E28,'[8]Gui chi Quynh'!$C$11:$F$391,3,0)</f>
        <v>A1</v>
      </c>
      <c r="W28" s="9">
        <f>VLOOKUP(V28,[18]Sheet1!$B$2:$C$12,2,TRUE)</f>
        <v>10</v>
      </c>
      <c r="X28" s="1" t="str">
        <f>VLOOKUP($E28,'[9]Gui chi Quynh'!$C$11:$E$390,3,0)</f>
        <v>A1</v>
      </c>
      <c r="Y28" s="9">
        <f>VLOOKUP(X28,[18]Sheet1!$B$2:$C$12,2,TRUE)</f>
        <v>10</v>
      </c>
      <c r="Z28" s="1" t="str">
        <f>VLOOKUP($E28,'[10]Gui chi Quynh'!$C$11:$E$391,3,0)</f>
        <v>A1</v>
      </c>
      <c r="AA28" s="9">
        <f>VLOOKUP(Z28,[18]Sheet1!$B$2:$C$12,2,TRUE)</f>
        <v>10</v>
      </c>
      <c r="AB28" s="1" t="str">
        <f>VLOOKUP($E28,'[19]Gui chi Quynh'!$C$11:$E$388,3,0)</f>
        <v>A1</v>
      </c>
      <c r="AC28" s="9">
        <f>VLOOKUP(AB28,[18]Sheet1!$B$2:$C$12,2,TRUE)</f>
        <v>10</v>
      </c>
      <c r="AD28" s="1" t="str">
        <f>VLOOKUP($E28,'[20]Gui chi Quynh'!$C$11:$E$388,3,0)</f>
        <v>A1</v>
      </c>
      <c r="AE28" s="9">
        <f>VLOOKUP(AD28,[18]Sheet1!$B$2:$C$12,2,TRUE)</f>
        <v>10</v>
      </c>
      <c r="AF28" s="55"/>
    </row>
    <row r="29" spans="1:32" s="72" customFormat="1" ht="24.95" customHeight="1" x14ac:dyDescent="0.25">
      <c r="A29" s="41">
        <f>IF(E29="","",SUBTOTAL(3,$E$9:E29))</f>
        <v>21</v>
      </c>
      <c r="B29" s="41">
        <f>COUNTIF($F$9:F29,F29)</f>
        <v>9</v>
      </c>
      <c r="C29" s="43" t="s">
        <v>648</v>
      </c>
      <c r="D29" s="20" t="s">
        <v>210</v>
      </c>
      <c r="E29" s="44" t="s">
        <v>354</v>
      </c>
      <c r="F29" s="1" t="s">
        <v>283</v>
      </c>
      <c r="G29" s="1" t="s">
        <v>643</v>
      </c>
      <c r="H29" s="1" t="str">
        <f>VLOOKUP($E29,'[1]Gui chi Quynh'!$C$11:$E$397,3,0)</f>
        <v>A3</v>
      </c>
      <c r="I29" s="9">
        <f>VLOOKUP(H29,[18]Sheet1!$B$2:$C$12,2,TRUE)</f>
        <v>8</v>
      </c>
      <c r="J29" s="1" t="str">
        <f>VLOOKUP($E29,'[2]Gui chi Quynh'!$C$11:$E$397,3,0)</f>
        <v>A2</v>
      </c>
      <c r="K29" s="9">
        <f>VLOOKUP(J29,[18]Sheet1!$B$2:$C$12,2,TRUE)</f>
        <v>9</v>
      </c>
      <c r="L29" s="1" t="str">
        <f>VLOOKUP($E29,'[3]Gui chi Quynh'!$C$11:$E$396,3,0)</f>
        <v>A2</v>
      </c>
      <c r="M29" s="9">
        <f>VLOOKUP(L29,[18]Sheet1!$B$2:$C$12,2,TRUE)</f>
        <v>9</v>
      </c>
      <c r="N29" s="1" t="str">
        <f>VLOOKUP($E29,'[4]Gui chi Quynh'!$C$11:$E$396,3,0)</f>
        <v>A2</v>
      </c>
      <c r="O29" s="9">
        <f>VLOOKUP(N29,[18]Sheet1!$B$2:$C$12,2,TRUE)</f>
        <v>9</v>
      </c>
      <c r="P29" s="1" t="str">
        <f>VLOOKUP($E29,'[5]Gui chi Quynh'!$C$11:$E$394,3,0)</f>
        <v>A3</v>
      </c>
      <c r="Q29" s="9">
        <f>VLOOKUP(P29,[18]Sheet1!$B$2:$C$12,2,TRUE)</f>
        <v>8</v>
      </c>
      <c r="R29" s="1" t="str">
        <f>VLOOKUP($E29,'[6]Gui chi Quynh'!$C$11:$E$393,3,0)</f>
        <v>A3</v>
      </c>
      <c r="S29" s="9">
        <f>VLOOKUP(R29,[18]Sheet1!$B$2:$C$12,2,TRUE)</f>
        <v>8</v>
      </c>
      <c r="T29" s="1" t="str">
        <f>VLOOKUP($E29,'[7]Gui chi Quynh'!$C$11:$E$392,3,0)</f>
        <v>A3</v>
      </c>
      <c r="U29" s="9">
        <f>VLOOKUP(T29,[18]Sheet1!$B$2:$C$12,2,TRUE)</f>
        <v>8</v>
      </c>
      <c r="V29" s="1" t="str">
        <f>VLOOKUP($E29,'[8]Gui chi Quynh'!$C$11:$F$391,3,0)</f>
        <v>A2</v>
      </c>
      <c r="W29" s="9">
        <f>VLOOKUP(V29,[18]Sheet1!$B$2:$C$12,2,TRUE)</f>
        <v>9</v>
      </c>
      <c r="X29" s="1" t="str">
        <f>VLOOKUP($E29,'[9]Gui chi Quynh'!$C$11:$E$390,3,0)</f>
        <v>A3</v>
      </c>
      <c r="Y29" s="9">
        <f>VLOOKUP(X29,[18]Sheet1!$B$2:$C$12,2,TRUE)</f>
        <v>8</v>
      </c>
      <c r="Z29" s="1" t="str">
        <f>VLOOKUP($E29,'[10]Gui chi Quynh'!$C$11:$E$391,3,0)</f>
        <v>A1</v>
      </c>
      <c r="AA29" s="9">
        <f>VLOOKUP(Z29,[18]Sheet1!$B$2:$C$12,2,TRUE)</f>
        <v>10</v>
      </c>
      <c r="AB29" s="1" t="str">
        <f>VLOOKUP($E29,'[19]Gui chi Quynh'!$C$11:$E$388,3,0)</f>
        <v>A2</v>
      </c>
      <c r="AC29" s="9">
        <f>VLOOKUP(AB29,[18]Sheet1!$B$2:$C$12,2,TRUE)</f>
        <v>9</v>
      </c>
      <c r="AD29" s="1" t="str">
        <f>VLOOKUP($E29,'[20]Gui chi Quynh'!$C$11:$E$388,3,0)</f>
        <v>A3</v>
      </c>
      <c r="AE29" s="9">
        <f>VLOOKUP(AD29,[18]Sheet1!$B$2:$C$12,2,TRUE)</f>
        <v>8</v>
      </c>
      <c r="AF29" s="55"/>
    </row>
    <row r="30" spans="1:32" s="2" customFormat="1" ht="24.95" customHeight="1" x14ac:dyDescent="0.25">
      <c r="A30" s="41">
        <f>IF(E30="","",SUBTOTAL(3,$E$9:E30))</f>
        <v>22</v>
      </c>
      <c r="B30" s="41">
        <f>COUNTIF($F$9:F30,F30)</f>
        <v>10</v>
      </c>
      <c r="C30" s="43" t="s">
        <v>648</v>
      </c>
      <c r="D30" s="42" t="s">
        <v>2</v>
      </c>
      <c r="E30" s="41" t="s">
        <v>367</v>
      </c>
      <c r="F30" s="1" t="s">
        <v>283</v>
      </c>
      <c r="G30" s="13" t="s">
        <v>643</v>
      </c>
      <c r="H30" s="1" t="str">
        <f>VLOOKUP($E30,'[1]Gui chi Quynh'!$C$11:$E$397,3,0)</f>
        <v>A3</v>
      </c>
      <c r="I30" s="9">
        <f>VLOOKUP(H30,[18]Sheet1!$B$2:$C$12,2,TRUE)</f>
        <v>8</v>
      </c>
      <c r="J30" s="1" t="str">
        <f>VLOOKUP($E30,'[2]Gui chi Quynh'!$C$11:$E$397,3,0)</f>
        <v>A3</v>
      </c>
      <c r="K30" s="9">
        <f>VLOOKUP(J30,[18]Sheet1!$B$2:$C$12,2,TRUE)</f>
        <v>8</v>
      </c>
      <c r="L30" s="1" t="str">
        <f>VLOOKUP($E30,'[3]Gui chi Quynh'!$C$11:$E$396,3,0)</f>
        <v>A3</v>
      </c>
      <c r="M30" s="9">
        <f>VLOOKUP(L30,[18]Sheet1!$B$2:$C$12,2,TRUE)</f>
        <v>8</v>
      </c>
      <c r="N30" s="1" t="str">
        <f>VLOOKUP($E30,'[4]Gui chi Quynh'!$C$11:$E$396,3,0)</f>
        <v>A3</v>
      </c>
      <c r="O30" s="9">
        <f>VLOOKUP(N30,[18]Sheet1!$B$2:$C$12,2,TRUE)</f>
        <v>8</v>
      </c>
      <c r="P30" s="1" t="str">
        <f>VLOOKUP($E30,'[5]Gui chi Quynh'!$C$11:$E$394,3,0)</f>
        <v>A3</v>
      </c>
      <c r="Q30" s="9">
        <f>VLOOKUP(P30,[18]Sheet1!$B$2:$C$12,2,TRUE)</f>
        <v>8</v>
      </c>
      <c r="R30" s="1" t="str">
        <f>VLOOKUP($E30,'[6]Gui chi Quynh'!$C$11:$E$393,3,0)</f>
        <v>A3</v>
      </c>
      <c r="S30" s="9">
        <f>VLOOKUP(R30,[18]Sheet1!$B$2:$C$12,2,TRUE)</f>
        <v>8</v>
      </c>
      <c r="T30" s="1" t="str">
        <f>VLOOKUP($E30,'[7]Gui chi Quynh'!$C$11:$E$392,3,0)</f>
        <v>A3</v>
      </c>
      <c r="U30" s="9">
        <f>VLOOKUP(T30,[18]Sheet1!$B$2:$C$12,2,TRUE)</f>
        <v>8</v>
      </c>
      <c r="V30" s="1" t="str">
        <f>VLOOKUP($E30,'[8]Gui chi Quynh'!$C$11:$F$391,3,0)</f>
        <v>A3</v>
      </c>
      <c r="W30" s="9">
        <f>VLOOKUP(V30,[18]Sheet1!$B$2:$C$12,2,TRUE)</f>
        <v>8</v>
      </c>
      <c r="X30" s="1" t="str">
        <f>VLOOKUP($E30,'[9]Gui chi Quynh'!$C$11:$E$390,3,0)</f>
        <v>A3</v>
      </c>
      <c r="Y30" s="9">
        <f>VLOOKUP(X30,[18]Sheet1!$B$2:$C$12,2,TRUE)</f>
        <v>8</v>
      </c>
      <c r="Z30" s="1" t="str">
        <f>VLOOKUP($E30,'[10]Gui chi Quynh'!$C$11:$E$391,3,0)</f>
        <v>A1</v>
      </c>
      <c r="AA30" s="9">
        <f>VLOOKUP(Z30,[18]Sheet1!$B$2:$C$12,2,TRUE)</f>
        <v>10</v>
      </c>
      <c r="AB30" s="1" t="str">
        <f>VLOOKUP($E30,'[19]Gui chi Quynh'!$C$11:$E$388,3,0)</f>
        <v>A1</v>
      </c>
      <c r="AC30" s="9">
        <f>VLOOKUP(AB30,[18]Sheet1!$B$2:$C$12,2,TRUE)</f>
        <v>10</v>
      </c>
      <c r="AD30" s="1" t="str">
        <f>VLOOKUP($E30,'[20]Gui chi Quynh'!$C$11:$E$388,3,0)</f>
        <v>A1</v>
      </c>
      <c r="AE30" s="9">
        <f>VLOOKUP(AD30,[18]Sheet1!$B$2:$C$12,2,TRUE)</f>
        <v>10</v>
      </c>
      <c r="AF30" s="55"/>
    </row>
    <row r="31" spans="1:32" s="72" customFormat="1" ht="24.95" customHeight="1" x14ac:dyDescent="0.25">
      <c r="A31" s="41">
        <f>IF(E31="","",SUBTOTAL(3,$E$9:E31))</f>
        <v>23</v>
      </c>
      <c r="B31" s="41">
        <f>COUNTIF($F$9:F31,F31)</f>
        <v>11</v>
      </c>
      <c r="C31" s="43" t="s">
        <v>648</v>
      </c>
      <c r="D31" s="73" t="s">
        <v>97</v>
      </c>
      <c r="E31" s="74" t="s">
        <v>359</v>
      </c>
      <c r="F31" s="1" t="s">
        <v>283</v>
      </c>
      <c r="G31" s="7" t="s">
        <v>644</v>
      </c>
      <c r="H31" s="1" t="str">
        <f>VLOOKUP($E31,'[1]Gui chi Quynh'!$C$11:$E$397,3,0)</f>
        <v>A2</v>
      </c>
      <c r="I31" s="9">
        <f>VLOOKUP(H31,[18]Sheet1!$B$2:$C$12,2,TRUE)</f>
        <v>9</v>
      </c>
      <c r="J31" s="1" t="str">
        <f>VLOOKUP($E31,'[2]Gui chi Quynh'!$C$11:$E$397,3,0)</f>
        <v>A2</v>
      </c>
      <c r="K31" s="9">
        <f>VLOOKUP(J31,[18]Sheet1!$B$2:$C$12,2,TRUE)</f>
        <v>9</v>
      </c>
      <c r="L31" s="1" t="str">
        <f>VLOOKUP($E31,'[3]Gui chi Quynh'!$C$11:$E$396,3,0)</f>
        <v>A3</v>
      </c>
      <c r="M31" s="9">
        <f>VLOOKUP(L31,[18]Sheet1!$B$2:$C$12,2,TRUE)</f>
        <v>8</v>
      </c>
      <c r="N31" s="1" t="str">
        <f>VLOOKUP($E31,'[4]Gui chi Quynh'!$C$11:$E$396,3,0)</f>
        <v>A1</v>
      </c>
      <c r="O31" s="9">
        <f>VLOOKUP(N31,[18]Sheet1!$B$2:$C$12,2,TRUE)</f>
        <v>10</v>
      </c>
      <c r="P31" s="1" t="str">
        <f>VLOOKUP($E31,'[5]Gui chi Quynh'!$C$11:$E$394,3,0)</f>
        <v>A2</v>
      </c>
      <c r="Q31" s="9">
        <f>VLOOKUP(P31,[18]Sheet1!$B$2:$C$12,2,TRUE)</f>
        <v>9</v>
      </c>
      <c r="R31" s="1" t="str">
        <f>VLOOKUP($E31,'[6]Gui chi Quynh'!$C$11:$E$393,3,0)</f>
        <v>A3</v>
      </c>
      <c r="S31" s="9">
        <f>VLOOKUP(R31,[18]Sheet1!$B$2:$C$12,2,TRUE)</f>
        <v>8</v>
      </c>
      <c r="T31" s="1" t="str">
        <f>VLOOKUP($E31,'[7]Gui chi Quynh'!$C$11:$E$392,3,0)</f>
        <v>A2</v>
      </c>
      <c r="U31" s="9">
        <f>VLOOKUP(T31,[18]Sheet1!$B$2:$C$12,2,TRUE)</f>
        <v>9</v>
      </c>
      <c r="V31" s="1" t="str">
        <f>VLOOKUP($E31,'[8]Gui chi Quynh'!$C$11:$F$391,3,0)</f>
        <v>A1</v>
      </c>
      <c r="W31" s="9">
        <f>VLOOKUP(V31,[18]Sheet1!$B$2:$C$12,2,TRUE)</f>
        <v>10</v>
      </c>
      <c r="X31" s="1" t="str">
        <f>VLOOKUP($E31,'[9]Gui chi Quynh'!$C$11:$E$390,3,0)</f>
        <v>A1</v>
      </c>
      <c r="Y31" s="9">
        <f>VLOOKUP(X31,[18]Sheet1!$B$2:$C$12,2,TRUE)</f>
        <v>10</v>
      </c>
      <c r="Z31" s="1" t="str">
        <f>VLOOKUP($E31,'[10]Gui chi Quynh'!$C$11:$E$391,3,0)</f>
        <v>A1</v>
      </c>
      <c r="AA31" s="9">
        <f>VLOOKUP(Z31,[18]Sheet1!$B$2:$C$12,2,TRUE)</f>
        <v>10</v>
      </c>
      <c r="AB31" s="1" t="str">
        <f>VLOOKUP($E31,'[19]Gui chi Quynh'!$C$11:$E$388,3,0)</f>
        <v>A1</v>
      </c>
      <c r="AC31" s="9">
        <f>VLOOKUP(AB31,[18]Sheet1!$B$2:$C$12,2,TRUE)</f>
        <v>10</v>
      </c>
      <c r="AD31" s="1" t="str">
        <f>VLOOKUP($E31,'[20]Gui chi Quynh'!$C$11:$E$388,3,0)</f>
        <v>A2</v>
      </c>
      <c r="AE31" s="9">
        <f>VLOOKUP(AD31,[18]Sheet1!$B$2:$C$12,2,TRUE)</f>
        <v>9</v>
      </c>
      <c r="AF31" s="71"/>
    </row>
    <row r="32" spans="1:32" s="72" customFormat="1" ht="24.95" customHeight="1" x14ac:dyDescent="0.25">
      <c r="A32" s="41">
        <f>IF(E32="","",SUBTOTAL(3,$E$9:E32))</f>
        <v>24</v>
      </c>
      <c r="B32" s="41">
        <f>COUNTIF($F$9:F32,F32)</f>
        <v>12</v>
      </c>
      <c r="C32" s="43" t="s">
        <v>648</v>
      </c>
      <c r="D32" s="73" t="s">
        <v>4</v>
      </c>
      <c r="E32" s="74" t="s">
        <v>360</v>
      </c>
      <c r="F32" s="1" t="s">
        <v>283</v>
      </c>
      <c r="G32" s="7" t="s">
        <v>644</v>
      </c>
      <c r="H32" s="1" t="str">
        <f>VLOOKUP($E32,'[1]Gui chi Quynh'!$C$11:$E$397,3,0)</f>
        <v>A3</v>
      </c>
      <c r="I32" s="9">
        <f>VLOOKUP(H32,[18]Sheet1!$B$2:$C$12,2,TRUE)</f>
        <v>8</v>
      </c>
      <c r="J32" s="1" t="str">
        <f>VLOOKUP($E32,'[2]Gui chi Quynh'!$C$11:$E$397,3,0)</f>
        <v>A2</v>
      </c>
      <c r="K32" s="9">
        <f>VLOOKUP(J32,[18]Sheet1!$B$2:$C$12,2,TRUE)</f>
        <v>9</v>
      </c>
      <c r="L32" s="1" t="str">
        <f>VLOOKUP($E32,'[3]Gui chi Quynh'!$C$11:$E$396,3,0)</f>
        <v>A2</v>
      </c>
      <c r="M32" s="9">
        <f>VLOOKUP(L32,[18]Sheet1!$B$2:$C$12,2,TRUE)</f>
        <v>9</v>
      </c>
      <c r="N32" s="1" t="str">
        <f>VLOOKUP($E32,'[4]Gui chi Quynh'!$C$11:$E$396,3,0)</f>
        <v>A1</v>
      </c>
      <c r="O32" s="9">
        <f>VLOOKUP(N32,[18]Sheet1!$B$2:$C$12,2,TRUE)</f>
        <v>10</v>
      </c>
      <c r="P32" s="1" t="str">
        <f>VLOOKUP($E32,'[5]Gui chi Quynh'!$C$11:$E$394,3,0)</f>
        <v>A2</v>
      </c>
      <c r="Q32" s="9">
        <f>VLOOKUP(P32,[18]Sheet1!$B$2:$C$12,2,TRUE)</f>
        <v>9</v>
      </c>
      <c r="R32" s="1" t="str">
        <f>VLOOKUP($E32,'[6]Gui chi Quynh'!$C$11:$E$393,3,0)</f>
        <v>A3</v>
      </c>
      <c r="S32" s="9">
        <f>VLOOKUP(R32,[18]Sheet1!$B$2:$C$12,2,TRUE)</f>
        <v>8</v>
      </c>
      <c r="T32" s="1" t="str">
        <f>VLOOKUP($E32,'[7]Gui chi Quynh'!$C$11:$E$392,3,0)</f>
        <v>A1</v>
      </c>
      <c r="U32" s="9">
        <f>VLOOKUP(T32,[18]Sheet1!$B$2:$C$12,2,TRUE)</f>
        <v>10</v>
      </c>
      <c r="V32" s="1" t="str">
        <f>VLOOKUP($E32,'[8]Gui chi Quynh'!$C$11:$F$391,3,0)</f>
        <v>A2</v>
      </c>
      <c r="W32" s="9">
        <f>VLOOKUP(V32,[18]Sheet1!$B$2:$C$12,2,TRUE)</f>
        <v>9</v>
      </c>
      <c r="X32" s="1" t="str">
        <f>VLOOKUP($E32,'[9]Gui chi Quynh'!$C$11:$E$390,3,0)</f>
        <v>A1</v>
      </c>
      <c r="Y32" s="9">
        <f>VLOOKUP(X32,[18]Sheet1!$B$2:$C$12,2,TRUE)</f>
        <v>10</v>
      </c>
      <c r="Z32" s="1" t="str">
        <f>VLOOKUP($E32,'[10]Gui chi Quynh'!$C$11:$E$391,3,0)</f>
        <v>A1</v>
      </c>
      <c r="AA32" s="9">
        <f>VLOOKUP(Z32,[18]Sheet1!$B$2:$C$12,2,TRUE)</f>
        <v>10</v>
      </c>
      <c r="AB32" s="1" t="str">
        <f>VLOOKUP($E32,'[19]Gui chi Quynh'!$C$11:$E$388,3,0)</f>
        <v>A1</v>
      </c>
      <c r="AC32" s="9">
        <f>VLOOKUP(AB32,[18]Sheet1!$B$2:$C$12,2,TRUE)</f>
        <v>10</v>
      </c>
      <c r="AD32" s="1" t="str">
        <f>VLOOKUP($E32,'[20]Gui chi Quynh'!$C$11:$E$388,3,0)</f>
        <v>A1</v>
      </c>
      <c r="AE32" s="9">
        <f>VLOOKUP(AD32,[18]Sheet1!$B$2:$C$12,2,TRUE)</f>
        <v>10</v>
      </c>
      <c r="AF32" s="71"/>
    </row>
    <row r="33" spans="1:32" s="72" customFormat="1" ht="24.95" customHeight="1" x14ac:dyDescent="0.25">
      <c r="A33" s="41">
        <f>IF(E33="","",SUBTOTAL(3,$E$9:E33))</f>
        <v>25</v>
      </c>
      <c r="B33" s="41">
        <f>COUNTIF($F$9:F33,F33)</f>
        <v>13</v>
      </c>
      <c r="C33" s="43" t="s">
        <v>648</v>
      </c>
      <c r="D33" s="73" t="s">
        <v>177</v>
      </c>
      <c r="E33" s="74" t="s">
        <v>357</v>
      </c>
      <c r="F33" s="1" t="s">
        <v>283</v>
      </c>
      <c r="G33" s="7" t="s">
        <v>644</v>
      </c>
      <c r="H33" s="1" t="str">
        <f>VLOOKUP($E33,'[1]Gui chi Quynh'!$C$11:$E$397,3,0)</f>
        <v>A2</v>
      </c>
      <c r="I33" s="9">
        <f>VLOOKUP(H33,[18]Sheet1!$B$2:$C$12,2,TRUE)</f>
        <v>9</v>
      </c>
      <c r="J33" s="1" t="str">
        <f>VLOOKUP($E33,'[2]Gui chi Quynh'!$C$11:$E$397,3,0)</f>
        <v>A1</v>
      </c>
      <c r="K33" s="9">
        <f>VLOOKUP(J33,[18]Sheet1!$B$2:$C$12,2,TRUE)</f>
        <v>10</v>
      </c>
      <c r="L33" s="1" t="str">
        <f>VLOOKUP($E33,'[3]Gui chi Quynh'!$C$11:$E$396,3,0)</f>
        <v>A2</v>
      </c>
      <c r="M33" s="9">
        <f>VLOOKUP(L33,[18]Sheet1!$B$2:$C$12,2,TRUE)</f>
        <v>9</v>
      </c>
      <c r="N33" s="1" t="str">
        <f>VLOOKUP($E33,'[4]Gui chi Quynh'!$C$11:$E$396,3,0)</f>
        <v>A3</v>
      </c>
      <c r="O33" s="9">
        <f>VLOOKUP(N33,[18]Sheet1!$B$2:$C$12,2,TRUE)</f>
        <v>8</v>
      </c>
      <c r="P33" s="1" t="str">
        <f>VLOOKUP($E33,'[5]Gui chi Quynh'!$C$11:$E$394,3,0)</f>
        <v>A3</v>
      </c>
      <c r="Q33" s="9">
        <f>VLOOKUP(P33,[18]Sheet1!$B$2:$C$12,2,TRUE)</f>
        <v>8</v>
      </c>
      <c r="R33" s="1" t="str">
        <f>VLOOKUP($E33,'[6]Gui chi Quynh'!$C$11:$E$393,3,0)</f>
        <v>A4</v>
      </c>
      <c r="S33" s="9">
        <f>VLOOKUP(R33,[18]Sheet1!$B$2:$C$12,2,TRUE)</f>
        <v>7</v>
      </c>
      <c r="T33" s="1" t="str">
        <f>VLOOKUP($E33,'[7]Gui chi Quynh'!$C$11:$E$392,3,0)</f>
        <v>A1</v>
      </c>
      <c r="U33" s="9">
        <f>VLOOKUP(T33,[18]Sheet1!$B$2:$C$12,2,TRUE)</f>
        <v>10</v>
      </c>
      <c r="V33" s="1" t="str">
        <f>VLOOKUP($E33,'[8]Gui chi Quynh'!$C$11:$F$391,3,0)</f>
        <v>A3</v>
      </c>
      <c r="W33" s="9">
        <f>VLOOKUP(V33,[18]Sheet1!$B$2:$C$12,2,TRUE)</f>
        <v>8</v>
      </c>
      <c r="X33" s="1" t="str">
        <f>VLOOKUP($E33,'[9]Gui chi Quynh'!$C$11:$E$390,3,0)</f>
        <v>A3</v>
      </c>
      <c r="Y33" s="9">
        <f>VLOOKUP(X33,[18]Sheet1!$B$2:$C$12,2,TRUE)</f>
        <v>8</v>
      </c>
      <c r="Z33" s="1" t="str">
        <f>VLOOKUP($E33,'[10]Gui chi Quynh'!$C$11:$E$391,3,0)</f>
        <v>A1</v>
      </c>
      <c r="AA33" s="9">
        <f>VLOOKUP(Z33,[18]Sheet1!$B$2:$C$12,2,TRUE)</f>
        <v>10</v>
      </c>
      <c r="AB33" s="1" t="str">
        <f>VLOOKUP($E33,'[19]Gui chi Quynh'!$C$11:$E$388,3,0)</f>
        <v>A1</v>
      </c>
      <c r="AC33" s="9">
        <f>VLOOKUP(AB33,[18]Sheet1!$B$2:$C$12,2,TRUE)</f>
        <v>10</v>
      </c>
      <c r="AD33" s="1" t="str">
        <f>VLOOKUP($E33,'[20]Gui chi Quynh'!$C$11:$E$388,3,0)</f>
        <v>A1</v>
      </c>
      <c r="AE33" s="9">
        <f>VLOOKUP(AD33,[18]Sheet1!$B$2:$C$12,2,TRUE)</f>
        <v>10</v>
      </c>
      <c r="AF33" s="71"/>
    </row>
    <row r="34" spans="1:32" s="2" customFormat="1" ht="24.95" customHeight="1" x14ac:dyDescent="0.25">
      <c r="A34" s="41">
        <f>IF(E34="","",SUBTOTAL(3,$E$9:E34))</f>
        <v>26</v>
      </c>
      <c r="B34" s="41">
        <f>COUNTIF($F$9:F34,F34)</f>
        <v>14</v>
      </c>
      <c r="C34" s="43" t="s">
        <v>649</v>
      </c>
      <c r="D34" s="73" t="s">
        <v>228</v>
      </c>
      <c r="E34" s="74" t="s">
        <v>358</v>
      </c>
      <c r="F34" s="1" t="s">
        <v>283</v>
      </c>
      <c r="G34" s="7" t="s">
        <v>644</v>
      </c>
      <c r="H34" s="1" t="str">
        <f>VLOOKUP($E34,'[1]Gui chi Quynh'!$C$11:$E$397,3,0)</f>
        <v>A1</v>
      </c>
      <c r="I34" s="9">
        <f>VLOOKUP(H34,[18]Sheet1!$B$2:$C$12,2,TRUE)</f>
        <v>10</v>
      </c>
      <c r="J34" s="1" t="str">
        <f>VLOOKUP($E34,'[2]Gui chi Quynh'!$C$11:$E$397,3,0)</f>
        <v>A3</v>
      </c>
      <c r="K34" s="9">
        <f>VLOOKUP(J34,[18]Sheet1!$B$2:$C$12,2,TRUE)</f>
        <v>8</v>
      </c>
      <c r="L34" s="1" t="str">
        <f>VLOOKUP($E34,'[3]Gui chi Quynh'!$C$11:$E$396,3,0)</f>
        <v>A3</v>
      </c>
      <c r="M34" s="9">
        <f>VLOOKUP(L34,[18]Sheet1!$B$2:$C$12,2,TRUE)</f>
        <v>8</v>
      </c>
      <c r="N34" s="1" t="str">
        <f>VLOOKUP($E34,'[4]Gui chi Quynh'!$C$11:$E$396,3,0)</f>
        <v>A2</v>
      </c>
      <c r="O34" s="9">
        <f>VLOOKUP(N34,[18]Sheet1!$B$2:$C$12,2,TRUE)</f>
        <v>9</v>
      </c>
      <c r="P34" s="1" t="str">
        <f>VLOOKUP($E34,'[5]Gui chi Quynh'!$C$11:$E$394,3,0)</f>
        <v>A2</v>
      </c>
      <c r="Q34" s="9">
        <f>VLOOKUP(P34,[18]Sheet1!$B$2:$C$12,2,TRUE)</f>
        <v>9</v>
      </c>
      <c r="R34" s="1" t="str">
        <f>VLOOKUP($E34,'[6]Gui chi Quynh'!$C$11:$E$393,3,0)</f>
        <v>A3</v>
      </c>
      <c r="S34" s="9">
        <f>VLOOKUP(R34,[18]Sheet1!$B$2:$C$12,2,TRUE)</f>
        <v>8</v>
      </c>
      <c r="T34" s="1" t="str">
        <f>VLOOKUP($E34,'[7]Gui chi Quynh'!$C$11:$E$392,3,0)</f>
        <v>A3</v>
      </c>
      <c r="U34" s="9">
        <f>VLOOKUP(T34,[18]Sheet1!$B$2:$C$12,2,TRUE)</f>
        <v>8</v>
      </c>
      <c r="V34" s="1" t="str">
        <f>VLOOKUP($E34,'[8]Gui chi Quynh'!$C$11:$F$391,3,0)</f>
        <v>A3</v>
      </c>
      <c r="W34" s="9">
        <f>VLOOKUP(V34,[18]Sheet1!$B$2:$C$12,2,TRUE)</f>
        <v>8</v>
      </c>
      <c r="X34" s="1" t="str">
        <f>VLOOKUP($E34,'[9]Gui chi Quynh'!$C$11:$E$390,3,0)</f>
        <v>A1</v>
      </c>
      <c r="Y34" s="9">
        <f>VLOOKUP(X34,[18]Sheet1!$B$2:$C$12,2,TRUE)</f>
        <v>10</v>
      </c>
      <c r="Z34" s="1" t="str">
        <f>VLOOKUP($E34,'[10]Gui chi Quynh'!$C$11:$E$391,3,0)</f>
        <v>A1</v>
      </c>
      <c r="AA34" s="9">
        <f>VLOOKUP(Z34,[18]Sheet1!$B$2:$C$12,2,TRUE)</f>
        <v>10</v>
      </c>
      <c r="AB34" s="1" t="str">
        <f>VLOOKUP($E34,'[19]Gui chi Quynh'!$C$11:$E$388,3,0)</f>
        <v>A1</v>
      </c>
      <c r="AC34" s="9">
        <f>VLOOKUP(AB34,[18]Sheet1!$B$2:$C$12,2,TRUE)</f>
        <v>10</v>
      </c>
      <c r="AD34" s="1" t="str">
        <f>VLOOKUP($E34,'[20]Gui chi Quynh'!$C$11:$E$388,3,0)</f>
        <v>A3</v>
      </c>
      <c r="AE34" s="9">
        <f>VLOOKUP(AD34,[18]Sheet1!$B$2:$C$12,2,TRUE)</f>
        <v>8</v>
      </c>
      <c r="AF34" s="71"/>
    </row>
    <row r="35" spans="1:32" s="72" customFormat="1" ht="24.95" customHeight="1" x14ac:dyDescent="0.25">
      <c r="A35" s="41">
        <f>IF(E35="","",SUBTOTAL(3,$E$9:E35))</f>
        <v>27</v>
      </c>
      <c r="B35" s="41">
        <f>COUNTIF($F$9:F35,F35)</f>
        <v>15</v>
      </c>
      <c r="C35" s="43" t="s">
        <v>649</v>
      </c>
      <c r="D35" s="73" t="s">
        <v>694</v>
      </c>
      <c r="E35" s="101" t="s">
        <v>695</v>
      </c>
      <c r="F35" s="1" t="s">
        <v>283</v>
      </c>
      <c r="G35" s="7" t="s">
        <v>644</v>
      </c>
      <c r="H35" s="1" t="str">
        <f>VLOOKUP($E35,'[1]Gui chi Quynh'!$C$11:$E$397,3,0)</f>
        <v>A1</v>
      </c>
      <c r="I35" s="9">
        <f>VLOOKUP(H35,[18]Sheet1!$B$2:$C$12,2,TRUE)</f>
        <v>10</v>
      </c>
      <c r="J35" s="1" t="str">
        <f>VLOOKUP($E35,'[2]Gui chi Quynh'!$C$11:$E$397,3,0)</f>
        <v>A3</v>
      </c>
      <c r="K35" s="9">
        <f>VLOOKUP(J35,[18]Sheet1!$B$2:$C$12,2,TRUE)</f>
        <v>8</v>
      </c>
      <c r="L35" s="1" t="str">
        <f>VLOOKUP($E35,'[3]Gui chi Quynh'!$C$11:$E$396,3,0)</f>
        <v>A3</v>
      </c>
      <c r="M35" s="9">
        <f>VLOOKUP(L35,[18]Sheet1!$B$2:$C$12,2,TRUE)</f>
        <v>8</v>
      </c>
      <c r="N35" s="1" t="str">
        <f>VLOOKUP($E35,'[4]Gui chi Quynh'!$C$11:$E$396,3,0)</f>
        <v>A2</v>
      </c>
      <c r="O35" s="9">
        <f>VLOOKUP(N35,[18]Sheet1!$B$2:$C$12,2,TRUE)</f>
        <v>9</v>
      </c>
      <c r="P35" s="1" t="str">
        <f>VLOOKUP($E35,'[5]Gui chi Quynh'!$C$11:$E$394,3,0)</f>
        <v>A2</v>
      </c>
      <c r="Q35" s="9">
        <f>VLOOKUP(P35,[18]Sheet1!$B$2:$C$12,2,TRUE)</f>
        <v>9</v>
      </c>
      <c r="R35" s="1" t="str">
        <f>VLOOKUP($E35,'[6]Gui chi Quynh'!$C$11:$E$393,3,0)</f>
        <v>A3</v>
      </c>
      <c r="S35" s="9">
        <f>VLOOKUP(R35,[18]Sheet1!$B$2:$C$12,2,TRUE)</f>
        <v>8</v>
      </c>
      <c r="T35" s="1" t="str">
        <f>VLOOKUP($E35,'[7]Gui chi Quynh'!$C$11:$E$392,3,0)</f>
        <v>A1</v>
      </c>
      <c r="U35" s="9">
        <f>VLOOKUP(T35,[18]Sheet1!$B$2:$C$12,2,TRUE)</f>
        <v>10</v>
      </c>
      <c r="V35" s="1" t="str">
        <f>VLOOKUP($E35,'[8]Gui chi Quynh'!$C$11:$F$391,3,0)</f>
        <v>A1</v>
      </c>
      <c r="W35" s="9">
        <f>VLOOKUP(V35,[18]Sheet1!$B$2:$C$12,2,TRUE)</f>
        <v>10</v>
      </c>
      <c r="X35" s="1" t="str">
        <f>VLOOKUP($E35,'[9]Gui chi Quynh'!$C$11:$E$390,3,0)</f>
        <v>A2</v>
      </c>
      <c r="Y35" s="9">
        <f>VLOOKUP(X35,[18]Sheet1!$B$2:$C$12,2,TRUE)</f>
        <v>9</v>
      </c>
      <c r="Z35" s="1" t="str">
        <f>VLOOKUP($E35,'[10]Gui chi Quynh'!$C$11:$E$391,3,0)</f>
        <v>A1</v>
      </c>
      <c r="AA35" s="9">
        <f>VLOOKUP(Z35,[18]Sheet1!$B$2:$C$12,2,TRUE)</f>
        <v>10</v>
      </c>
      <c r="AB35" s="1" t="str">
        <f>VLOOKUP($E35,'[19]Gui chi Quynh'!$C$11:$E$388,3,0)</f>
        <v>A1</v>
      </c>
      <c r="AC35" s="9">
        <f>VLOOKUP(AB35,[18]Sheet1!$B$2:$C$12,2,TRUE)</f>
        <v>10</v>
      </c>
      <c r="AD35" s="1" t="str">
        <f>VLOOKUP($E35,'[20]Gui chi Quynh'!$C$11:$E$388,3,0)</f>
        <v>A1</v>
      </c>
      <c r="AE35" s="9">
        <f>VLOOKUP(AD35,[18]Sheet1!$B$2:$C$12,2,TRUE)</f>
        <v>10</v>
      </c>
      <c r="AF35" s="103"/>
    </row>
    <row r="36" spans="1:32" s="72" customFormat="1" ht="24.95" customHeight="1" x14ac:dyDescent="0.25">
      <c r="A36" s="41">
        <f>IF(E36="","",SUBTOTAL(3,$E$9:E36))</f>
        <v>28</v>
      </c>
      <c r="B36" s="41">
        <f>COUNTIF($F$9:F36,F36)</f>
        <v>16</v>
      </c>
      <c r="C36" s="43" t="s">
        <v>648</v>
      </c>
      <c r="D36" s="73" t="s">
        <v>710</v>
      </c>
      <c r="E36" s="101" t="s">
        <v>711</v>
      </c>
      <c r="F36" s="1" t="s">
        <v>283</v>
      </c>
      <c r="G36" s="7" t="s">
        <v>644</v>
      </c>
      <c r="H36" s="1" t="str">
        <f>VLOOKUP($E36,'[1]Gui chi Quynh'!$C$11:$E$397,3,0)</f>
        <v>A4</v>
      </c>
      <c r="I36" s="9">
        <f>VLOOKUP(H36,[18]Sheet1!$B$2:$C$12,2,TRUE)</f>
        <v>7</v>
      </c>
      <c r="J36" s="1" t="str">
        <f>VLOOKUP($E36,'[2]Gui chi Quynh'!$C$11:$E$397,3,0)</f>
        <v>A3</v>
      </c>
      <c r="K36" s="9">
        <f>VLOOKUP(J36,[18]Sheet1!$B$2:$C$12,2,TRUE)</f>
        <v>8</v>
      </c>
      <c r="L36" s="1" t="str">
        <f>VLOOKUP($E36,'[3]Gui chi Quynh'!$C$11:$E$396,3,0)</f>
        <v>A3</v>
      </c>
      <c r="M36" s="9">
        <f>VLOOKUP(L36,[18]Sheet1!$B$2:$C$12,2,TRUE)</f>
        <v>8</v>
      </c>
      <c r="N36" s="1" t="str">
        <f>VLOOKUP($E36,'[4]Gui chi Quynh'!$C$11:$E$396,3,0)</f>
        <v>A3</v>
      </c>
      <c r="O36" s="9">
        <f>VLOOKUP(N36,[18]Sheet1!$B$2:$C$12,2,TRUE)</f>
        <v>8</v>
      </c>
      <c r="P36" s="1" t="str">
        <f>VLOOKUP($E36,'[5]Gui chi Quynh'!$C$11:$E$394,3,0)</f>
        <v>A3</v>
      </c>
      <c r="Q36" s="9">
        <f>VLOOKUP(P36,[18]Sheet1!$B$2:$C$12,2,TRUE)</f>
        <v>8</v>
      </c>
      <c r="R36" s="1" t="str">
        <f>VLOOKUP($E36,'[6]Gui chi Quynh'!$C$11:$E$393,3,0)</f>
        <v>A3</v>
      </c>
      <c r="S36" s="9">
        <f>VLOOKUP(R36,[18]Sheet1!$B$2:$C$12,2,TRUE)</f>
        <v>8</v>
      </c>
      <c r="T36" s="1" t="str">
        <f>VLOOKUP($E36,'[7]Gui chi Quynh'!$C$11:$E$392,3,0)</f>
        <v>A3</v>
      </c>
      <c r="U36" s="9">
        <f>VLOOKUP(T36,[18]Sheet1!$B$2:$C$12,2,TRUE)</f>
        <v>8</v>
      </c>
      <c r="V36" s="1" t="str">
        <f>VLOOKUP($E36,'[8]Gui chi Quynh'!$C$11:$F$391,3,0)</f>
        <v>A3</v>
      </c>
      <c r="W36" s="9">
        <f>VLOOKUP(V36,[18]Sheet1!$B$2:$C$12,2,TRUE)</f>
        <v>8</v>
      </c>
      <c r="X36" s="1" t="str">
        <f>VLOOKUP($E36,'[9]Gui chi Quynh'!$C$11:$E$390,3,0)</f>
        <v>A2</v>
      </c>
      <c r="Y36" s="9">
        <f>VLOOKUP(X36,[18]Sheet1!$B$2:$C$12,2,TRUE)</f>
        <v>9</v>
      </c>
      <c r="Z36" s="1" t="str">
        <f>VLOOKUP($E36,'[10]Gui chi Quynh'!$C$11:$E$391,3,0)</f>
        <v>A1</v>
      </c>
      <c r="AA36" s="9">
        <f>VLOOKUP(Z36,[18]Sheet1!$B$2:$C$12,2,TRUE)</f>
        <v>10</v>
      </c>
      <c r="AB36" s="1" t="str">
        <f>VLOOKUP($E36,'[19]Gui chi Quynh'!$C$11:$E$388,3,0)</f>
        <v>A1</v>
      </c>
      <c r="AC36" s="9">
        <f>VLOOKUP(AB36,[18]Sheet1!$B$2:$C$12,2,TRUE)</f>
        <v>10</v>
      </c>
      <c r="AD36" s="1" t="str">
        <f>VLOOKUP($E36,'[20]Gui chi Quynh'!$C$11:$E$388,3,0)</f>
        <v>A2</v>
      </c>
      <c r="AE36" s="9">
        <f>VLOOKUP(AD36,[18]Sheet1!$B$2:$C$12,2,TRUE)</f>
        <v>9</v>
      </c>
      <c r="AF36" s="103"/>
    </row>
    <row r="37" spans="1:32" s="16" customFormat="1" ht="24.95" customHeight="1" x14ac:dyDescent="0.25">
      <c r="A37" s="41">
        <f>IF(E37="","",SUBTOTAL(3,$E$9:E37))</f>
        <v>29</v>
      </c>
      <c r="B37" s="41">
        <f>COUNTIF($F$9:F37,F37)</f>
        <v>1</v>
      </c>
      <c r="C37" s="43" t="s">
        <v>648</v>
      </c>
      <c r="D37" s="42" t="s">
        <v>24</v>
      </c>
      <c r="E37" s="34" t="s">
        <v>325</v>
      </c>
      <c r="F37" s="106" t="s">
        <v>280</v>
      </c>
      <c r="G37" s="106" t="s">
        <v>643</v>
      </c>
      <c r="H37" s="1" t="str">
        <f>VLOOKUP($E37,'[1]Gui chi Quynh'!$C$11:$E$397,3,0)</f>
        <v>A1</v>
      </c>
      <c r="I37" s="9">
        <f>VLOOKUP(H37,[18]Sheet1!$B$2:$C$12,2,TRUE)</f>
        <v>10</v>
      </c>
      <c r="J37" s="1" t="str">
        <f>VLOOKUP($E37,'[2]Gui chi Quynh'!$C$11:$E$397,3,0)</f>
        <v>A1</v>
      </c>
      <c r="K37" s="9">
        <f>VLOOKUP(J37,[18]Sheet1!$B$2:$C$12,2,TRUE)</f>
        <v>10</v>
      </c>
      <c r="L37" s="1" t="str">
        <f>VLOOKUP($E37,'[3]Gui chi Quynh'!$C$11:$E$396,3,0)</f>
        <v>A1</v>
      </c>
      <c r="M37" s="9">
        <f>VLOOKUP(L37,[18]Sheet1!$B$2:$C$12,2,TRUE)</f>
        <v>10</v>
      </c>
      <c r="N37" s="1" t="str">
        <f>VLOOKUP($E37,'[4]Gui chi Quynh'!$C$11:$E$396,3,0)</f>
        <v>A1</v>
      </c>
      <c r="O37" s="9">
        <f>VLOOKUP(N37,[18]Sheet1!$B$2:$C$12,2,TRUE)</f>
        <v>10</v>
      </c>
      <c r="P37" s="1" t="str">
        <f>VLOOKUP($E37,'[5]Gui chi Quynh'!$C$11:$E$394,3,0)</f>
        <v>A1</v>
      </c>
      <c r="Q37" s="9">
        <f>VLOOKUP(P37,[18]Sheet1!$B$2:$C$12,2,TRUE)</f>
        <v>10</v>
      </c>
      <c r="R37" s="1" t="str">
        <f>VLOOKUP($E37,'[6]Gui chi Quynh'!$C$11:$E$393,3,0)</f>
        <v>A1</v>
      </c>
      <c r="S37" s="9">
        <f>VLOOKUP(R37,[18]Sheet1!$B$2:$C$12,2,TRUE)</f>
        <v>10</v>
      </c>
      <c r="T37" s="1" t="str">
        <f>VLOOKUP($E37,'[7]Gui chi Quynh'!$C$11:$E$392,3,0)</f>
        <v>A1</v>
      </c>
      <c r="U37" s="9">
        <f>VLOOKUP(T37,[18]Sheet1!$B$2:$C$12,2,TRUE)</f>
        <v>10</v>
      </c>
      <c r="V37" s="1" t="str">
        <f>VLOOKUP($E37,'[8]Gui chi Quynh'!$C$11:$F$391,3,0)</f>
        <v>A1</v>
      </c>
      <c r="W37" s="9">
        <f>VLOOKUP(V37,[18]Sheet1!$B$2:$C$12,2,TRUE)</f>
        <v>10</v>
      </c>
      <c r="X37" s="1" t="str">
        <f>VLOOKUP($E37,'[9]Gui chi Quynh'!$C$11:$E$390,3,0)</f>
        <v>A1</v>
      </c>
      <c r="Y37" s="9">
        <f>VLOOKUP(X37,[18]Sheet1!$B$2:$C$12,2,TRUE)</f>
        <v>10</v>
      </c>
      <c r="Z37" s="1" t="str">
        <f>VLOOKUP($E37,'[10]Gui chi Quynh'!$C$11:$E$391,3,0)</f>
        <v>A1</v>
      </c>
      <c r="AA37" s="9">
        <f>VLOOKUP(Z37,[18]Sheet1!$B$2:$C$12,2,TRUE)</f>
        <v>10</v>
      </c>
      <c r="AB37" s="1" t="str">
        <f>VLOOKUP($E37,'[19]Gui chi Quynh'!$C$11:$E$388,3,0)</f>
        <v>A1</v>
      </c>
      <c r="AC37" s="9">
        <f>VLOOKUP(AB37,[18]Sheet1!$B$2:$C$12,2,TRUE)</f>
        <v>10</v>
      </c>
      <c r="AD37" s="1" t="str">
        <f>VLOOKUP($E37,'[20]Gui chi Quynh'!$C$11:$E$388,3,0)</f>
        <v>A1</v>
      </c>
      <c r="AE37" s="9">
        <f>VLOOKUP(AD37,[18]Sheet1!$B$2:$C$12,2,TRUE)</f>
        <v>10</v>
      </c>
      <c r="AF37" s="55"/>
    </row>
    <row r="38" spans="1:32" s="16" customFormat="1" ht="24.95" customHeight="1" x14ac:dyDescent="0.25">
      <c r="A38" s="41">
        <f>IF(E38="","",SUBTOTAL(3,$E$9:E38))</f>
        <v>30</v>
      </c>
      <c r="B38" s="41">
        <f>COUNTIF($F$9:F38,F38)</f>
        <v>2</v>
      </c>
      <c r="C38" s="43" t="s">
        <v>648</v>
      </c>
      <c r="D38" s="42" t="s">
        <v>37</v>
      </c>
      <c r="E38" s="41" t="s">
        <v>499</v>
      </c>
      <c r="F38" s="106" t="s">
        <v>280</v>
      </c>
      <c r="G38" s="106" t="s">
        <v>643</v>
      </c>
      <c r="H38" s="1" t="str">
        <f>VLOOKUP($E38,'[1]Gui chi Quynh'!$C$11:$E$397,3,0)</f>
        <v>A1</v>
      </c>
      <c r="I38" s="9">
        <f>VLOOKUP(H38,[18]Sheet1!$B$2:$C$12,2,TRUE)</f>
        <v>10</v>
      </c>
      <c r="J38" s="1" t="str">
        <f>VLOOKUP($E38,'[2]Gui chi Quynh'!$C$11:$E$397,3,0)</f>
        <v>A1</v>
      </c>
      <c r="K38" s="9">
        <f>VLOOKUP(J38,[18]Sheet1!$B$2:$C$12,2,TRUE)</f>
        <v>10</v>
      </c>
      <c r="L38" s="1" t="str">
        <f>VLOOKUP($E38,'[3]Gui chi Quynh'!$C$11:$E$396,3,0)</f>
        <v>A1</v>
      </c>
      <c r="M38" s="9">
        <f>VLOOKUP(L38,[18]Sheet1!$B$2:$C$12,2,TRUE)</f>
        <v>10</v>
      </c>
      <c r="N38" s="1" t="str">
        <f>VLOOKUP($E38,'[4]Gui chi Quynh'!$C$11:$E$396,3,0)</f>
        <v>A1</v>
      </c>
      <c r="O38" s="9">
        <f>VLOOKUP(N38,[18]Sheet1!$B$2:$C$12,2,TRUE)</f>
        <v>10</v>
      </c>
      <c r="P38" s="1" t="str">
        <f>VLOOKUP($E38,'[5]Gui chi Quynh'!$C$11:$E$394,3,0)</f>
        <v>A1</v>
      </c>
      <c r="Q38" s="9">
        <f>VLOOKUP(P38,[18]Sheet1!$B$2:$C$12,2,TRUE)</f>
        <v>10</v>
      </c>
      <c r="R38" s="1" t="str">
        <f>VLOOKUP($E38,'[6]Gui chi Quynh'!$C$11:$E$393,3,0)</f>
        <v>A1</v>
      </c>
      <c r="S38" s="9">
        <f>VLOOKUP(R38,[18]Sheet1!$B$2:$C$12,2,TRUE)</f>
        <v>10</v>
      </c>
      <c r="T38" s="1" t="str">
        <f>VLOOKUP($E38,'[7]Gui chi Quynh'!$C$11:$E$392,3,0)</f>
        <v>A1</v>
      </c>
      <c r="U38" s="9">
        <f>VLOOKUP(T38,[18]Sheet1!$B$2:$C$12,2,TRUE)</f>
        <v>10</v>
      </c>
      <c r="V38" s="1" t="str">
        <f>VLOOKUP($E38,'[8]Gui chi Quynh'!$C$11:$F$391,3,0)</f>
        <v>A1</v>
      </c>
      <c r="W38" s="9">
        <f>VLOOKUP(V38,[18]Sheet1!$B$2:$C$12,2,TRUE)</f>
        <v>10</v>
      </c>
      <c r="X38" s="1" t="str">
        <f>VLOOKUP($E38,'[9]Gui chi Quynh'!$C$11:$E$390,3,0)</f>
        <v>A1</v>
      </c>
      <c r="Y38" s="9">
        <f>VLOOKUP(X38,[18]Sheet1!$B$2:$C$12,2,TRUE)</f>
        <v>10</v>
      </c>
      <c r="Z38" s="1" t="str">
        <f>VLOOKUP($E38,'[10]Gui chi Quynh'!$C$11:$E$391,3,0)</f>
        <v>A1</v>
      </c>
      <c r="AA38" s="9">
        <f>VLOOKUP(Z38,[18]Sheet1!$B$2:$C$12,2,TRUE)</f>
        <v>10</v>
      </c>
      <c r="AB38" s="1" t="str">
        <f>VLOOKUP($E38,'[19]Gui chi Quynh'!$C$11:$E$388,3,0)</f>
        <v>A1</v>
      </c>
      <c r="AC38" s="9">
        <f>VLOOKUP(AB38,[18]Sheet1!$B$2:$C$12,2,TRUE)</f>
        <v>10</v>
      </c>
      <c r="AD38" s="1" t="str">
        <f>VLOOKUP($E38,'[20]Gui chi Quynh'!$C$11:$E$388,3,0)</f>
        <v>A1</v>
      </c>
      <c r="AE38" s="9">
        <f>VLOOKUP(AD38,[18]Sheet1!$B$2:$C$12,2,TRUE)</f>
        <v>10</v>
      </c>
      <c r="AF38" s="55"/>
    </row>
    <row r="39" spans="1:32" s="2" customFormat="1" ht="24.95" customHeight="1" x14ac:dyDescent="0.25">
      <c r="A39" s="41">
        <f>IF(E39="","",SUBTOTAL(3,$E$9:E39))</f>
        <v>31</v>
      </c>
      <c r="B39" s="41">
        <f>COUNTIF($F$9:F39,F39)</f>
        <v>3</v>
      </c>
      <c r="C39" s="43" t="s">
        <v>648</v>
      </c>
      <c r="D39" s="42" t="s">
        <v>18</v>
      </c>
      <c r="E39" s="41" t="s">
        <v>319</v>
      </c>
      <c r="F39" s="15" t="s">
        <v>280</v>
      </c>
      <c r="G39" s="15" t="s">
        <v>643</v>
      </c>
      <c r="H39" s="1" t="str">
        <f>VLOOKUP($E39,'[1]Gui chi Quynh'!$C$11:$E$397,3,0)</f>
        <v>A2</v>
      </c>
      <c r="I39" s="9">
        <f>VLOOKUP(H39,[18]Sheet1!$B$2:$C$12,2,TRUE)</f>
        <v>9</v>
      </c>
      <c r="J39" s="1" t="str">
        <f>VLOOKUP($E39,'[2]Gui chi Quynh'!$C$11:$E$397,3,0)</f>
        <v>A2</v>
      </c>
      <c r="K39" s="9">
        <f>VLOOKUP(J39,[18]Sheet1!$B$2:$C$12,2,TRUE)</f>
        <v>9</v>
      </c>
      <c r="L39" s="1" t="str">
        <f>VLOOKUP($E39,'[3]Gui chi Quynh'!$C$11:$E$396,3,0)</f>
        <v>A2</v>
      </c>
      <c r="M39" s="9">
        <f>VLOOKUP(L39,[18]Sheet1!$B$2:$C$12,2,TRUE)</f>
        <v>9</v>
      </c>
      <c r="N39" s="1" t="str">
        <f>VLOOKUP($E39,'[4]Gui chi Quynh'!$C$11:$E$396,3,0)</f>
        <v>A3</v>
      </c>
      <c r="O39" s="9">
        <f>VLOOKUP(N39,[18]Sheet1!$B$2:$C$12,2,TRUE)</f>
        <v>8</v>
      </c>
      <c r="P39" s="1" t="str">
        <f>VLOOKUP($E39,'[5]Gui chi Quynh'!$C$11:$E$394,3,0)</f>
        <v>A1</v>
      </c>
      <c r="Q39" s="9">
        <f>VLOOKUP(P39,[18]Sheet1!$B$2:$C$12,2,TRUE)</f>
        <v>10</v>
      </c>
      <c r="R39" s="1" t="str">
        <f>VLOOKUP($E39,'[6]Gui chi Quynh'!$C$11:$E$393,3,0)</f>
        <v>A1</v>
      </c>
      <c r="S39" s="9">
        <f>VLOOKUP(R39,[18]Sheet1!$B$2:$C$12,2,TRUE)</f>
        <v>10</v>
      </c>
      <c r="T39" s="1" t="str">
        <f>VLOOKUP($E39,'[7]Gui chi Quynh'!$C$11:$E$392,3,0)</f>
        <v>A1</v>
      </c>
      <c r="U39" s="9">
        <f>VLOOKUP(T39,[18]Sheet1!$B$2:$C$12,2,TRUE)</f>
        <v>10</v>
      </c>
      <c r="V39" s="1" t="str">
        <f>VLOOKUP($E39,'[8]Gui chi Quynh'!$C$11:$F$391,3,0)</f>
        <v>A2</v>
      </c>
      <c r="W39" s="9">
        <f>VLOOKUP(V39,[18]Sheet1!$B$2:$C$12,2,TRUE)</f>
        <v>9</v>
      </c>
      <c r="X39" s="1" t="str">
        <f>VLOOKUP($E39,'[9]Gui chi Quynh'!$C$11:$E$390,3,0)</f>
        <v>A2</v>
      </c>
      <c r="Y39" s="9">
        <f>VLOOKUP(X39,[18]Sheet1!$B$2:$C$12,2,TRUE)</f>
        <v>9</v>
      </c>
      <c r="Z39" s="1" t="str">
        <f>VLOOKUP($E39,'[10]Gui chi Quynh'!$C$11:$E$391,3,0)</f>
        <v>A3</v>
      </c>
      <c r="AA39" s="9">
        <f>VLOOKUP(Z39,[18]Sheet1!$B$2:$C$12,2,TRUE)</f>
        <v>8</v>
      </c>
      <c r="AB39" s="1" t="str">
        <f>VLOOKUP($E39,'[19]Gui chi Quynh'!$C$11:$E$388,3,0)</f>
        <v>A3</v>
      </c>
      <c r="AC39" s="9">
        <f>VLOOKUP(AB39,[18]Sheet1!$B$2:$C$12,2,TRUE)</f>
        <v>8</v>
      </c>
      <c r="AD39" s="1" t="str">
        <f>VLOOKUP($E39,'[20]Gui chi Quynh'!$C$11:$E$388,3,0)</f>
        <v>A2</v>
      </c>
      <c r="AE39" s="9">
        <f>VLOOKUP(AD39,[18]Sheet1!$B$2:$C$12,2,TRUE)</f>
        <v>9</v>
      </c>
      <c r="AF39" s="55"/>
    </row>
    <row r="40" spans="1:32" s="16" customFormat="1" ht="24.95" customHeight="1" x14ac:dyDescent="0.25">
      <c r="A40" s="41">
        <f>IF(E40="","",SUBTOTAL(3,$E$9:E40))</f>
        <v>32</v>
      </c>
      <c r="B40" s="41">
        <f>COUNTIF($F$9:F40,F40)</f>
        <v>4</v>
      </c>
      <c r="C40" s="43" t="s">
        <v>648</v>
      </c>
      <c r="D40" s="42" t="s">
        <v>281</v>
      </c>
      <c r="E40" s="41" t="s">
        <v>320</v>
      </c>
      <c r="F40" s="15" t="s">
        <v>280</v>
      </c>
      <c r="G40" s="15" t="s">
        <v>643</v>
      </c>
      <c r="H40" s="1" t="str">
        <f>VLOOKUP($E40,'[1]Gui chi Quynh'!$C$11:$E$397,3,0)</f>
        <v>A1</v>
      </c>
      <c r="I40" s="9">
        <f>VLOOKUP(H40,[18]Sheet1!$B$2:$C$12,2,TRUE)</f>
        <v>10</v>
      </c>
      <c r="J40" s="1" t="str">
        <f>VLOOKUP($E40,'[2]Gui chi Quynh'!$C$11:$E$397,3,0)</f>
        <v>A1</v>
      </c>
      <c r="K40" s="9">
        <f>VLOOKUP(J40,[18]Sheet1!$B$2:$C$12,2,TRUE)</f>
        <v>10</v>
      </c>
      <c r="L40" s="1" t="str">
        <f>VLOOKUP($E40,'[3]Gui chi Quynh'!$C$11:$E$396,3,0)</f>
        <v>A1</v>
      </c>
      <c r="M40" s="9">
        <f>VLOOKUP(L40,[18]Sheet1!$B$2:$C$12,2,TRUE)</f>
        <v>10</v>
      </c>
      <c r="N40" s="1" t="str">
        <f>VLOOKUP($E40,'[4]Gui chi Quynh'!$C$11:$E$396,3,0)</f>
        <v>A2</v>
      </c>
      <c r="O40" s="9">
        <f>VLOOKUP(N40,[18]Sheet1!$B$2:$C$12,2,TRUE)</f>
        <v>9</v>
      </c>
      <c r="P40" s="1" t="str">
        <f>VLOOKUP($E40,'[5]Gui chi Quynh'!$C$11:$E$394,3,0)</f>
        <v>A1</v>
      </c>
      <c r="Q40" s="9">
        <f>VLOOKUP(P40,[18]Sheet1!$B$2:$C$12,2,TRUE)</f>
        <v>10</v>
      </c>
      <c r="R40" s="1" t="str">
        <f>VLOOKUP($E40,'[6]Gui chi Quynh'!$C$11:$E$393,3,0)</f>
        <v>A1</v>
      </c>
      <c r="S40" s="9">
        <f>VLOOKUP(R40,[18]Sheet1!$B$2:$C$12,2,TRUE)</f>
        <v>10</v>
      </c>
      <c r="T40" s="1" t="str">
        <f>VLOOKUP($E40,'[7]Gui chi Quynh'!$C$11:$E$392,3,0)</f>
        <v>A1</v>
      </c>
      <c r="U40" s="9">
        <f>VLOOKUP(T40,[18]Sheet1!$B$2:$C$12,2,TRUE)</f>
        <v>10</v>
      </c>
      <c r="V40" s="1" t="str">
        <f>VLOOKUP($E40,'[8]Gui chi Quynh'!$C$11:$F$391,3,0)</f>
        <v>A2</v>
      </c>
      <c r="W40" s="9">
        <f>VLOOKUP(V40,[18]Sheet1!$B$2:$C$12,2,TRUE)</f>
        <v>9</v>
      </c>
      <c r="X40" s="1" t="str">
        <f>VLOOKUP($E40,'[9]Gui chi Quynh'!$C$11:$E$390,3,0)</f>
        <v>A2</v>
      </c>
      <c r="Y40" s="9">
        <f>VLOOKUP(X40,[18]Sheet1!$B$2:$C$12,2,TRUE)</f>
        <v>9</v>
      </c>
      <c r="Z40" s="1" t="str">
        <f>VLOOKUP($E40,'[10]Gui chi Quynh'!$C$11:$E$391,3,0)</f>
        <v>A3</v>
      </c>
      <c r="AA40" s="9">
        <f>VLOOKUP(Z40,[18]Sheet1!$B$2:$C$12,2,TRUE)</f>
        <v>8</v>
      </c>
      <c r="AB40" s="1" t="str">
        <f>VLOOKUP($E40,'[19]Gui chi Quynh'!$C$11:$E$388,3,0)</f>
        <v>A2</v>
      </c>
      <c r="AC40" s="9">
        <f>VLOOKUP(AB40,[18]Sheet1!$B$2:$C$12,2,TRUE)</f>
        <v>9</v>
      </c>
      <c r="AD40" s="1" t="str">
        <f>VLOOKUP($E40,'[20]Gui chi Quynh'!$C$11:$E$388,3,0)</f>
        <v>A2</v>
      </c>
      <c r="AE40" s="9">
        <f>VLOOKUP(AD40,[18]Sheet1!$B$2:$C$12,2,TRUE)</f>
        <v>9</v>
      </c>
      <c r="AF40" s="55"/>
    </row>
    <row r="41" spans="1:32" s="16" customFormat="1" ht="24.95" customHeight="1" x14ac:dyDescent="0.25">
      <c r="A41" s="41">
        <f>IF(E41="","",SUBTOTAL(3,$E$9:E41))</f>
        <v>33</v>
      </c>
      <c r="B41" s="41">
        <f>COUNTIF($F$9:F41,F41)</f>
        <v>5</v>
      </c>
      <c r="C41" s="43" t="s">
        <v>648</v>
      </c>
      <c r="D41" s="42" t="s">
        <v>19</v>
      </c>
      <c r="E41" s="41" t="s">
        <v>321</v>
      </c>
      <c r="F41" s="15" t="s">
        <v>280</v>
      </c>
      <c r="G41" s="15" t="s">
        <v>643</v>
      </c>
      <c r="H41" s="1" t="str">
        <f>VLOOKUP($E41,'[1]Gui chi Quynh'!$C$11:$E$397,3,0)</f>
        <v>A2</v>
      </c>
      <c r="I41" s="9">
        <f>VLOOKUP(H41,[18]Sheet1!$B$2:$C$12,2,TRUE)</f>
        <v>9</v>
      </c>
      <c r="J41" s="1" t="str">
        <f>VLOOKUP($E41,'[2]Gui chi Quynh'!$C$11:$E$397,3,0)</f>
        <v>A2</v>
      </c>
      <c r="K41" s="9">
        <f>VLOOKUP(J41,[18]Sheet1!$B$2:$C$12,2,TRUE)</f>
        <v>9</v>
      </c>
      <c r="L41" s="1" t="str">
        <f>VLOOKUP($E41,'[3]Gui chi Quynh'!$C$11:$E$396,3,0)</f>
        <v>A2</v>
      </c>
      <c r="M41" s="9">
        <f>VLOOKUP(L41,[18]Sheet1!$B$2:$C$12,2,TRUE)</f>
        <v>9</v>
      </c>
      <c r="N41" s="1" t="str">
        <f>VLOOKUP($E41,'[4]Gui chi Quynh'!$C$11:$E$396,3,0)</f>
        <v>A3</v>
      </c>
      <c r="O41" s="9">
        <f>VLOOKUP(N41,[18]Sheet1!$B$2:$C$12,2,TRUE)</f>
        <v>8</v>
      </c>
      <c r="P41" s="1" t="str">
        <f>VLOOKUP($E41,'[5]Gui chi Quynh'!$C$11:$E$394,3,0)</f>
        <v>A1</v>
      </c>
      <c r="Q41" s="9">
        <f>VLOOKUP(P41,[18]Sheet1!$B$2:$C$12,2,TRUE)</f>
        <v>10</v>
      </c>
      <c r="R41" s="1" t="str">
        <f>VLOOKUP($E41,'[6]Gui chi Quynh'!$C$11:$E$393,3,0)</f>
        <v>A1</v>
      </c>
      <c r="S41" s="9">
        <f>VLOOKUP(R41,[18]Sheet1!$B$2:$C$12,2,TRUE)</f>
        <v>10</v>
      </c>
      <c r="T41" s="1" t="str">
        <f>VLOOKUP($E41,'[7]Gui chi Quynh'!$C$11:$E$392,3,0)</f>
        <v>A2</v>
      </c>
      <c r="U41" s="9">
        <f>VLOOKUP(T41,[18]Sheet1!$B$2:$C$12,2,TRUE)</f>
        <v>9</v>
      </c>
      <c r="V41" s="1" t="str">
        <f>VLOOKUP($E41,'[8]Gui chi Quynh'!$C$11:$F$391,3,0)</f>
        <v>A2</v>
      </c>
      <c r="W41" s="9">
        <f>VLOOKUP(V41,[18]Sheet1!$B$2:$C$12,2,TRUE)</f>
        <v>9</v>
      </c>
      <c r="X41" s="1" t="str">
        <f>VLOOKUP($E41,'[9]Gui chi Quynh'!$C$11:$E$390,3,0)</f>
        <v>A2</v>
      </c>
      <c r="Y41" s="9">
        <f>VLOOKUP(X41,[18]Sheet1!$B$2:$C$12,2,TRUE)</f>
        <v>9</v>
      </c>
      <c r="Z41" s="1" t="str">
        <f>VLOOKUP($E41,'[10]Gui chi Quynh'!$C$11:$E$391,3,0)</f>
        <v>A2</v>
      </c>
      <c r="AA41" s="9">
        <f>VLOOKUP(Z41,[18]Sheet1!$B$2:$C$12,2,TRUE)</f>
        <v>9</v>
      </c>
      <c r="AB41" s="1" t="str">
        <f>VLOOKUP($E41,'[19]Gui chi Quynh'!$C$11:$E$388,3,0)</f>
        <v>A3</v>
      </c>
      <c r="AC41" s="9">
        <f>VLOOKUP(AB41,[18]Sheet1!$B$2:$C$12,2,TRUE)</f>
        <v>8</v>
      </c>
      <c r="AD41" s="1" t="str">
        <f>VLOOKUP($E41,'[20]Gui chi Quynh'!$C$11:$E$388,3,0)</f>
        <v>A2</v>
      </c>
      <c r="AE41" s="9">
        <f>VLOOKUP(AD41,[18]Sheet1!$B$2:$C$12,2,TRUE)</f>
        <v>9</v>
      </c>
      <c r="AF41" s="55"/>
    </row>
    <row r="42" spans="1:32" s="16" customFormat="1" ht="24.95" customHeight="1" x14ac:dyDescent="0.25">
      <c r="A42" s="41">
        <f>IF(E42="","",SUBTOTAL(3,$E$9:E42))</f>
        <v>34</v>
      </c>
      <c r="B42" s="41">
        <f>COUNTIF($F$9:F42,F42)</f>
        <v>6</v>
      </c>
      <c r="C42" s="43" t="s">
        <v>649</v>
      </c>
      <c r="D42" s="42" t="s">
        <v>20</v>
      </c>
      <c r="E42" s="41" t="s">
        <v>322</v>
      </c>
      <c r="F42" s="15" t="s">
        <v>280</v>
      </c>
      <c r="G42" s="15" t="s">
        <v>643</v>
      </c>
      <c r="H42" s="1" t="str">
        <f>VLOOKUP($E42,'[1]Gui chi Quynh'!$C$11:$E$397,3,0)</f>
        <v>A3</v>
      </c>
      <c r="I42" s="9">
        <f>VLOOKUP(H42,[18]Sheet1!$B$2:$C$12,2,TRUE)</f>
        <v>8</v>
      </c>
      <c r="J42" s="1" t="str">
        <f>VLOOKUP($E42,'[2]Gui chi Quynh'!$C$11:$E$397,3,0)</f>
        <v>A2</v>
      </c>
      <c r="K42" s="9">
        <f>VLOOKUP(J42,[18]Sheet1!$B$2:$C$12,2,TRUE)</f>
        <v>9</v>
      </c>
      <c r="L42" s="1" t="str">
        <f>VLOOKUP($E42,'[3]Gui chi Quynh'!$C$11:$E$396,3,0)</f>
        <v>A3</v>
      </c>
      <c r="M42" s="9">
        <f>VLOOKUP(L42,[18]Sheet1!$B$2:$C$12,2,TRUE)</f>
        <v>8</v>
      </c>
      <c r="N42" s="1" t="str">
        <f>VLOOKUP($E42,'[4]Gui chi Quynh'!$C$11:$E$396,3,0)</f>
        <v>A2</v>
      </c>
      <c r="O42" s="9">
        <f>VLOOKUP(N42,[18]Sheet1!$B$2:$C$12,2,TRUE)</f>
        <v>9</v>
      </c>
      <c r="P42" s="1" t="str">
        <f>VLOOKUP($E42,'[5]Gui chi Quynh'!$C$11:$E$394,3,0)</f>
        <v>A2</v>
      </c>
      <c r="Q42" s="9">
        <f>VLOOKUP(P42,[18]Sheet1!$B$2:$C$12,2,TRUE)</f>
        <v>9</v>
      </c>
      <c r="R42" s="1" t="str">
        <f>VLOOKUP($E42,'[6]Gui chi Quynh'!$C$11:$E$393,3,0)</f>
        <v>A3</v>
      </c>
      <c r="S42" s="9">
        <f>VLOOKUP(R42,[18]Sheet1!$B$2:$C$12,2,TRUE)</f>
        <v>8</v>
      </c>
      <c r="T42" s="1" t="str">
        <f>VLOOKUP($E42,'[7]Gui chi Quynh'!$C$11:$E$392,3,0)</f>
        <v>A3</v>
      </c>
      <c r="U42" s="9">
        <f>VLOOKUP(T42,[18]Sheet1!$B$2:$C$12,2,TRUE)</f>
        <v>8</v>
      </c>
      <c r="V42" s="1" t="str">
        <f>VLOOKUP($E42,'[8]Gui chi Quynh'!$C$11:$F$391,3,0)</f>
        <v>A3</v>
      </c>
      <c r="W42" s="9">
        <f>VLOOKUP(V42,[18]Sheet1!$B$2:$C$12,2,TRUE)</f>
        <v>8</v>
      </c>
      <c r="X42" s="1" t="str">
        <f>VLOOKUP($E42,'[9]Gui chi Quynh'!$C$11:$E$390,3,0)</f>
        <v>A2</v>
      </c>
      <c r="Y42" s="9">
        <f>VLOOKUP(X42,[18]Sheet1!$B$2:$C$12,2,TRUE)</f>
        <v>9</v>
      </c>
      <c r="Z42" s="1" t="str">
        <f>VLOOKUP($E42,'[10]Gui chi Quynh'!$C$11:$E$391,3,0)</f>
        <v>A3</v>
      </c>
      <c r="AA42" s="9">
        <f>VLOOKUP(Z42,[18]Sheet1!$B$2:$C$12,2,TRUE)</f>
        <v>8</v>
      </c>
      <c r="AB42" s="1" t="str">
        <f>VLOOKUP($E42,'[19]Gui chi Quynh'!$C$11:$E$388,3,0)</f>
        <v>A3</v>
      </c>
      <c r="AC42" s="9">
        <f>VLOOKUP(AB42,[18]Sheet1!$B$2:$C$12,2,TRUE)</f>
        <v>8</v>
      </c>
      <c r="AD42" s="1" t="str">
        <f>VLOOKUP($E42,'[20]Gui chi Quynh'!$C$11:$E$388,3,0)</f>
        <v>A3</v>
      </c>
      <c r="AE42" s="9">
        <f>VLOOKUP(AD42,[18]Sheet1!$B$2:$C$12,2,TRUE)</f>
        <v>8</v>
      </c>
      <c r="AF42" s="55"/>
    </row>
    <row r="43" spans="1:32" s="16" customFormat="1" ht="24.95" customHeight="1" x14ac:dyDescent="0.25">
      <c r="A43" s="41">
        <f>IF(E43="","",SUBTOTAL(3,$E$9:E43))</f>
        <v>35</v>
      </c>
      <c r="B43" s="41">
        <f>COUNTIF($F$9:F43,F43)</f>
        <v>7</v>
      </c>
      <c r="C43" s="43" t="s">
        <v>648</v>
      </c>
      <c r="D43" s="42" t="s">
        <v>21</v>
      </c>
      <c r="E43" s="34" t="s">
        <v>323</v>
      </c>
      <c r="F43" s="15" t="s">
        <v>280</v>
      </c>
      <c r="G43" s="15" t="s">
        <v>643</v>
      </c>
      <c r="H43" s="1" t="str">
        <f>VLOOKUP($E43,'[1]Gui chi Quynh'!$C$11:$E$397,3,0)</f>
        <v>A2</v>
      </c>
      <c r="I43" s="9">
        <f>VLOOKUP(H43,[18]Sheet1!$B$2:$C$12,2,TRUE)</f>
        <v>9</v>
      </c>
      <c r="J43" s="1" t="str">
        <f>VLOOKUP($E43,'[2]Gui chi Quynh'!$C$11:$E$397,3,0)</f>
        <v>A1</v>
      </c>
      <c r="K43" s="9">
        <f>VLOOKUP(J43,[18]Sheet1!$B$2:$C$12,2,TRUE)</f>
        <v>10</v>
      </c>
      <c r="L43" s="1" t="str">
        <f>VLOOKUP($E43,'[3]Gui chi Quynh'!$C$11:$E$396,3,0)</f>
        <v>A1</v>
      </c>
      <c r="M43" s="9">
        <f>VLOOKUP(L43,[18]Sheet1!$B$2:$C$12,2,TRUE)</f>
        <v>10</v>
      </c>
      <c r="N43" s="1" t="str">
        <f>VLOOKUP($E43,'[4]Gui chi Quynh'!$C$11:$E$396,3,0)</f>
        <v>A2</v>
      </c>
      <c r="O43" s="9">
        <f>VLOOKUP(N43,[18]Sheet1!$B$2:$C$12,2,TRUE)</f>
        <v>9</v>
      </c>
      <c r="P43" s="1" t="str">
        <f>VLOOKUP($E43,'[5]Gui chi Quynh'!$C$11:$E$394,3,0)</f>
        <v>A1</v>
      </c>
      <c r="Q43" s="9">
        <f>VLOOKUP(P43,[18]Sheet1!$B$2:$C$12,2,TRUE)</f>
        <v>10</v>
      </c>
      <c r="R43" s="1" t="str">
        <f>VLOOKUP($E43,'[6]Gui chi Quynh'!$C$11:$E$393,3,0)</f>
        <v>A1</v>
      </c>
      <c r="S43" s="9">
        <f>VLOOKUP(R43,[18]Sheet1!$B$2:$C$12,2,TRUE)</f>
        <v>10</v>
      </c>
      <c r="T43" s="1" t="str">
        <f>VLOOKUP($E43,'[7]Gui chi Quynh'!$C$11:$E$392,3,0)</f>
        <v>A1</v>
      </c>
      <c r="U43" s="9">
        <f>VLOOKUP(T43,[18]Sheet1!$B$2:$C$12,2,TRUE)</f>
        <v>10</v>
      </c>
      <c r="V43" s="1" t="str">
        <f>VLOOKUP($E43,'[8]Gui chi Quynh'!$C$11:$F$391,3,0)</f>
        <v>A2</v>
      </c>
      <c r="W43" s="9">
        <f>VLOOKUP(V43,[18]Sheet1!$B$2:$C$12,2,TRUE)</f>
        <v>9</v>
      </c>
      <c r="X43" s="1" t="str">
        <f>VLOOKUP($E43,'[9]Gui chi Quynh'!$C$11:$E$390,3,0)</f>
        <v>A2</v>
      </c>
      <c r="Y43" s="9">
        <f>VLOOKUP(X43,[18]Sheet1!$B$2:$C$12,2,TRUE)</f>
        <v>9</v>
      </c>
      <c r="Z43" s="1" t="str">
        <f>VLOOKUP($E43,'[10]Gui chi Quynh'!$C$11:$E$391,3,0)</f>
        <v>A3</v>
      </c>
      <c r="AA43" s="9">
        <f>VLOOKUP(Z43,[18]Sheet1!$B$2:$C$12,2,TRUE)</f>
        <v>8</v>
      </c>
      <c r="AB43" s="1" t="str">
        <f>VLOOKUP($E43,'[19]Gui chi Quynh'!$C$11:$E$388,3,0)</f>
        <v>A2</v>
      </c>
      <c r="AC43" s="9">
        <f>VLOOKUP(AB43,[18]Sheet1!$B$2:$C$12,2,TRUE)</f>
        <v>9</v>
      </c>
      <c r="AD43" s="1" t="str">
        <f>VLOOKUP($E43,'[20]Gui chi Quynh'!$C$11:$E$388,3,0)</f>
        <v>A2</v>
      </c>
      <c r="AE43" s="9">
        <f>VLOOKUP(AD43,[18]Sheet1!$B$2:$C$12,2,TRUE)</f>
        <v>9</v>
      </c>
      <c r="AF43" s="55"/>
    </row>
    <row r="44" spans="1:32" s="16" customFormat="1" ht="24.95" customHeight="1" x14ac:dyDescent="0.25">
      <c r="A44" s="41">
        <f>IF(E44="","",SUBTOTAL(3,$E$9:E44))</f>
        <v>36</v>
      </c>
      <c r="B44" s="41">
        <f>COUNTIF($F$9:F44,F44)</f>
        <v>8</v>
      </c>
      <c r="C44" s="43" t="s">
        <v>648</v>
      </c>
      <c r="D44" s="42" t="s">
        <v>237</v>
      </c>
      <c r="E44" s="41" t="s">
        <v>326</v>
      </c>
      <c r="F44" s="15" t="s">
        <v>280</v>
      </c>
      <c r="G44" s="15" t="s">
        <v>643</v>
      </c>
      <c r="H44" s="1" t="str">
        <f>VLOOKUP($E44,'[1]Gui chi Quynh'!$C$11:$E$397,3,0)</f>
        <v>A2</v>
      </c>
      <c r="I44" s="9">
        <f>VLOOKUP(H44,[18]Sheet1!$B$2:$C$12,2,TRUE)</f>
        <v>9</v>
      </c>
      <c r="J44" s="1" t="str">
        <f>VLOOKUP($E44,'[2]Gui chi Quynh'!$C$11:$E$397,3,0)</f>
        <v>A2</v>
      </c>
      <c r="K44" s="9">
        <f>VLOOKUP(J44,[18]Sheet1!$B$2:$C$12,2,TRUE)</f>
        <v>9</v>
      </c>
      <c r="L44" s="1" t="str">
        <f>VLOOKUP($E44,'[3]Gui chi Quynh'!$C$11:$E$396,3,0)</f>
        <v>A2</v>
      </c>
      <c r="M44" s="9">
        <f>VLOOKUP(L44,[18]Sheet1!$B$2:$C$12,2,TRUE)</f>
        <v>9</v>
      </c>
      <c r="N44" s="1" t="str">
        <f>VLOOKUP($E44,'[4]Gui chi Quynh'!$C$11:$E$396,3,0)</f>
        <v>A2</v>
      </c>
      <c r="O44" s="9">
        <f>VLOOKUP(N44,[18]Sheet1!$B$2:$C$12,2,TRUE)</f>
        <v>9</v>
      </c>
      <c r="P44" s="1" t="str">
        <f>VLOOKUP($E44,'[5]Gui chi Quynh'!$C$11:$E$394,3,0)</f>
        <v>A1</v>
      </c>
      <c r="Q44" s="9">
        <f>VLOOKUP(P44,[18]Sheet1!$B$2:$C$12,2,TRUE)</f>
        <v>10</v>
      </c>
      <c r="R44" s="1" t="str">
        <f>VLOOKUP($E44,'[6]Gui chi Quynh'!$C$11:$E$393,3,0)</f>
        <v>A1</v>
      </c>
      <c r="S44" s="9">
        <f>VLOOKUP(R44,[18]Sheet1!$B$2:$C$12,2,TRUE)</f>
        <v>10</v>
      </c>
      <c r="T44" s="1" t="str">
        <f>VLOOKUP($E44,'[7]Gui chi Quynh'!$C$11:$E$392,3,0)</f>
        <v>A3</v>
      </c>
      <c r="U44" s="9">
        <f>VLOOKUP(T44,[18]Sheet1!$B$2:$C$12,2,TRUE)</f>
        <v>8</v>
      </c>
      <c r="V44" s="1" t="str">
        <f>VLOOKUP($E44,'[8]Gui chi Quynh'!$C$11:$F$391,3,0)</f>
        <v>A2</v>
      </c>
      <c r="W44" s="9">
        <f>VLOOKUP(V44,[18]Sheet1!$B$2:$C$12,2,TRUE)</f>
        <v>9</v>
      </c>
      <c r="X44" s="1" t="str">
        <f>VLOOKUP($E44,'[9]Gui chi Quynh'!$C$11:$E$390,3,0)</f>
        <v>A2</v>
      </c>
      <c r="Y44" s="9">
        <f>VLOOKUP(X44,[18]Sheet1!$B$2:$C$12,2,TRUE)</f>
        <v>9</v>
      </c>
      <c r="Z44" s="1" t="str">
        <f>VLOOKUP($E44,'[10]Gui chi Quynh'!$C$11:$E$391,3,0)</f>
        <v>A2</v>
      </c>
      <c r="AA44" s="9">
        <f>VLOOKUP(Z44,[18]Sheet1!$B$2:$C$12,2,TRUE)</f>
        <v>9</v>
      </c>
      <c r="AB44" s="1" t="str">
        <f>VLOOKUP($E44,'[19]Gui chi Quynh'!$C$11:$E$388,3,0)</f>
        <v>A1</v>
      </c>
      <c r="AC44" s="9">
        <f>VLOOKUP(AB44,[18]Sheet1!$B$2:$C$12,2,TRUE)</f>
        <v>10</v>
      </c>
      <c r="AD44" s="1" t="str">
        <f>VLOOKUP($E44,'[20]Gui chi Quynh'!$C$11:$E$388,3,0)</f>
        <v>A3</v>
      </c>
      <c r="AE44" s="9">
        <f>VLOOKUP(AD44,[18]Sheet1!$B$2:$C$12,2,TRUE)</f>
        <v>8</v>
      </c>
      <c r="AF44" s="55"/>
    </row>
    <row r="45" spans="1:32" s="16" customFormat="1" ht="24.95" customHeight="1" x14ac:dyDescent="0.25">
      <c r="A45" s="41">
        <f>IF(E45="","",SUBTOTAL(3,$E$9:E45))</f>
        <v>37</v>
      </c>
      <c r="B45" s="41">
        <f>COUNTIF($F$9:F45,F45)</f>
        <v>9</v>
      </c>
      <c r="C45" s="43" t="s">
        <v>648</v>
      </c>
      <c r="D45" s="42" t="s">
        <v>46</v>
      </c>
      <c r="E45" s="41" t="s">
        <v>328</v>
      </c>
      <c r="F45" s="15" t="s">
        <v>280</v>
      </c>
      <c r="G45" s="15" t="s">
        <v>643</v>
      </c>
      <c r="H45" s="1" t="str">
        <f>VLOOKUP($E45,'[1]Gui chi Quynh'!$C$11:$E$397,3,0)</f>
        <v>A3</v>
      </c>
      <c r="I45" s="9">
        <f>VLOOKUP(H45,[18]Sheet1!$B$2:$C$12,2,TRUE)</f>
        <v>8</v>
      </c>
      <c r="J45" s="1" t="str">
        <f>VLOOKUP($E45,'[2]Gui chi Quynh'!$C$11:$E$397,3,0)</f>
        <v>A2</v>
      </c>
      <c r="K45" s="9">
        <f>VLOOKUP(J45,[18]Sheet1!$B$2:$C$12,2,TRUE)</f>
        <v>9</v>
      </c>
      <c r="L45" s="1" t="str">
        <f>VLOOKUP($E45,'[3]Gui chi Quynh'!$C$11:$E$396,3,0)</f>
        <v>A3</v>
      </c>
      <c r="M45" s="9">
        <f>VLOOKUP(L45,[18]Sheet1!$B$2:$C$12,2,TRUE)</f>
        <v>8</v>
      </c>
      <c r="N45" s="1" t="str">
        <f>VLOOKUP($E45,'[4]Gui chi Quynh'!$C$11:$E$396,3,0)</f>
        <v>A3</v>
      </c>
      <c r="O45" s="9">
        <f>VLOOKUP(N45,[18]Sheet1!$B$2:$C$12,2,TRUE)</f>
        <v>8</v>
      </c>
      <c r="P45" s="1" t="str">
        <f>VLOOKUP($E45,'[5]Gui chi Quynh'!$C$11:$E$394,3,0)</f>
        <v>A2</v>
      </c>
      <c r="Q45" s="9">
        <f>VLOOKUP(P45,[18]Sheet1!$B$2:$C$12,2,TRUE)</f>
        <v>9</v>
      </c>
      <c r="R45" s="1" t="str">
        <f>VLOOKUP($E45,'[6]Gui chi Quynh'!$C$11:$E$393,3,0)</f>
        <v>A2</v>
      </c>
      <c r="S45" s="9">
        <f>VLOOKUP(R45,[18]Sheet1!$B$2:$C$12,2,TRUE)</f>
        <v>9</v>
      </c>
      <c r="T45" s="1" t="str">
        <f>VLOOKUP($E45,'[7]Gui chi Quynh'!$C$11:$E$392,3,0)</f>
        <v>A3</v>
      </c>
      <c r="U45" s="9">
        <f>VLOOKUP(T45,[18]Sheet1!$B$2:$C$12,2,TRUE)</f>
        <v>8</v>
      </c>
      <c r="V45" s="1" t="str">
        <f>VLOOKUP($E45,'[8]Gui chi Quynh'!$C$11:$F$391,3,0)</f>
        <v>A3</v>
      </c>
      <c r="W45" s="9">
        <f>VLOOKUP(V45,[18]Sheet1!$B$2:$C$12,2,TRUE)</f>
        <v>8</v>
      </c>
      <c r="X45" s="1" t="str">
        <f>VLOOKUP($E45,'[9]Gui chi Quynh'!$C$11:$E$390,3,0)</f>
        <v>A3</v>
      </c>
      <c r="Y45" s="9">
        <f>VLOOKUP(X45,[18]Sheet1!$B$2:$C$12,2,TRUE)</f>
        <v>8</v>
      </c>
      <c r="Z45" s="1" t="str">
        <f>VLOOKUP($E45,'[10]Gui chi Quynh'!$C$11:$E$391,3,0)</f>
        <v>A3</v>
      </c>
      <c r="AA45" s="9">
        <f>VLOOKUP(Z45,[18]Sheet1!$B$2:$C$12,2,TRUE)</f>
        <v>8</v>
      </c>
      <c r="AB45" s="1" t="str">
        <f>VLOOKUP($E45,'[19]Gui chi Quynh'!$C$11:$E$388,3,0)</f>
        <v>A3</v>
      </c>
      <c r="AC45" s="9">
        <f>VLOOKUP(AB45,[18]Sheet1!$B$2:$C$12,2,TRUE)</f>
        <v>8</v>
      </c>
      <c r="AD45" s="1" t="str">
        <f>VLOOKUP($E45,'[20]Gui chi Quynh'!$C$11:$E$388,3,0)</f>
        <v>A2</v>
      </c>
      <c r="AE45" s="9">
        <f>VLOOKUP(AD45,[18]Sheet1!$B$2:$C$12,2,TRUE)</f>
        <v>9</v>
      </c>
      <c r="AF45" s="55"/>
    </row>
    <row r="46" spans="1:32" s="72" customFormat="1" ht="24.95" customHeight="1" x14ac:dyDescent="0.25">
      <c r="A46" s="41">
        <f>IF(E46="","",SUBTOTAL(3,$E$9:E46))</f>
        <v>38</v>
      </c>
      <c r="B46" s="41">
        <f>COUNTIF($F$9:F46,F46)</f>
        <v>10</v>
      </c>
      <c r="C46" s="84" t="s">
        <v>648</v>
      </c>
      <c r="D46" s="76" t="s">
        <v>45</v>
      </c>
      <c r="E46" s="69" t="s">
        <v>327</v>
      </c>
      <c r="F46" s="7" t="s">
        <v>280</v>
      </c>
      <c r="G46" s="7" t="s">
        <v>644</v>
      </c>
      <c r="H46" s="1" t="str">
        <f>VLOOKUP($E46,'[1]Gui chi Quynh'!$C$11:$E$397,3,0)</f>
        <v>A3</v>
      </c>
      <c r="I46" s="9">
        <f>VLOOKUP(H46,[18]Sheet1!$B$2:$C$12,2,TRUE)</f>
        <v>8</v>
      </c>
      <c r="J46" s="1" t="str">
        <f>VLOOKUP($E46,'[2]Gui chi Quynh'!$C$11:$E$397,3,0)</f>
        <v>A2</v>
      </c>
      <c r="K46" s="9">
        <f>VLOOKUP(J46,[18]Sheet1!$B$2:$C$12,2,TRUE)</f>
        <v>9</v>
      </c>
      <c r="L46" s="1" t="str">
        <f>VLOOKUP($E46,'[3]Gui chi Quynh'!$C$11:$E$396,3,0)</f>
        <v>A2</v>
      </c>
      <c r="M46" s="9">
        <f>VLOOKUP(L46,[18]Sheet1!$B$2:$C$12,2,TRUE)</f>
        <v>9</v>
      </c>
      <c r="N46" s="1" t="str">
        <f>VLOOKUP($E46,'[4]Gui chi Quynh'!$C$11:$E$396,3,0)</f>
        <v>A2</v>
      </c>
      <c r="O46" s="9">
        <f>VLOOKUP(N46,[18]Sheet1!$B$2:$C$12,2,TRUE)</f>
        <v>9</v>
      </c>
      <c r="P46" s="1" t="str">
        <f>VLOOKUP($E46,'[5]Gui chi Quynh'!$C$11:$E$394,3,0)</f>
        <v>A3</v>
      </c>
      <c r="Q46" s="9">
        <f>VLOOKUP(P46,[18]Sheet1!$B$2:$C$12,2,TRUE)</f>
        <v>8</v>
      </c>
      <c r="R46" s="1" t="str">
        <f>VLOOKUP($E46,'[6]Gui chi Quynh'!$C$11:$E$393,3,0)</f>
        <v>A2</v>
      </c>
      <c r="S46" s="9">
        <f>VLOOKUP(R46,[18]Sheet1!$B$2:$C$12,2,TRUE)</f>
        <v>9</v>
      </c>
      <c r="T46" s="1" t="str">
        <f>VLOOKUP($E46,'[7]Gui chi Quynh'!$C$11:$E$392,3,0)</f>
        <v>A3</v>
      </c>
      <c r="U46" s="9">
        <f>VLOOKUP(T46,[18]Sheet1!$B$2:$C$12,2,TRUE)</f>
        <v>8</v>
      </c>
      <c r="V46" s="1" t="str">
        <f>VLOOKUP($E46,'[8]Gui chi Quynh'!$C$11:$F$391,3,0)</f>
        <v>A4</v>
      </c>
      <c r="W46" s="9">
        <f>VLOOKUP(V46,[18]Sheet1!$B$2:$C$12,2,TRUE)</f>
        <v>7</v>
      </c>
      <c r="X46" s="1" t="str">
        <f>VLOOKUP($E46,'[9]Gui chi Quynh'!$C$11:$E$390,3,0)</f>
        <v>A3</v>
      </c>
      <c r="Y46" s="9">
        <f>VLOOKUP(X46,[18]Sheet1!$B$2:$C$12,2,TRUE)</f>
        <v>8</v>
      </c>
      <c r="Z46" s="1" t="str">
        <f>VLOOKUP($E46,'[10]Gui chi Quynh'!$C$11:$E$391,3,0)</f>
        <v>A3</v>
      </c>
      <c r="AA46" s="9">
        <f>VLOOKUP(Z46,[18]Sheet1!$B$2:$C$12,2,TRUE)</f>
        <v>8</v>
      </c>
      <c r="AB46" s="1" t="str">
        <f>VLOOKUP($E46,'[19]Gui chi Quynh'!$C$11:$E$388,3,0)</f>
        <v>A3</v>
      </c>
      <c r="AC46" s="9">
        <f>VLOOKUP(AB46,[18]Sheet1!$B$2:$C$12,2,TRUE)</f>
        <v>8</v>
      </c>
      <c r="AD46" s="1" t="str">
        <f>VLOOKUP($E46,'[20]Gui chi Quynh'!$C$11:$E$388,3,0)</f>
        <v>A4</v>
      </c>
      <c r="AE46" s="9">
        <f>VLOOKUP(AD46,[18]Sheet1!$B$2:$C$12,2,TRUE)</f>
        <v>7</v>
      </c>
      <c r="AF46" s="71"/>
    </row>
    <row r="47" spans="1:32" s="72" customFormat="1" ht="24.95" customHeight="1" x14ac:dyDescent="0.25">
      <c r="A47" s="41">
        <f>IF(E47="","",SUBTOTAL(3,$E$9:E47))</f>
        <v>39</v>
      </c>
      <c r="B47" s="41">
        <f>COUNTIF($F$9:F47,F47)</f>
        <v>11</v>
      </c>
      <c r="C47" s="84" t="s">
        <v>649</v>
      </c>
      <c r="D47" s="76" t="s">
        <v>22</v>
      </c>
      <c r="E47" s="77" t="s">
        <v>324</v>
      </c>
      <c r="F47" s="7" t="s">
        <v>280</v>
      </c>
      <c r="G47" s="7" t="s">
        <v>644</v>
      </c>
      <c r="H47" s="1" t="str">
        <f>VLOOKUP($E47,'[1]Gui chi Quynh'!$C$11:$E$397,3,0)</f>
        <v>A4</v>
      </c>
      <c r="I47" s="9">
        <f>VLOOKUP(H47,[18]Sheet1!$B$2:$C$12,2,TRUE)</f>
        <v>7</v>
      </c>
      <c r="J47" s="1" t="str">
        <f>VLOOKUP($E47,'[2]Gui chi Quynh'!$C$11:$E$397,3,0)</f>
        <v>A3</v>
      </c>
      <c r="K47" s="9">
        <f>VLOOKUP(J47,[18]Sheet1!$B$2:$C$12,2,TRUE)</f>
        <v>8</v>
      </c>
      <c r="L47" s="1" t="str">
        <f>VLOOKUP($E47,'[3]Gui chi Quynh'!$C$11:$E$396,3,0)</f>
        <v>A3</v>
      </c>
      <c r="M47" s="9">
        <f>VLOOKUP(L47,[18]Sheet1!$B$2:$C$12,2,TRUE)</f>
        <v>8</v>
      </c>
      <c r="N47" s="1" t="str">
        <f>VLOOKUP($E47,'[4]Gui chi Quynh'!$C$11:$E$396,3,0)</f>
        <v>A3</v>
      </c>
      <c r="O47" s="9">
        <f>VLOOKUP(N47,[18]Sheet1!$B$2:$C$12,2,TRUE)</f>
        <v>8</v>
      </c>
      <c r="P47" s="1" t="str">
        <f>VLOOKUP($E47,'[5]Gui chi Quynh'!$C$11:$E$394,3,0)</f>
        <v>A3</v>
      </c>
      <c r="Q47" s="9">
        <f>VLOOKUP(P47,[18]Sheet1!$B$2:$C$12,2,TRUE)</f>
        <v>8</v>
      </c>
      <c r="R47" s="1" t="str">
        <f>VLOOKUP($E47,'[6]Gui chi Quynh'!$C$11:$E$393,3,0)</f>
        <v>A4</v>
      </c>
      <c r="S47" s="9">
        <f>VLOOKUP(R47,[18]Sheet1!$B$2:$C$12,2,TRUE)</f>
        <v>7</v>
      </c>
      <c r="T47" s="1" t="str">
        <f>VLOOKUP($E47,'[7]Gui chi Quynh'!$C$11:$E$392,3,0)</f>
        <v>A3</v>
      </c>
      <c r="U47" s="9">
        <f>VLOOKUP(T47,[18]Sheet1!$B$2:$C$12,2,TRUE)</f>
        <v>8</v>
      </c>
      <c r="V47" s="1" t="str">
        <f>VLOOKUP($E47,'[8]Gui chi Quynh'!$C$11:$F$391,3,0)</f>
        <v>A3</v>
      </c>
      <c r="W47" s="9">
        <f>VLOOKUP(V47,[18]Sheet1!$B$2:$C$12,2,TRUE)</f>
        <v>8</v>
      </c>
      <c r="X47" s="1" t="str">
        <f>VLOOKUP($E47,'[9]Gui chi Quynh'!$C$11:$E$390,3,0)</f>
        <v>A4</v>
      </c>
      <c r="Y47" s="9">
        <f>VLOOKUP(X47,[18]Sheet1!$B$2:$C$12,2,TRUE)</f>
        <v>7</v>
      </c>
      <c r="Z47" s="1" t="str">
        <f>VLOOKUP($E47,'[10]Gui chi Quynh'!$C$11:$E$391,3,0)</f>
        <v>A4</v>
      </c>
      <c r="AA47" s="9">
        <f>VLOOKUP(Z47,[18]Sheet1!$B$2:$C$12,2,TRUE)</f>
        <v>7</v>
      </c>
      <c r="AB47" s="1" t="str">
        <f>VLOOKUP($E47,'[19]Gui chi Quynh'!$C$11:$E$388,3,0)</f>
        <v>A3</v>
      </c>
      <c r="AC47" s="9">
        <f>VLOOKUP(AB47,[18]Sheet1!$B$2:$C$12,2,TRUE)</f>
        <v>8</v>
      </c>
      <c r="AD47" s="1" t="str">
        <f>VLOOKUP($E47,'[20]Gui chi Quynh'!$C$11:$E$388,3,0)</f>
        <v>A4</v>
      </c>
      <c r="AE47" s="9">
        <f>VLOOKUP(AD47,[18]Sheet1!$B$2:$C$12,2,TRUE)</f>
        <v>7</v>
      </c>
      <c r="AF47" s="71"/>
    </row>
    <row r="48" spans="1:32" s="72" customFormat="1" ht="24.95" customHeight="1" x14ac:dyDescent="0.25">
      <c r="A48" s="41">
        <f>IF(E48="","",SUBTOTAL(3,$E$9:E48))</f>
        <v>40</v>
      </c>
      <c r="B48" s="41">
        <f>COUNTIF($F$9:F48,F48)</f>
        <v>12</v>
      </c>
      <c r="C48" s="84" t="s">
        <v>649</v>
      </c>
      <c r="D48" s="73" t="s">
        <v>27</v>
      </c>
      <c r="E48" s="74" t="s">
        <v>331</v>
      </c>
      <c r="F48" s="7" t="s">
        <v>280</v>
      </c>
      <c r="G48" s="7" t="s">
        <v>644</v>
      </c>
      <c r="H48" s="1" t="str">
        <f>VLOOKUP($E48,'[1]Gui chi Quynh'!$C$11:$E$397,3,0)</f>
        <v>A3</v>
      </c>
      <c r="I48" s="9">
        <f>VLOOKUP(H48,[18]Sheet1!$B$2:$C$12,2,TRUE)</f>
        <v>8</v>
      </c>
      <c r="J48" s="1" t="str">
        <f>VLOOKUP($E48,'[2]Gui chi Quynh'!$C$11:$E$397,3,0)</f>
        <v>A3</v>
      </c>
      <c r="K48" s="9">
        <f>VLOOKUP(J48,[18]Sheet1!$B$2:$C$12,2,TRUE)</f>
        <v>8</v>
      </c>
      <c r="L48" s="1" t="str">
        <f>VLOOKUP($E48,'[3]Gui chi Quynh'!$C$11:$E$396,3,0)</f>
        <v>A2</v>
      </c>
      <c r="M48" s="9">
        <f>VLOOKUP(L48,[18]Sheet1!$B$2:$C$12,2,TRUE)</f>
        <v>9</v>
      </c>
      <c r="N48" s="1" t="str">
        <f>VLOOKUP($E48,'[4]Gui chi Quynh'!$C$11:$E$396,3,0)</f>
        <v>A3</v>
      </c>
      <c r="O48" s="9">
        <f>VLOOKUP(N48,[18]Sheet1!$B$2:$C$12,2,TRUE)</f>
        <v>8</v>
      </c>
      <c r="P48" s="1" t="str">
        <f>VLOOKUP($E48,'[5]Gui chi Quynh'!$C$11:$E$394,3,0)</f>
        <v>A2</v>
      </c>
      <c r="Q48" s="9">
        <f>VLOOKUP(P48,[18]Sheet1!$B$2:$C$12,2,TRUE)</f>
        <v>9</v>
      </c>
      <c r="R48" s="1" t="str">
        <f>VLOOKUP($E48,'[6]Gui chi Quynh'!$C$11:$E$393,3,0)</f>
        <v>A3</v>
      </c>
      <c r="S48" s="9">
        <f>VLOOKUP(R48,[18]Sheet1!$B$2:$C$12,2,TRUE)</f>
        <v>8</v>
      </c>
      <c r="T48" s="1" t="str">
        <f>VLOOKUP($E48,'[7]Gui chi Quynh'!$C$11:$E$392,3,0)</f>
        <v>A3</v>
      </c>
      <c r="U48" s="9">
        <f>VLOOKUP(T48,[18]Sheet1!$B$2:$C$12,2,TRUE)</f>
        <v>8</v>
      </c>
      <c r="V48" s="1" t="str">
        <f>VLOOKUP($E48,'[8]Gui chi Quynh'!$C$11:$F$391,3,0)</f>
        <v>A3</v>
      </c>
      <c r="W48" s="9">
        <f>VLOOKUP(V48,[18]Sheet1!$B$2:$C$12,2,TRUE)</f>
        <v>8</v>
      </c>
      <c r="X48" s="1" t="str">
        <f>VLOOKUP($E48,'[9]Gui chi Quynh'!$C$11:$E$390,3,0)</f>
        <v>A2</v>
      </c>
      <c r="Y48" s="9">
        <f>VLOOKUP(X48,[18]Sheet1!$B$2:$C$12,2,TRUE)</f>
        <v>9</v>
      </c>
      <c r="Z48" s="1" t="str">
        <f>VLOOKUP($E48,'[10]Gui chi Quynh'!$C$11:$E$391,3,0)</f>
        <v>A4</v>
      </c>
      <c r="AA48" s="9">
        <f>VLOOKUP(Z48,[18]Sheet1!$B$2:$C$12,2,TRUE)</f>
        <v>7</v>
      </c>
      <c r="AB48" s="1" t="str">
        <f>VLOOKUP($E48,'[19]Gui chi Quynh'!$C$11:$E$388,3,0)</f>
        <v>A3</v>
      </c>
      <c r="AC48" s="9">
        <f>VLOOKUP(AB48,[18]Sheet1!$B$2:$C$12,2,TRUE)</f>
        <v>8</v>
      </c>
      <c r="AD48" s="1" t="str">
        <f>VLOOKUP($E48,'[20]Gui chi Quynh'!$C$11:$E$388,3,0)</f>
        <v>A3</v>
      </c>
      <c r="AE48" s="9">
        <f>VLOOKUP(AD48,[18]Sheet1!$B$2:$C$12,2,TRUE)</f>
        <v>8</v>
      </c>
      <c r="AF48" s="71"/>
    </row>
    <row r="49" spans="1:32" s="72" customFormat="1" ht="24.95" customHeight="1" x14ac:dyDescent="0.25">
      <c r="A49" s="41">
        <f>IF(E49="","",SUBTOTAL(3,$E$9:E49))</f>
        <v>41</v>
      </c>
      <c r="B49" s="41">
        <f>COUNTIF($F$9:F49,F49)</f>
        <v>13</v>
      </c>
      <c r="C49" s="84" t="s">
        <v>649</v>
      </c>
      <c r="D49" s="76" t="s">
        <v>29</v>
      </c>
      <c r="E49" s="69" t="s">
        <v>332</v>
      </c>
      <c r="F49" s="7" t="s">
        <v>280</v>
      </c>
      <c r="G49" s="7" t="s">
        <v>644</v>
      </c>
      <c r="H49" s="1" t="str">
        <f>VLOOKUP($E49,'[1]Gui chi Quynh'!$C$11:$E$397,3,0)</f>
        <v>A4</v>
      </c>
      <c r="I49" s="9">
        <f>VLOOKUP(H49,[18]Sheet1!$B$2:$C$12,2,TRUE)</f>
        <v>7</v>
      </c>
      <c r="J49" s="1" t="str">
        <f>VLOOKUP($E49,'[2]Gui chi Quynh'!$C$11:$E$397,3,0)</f>
        <v>A4</v>
      </c>
      <c r="K49" s="9">
        <f>VLOOKUP(J49,[18]Sheet1!$B$2:$C$12,2,TRUE)</f>
        <v>7</v>
      </c>
      <c r="L49" s="1" t="str">
        <f>VLOOKUP($E49,'[3]Gui chi Quynh'!$C$11:$E$396,3,0)</f>
        <v>A3</v>
      </c>
      <c r="M49" s="9">
        <f>VLOOKUP(L49,[18]Sheet1!$B$2:$C$12,2,TRUE)</f>
        <v>8</v>
      </c>
      <c r="N49" s="1" t="str">
        <f>VLOOKUP($E49,'[4]Gui chi Quynh'!$C$11:$E$396,3,0)</f>
        <v>A4</v>
      </c>
      <c r="O49" s="9">
        <f>VLOOKUP(N49,[18]Sheet1!$B$2:$C$12,2,TRUE)</f>
        <v>7</v>
      </c>
      <c r="P49" s="1" t="str">
        <f>VLOOKUP($E49,'[5]Gui chi Quynh'!$C$11:$E$394,3,0)</f>
        <v>A3</v>
      </c>
      <c r="Q49" s="9">
        <f>VLOOKUP(P49,[18]Sheet1!$B$2:$C$12,2,TRUE)</f>
        <v>8</v>
      </c>
      <c r="R49" s="1" t="str">
        <f>VLOOKUP($E49,'[6]Gui chi Quynh'!$C$11:$E$393,3,0)</f>
        <v>A4</v>
      </c>
      <c r="S49" s="9">
        <f>VLOOKUP(R49,[18]Sheet1!$B$2:$C$12,2,TRUE)</f>
        <v>7</v>
      </c>
      <c r="T49" s="1" t="str">
        <f>VLOOKUP($E49,'[7]Gui chi Quynh'!$C$11:$E$392,3,0)</f>
        <v>A3</v>
      </c>
      <c r="U49" s="9">
        <f>VLOOKUP(T49,[18]Sheet1!$B$2:$C$12,2,TRUE)</f>
        <v>8</v>
      </c>
      <c r="V49" s="1" t="str">
        <f>VLOOKUP($E49,'[8]Gui chi Quynh'!$C$11:$F$391,3,0)</f>
        <v>A3</v>
      </c>
      <c r="W49" s="9">
        <f>VLOOKUP(V49,[18]Sheet1!$B$2:$C$12,2,TRUE)</f>
        <v>8</v>
      </c>
      <c r="X49" s="1" t="str">
        <f>VLOOKUP($E49,'[9]Gui chi Quynh'!$C$11:$E$390,3,0)</f>
        <v>A4</v>
      </c>
      <c r="Y49" s="9">
        <f>VLOOKUP(X49,[18]Sheet1!$B$2:$C$12,2,TRUE)</f>
        <v>7</v>
      </c>
      <c r="Z49" s="1" t="str">
        <f>VLOOKUP($E49,'[10]Gui chi Quynh'!$C$11:$E$391,3,0)</f>
        <v>A4</v>
      </c>
      <c r="AA49" s="9">
        <f>VLOOKUP(Z49,[18]Sheet1!$B$2:$C$12,2,TRUE)</f>
        <v>7</v>
      </c>
      <c r="AB49" s="1" t="str">
        <f>VLOOKUP($E49,'[19]Gui chi Quynh'!$C$11:$E$388,3,0)</f>
        <v>A3</v>
      </c>
      <c r="AC49" s="9">
        <f>VLOOKUP(AB49,[18]Sheet1!$B$2:$C$12,2,TRUE)</f>
        <v>8</v>
      </c>
      <c r="AD49" s="1" t="str">
        <f>VLOOKUP($E49,'[20]Gui chi Quynh'!$C$11:$E$388,3,0)</f>
        <v>A4</v>
      </c>
      <c r="AE49" s="9">
        <f>VLOOKUP(AD49,[18]Sheet1!$B$2:$C$12,2,TRUE)</f>
        <v>7</v>
      </c>
      <c r="AF49" s="71"/>
    </row>
    <row r="50" spans="1:32" s="72" customFormat="1" ht="24.95" customHeight="1" x14ac:dyDescent="0.25">
      <c r="A50" s="41">
        <f>IF(E50="","",SUBTOTAL(3,$E$9:E50))</f>
        <v>42</v>
      </c>
      <c r="B50" s="41">
        <f>COUNTIF($F$9:F50,F50)</f>
        <v>14</v>
      </c>
      <c r="C50" s="84" t="s">
        <v>649</v>
      </c>
      <c r="D50" s="76" t="s">
        <v>225</v>
      </c>
      <c r="E50" s="69" t="s">
        <v>333</v>
      </c>
      <c r="F50" s="7" t="s">
        <v>280</v>
      </c>
      <c r="G50" s="7" t="s">
        <v>644</v>
      </c>
      <c r="H50" s="1" t="str">
        <f>VLOOKUP($E50,'[1]Gui chi Quynh'!$C$11:$E$397,3,0)</f>
        <v>A3</v>
      </c>
      <c r="I50" s="9">
        <f>VLOOKUP(H50,[18]Sheet1!$B$2:$C$12,2,TRUE)</f>
        <v>8</v>
      </c>
      <c r="J50" s="1" t="str">
        <f>VLOOKUP($E50,'[2]Gui chi Quynh'!$C$11:$E$397,3,0)</f>
        <v>A4</v>
      </c>
      <c r="K50" s="9">
        <f>VLOOKUP(J50,[18]Sheet1!$B$2:$C$12,2,TRUE)</f>
        <v>7</v>
      </c>
      <c r="L50" s="1" t="str">
        <f>VLOOKUP($E50,'[3]Gui chi Quynh'!$C$11:$E$396,3,0)</f>
        <v>A3</v>
      </c>
      <c r="M50" s="9">
        <f>VLOOKUP(L50,[18]Sheet1!$B$2:$C$12,2,TRUE)</f>
        <v>8</v>
      </c>
      <c r="N50" s="1" t="str">
        <f>VLOOKUP($E50,'[4]Gui chi Quynh'!$C$11:$E$396,3,0)</f>
        <v>A3</v>
      </c>
      <c r="O50" s="9">
        <f>VLOOKUP(N50,[18]Sheet1!$B$2:$C$12,2,TRUE)</f>
        <v>8</v>
      </c>
      <c r="P50" s="1" t="str">
        <f>VLOOKUP($E50,'[5]Gui chi Quynh'!$C$11:$E$394,3,0)</f>
        <v>A3</v>
      </c>
      <c r="Q50" s="9">
        <f>VLOOKUP(P50,[18]Sheet1!$B$2:$C$12,2,TRUE)</f>
        <v>8</v>
      </c>
      <c r="R50" s="1" t="str">
        <f>VLOOKUP($E50,'[6]Gui chi Quynh'!$C$11:$E$393,3,0)</f>
        <v>A3</v>
      </c>
      <c r="S50" s="9">
        <f>VLOOKUP(R50,[18]Sheet1!$B$2:$C$12,2,TRUE)</f>
        <v>8</v>
      </c>
      <c r="T50" s="1" t="str">
        <f>VLOOKUP($E50,'[7]Gui chi Quynh'!$C$11:$E$392,3,0)</f>
        <v>A3</v>
      </c>
      <c r="U50" s="9">
        <f>VLOOKUP(T50,[18]Sheet1!$B$2:$C$12,2,TRUE)</f>
        <v>8</v>
      </c>
      <c r="V50" s="1" t="str">
        <f>VLOOKUP($E50,'[8]Gui chi Quynh'!$C$11:$F$391,3,0)</f>
        <v>A3</v>
      </c>
      <c r="W50" s="9">
        <f>VLOOKUP(V50,[18]Sheet1!$B$2:$C$12,2,TRUE)</f>
        <v>8</v>
      </c>
      <c r="X50" s="1" t="str">
        <f>VLOOKUP($E50,'[9]Gui chi Quynh'!$C$11:$E$390,3,0)</f>
        <v>A3</v>
      </c>
      <c r="Y50" s="9">
        <f>VLOOKUP(X50,[18]Sheet1!$B$2:$C$12,2,TRUE)</f>
        <v>8</v>
      </c>
      <c r="Z50" s="1" t="str">
        <f>VLOOKUP($E50,'[10]Gui chi Quynh'!$C$11:$E$391,3,0)</f>
        <v>A3</v>
      </c>
      <c r="AA50" s="9">
        <f>VLOOKUP(Z50,[18]Sheet1!$B$2:$C$12,2,TRUE)</f>
        <v>8</v>
      </c>
      <c r="AB50" s="1" t="str">
        <f>VLOOKUP($E50,'[19]Gui chi Quynh'!$C$11:$E$388,3,0)</f>
        <v>A3</v>
      </c>
      <c r="AC50" s="9">
        <f>VLOOKUP(AB50,[18]Sheet1!$B$2:$C$12,2,TRUE)</f>
        <v>8</v>
      </c>
      <c r="AD50" s="1" t="str">
        <f>VLOOKUP($E50,'[20]Gui chi Quynh'!$C$11:$E$388,3,0)</f>
        <v>A4</v>
      </c>
      <c r="AE50" s="9">
        <f>VLOOKUP(AD50,[18]Sheet1!$B$2:$C$12,2,TRUE)</f>
        <v>7</v>
      </c>
      <c r="AF50" s="71"/>
    </row>
    <row r="51" spans="1:32" s="72" customFormat="1" ht="24.95" customHeight="1" x14ac:dyDescent="0.25">
      <c r="A51" s="41">
        <f>IF(E51="","",SUBTOTAL(3,$E$9:E51))</f>
        <v>43</v>
      </c>
      <c r="B51" s="41">
        <f>COUNTIF($F$9:F51,F51)</f>
        <v>15</v>
      </c>
      <c r="C51" s="84" t="s">
        <v>649</v>
      </c>
      <c r="D51" s="73" t="s">
        <v>226</v>
      </c>
      <c r="E51" s="74" t="s">
        <v>334</v>
      </c>
      <c r="F51" s="7" t="s">
        <v>280</v>
      </c>
      <c r="G51" s="7" t="s">
        <v>644</v>
      </c>
      <c r="H51" s="1" t="str">
        <f>VLOOKUP($E51,'[1]Gui chi Quynh'!$C$11:$E$397,3,0)</f>
        <v>A3</v>
      </c>
      <c r="I51" s="9">
        <f>VLOOKUP(H51,[18]Sheet1!$B$2:$C$12,2,TRUE)</f>
        <v>8</v>
      </c>
      <c r="J51" s="1" t="str">
        <f>VLOOKUP($E51,'[2]Gui chi Quynh'!$C$11:$E$397,3,0)</f>
        <v>A3</v>
      </c>
      <c r="K51" s="9">
        <f>VLOOKUP(J51,[18]Sheet1!$B$2:$C$12,2,TRUE)</f>
        <v>8</v>
      </c>
      <c r="L51" s="1" t="str">
        <f>VLOOKUP($E51,'[3]Gui chi Quynh'!$C$11:$E$396,3,0)</f>
        <v>A3</v>
      </c>
      <c r="M51" s="9">
        <f>VLOOKUP(L51,[18]Sheet1!$B$2:$C$12,2,TRUE)</f>
        <v>8</v>
      </c>
      <c r="N51" s="1" t="str">
        <f>VLOOKUP($E51,'[4]Gui chi Quynh'!$C$11:$E$396,3,0)</f>
        <v>A3</v>
      </c>
      <c r="O51" s="9">
        <f>VLOOKUP(N51,[18]Sheet1!$B$2:$C$12,2,TRUE)</f>
        <v>8</v>
      </c>
      <c r="P51" s="1" t="str">
        <f>VLOOKUP($E51,'[5]Gui chi Quynh'!$C$11:$E$394,3,0)</f>
        <v>A3</v>
      </c>
      <c r="Q51" s="9">
        <f>VLOOKUP(P51,[18]Sheet1!$B$2:$C$12,2,TRUE)</f>
        <v>8</v>
      </c>
      <c r="R51" s="1" t="str">
        <f>VLOOKUP($E51,'[6]Gui chi Quynh'!$C$11:$E$393,3,0)</f>
        <v>A2</v>
      </c>
      <c r="S51" s="9">
        <f>VLOOKUP(R51,[18]Sheet1!$B$2:$C$12,2,TRUE)</f>
        <v>9</v>
      </c>
      <c r="T51" s="1" t="str">
        <f>VLOOKUP($E51,'[7]Gui chi Quynh'!$C$11:$E$392,3,0)</f>
        <v>A2</v>
      </c>
      <c r="U51" s="9">
        <f>VLOOKUP(T51,[18]Sheet1!$B$2:$C$12,2,TRUE)</f>
        <v>9</v>
      </c>
      <c r="V51" s="1" t="str">
        <f>VLOOKUP($E51,'[8]Gui chi Quynh'!$C$11:$F$391,3,0)</f>
        <v>A2</v>
      </c>
      <c r="W51" s="9">
        <f>VLOOKUP(V51,[18]Sheet1!$B$2:$C$12,2,TRUE)</f>
        <v>9</v>
      </c>
      <c r="X51" s="1" t="str">
        <f>VLOOKUP($E51,'[9]Gui chi Quynh'!$C$11:$E$390,3,0)</f>
        <v>A3</v>
      </c>
      <c r="Y51" s="9">
        <f>VLOOKUP(X51,[18]Sheet1!$B$2:$C$12,2,TRUE)</f>
        <v>8</v>
      </c>
      <c r="Z51" s="1" t="str">
        <f>VLOOKUP($E51,'[10]Gui chi Quynh'!$C$11:$E$391,3,0)</f>
        <v>A3</v>
      </c>
      <c r="AA51" s="9">
        <f>VLOOKUP(Z51,[18]Sheet1!$B$2:$C$12,2,TRUE)</f>
        <v>8</v>
      </c>
      <c r="AB51" s="1" t="str">
        <f>VLOOKUP($E51,'[19]Gui chi Quynh'!$C$11:$E$388,3,0)</f>
        <v>A4</v>
      </c>
      <c r="AC51" s="9">
        <f>VLOOKUP(AB51,[18]Sheet1!$B$2:$C$12,2,TRUE)</f>
        <v>7</v>
      </c>
      <c r="AD51" s="1" t="str">
        <f>VLOOKUP($E51,'[20]Gui chi Quynh'!$C$11:$E$388,3,0)</f>
        <v>A4</v>
      </c>
      <c r="AE51" s="9">
        <f>VLOOKUP(AD51,[18]Sheet1!$B$2:$C$12,2,TRUE)</f>
        <v>7</v>
      </c>
      <c r="AF51" s="71"/>
    </row>
    <row r="52" spans="1:32" s="72" customFormat="1" ht="24.95" customHeight="1" x14ac:dyDescent="0.25">
      <c r="A52" s="41">
        <f>IF(E52="","",SUBTOTAL(3,$E$9:E52))</f>
        <v>44</v>
      </c>
      <c r="B52" s="41">
        <f>COUNTIF($F$9:F52,F52)</f>
        <v>16</v>
      </c>
      <c r="C52" s="84" t="s">
        <v>649</v>
      </c>
      <c r="D52" s="76" t="s">
        <v>30</v>
      </c>
      <c r="E52" s="69" t="s">
        <v>335</v>
      </c>
      <c r="F52" s="7" t="s">
        <v>280</v>
      </c>
      <c r="G52" s="7" t="s">
        <v>644</v>
      </c>
      <c r="H52" s="1" t="str">
        <f>VLOOKUP($E52,'[1]Gui chi Quynh'!$C$11:$E$397,3,0)</f>
        <v>A4</v>
      </c>
      <c r="I52" s="9">
        <f>VLOOKUP(H52,[18]Sheet1!$B$2:$C$12,2,TRUE)</f>
        <v>7</v>
      </c>
      <c r="J52" s="1" t="str">
        <f>VLOOKUP($E52,'[2]Gui chi Quynh'!$C$11:$E$397,3,0)</f>
        <v>A4</v>
      </c>
      <c r="K52" s="9">
        <f>VLOOKUP(J52,[18]Sheet1!$B$2:$C$12,2,TRUE)</f>
        <v>7</v>
      </c>
      <c r="L52" s="1" t="str">
        <f>VLOOKUP($E52,'[3]Gui chi Quynh'!$C$11:$E$396,3,0)</f>
        <v>A3</v>
      </c>
      <c r="M52" s="9">
        <f>VLOOKUP(L52,[18]Sheet1!$B$2:$C$12,2,TRUE)</f>
        <v>8</v>
      </c>
      <c r="N52" s="1" t="str">
        <f>VLOOKUP($E52,'[4]Gui chi Quynh'!$C$11:$E$396,3,0)</f>
        <v>A4</v>
      </c>
      <c r="O52" s="9">
        <f>VLOOKUP(N52,[18]Sheet1!$B$2:$C$12,2,TRUE)</f>
        <v>7</v>
      </c>
      <c r="P52" s="1" t="str">
        <f>VLOOKUP($E52,'[5]Gui chi Quynh'!$C$11:$E$394,3,0)</f>
        <v>A3</v>
      </c>
      <c r="Q52" s="9">
        <f>VLOOKUP(P52,[18]Sheet1!$B$2:$C$12,2,TRUE)</f>
        <v>8</v>
      </c>
      <c r="R52" s="1" t="str">
        <f>VLOOKUP($E52,'[6]Gui chi Quynh'!$C$11:$E$393,3,0)</f>
        <v>A4</v>
      </c>
      <c r="S52" s="9">
        <f>VLOOKUP(R52,[18]Sheet1!$B$2:$C$12,2,TRUE)</f>
        <v>7</v>
      </c>
      <c r="T52" s="1" t="str">
        <f>VLOOKUP($E52,'[7]Gui chi Quynh'!$C$11:$E$392,3,0)</f>
        <v>A3</v>
      </c>
      <c r="U52" s="9">
        <f>VLOOKUP(T52,[18]Sheet1!$B$2:$C$12,2,TRUE)</f>
        <v>8</v>
      </c>
      <c r="V52" s="1" t="str">
        <f>VLOOKUP($E52,'[8]Gui chi Quynh'!$C$11:$F$391,3,0)</f>
        <v>A3</v>
      </c>
      <c r="W52" s="9">
        <f>VLOOKUP(V52,[18]Sheet1!$B$2:$C$12,2,TRUE)</f>
        <v>8</v>
      </c>
      <c r="X52" s="1" t="str">
        <f>VLOOKUP($E52,'[9]Gui chi Quynh'!$C$11:$E$390,3,0)</f>
        <v>A4</v>
      </c>
      <c r="Y52" s="9">
        <f>VLOOKUP(X52,[18]Sheet1!$B$2:$C$12,2,TRUE)</f>
        <v>7</v>
      </c>
      <c r="Z52" s="1" t="str">
        <f>VLOOKUP($E52,'[10]Gui chi Quynh'!$C$11:$E$391,3,0)</f>
        <v>A4</v>
      </c>
      <c r="AA52" s="9">
        <f>VLOOKUP(Z52,[18]Sheet1!$B$2:$C$12,2,TRUE)</f>
        <v>7</v>
      </c>
      <c r="AB52" s="1" t="str">
        <f>VLOOKUP($E52,'[19]Gui chi Quynh'!$C$11:$E$388,3,0)</f>
        <v>A4</v>
      </c>
      <c r="AC52" s="9">
        <f>VLOOKUP(AB52,[18]Sheet1!$B$2:$C$12,2,TRUE)</f>
        <v>7</v>
      </c>
      <c r="AD52" s="1" t="str">
        <f>VLOOKUP($E52,'[20]Gui chi Quynh'!$C$11:$E$388,3,0)</f>
        <v>A4</v>
      </c>
      <c r="AE52" s="9">
        <f>VLOOKUP(AD52,[18]Sheet1!$B$2:$C$12,2,TRUE)</f>
        <v>7</v>
      </c>
      <c r="AF52" s="71"/>
    </row>
    <row r="53" spans="1:32" s="72" customFormat="1" ht="24.95" customHeight="1" x14ac:dyDescent="0.25">
      <c r="A53" s="41">
        <f>IF(E53="","",SUBTOTAL(3,$E$9:E53))</f>
        <v>45</v>
      </c>
      <c r="B53" s="41">
        <f>COUNTIF($F$9:F53,F53)</f>
        <v>17</v>
      </c>
      <c r="C53" s="84" t="s">
        <v>649</v>
      </c>
      <c r="D53" s="76" t="s">
        <v>246</v>
      </c>
      <c r="E53" s="69" t="s">
        <v>336</v>
      </c>
      <c r="F53" s="7" t="s">
        <v>280</v>
      </c>
      <c r="G53" s="7" t="s">
        <v>644</v>
      </c>
      <c r="H53" s="1" t="str">
        <f>VLOOKUP($E53,'[1]Gui chi Quynh'!$C$11:$E$397,3,0)</f>
        <v>A3</v>
      </c>
      <c r="I53" s="9">
        <f>VLOOKUP(H53,[18]Sheet1!$B$2:$C$12,2,TRUE)</f>
        <v>8</v>
      </c>
      <c r="J53" s="1" t="str">
        <f>VLOOKUP($E53,'[2]Gui chi Quynh'!$C$11:$E$397,3,0)</f>
        <v>A3</v>
      </c>
      <c r="K53" s="9">
        <f>VLOOKUP(J53,[18]Sheet1!$B$2:$C$12,2,TRUE)</f>
        <v>8</v>
      </c>
      <c r="L53" s="1" t="str">
        <f>VLOOKUP($E53,'[3]Gui chi Quynh'!$C$11:$E$396,3,0)</f>
        <v>A3</v>
      </c>
      <c r="M53" s="9">
        <f>VLOOKUP(L53,[18]Sheet1!$B$2:$C$12,2,TRUE)</f>
        <v>8</v>
      </c>
      <c r="N53" s="1" t="str">
        <f>VLOOKUP($E53,'[4]Gui chi Quynh'!$C$11:$E$396,3,0)</f>
        <v>A3</v>
      </c>
      <c r="O53" s="9">
        <f>VLOOKUP(N53,[18]Sheet1!$B$2:$C$12,2,TRUE)</f>
        <v>8</v>
      </c>
      <c r="P53" s="1" t="str">
        <f>VLOOKUP($E53,'[5]Gui chi Quynh'!$C$11:$E$394,3,0)</f>
        <v>A3</v>
      </c>
      <c r="Q53" s="9">
        <f>VLOOKUP(P53,[18]Sheet1!$B$2:$C$12,2,TRUE)</f>
        <v>8</v>
      </c>
      <c r="R53" s="1" t="str">
        <f>VLOOKUP($E53,'[6]Gui chi Quynh'!$C$11:$E$393,3,0)</f>
        <v>A3</v>
      </c>
      <c r="S53" s="9">
        <f>VLOOKUP(R53,[18]Sheet1!$B$2:$C$12,2,TRUE)</f>
        <v>8</v>
      </c>
      <c r="T53" s="1" t="str">
        <f>VLOOKUP($E53,'[7]Gui chi Quynh'!$C$11:$E$392,3,0)</f>
        <v>A2</v>
      </c>
      <c r="U53" s="9">
        <f>VLOOKUP(T53,[18]Sheet1!$B$2:$C$12,2,TRUE)</f>
        <v>9</v>
      </c>
      <c r="V53" s="1" t="str">
        <f>VLOOKUP($E53,'[8]Gui chi Quynh'!$C$11:$F$391,3,0)</f>
        <v>A3</v>
      </c>
      <c r="W53" s="9">
        <f>VLOOKUP(V53,[18]Sheet1!$B$2:$C$12,2,TRUE)</f>
        <v>8</v>
      </c>
      <c r="X53" s="1" t="str">
        <f>VLOOKUP($E53,'[9]Gui chi Quynh'!$C$11:$E$390,3,0)</f>
        <v>A3</v>
      </c>
      <c r="Y53" s="9">
        <f>VLOOKUP(X53,[18]Sheet1!$B$2:$C$12,2,TRUE)</f>
        <v>8</v>
      </c>
      <c r="Z53" s="1" t="str">
        <f>VLOOKUP($E53,'[10]Gui chi Quynh'!$C$11:$E$391,3,0)</f>
        <v>A3</v>
      </c>
      <c r="AA53" s="9">
        <f>VLOOKUP(Z53,[18]Sheet1!$B$2:$C$12,2,TRUE)</f>
        <v>8</v>
      </c>
      <c r="AB53" s="1" t="str">
        <f>VLOOKUP($E53,'[19]Gui chi Quynh'!$C$11:$E$388,3,0)</f>
        <v>A4</v>
      </c>
      <c r="AC53" s="9">
        <f>VLOOKUP(AB53,[18]Sheet1!$B$2:$C$12,2,TRUE)</f>
        <v>7</v>
      </c>
      <c r="AD53" s="1" t="str">
        <f>VLOOKUP($E53,'[20]Gui chi Quynh'!$C$11:$E$388,3,0)</f>
        <v>A4</v>
      </c>
      <c r="AE53" s="9">
        <f>VLOOKUP(AD53,[18]Sheet1!$B$2:$C$12,2,TRUE)</f>
        <v>7</v>
      </c>
      <c r="AF53" s="71"/>
    </row>
    <row r="54" spans="1:32" s="72" customFormat="1" ht="24.95" customHeight="1" x14ac:dyDescent="0.25">
      <c r="A54" s="41">
        <f>IF(E54="","",SUBTOTAL(3,$E$9:E54))</f>
        <v>46</v>
      </c>
      <c r="B54" s="41">
        <f>COUNTIF($F$9:F54,F54)</f>
        <v>18</v>
      </c>
      <c r="C54" s="84" t="s">
        <v>649</v>
      </c>
      <c r="D54" s="78" t="s">
        <v>297</v>
      </c>
      <c r="E54" s="69" t="s">
        <v>603</v>
      </c>
      <c r="F54" s="7" t="s">
        <v>280</v>
      </c>
      <c r="G54" s="7" t="s">
        <v>644</v>
      </c>
      <c r="H54" s="1" t="str">
        <f>VLOOKUP($E54,'[1]Gui chi Quynh'!$C$11:$E$397,3,0)</f>
        <v>A3</v>
      </c>
      <c r="I54" s="9">
        <f>VLOOKUP(H54,[18]Sheet1!$B$2:$C$12,2,TRUE)</f>
        <v>8</v>
      </c>
      <c r="J54" s="1" t="str">
        <f>VLOOKUP($E54,'[2]Gui chi Quynh'!$C$11:$E$397,3,0)</f>
        <v>A4</v>
      </c>
      <c r="K54" s="9">
        <f>VLOOKUP(J54,[18]Sheet1!$B$2:$C$12,2,TRUE)</f>
        <v>7</v>
      </c>
      <c r="L54" s="1" t="str">
        <f>VLOOKUP($E54,'[3]Gui chi Quynh'!$C$11:$E$396,3,0)</f>
        <v>A3</v>
      </c>
      <c r="M54" s="9">
        <f>VLOOKUP(L54,[18]Sheet1!$B$2:$C$12,2,TRUE)</f>
        <v>8</v>
      </c>
      <c r="N54" s="1" t="str">
        <f>VLOOKUP($E54,'[4]Gui chi Quynh'!$C$11:$E$396,3,0)</f>
        <v>A4</v>
      </c>
      <c r="O54" s="9">
        <f>VLOOKUP(N54,[18]Sheet1!$B$2:$C$12,2,TRUE)</f>
        <v>7</v>
      </c>
      <c r="P54" s="1" t="str">
        <f>VLOOKUP($E54,'[5]Gui chi Quynh'!$C$11:$E$394,3,0)</f>
        <v>A3</v>
      </c>
      <c r="Q54" s="9">
        <f>VLOOKUP(P54,[18]Sheet1!$B$2:$C$12,2,TRUE)</f>
        <v>8</v>
      </c>
      <c r="R54" s="1" t="str">
        <f>VLOOKUP($E54,'[6]Gui chi Quynh'!$C$11:$E$393,3,0)</f>
        <v>A4</v>
      </c>
      <c r="S54" s="9">
        <f>VLOOKUP(R54,[18]Sheet1!$B$2:$C$12,2,TRUE)</f>
        <v>7</v>
      </c>
      <c r="T54" s="1" t="str">
        <f>VLOOKUP($E54,'[7]Gui chi Quynh'!$C$11:$E$392,3,0)</f>
        <v>A3</v>
      </c>
      <c r="U54" s="9">
        <f>VLOOKUP(T54,[18]Sheet1!$B$2:$C$12,2,TRUE)</f>
        <v>8</v>
      </c>
      <c r="V54" s="1" t="str">
        <f>VLOOKUP($E54,'[8]Gui chi Quynh'!$C$11:$F$391,3,0)</f>
        <v>A3</v>
      </c>
      <c r="W54" s="9">
        <f>VLOOKUP(V54,[18]Sheet1!$B$2:$C$12,2,TRUE)</f>
        <v>8</v>
      </c>
      <c r="X54" s="1" t="str">
        <f>VLOOKUP($E54,'[9]Gui chi Quynh'!$C$11:$E$390,3,0)</f>
        <v>A4</v>
      </c>
      <c r="Y54" s="9">
        <f>VLOOKUP(X54,[18]Sheet1!$B$2:$C$12,2,TRUE)</f>
        <v>7</v>
      </c>
      <c r="Z54" s="1" t="str">
        <f>VLOOKUP($E54,'[10]Gui chi Quynh'!$C$11:$E$391,3,0)</f>
        <v>A4</v>
      </c>
      <c r="AA54" s="9">
        <f>VLOOKUP(Z54,[18]Sheet1!$B$2:$C$12,2,TRUE)</f>
        <v>7</v>
      </c>
      <c r="AB54" s="1" t="str">
        <f>VLOOKUP($E54,'[19]Gui chi Quynh'!$C$11:$E$388,3,0)</f>
        <v>A4</v>
      </c>
      <c r="AC54" s="9">
        <f>VLOOKUP(AB54,[18]Sheet1!$B$2:$C$12,2,TRUE)</f>
        <v>7</v>
      </c>
      <c r="AD54" s="1" t="str">
        <f>VLOOKUP($E54,'[20]Gui chi Quynh'!$C$11:$E$388,3,0)</f>
        <v>A4</v>
      </c>
      <c r="AE54" s="9">
        <f>VLOOKUP(AD54,[18]Sheet1!$B$2:$C$12,2,TRUE)</f>
        <v>7</v>
      </c>
      <c r="AF54" s="71"/>
    </row>
    <row r="55" spans="1:32" s="72" customFormat="1" ht="24.95" customHeight="1" x14ac:dyDescent="0.25">
      <c r="A55" s="41">
        <f>IF(E55="","",SUBTOTAL(3,$E$9:E55))</f>
        <v>47</v>
      </c>
      <c r="B55" s="41">
        <f>COUNTIF($F$9:F55,F55)</f>
        <v>19</v>
      </c>
      <c r="C55" s="84" t="s">
        <v>649</v>
      </c>
      <c r="D55" s="78" t="s">
        <v>687</v>
      </c>
      <c r="E55" s="69" t="s">
        <v>686</v>
      </c>
      <c r="F55" s="7" t="s">
        <v>280</v>
      </c>
      <c r="G55" s="7" t="s">
        <v>644</v>
      </c>
      <c r="H55" s="1" t="str">
        <f>VLOOKUP($E55,'[1]Gui chi Quynh'!$C$11:$E$397,3,0)</f>
        <v>A3</v>
      </c>
      <c r="I55" s="9">
        <f>VLOOKUP(H55,[18]Sheet1!$B$2:$C$12,2,TRUE)</f>
        <v>8</v>
      </c>
      <c r="J55" s="1" t="str">
        <f>VLOOKUP($E55,'[2]Gui chi Quynh'!$C$11:$E$397,3,0)</f>
        <v>A3</v>
      </c>
      <c r="K55" s="9">
        <f>VLOOKUP(J55,[18]Sheet1!$B$2:$C$12,2,TRUE)</f>
        <v>8</v>
      </c>
      <c r="L55" s="1" t="str">
        <f>VLOOKUP($E55,'[3]Gui chi Quynh'!$C$11:$E$396,3,0)</f>
        <v>A3</v>
      </c>
      <c r="M55" s="9">
        <f>VLOOKUP(L55,[18]Sheet1!$B$2:$C$12,2,TRUE)</f>
        <v>8</v>
      </c>
      <c r="N55" s="1" t="str">
        <f>VLOOKUP($E55,'[4]Gui chi Quynh'!$C$11:$E$396,3,0)</f>
        <v>A3</v>
      </c>
      <c r="O55" s="9">
        <f>VLOOKUP(N55,[18]Sheet1!$B$2:$C$12,2,TRUE)</f>
        <v>8</v>
      </c>
      <c r="P55" s="1" t="str">
        <f>VLOOKUP($E55,'[5]Gui chi Quynh'!$C$11:$E$394,3,0)</f>
        <v>A3</v>
      </c>
      <c r="Q55" s="9">
        <f>VLOOKUP(P55,[18]Sheet1!$B$2:$C$12,2,TRUE)</f>
        <v>8</v>
      </c>
      <c r="R55" s="1" t="str">
        <f>VLOOKUP($E55,'[6]Gui chi Quynh'!$C$11:$E$393,3,0)</f>
        <v>A3</v>
      </c>
      <c r="S55" s="9">
        <f>VLOOKUP(R55,[18]Sheet1!$B$2:$C$12,2,TRUE)</f>
        <v>8</v>
      </c>
      <c r="T55" s="1" t="str">
        <f>VLOOKUP($E55,'[7]Gui chi Quynh'!$C$11:$E$392,3,0)</f>
        <v>A3</v>
      </c>
      <c r="U55" s="9">
        <f>VLOOKUP(T55,[18]Sheet1!$B$2:$C$12,2,TRUE)</f>
        <v>8</v>
      </c>
      <c r="V55" s="1" t="str">
        <f>VLOOKUP($E55,'[8]Gui chi Quynh'!$C$11:$F$391,3,0)</f>
        <v>A3</v>
      </c>
      <c r="W55" s="9">
        <f>VLOOKUP(V55,[18]Sheet1!$B$2:$C$12,2,TRUE)</f>
        <v>8</v>
      </c>
      <c r="X55" s="1" t="str">
        <f>VLOOKUP($E55,'[9]Gui chi Quynh'!$C$11:$E$390,3,0)</f>
        <v>A3</v>
      </c>
      <c r="Y55" s="9">
        <f>VLOOKUP(X55,[18]Sheet1!$B$2:$C$12,2,TRUE)</f>
        <v>8</v>
      </c>
      <c r="Z55" s="1" t="str">
        <f>VLOOKUP($E55,'[10]Gui chi Quynh'!$C$11:$E$391,3,0)</f>
        <v>A3</v>
      </c>
      <c r="AA55" s="9">
        <f>VLOOKUP(Z55,[18]Sheet1!$B$2:$C$12,2,TRUE)</f>
        <v>8</v>
      </c>
      <c r="AB55" s="1" t="str">
        <f>VLOOKUP($E55,'[19]Gui chi Quynh'!$C$11:$E$388,3,0)</f>
        <v>A3</v>
      </c>
      <c r="AC55" s="9">
        <f>VLOOKUP(AB55,[18]Sheet1!$B$2:$C$12,2,TRUE)</f>
        <v>8</v>
      </c>
      <c r="AD55" s="1" t="str">
        <f>VLOOKUP($E55,'[20]Gui chi Quynh'!$C$11:$E$388,3,0)</f>
        <v>A4</v>
      </c>
      <c r="AE55" s="9">
        <f>VLOOKUP(AD55,[18]Sheet1!$B$2:$C$12,2,TRUE)</f>
        <v>7</v>
      </c>
      <c r="AF55" s="103"/>
    </row>
    <row r="56" spans="1:32" s="72" customFormat="1" ht="24.95" customHeight="1" x14ac:dyDescent="0.25">
      <c r="A56" s="41">
        <f>IF(E56="","",SUBTOTAL(3,$E$9:E56))</f>
        <v>48</v>
      </c>
      <c r="B56" s="41">
        <f>COUNTIF($F$9:F56,F56)</f>
        <v>20</v>
      </c>
      <c r="C56" s="84" t="s">
        <v>649</v>
      </c>
      <c r="D56" s="78" t="s">
        <v>688</v>
      </c>
      <c r="E56" s="69" t="s">
        <v>689</v>
      </c>
      <c r="F56" s="7" t="s">
        <v>280</v>
      </c>
      <c r="G56" s="7" t="s">
        <v>644</v>
      </c>
      <c r="H56" s="1" t="str">
        <f>VLOOKUP($E56,'[1]Gui chi Quynh'!$C$11:$E$397,3,0)</f>
        <v>A3</v>
      </c>
      <c r="I56" s="9">
        <f>VLOOKUP(H56,[18]Sheet1!$B$2:$C$12,2,TRUE)</f>
        <v>8</v>
      </c>
      <c r="J56" s="1" t="str">
        <f>VLOOKUP($E56,'[2]Gui chi Quynh'!$C$11:$E$397,3,0)</f>
        <v>A3</v>
      </c>
      <c r="K56" s="9">
        <f>VLOOKUP(J56,[18]Sheet1!$B$2:$C$12,2,TRUE)</f>
        <v>8</v>
      </c>
      <c r="L56" s="1" t="str">
        <f>VLOOKUP($E56,'[3]Gui chi Quynh'!$C$11:$E$396,3,0)</f>
        <v>A2</v>
      </c>
      <c r="M56" s="9">
        <f>VLOOKUP(L56,[18]Sheet1!$B$2:$C$12,2,TRUE)</f>
        <v>9</v>
      </c>
      <c r="N56" s="1" t="str">
        <f>VLOOKUP($E56,'[4]Gui chi Quynh'!$C$11:$E$396,3,0)</f>
        <v>A3</v>
      </c>
      <c r="O56" s="9">
        <f>VLOOKUP(N56,[18]Sheet1!$B$2:$C$12,2,TRUE)</f>
        <v>8</v>
      </c>
      <c r="P56" s="1" t="str">
        <f>VLOOKUP($E56,'[5]Gui chi Quynh'!$C$11:$E$394,3,0)</f>
        <v>A3</v>
      </c>
      <c r="Q56" s="9">
        <f>VLOOKUP(P56,[18]Sheet1!$B$2:$C$12,2,TRUE)</f>
        <v>8</v>
      </c>
      <c r="R56" s="1" t="str">
        <f>VLOOKUP($E56,'[6]Gui chi Quynh'!$C$11:$E$393,3,0)</f>
        <v>A3</v>
      </c>
      <c r="S56" s="9">
        <f>VLOOKUP(R56,[18]Sheet1!$B$2:$C$12,2,TRUE)</f>
        <v>8</v>
      </c>
      <c r="T56" s="1" t="str">
        <f>VLOOKUP($E56,'[7]Gui chi Quynh'!$C$11:$E$392,3,0)</f>
        <v>A3</v>
      </c>
      <c r="U56" s="9">
        <f>VLOOKUP(T56,[18]Sheet1!$B$2:$C$12,2,TRUE)</f>
        <v>8</v>
      </c>
      <c r="V56" s="1" t="str">
        <f>VLOOKUP($E56,'[8]Gui chi Quynh'!$C$11:$F$391,3,0)</f>
        <v>A3</v>
      </c>
      <c r="W56" s="9">
        <f>VLOOKUP(V56,[18]Sheet1!$B$2:$C$12,2,TRUE)</f>
        <v>8</v>
      </c>
      <c r="X56" s="1" t="str">
        <f>VLOOKUP($E56,'[9]Gui chi Quynh'!$C$11:$E$390,3,0)</f>
        <v>A3</v>
      </c>
      <c r="Y56" s="9">
        <f>VLOOKUP(X56,[18]Sheet1!$B$2:$C$12,2,TRUE)</f>
        <v>8</v>
      </c>
      <c r="Z56" s="1" t="str">
        <f>VLOOKUP($E56,'[10]Gui chi Quynh'!$C$11:$E$391,3,0)</f>
        <v>A2</v>
      </c>
      <c r="AA56" s="9">
        <f>VLOOKUP(Z56,[18]Sheet1!$B$2:$C$12,2,TRUE)</f>
        <v>9</v>
      </c>
      <c r="AB56" s="1" t="str">
        <f>VLOOKUP($E56,'[19]Gui chi Quynh'!$C$11:$E$388,3,0)</f>
        <v>A3</v>
      </c>
      <c r="AC56" s="9">
        <f>VLOOKUP(AB56,[18]Sheet1!$B$2:$C$12,2,TRUE)</f>
        <v>8</v>
      </c>
      <c r="AD56" s="1" t="str">
        <f>VLOOKUP($E56,'[20]Gui chi Quynh'!$C$11:$E$388,3,0)</f>
        <v>A3</v>
      </c>
      <c r="AE56" s="9">
        <f>VLOOKUP(AD56,[18]Sheet1!$B$2:$C$12,2,TRUE)</f>
        <v>8</v>
      </c>
      <c r="AF56" s="103"/>
    </row>
    <row r="57" spans="1:32" s="72" customFormat="1" ht="24.95" customHeight="1" x14ac:dyDescent="0.25">
      <c r="A57" s="41">
        <f>IF(E57="","",SUBTOTAL(3,$E$9:E57))</f>
        <v>49</v>
      </c>
      <c r="B57" s="41">
        <f>COUNTIF($F$9:F57,F57)</f>
        <v>21</v>
      </c>
      <c r="C57" s="84" t="s">
        <v>649</v>
      </c>
      <c r="D57" s="78" t="s">
        <v>729</v>
      </c>
      <c r="E57" s="69" t="s">
        <v>730</v>
      </c>
      <c r="F57" s="7" t="s">
        <v>280</v>
      </c>
      <c r="G57" s="7" t="s">
        <v>644</v>
      </c>
      <c r="H57" s="109"/>
      <c r="I57" s="21"/>
      <c r="J57" s="109"/>
      <c r="K57" s="21"/>
      <c r="L57" s="109"/>
      <c r="M57" s="21"/>
      <c r="N57" s="109"/>
      <c r="O57" s="21"/>
      <c r="P57" s="109"/>
      <c r="Q57" s="21"/>
      <c r="R57" s="109"/>
      <c r="S57" s="21"/>
      <c r="T57" s="109"/>
      <c r="U57" s="21"/>
      <c r="V57" s="109"/>
      <c r="W57" s="21"/>
      <c r="X57" s="109"/>
      <c r="Y57" s="21"/>
      <c r="Z57" s="1" t="str">
        <f>VLOOKUP($E57,'[10]Gui chi Quynh'!$C$11:$E$391,3,0)</f>
        <v>A3</v>
      </c>
      <c r="AA57" s="9">
        <f>VLOOKUP(Z57,[18]Sheet1!$B$2:$C$12,2,TRUE)</f>
        <v>8</v>
      </c>
      <c r="AB57" s="1" t="str">
        <f>VLOOKUP($E57,'[19]Gui chi Quynh'!$C$11:$E$388,3,0)</f>
        <v>A3</v>
      </c>
      <c r="AC57" s="9">
        <f>VLOOKUP(AB57,[18]Sheet1!$B$2:$C$12,2,TRUE)</f>
        <v>8</v>
      </c>
      <c r="AD57" s="1" t="str">
        <f>VLOOKUP($E57,'[20]Gui chi Quynh'!$C$11:$E$388,3,0)</f>
        <v>A3</v>
      </c>
      <c r="AE57" s="9">
        <f>VLOOKUP(AD57,[18]Sheet1!$B$2:$C$12,2,TRUE)</f>
        <v>8</v>
      </c>
      <c r="AF57" s="103" t="s">
        <v>731</v>
      </c>
    </row>
    <row r="58" spans="1:32" s="72" customFormat="1" ht="24.95" customHeight="1" x14ac:dyDescent="0.25">
      <c r="A58" s="41">
        <f>IF(E58="","",SUBTOTAL(3,$E$9:E58))</f>
        <v>50</v>
      </c>
      <c r="B58" s="41">
        <f>COUNTIF($F$9:F58,F58)</f>
        <v>22</v>
      </c>
      <c r="C58" s="84" t="s">
        <v>649</v>
      </c>
      <c r="D58" s="73" t="s">
        <v>276</v>
      </c>
      <c r="E58" s="74" t="s">
        <v>338</v>
      </c>
      <c r="F58" s="7" t="s">
        <v>280</v>
      </c>
      <c r="G58" s="7" t="s">
        <v>644</v>
      </c>
      <c r="H58" s="1" t="str">
        <f>VLOOKUP($E58,'[1]Gui chi Quynh'!$C$11:$E$397,3,0)</f>
        <v>A2</v>
      </c>
      <c r="I58" s="9">
        <f>VLOOKUP(H58,[18]Sheet1!$B$2:$C$12,2,TRUE)</f>
        <v>9</v>
      </c>
      <c r="J58" s="1" t="str">
        <f>VLOOKUP($E58,'[2]Gui chi Quynh'!$C$11:$E$397,3,0)</f>
        <v>A2</v>
      </c>
      <c r="K58" s="9">
        <f>VLOOKUP(J58,[18]Sheet1!$B$2:$C$12,2,TRUE)</f>
        <v>9</v>
      </c>
      <c r="L58" s="1" t="str">
        <f>VLOOKUP($E58,'[3]Gui chi Quynh'!$C$11:$E$396,3,0)</f>
        <v>A2</v>
      </c>
      <c r="M58" s="9">
        <f>VLOOKUP(L58,[18]Sheet1!$B$2:$C$12,2,TRUE)</f>
        <v>9</v>
      </c>
      <c r="N58" s="1" t="str">
        <f>VLOOKUP($E58,'[4]Gui chi Quynh'!$C$11:$E$396,3,0)</f>
        <v>A2</v>
      </c>
      <c r="O58" s="9">
        <f>VLOOKUP(N58,[18]Sheet1!$B$2:$C$12,2,TRUE)</f>
        <v>9</v>
      </c>
      <c r="P58" s="1" t="str">
        <f>VLOOKUP($E58,'[5]Gui chi Quynh'!$C$11:$E$394,3,0)</f>
        <v>A2</v>
      </c>
      <c r="Q58" s="9">
        <f>VLOOKUP(P58,[18]Sheet1!$B$2:$C$12,2,TRUE)</f>
        <v>9</v>
      </c>
      <c r="R58" s="1" t="str">
        <f>VLOOKUP($E58,'[6]Gui chi Quynh'!$C$11:$E$393,3,0)</f>
        <v>A2</v>
      </c>
      <c r="S58" s="9">
        <f>VLOOKUP(R58,[18]Sheet1!$B$2:$C$12,2,TRUE)</f>
        <v>9</v>
      </c>
      <c r="T58" s="1" t="str">
        <f>VLOOKUP($E58,'[7]Gui chi Quynh'!$C$11:$E$392,3,0)</f>
        <v>A2</v>
      </c>
      <c r="U58" s="9">
        <f>VLOOKUP(T58,[18]Sheet1!$B$2:$C$12,2,TRUE)</f>
        <v>9</v>
      </c>
      <c r="V58" s="1" t="str">
        <f>VLOOKUP($E58,'[8]Gui chi Quynh'!$C$11:$F$391,3,0)</f>
        <v>A2</v>
      </c>
      <c r="W58" s="9">
        <f>VLOOKUP(V58,[18]Sheet1!$B$2:$C$12,2,TRUE)</f>
        <v>9</v>
      </c>
      <c r="X58" s="1" t="str">
        <f>VLOOKUP($E58,'[9]Gui chi Quynh'!$C$11:$E$390,3,0)</f>
        <v>A2</v>
      </c>
      <c r="Y58" s="9">
        <f>VLOOKUP(X58,[18]Sheet1!$B$2:$C$12,2,TRUE)</f>
        <v>9</v>
      </c>
      <c r="Z58" s="1" t="str">
        <f>VLOOKUP($E58,'[10]Gui chi Quynh'!$C$11:$E$391,3,0)</f>
        <v>A3</v>
      </c>
      <c r="AA58" s="9">
        <f>VLOOKUP(Z58,[18]Sheet1!$B$2:$C$12,2,TRUE)</f>
        <v>8</v>
      </c>
      <c r="AB58" s="1" t="str">
        <f>VLOOKUP($E58,'[19]Gui chi Quynh'!$C$11:$E$388,3,0)</f>
        <v>A3</v>
      </c>
      <c r="AC58" s="9">
        <f>VLOOKUP(AB58,[18]Sheet1!$B$2:$C$12,2,TRUE)</f>
        <v>8</v>
      </c>
      <c r="AD58" s="1" t="str">
        <f>VLOOKUP($E58,'[20]Gui chi Quynh'!$C$11:$E$388,3,0)</f>
        <v>A3</v>
      </c>
      <c r="AE58" s="9">
        <f>VLOOKUP(AD58,[18]Sheet1!$B$2:$C$12,2,TRUE)</f>
        <v>8</v>
      </c>
      <c r="AF58" s="71"/>
    </row>
    <row r="59" spans="1:32" s="2" customFormat="1" ht="24.95" customHeight="1" x14ac:dyDescent="0.25">
      <c r="A59" s="41">
        <f>IF(E59="","",SUBTOTAL(3,$E$9:E59))</f>
        <v>51</v>
      </c>
      <c r="B59" s="41">
        <f>COUNTIF($F$9:F59,F59)</f>
        <v>23</v>
      </c>
      <c r="C59" s="84" t="s">
        <v>648</v>
      </c>
      <c r="D59" s="73" t="s">
        <v>278</v>
      </c>
      <c r="E59" s="74" t="s">
        <v>339</v>
      </c>
      <c r="F59" s="7" t="s">
        <v>280</v>
      </c>
      <c r="G59" s="7" t="s">
        <v>644</v>
      </c>
      <c r="H59" s="1" t="str">
        <f>VLOOKUP($E59,'[1]Gui chi Quynh'!$C$11:$E$397,3,0)</f>
        <v>A2</v>
      </c>
      <c r="I59" s="9">
        <f>VLOOKUP(H59,[18]Sheet1!$B$2:$C$12,2,TRUE)</f>
        <v>9</v>
      </c>
      <c r="J59" s="1" t="str">
        <f>VLOOKUP($E59,'[2]Gui chi Quynh'!$C$11:$E$397,3,0)</f>
        <v>A2</v>
      </c>
      <c r="K59" s="9">
        <f>VLOOKUP(J59,[18]Sheet1!$B$2:$C$12,2,TRUE)</f>
        <v>9</v>
      </c>
      <c r="L59" s="1" t="str">
        <f>VLOOKUP($E59,'[3]Gui chi Quynh'!$C$11:$E$396,3,0)</f>
        <v>A2</v>
      </c>
      <c r="M59" s="9">
        <f>VLOOKUP(L59,[18]Sheet1!$B$2:$C$12,2,TRUE)</f>
        <v>9</v>
      </c>
      <c r="N59" s="1" t="str">
        <f>VLOOKUP($E59,'[4]Gui chi Quynh'!$C$11:$E$396,3,0)</f>
        <v>A2</v>
      </c>
      <c r="O59" s="9">
        <f>VLOOKUP(N59,[18]Sheet1!$B$2:$C$12,2,TRUE)</f>
        <v>9</v>
      </c>
      <c r="P59" s="1" t="str">
        <f>VLOOKUP($E59,'[5]Gui chi Quynh'!$C$11:$E$394,3,0)</f>
        <v>A2</v>
      </c>
      <c r="Q59" s="9">
        <f>VLOOKUP(P59,[18]Sheet1!$B$2:$C$12,2,TRUE)</f>
        <v>9</v>
      </c>
      <c r="R59" s="1" t="str">
        <f>VLOOKUP($E59,'[6]Gui chi Quynh'!$C$11:$E$393,3,0)</f>
        <v>A3</v>
      </c>
      <c r="S59" s="9">
        <f>VLOOKUP(R59,[18]Sheet1!$B$2:$C$12,2,TRUE)</f>
        <v>8</v>
      </c>
      <c r="T59" s="1" t="str">
        <f>VLOOKUP($E59,'[7]Gui chi Quynh'!$C$11:$E$392,3,0)</f>
        <v>A2</v>
      </c>
      <c r="U59" s="9">
        <f>VLOOKUP(T59,[18]Sheet1!$B$2:$C$12,2,TRUE)</f>
        <v>9</v>
      </c>
      <c r="V59" s="1" t="str">
        <f>VLOOKUP($E59,'[8]Gui chi Quynh'!$C$11:$F$391,3,0)</f>
        <v>A3</v>
      </c>
      <c r="W59" s="9">
        <f>VLOOKUP(V59,[18]Sheet1!$B$2:$C$12,2,TRUE)</f>
        <v>8</v>
      </c>
      <c r="X59" s="1" t="str">
        <f>VLOOKUP($E59,'[9]Gui chi Quynh'!$C$11:$E$390,3,0)</f>
        <v>A2</v>
      </c>
      <c r="Y59" s="9">
        <f>VLOOKUP(X59,[18]Sheet1!$B$2:$C$12,2,TRUE)</f>
        <v>9</v>
      </c>
      <c r="Z59" s="1" t="str">
        <f>VLOOKUP($E59,'[10]Gui chi Quynh'!$C$11:$E$391,3,0)</f>
        <v>A3</v>
      </c>
      <c r="AA59" s="9">
        <f>VLOOKUP(Z59,[18]Sheet1!$B$2:$C$12,2,TRUE)</f>
        <v>8</v>
      </c>
      <c r="AB59" s="1" t="str">
        <f>VLOOKUP($E59,'[19]Gui chi Quynh'!$C$11:$E$388,3,0)</f>
        <v>A3</v>
      </c>
      <c r="AC59" s="9">
        <f>VLOOKUP(AB59,[18]Sheet1!$B$2:$C$12,2,TRUE)</f>
        <v>8</v>
      </c>
      <c r="AD59" s="1" t="str">
        <f>VLOOKUP($E59,'[20]Gui chi Quynh'!$C$11:$E$388,3,0)</f>
        <v>A2</v>
      </c>
      <c r="AE59" s="9">
        <f>VLOOKUP(AD59,[18]Sheet1!$B$2:$C$12,2,TRUE)</f>
        <v>9</v>
      </c>
      <c r="AF59" s="71"/>
    </row>
    <row r="60" spans="1:32" s="16" customFormat="1" ht="24.95" customHeight="1" x14ac:dyDescent="0.25">
      <c r="A60" s="41">
        <f>IF(E60="","",SUBTOTAL(3,$E$9:E60))</f>
        <v>52</v>
      </c>
      <c r="B60" s="41">
        <f>COUNTIF($F$9:F60,F60)</f>
        <v>1</v>
      </c>
      <c r="C60" s="43" t="s">
        <v>649</v>
      </c>
      <c r="D60" s="29" t="s">
        <v>293</v>
      </c>
      <c r="E60" s="53" t="s">
        <v>591</v>
      </c>
      <c r="F60" s="30" t="s">
        <v>705</v>
      </c>
      <c r="G60" s="30" t="s">
        <v>643</v>
      </c>
      <c r="H60" s="1" t="str">
        <f>VLOOKUP($E60,'[1]Gui chi Quynh'!$C$11:$E$397,3,0)</f>
        <v>A2</v>
      </c>
      <c r="I60" s="9">
        <f>VLOOKUP(H60,[18]Sheet1!$B$2:$C$12,2,TRUE)</f>
        <v>9</v>
      </c>
      <c r="J60" s="1" t="str">
        <f>VLOOKUP($E60,'[2]Gui chi Quynh'!$C$11:$E$397,3,0)</f>
        <v>A2</v>
      </c>
      <c r="K60" s="9">
        <f>VLOOKUP(J60,[18]Sheet1!$B$2:$C$12,2,TRUE)</f>
        <v>9</v>
      </c>
      <c r="L60" s="1" t="str">
        <f>VLOOKUP($E60,'[3]Gui chi Quynh'!$C$11:$E$396,3,0)</f>
        <v>A2</v>
      </c>
      <c r="M60" s="9">
        <f>VLOOKUP(L60,[18]Sheet1!$B$2:$C$12,2,TRUE)</f>
        <v>9</v>
      </c>
      <c r="N60" s="1" t="str">
        <f>VLOOKUP($E60,'[4]Gui chi Quynh'!$C$11:$E$396,3,0)</f>
        <v>A1</v>
      </c>
      <c r="O60" s="9">
        <f>VLOOKUP(N60,[18]Sheet1!$B$2:$C$12,2,TRUE)</f>
        <v>10</v>
      </c>
      <c r="P60" s="1" t="str">
        <f>VLOOKUP($E60,'[5]Gui chi Quynh'!$C$11:$E$394,3,0)</f>
        <v>A1</v>
      </c>
      <c r="Q60" s="9">
        <f>VLOOKUP(P60,[18]Sheet1!$B$2:$C$12,2,TRUE)</f>
        <v>10</v>
      </c>
      <c r="R60" s="1" t="str">
        <f>VLOOKUP($E60,'[6]Gui chi Quynh'!$C$11:$E$393,3,0)</f>
        <v>A1</v>
      </c>
      <c r="S60" s="9">
        <f>VLOOKUP(R60,[18]Sheet1!$B$2:$C$12,2,TRUE)</f>
        <v>10</v>
      </c>
      <c r="T60" s="1" t="str">
        <f>VLOOKUP($E60,'[7]Gui chi Quynh'!$C$11:$E$392,3,0)</f>
        <v>A2</v>
      </c>
      <c r="U60" s="9">
        <f>VLOOKUP(T60,[18]Sheet1!$B$2:$C$12,2,TRUE)</f>
        <v>9</v>
      </c>
      <c r="V60" s="1" t="str">
        <f>VLOOKUP($E60,'[8]Gui chi Quynh'!$C$11:$F$391,3,0)</f>
        <v>A2</v>
      </c>
      <c r="W60" s="9">
        <f>VLOOKUP(V60,[18]Sheet1!$B$2:$C$12,2,TRUE)</f>
        <v>9</v>
      </c>
      <c r="X60" s="1" t="str">
        <f>VLOOKUP($E60,'[9]Gui chi Quynh'!$C$11:$E$390,3,0)</f>
        <v>A1</v>
      </c>
      <c r="Y60" s="9">
        <f>VLOOKUP(X60,[18]Sheet1!$B$2:$C$12,2,TRUE)</f>
        <v>10</v>
      </c>
      <c r="Z60" s="1" t="str">
        <f>VLOOKUP($E60,'[10]Gui chi Quynh'!$C$11:$E$391,3,0)</f>
        <v>A1</v>
      </c>
      <c r="AA60" s="9">
        <f>VLOOKUP(Z60,[18]Sheet1!$B$2:$C$12,2,TRUE)</f>
        <v>10</v>
      </c>
      <c r="AB60" s="1" t="str">
        <f>VLOOKUP($E60,'[19]Gui chi Quynh'!$C$11:$E$388,3,0)</f>
        <v>A1</v>
      </c>
      <c r="AC60" s="9">
        <f>VLOOKUP(AB60,[18]Sheet1!$B$2:$C$12,2,TRUE)</f>
        <v>10</v>
      </c>
      <c r="AD60" s="1" t="str">
        <f>VLOOKUP($E60,'[20]Gui chi Quynh'!$C$11:$E$388,3,0)</f>
        <v>A2</v>
      </c>
      <c r="AE60" s="9">
        <f>VLOOKUP(AD60,[18]Sheet1!$B$2:$C$12,2,TRUE)</f>
        <v>9</v>
      </c>
      <c r="AF60" s="55"/>
    </row>
    <row r="61" spans="1:32" s="2" customFormat="1" ht="24.95" customHeight="1" x14ac:dyDescent="0.25">
      <c r="A61" s="41">
        <f>IF(E61="","",SUBTOTAL(3,$E$9:E61))</f>
        <v>53</v>
      </c>
      <c r="B61" s="41">
        <f>COUNTIF($F$9:F61,F61)</f>
        <v>2</v>
      </c>
      <c r="C61" s="43" t="s">
        <v>648</v>
      </c>
      <c r="D61" s="42" t="s">
        <v>51</v>
      </c>
      <c r="E61" s="41" t="s">
        <v>363</v>
      </c>
      <c r="F61" s="13" t="s">
        <v>705</v>
      </c>
      <c r="G61" s="13" t="s">
        <v>643</v>
      </c>
      <c r="H61" s="1" t="str">
        <f>VLOOKUP($E61,'[1]Gui chi Quynh'!$C$11:$E$397,3,0)</f>
        <v>A3</v>
      </c>
      <c r="I61" s="9">
        <f>VLOOKUP(H61,[18]Sheet1!$B$2:$C$12,2,TRUE)</f>
        <v>8</v>
      </c>
      <c r="J61" s="1" t="str">
        <f>VLOOKUP($E61,'[2]Gui chi Quynh'!$C$11:$E$397,3,0)</f>
        <v>A3</v>
      </c>
      <c r="K61" s="9">
        <f>VLOOKUP(J61,[18]Sheet1!$B$2:$C$12,2,TRUE)</f>
        <v>8</v>
      </c>
      <c r="L61" s="1" t="str">
        <f>VLOOKUP($E61,'[3]Gui chi Quynh'!$C$11:$E$396,3,0)</f>
        <v>A3</v>
      </c>
      <c r="M61" s="9">
        <f>VLOOKUP(L61,[18]Sheet1!$B$2:$C$12,2,TRUE)</f>
        <v>8</v>
      </c>
      <c r="N61" s="1" t="str">
        <f>VLOOKUP($E61,'[4]Gui chi Quynh'!$C$11:$E$396,3,0)</f>
        <v>A3</v>
      </c>
      <c r="O61" s="9">
        <f>VLOOKUP(N61,[18]Sheet1!$B$2:$C$12,2,TRUE)</f>
        <v>8</v>
      </c>
      <c r="P61" s="1" t="str">
        <f>VLOOKUP($E61,'[5]Gui chi Quynh'!$C$11:$E$394,3,0)</f>
        <v>A2</v>
      </c>
      <c r="Q61" s="9">
        <f>VLOOKUP(P61,[18]Sheet1!$B$2:$C$12,2,TRUE)</f>
        <v>9</v>
      </c>
      <c r="R61" s="1" t="str">
        <f>VLOOKUP($E61,'[6]Gui chi Quynh'!$C$11:$E$393,3,0)</f>
        <v>A3</v>
      </c>
      <c r="S61" s="9">
        <f>VLOOKUP(R61,[18]Sheet1!$B$2:$C$12,2,TRUE)</f>
        <v>8</v>
      </c>
      <c r="T61" s="1" t="str">
        <f>VLOOKUP($E61,'[7]Gui chi Quynh'!$C$11:$E$392,3,0)</f>
        <v>A3</v>
      </c>
      <c r="U61" s="9">
        <f>VLOOKUP(T61,[18]Sheet1!$B$2:$C$12,2,TRUE)</f>
        <v>8</v>
      </c>
      <c r="V61" s="1" t="str">
        <f>VLOOKUP($E61,'[8]Gui chi Quynh'!$C$11:$F$391,3,0)</f>
        <v>A2</v>
      </c>
      <c r="W61" s="9">
        <f>VLOOKUP(V61,[18]Sheet1!$B$2:$C$12,2,TRUE)</f>
        <v>9</v>
      </c>
      <c r="X61" s="1" t="str">
        <f>VLOOKUP($E61,'[9]Gui chi Quynh'!$C$11:$E$390,3,0)</f>
        <v>A3</v>
      </c>
      <c r="Y61" s="9">
        <f>VLOOKUP(X61,[18]Sheet1!$B$2:$C$12,2,TRUE)</f>
        <v>8</v>
      </c>
      <c r="Z61" s="1" t="str">
        <f>VLOOKUP($E61,'[10]Gui chi Quynh'!$C$11:$E$391,3,0)</f>
        <v>A2</v>
      </c>
      <c r="AA61" s="9">
        <f>VLOOKUP(Z61,[18]Sheet1!$B$2:$C$12,2,TRUE)</f>
        <v>9</v>
      </c>
      <c r="AB61" s="1" t="str">
        <f>VLOOKUP($E61,'[19]Gui chi Quynh'!$C$11:$E$388,3,0)</f>
        <v>A3</v>
      </c>
      <c r="AC61" s="9">
        <f>VLOOKUP(AB61,[18]Sheet1!$B$2:$C$12,2,TRUE)</f>
        <v>8</v>
      </c>
      <c r="AD61" s="1" t="str">
        <f>VLOOKUP($E61,'[20]Gui chi Quynh'!$C$11:$E$388,3,0)</f>
        <v>A2</v>
      </c>
      <c r="AE61" s="9">
        <f>VLOOKUP(AD61,[18]Sheet1!$B$2:$C$12,2,TRUE)</f>
        <v>9</v>
      </c>
      <c r="AF61" s="55"/>
    </row>
    <row r="62" spans="1:32" s="2" customFormat="1" ht="24.95" customHeight="1" x14ac:dyDescent="0.25">
      <c r="A62" s="41">
        <f>IF(E62="","",SUBTOTAL(3,$E$9:E62))</f>
        <v>54</v>
      </c>
      <c r="B62" s="41">
        <f>COUNTIF($F$9:F62,F62)</f>
        <v>3</v>
      </c>
      <c r="C62" s="43" t="s">
        <v>648</v>
      </c>
      <c r="D62" s="42" t="s">
        <v>53</v>
      </c>
      <c r="E62" s="41" t="s">
        <v>365</v>
      </c>
      <c r="F62" s="13" t="s">
        <v>705</v>
      </c>
      <c r="G62" s="13" t="s">
        <v>643</v>
      </c>
      <c r="H62" s="1" t="str">
        <f>VLOOKUP($E62,'[1]Gui chi Quynh'!$C$11:$E$397,3,0)</f>
        <v>A4</v>
      </c>
      <c r="I62" s="9">
        <f>VLOOKUP(H62,[18]Sheet1!$B$2:$C$12,2,TRUE)</f>
        <v>7</v>
      </c>
      <c r="J62" s="1" t="str">
        <f>VLOOKUP($E62,'[2]Gui chi Quynh'!$C$11:$E$397,3,0)</f>
        <v>A4</v>
      </c>
      <c r="K62" s="9">
        <f>VLOOKUP(J62,[18]Sheet1!$B$2:$C$12,2,TRUE)</f>
        <v>7</v>
      </c>
      <c r="L62" s="1" t="str">
        <f>VLOOKUP($E62,'[3]Gui chi Quynh'!$C$11:$E$396,3,0)</f>
        <v>A3</v>
      </c>
      <c r="M62" s="9">
        <f>VLOOKUP(L62,[18]Sheet1!$B$2:$C$12,2,TRUE)</f>
        <v>8</v>
      </c>
      <c r="N62" s="1" t="str">
        <f>VLOOKUP($E62,'[4]Gui chi Quynh'!$C$11:$E$396,3,0)</f>
        <v>A4</v>
      </c>
      <c r="O62" s="9">
        <f>VLOOKUP(N62,[18]Sheet1!$B$2:$C$12,2,TRUE)</f>
        <v>7</v>
      </c>
      <c r="P62" s="1" t="str">
        <f>VLOOKUP($E62,'[5]Gui chi Quynh'!$C$11:$E$394,3,0)</f>
        <v>A2</v>
      </c>
      <c r="Q62" s="9">
        <f>VLOOKUP(P62,[18]Sheet1!$B$2:$C$12,2,TRUE)</f>
        <v>9</v>
      </c>
      <c r="R62" s="1" t="str">
        <f>VLOOKUP($E62,'[6]Gui chi Quynh'!$C$11:$E$393,3,0)</f>
        <v>A4</v>
      </c>
      <c r="S62" s="9">
        <f>VLOOKUP(R62,[18]Sheet1!$B$2:$C$12,2,TRUE)</f>
        <v>7</v>
      </c>
      <c r="T62" s="1" t="str">
        <f>VLOOKUP($E62,'[7]Gui chi Quynh'!$C$11:$E$392,3,0)</f>
        <v>A4</v>
      </c>
      <c r="U62" s="9">
        <f>VLOOKUP(T62,[18]Sheet1!$B$2:$C$12,2,TRUE)</f>
        <v>7</v>
      </c>
      <c r="V62" s="1" t="str">
        <f>VLOOKUP($E62,'[8]Gui chi Quynh'!$C$11:$F$391,3,0)</f>
        <v>A3</v>
      </c>
      <c r="W62" s="9">
        <f>VLOOKUP(V62,[18]Sheet1!$B$2:$C$12,2,TRUE)</f>
        <v>8</v>
      </c>
      <c r="X62" s="1" t="str">
        <f>VLOOKUP($E62,'[9]Gui chi Quynh'!$C$11:$E$390,3,0)</f>
        <v>A3</v>
      </c>
      <c r="Y62" s="9">
        <f>VLOOKUP(X62,[18]Sheet1!$B$2:$C$12,2,TRUE)</f>
        <v>8</v>
      </c>
      <c r="Z62" s="1" t="str">
        <f>VLOOKUP($E62,'[10]Gui chi Quynh'!$C$11:$E$391,3,0)</f>
        <v>A2</v>
      </c>
      <c r="AA62" s="9">
        <f>VLOOKUP(Z62,[18]Sheet1!$B$2:$C$12,2,TRUE)</f>
        <v>9</v>
      </c>
      <c r="AB62" s="1" t="str">
        <f>VLOOKUP($E62,'[19]Gui chi Quynh'!$C$11:$E$388,3,0)</f>
        <v>A2</v>
      </c>
      <c r="AC62" s="9">
        <f>VLOOKUP(AB62,[18]Sheet1!$B$2:$C$12,2,TRUE)</f>
        <v>9</v>
      </c>
      <c r="AD62" s="1" t="str">
        <f>VLOOKUP($E62,'[20]Gui chi Quynh'!$C$11:$E$388,3,0)</f>
        <v>A3</v>
      </c>
      <c r="AE62" s="9">
        <f>VLOOKUP(AD62,[18]Sheet1!$B$2:$C$12,2,TRUE)</f>
        <v>8</v>
      </c>
      <c r="AF62" s="55"/>
    </row>
    <row r="63" spans="1:32" s="2" customFormat="1" ht="24.95" customHeight="1" x14ac:dyDescent="0.25">
      <c r="A63" s="41">
        <f>IF(E63="","",SUBTOTAL(3,$E$9:E63))</f>
        <v>55</v>
      </c>
      <c r="B63" s="41">
        <f>COUNTIF($F$9:F63,F63)</f>
        <v>4</v>
      </c>
      <c r="C63" s="43" t="s">
        <v>648</v>
      </c>
      <c r="D63" s="42" t="s">
        <v>17</v>
      </c>
      <c r="E63" s="41" t="s">
        <v>366</v>
      </c>
      <c r="F63" s="13" t="s">
        <v>705</v>
      </c>
      <c r="G63" s="13" t="s">
        <v>643</v>
      </c>
      <c r="H63" s="1" t="str">
        <f>VLOOKUP($E63,'[1]Gui chi Quynh'!$C$11:$E$397,3,0)</f>
        <v>A3</v>
      </c>
      <c r="I63" s="9">
        <f>VLOOKUP(H63,[18]Sheet1!$B$2:$C$12,2,TRUE)</f>
        <v>8</v>
      </c>
      <c r="J63" s="1" t="str">
        <f>VLOOKUP($E63,'[2]Gui chi Quynh'!$C$11:$E$397,3,0)</f>
        <v>A3</v>
      </c>
      <c r="K63" s="9">
        <f>VLOOKUP(J63,[18]Sheet1!$B$2:$C$12,2,TRUE)</f>
        <v>8</v>
      </c>
      <c r="L63" s="1" t="str">
        <f>VLOOKUP($E63,'[3]Gui chi Quynh'!$C$11:$E$396,3,0)</f>
        <v>A2</v>
      </c>
      <c r="M63" s="9">
        <f>VLOOKUP(L63,[18]Sheet1!$B$2:$C$12,2,TRUE)</f>
        <v>9</v>
      </c>
      <c r="N63" s="1" t="str">
        <f>VLOOKUP($E63,'[4]Gui chi Quynh'!$C$11:$E$396,3,0)</f>
        <v>A2</v>
      </c>
      <c r="O63" s="9">
        <f>VLOOKUP(N63,[18]Sheet1!$B$2:$C$12,2,TRUE)</f>
        <v>9</v>
      </c>
      <c r="P63" s="1" t="str">
        <f>VLOOKUP($E63,'[5]Gui chi Quynh'!$C$11:$E$394,3,0)</f>
        <v>A1</v>
      </c>
      <c r="Q63" s="9">
        <f>VLOOKUP(P63,[18]Sheet1!$B$2:$C$12,2,TRUE)</f>
        <v>10</v>
      </c>
      <c r="R63" s="1" t="str">
        <f>VLOOKUP($E63,'[6]Gui chi Quynh'!$C$11:$E$393,3,0)</f>
        <v>A1</v>
      </c>
      <c r="S63" s="9">
        <f>VLOOKUP(R63,[18]Sheet1!$B$2:$C$12,2,TRUE)</f>
        <v>10</v>
      </c>
      <c r="T63" s="1" t="str">
        <f>VLOOKUP($E63,'[7]Gui chi Quynh'!$C$11:$E$392,3,0)</f>
        <v>A3</v>
      </c>
      <c r="U63" s="9">
        <f>VLOOKUP(T63,[18]Sheet1!$B$2:$C$12,2,TRUE)</f>
        <v>8</v>
      </c>
      <c r="V63" s="1" t="str">
        <f>VLOOKUP($E63,'[8]Gui chi Quynh'!$C$11:$F$391,3,0)</f>
        <v>A3</v>
      </c>
      <c r="W63" s="9">
        <f>VLOOKUP(V63,[18]Sheet1!$B$2:$C$12,2,TRUE)</f>
        <v>8</v>
      </c>
      <c r="X63" s="1" t="str">
        <f>VLOOKUP($E63,'[9]Gui chi Quynh'!$C$11:$E$390,3,0)</f>
        <v>A1</v>
      </c>
      <c r="Y63" s="9">
        <f>VLOOKUP(X63,[18]Sheet1!$B$2:$C$12,2,TRUE)</f>
        <v>10</v>
      </c>
      <c r="Z63" s="1" t="str">
        <f>VLOOKUP($E63,'[10]Gui chi Quynh'!$C$11:$E$391,3,0)</f>
        <v>A1</v>
      </c>
      <c r="AA63" s="9">
        <f>VLOOKUP(Z63,[18]Sheet1!$B$2:$C$12,2,TRUE)</f>
        <v>10</v>
      </c>
      <c r="AB63" s="1" t="str">
        <f>VLOOKUP($E63,'[19]Gui chi Quynh'!$C$11:$E$388,3,0)</f>
        <v>A1</v>
      </c>
      <c r="AC63" s="9">
        <f>VLOOKUP(AB63,[18]Sheet1!$B$2:$C$12,2,TRUE)</f>
        <v>10</v>
      </c>
      <c r="AD63" s="1" t="str">
        <f>VLOOKUP($E63,'[20]Gui chi Quynh'!$C$11:$E$388,3,0)</f>
        <v>A1</v>
      </c>
      <c r="AE63" s="9">
        <f>VLOOKUP(AD63,[18]Sheet1!$B$2:$C$12,2,TRUE)</f>
        <v>10</v>
      </c>
      <c r="AF63" s="55"/>
    </row>
    <row r="64" spans="1:32" s="2" customFormat="1" ht="24.95" customHeight="1" x14ac:dyDescent="0.25">
      <c r="A64" s="41">
        <f>IF(E64="","",SUBTOTAL(3,$E$9:E64))</f>
        <v>56</v>
      </c>
      <c r="B64" s="41">
        <f>COUNTIF($F$9:F64,F64)</f>
        <v>5</v>
      </c>
      <c r="C64" s="43" t="s">
        <v>649</v>
      </c>
      <c r="D64" s="42" t="s">
        <v>54</v>
      </c>
      <c r="E64" s="41" t="s">
        <v>364</v>
      </c>
      <c r="F64" s="13" t="s">
        <v>705</v>
      </c>
      <c r="G64" s="13" t="s">
        <v>643</v>
      </c>
      <c r="H64" s="1" t="str">
        <f>VLOOKUP($E64,'[1]Gui chi Quynh'!$C$11:$E$397,3,0)</f>
        <v>A4</v>
      </c>
      <c r="I64" s="9">
        <f>VLOOKUP(H64,[18]Sheet1!$B$2:$C$12,2,TRUE)</f>
        <v>7</v>
      </c>
      <c r="J64" s="1" t="str">
        <f>VLOOKUP($E64,'[2]Gui chi Quynh'!$C$11:$E$397,3,0)</f>
        <v>A3</v>
      </c>
      <c r="K64" s="9">
        <f>VLOOKUP(J64,[18]Sheet1!$B$2:$C$12,2,TRUE)</f>
        <v>8</v>
      </c>
      <c r="L64" s="1" t="str">
        <f>VLOOKUP($E64,'[3]Gui chi Quynh'!$C$11:$E$396,3,0)</f>
        <v>A4</v>
      </c>
      <c r="M64" s="9">
        <f>VLOOKUP(L64,[18]Sheet1!$B$2:$C$12,2,TRUE)</f>
        <v>7</v>
      </c>
      <c r="N64" s="1" t="str">
        <f>VLOOKUP($E64,'[4]Gui chi Quynh'!$C$11:$E$396,3,0)</f>
        <v>A3</v>
      </c>
      <c r="O64" s="9">
        <f>VLOOKUP(N64,[18]Sheet1!$B$2:$C$12,2,TRUE)</f>
        <v>8</v>
      </c>
      <c r="P64" s="1" t="str">
        <f>VLOOKUP($E64,'[5]Gui chi Quynh'!$C$11:$E$394,3,0)</f>
        <v>A3</v>
      </c>
      <c r="Q64" s="9">
        <f>VLOOKUP(P64,[18]Sheet1!$B$2:$C$12,2,TRUE)</f>
        <v>8</v>
      </c>
      <c r="R64" s="1" t="str">
        <f>VLOOKUP($E64,'[6]Gui chi Quynh'!$C$11:$E$393,3,0)</f>
        <v>A4</v>
      </c>
      <c r="S64" s="9">
        <f>VLOOKUP(R64,[18]Sheet1!$B$2:$C$12,2,TRUE)</f>
        <v>7</v>
      </c>
      <c r="T64" s="1" t="str">
        <f>VLOOKUP($E64,'[7]Gui chi Quynh'!$C$11:$E$392,3,0)</f>
        <v>A3</v>
      </c>
      <c r="U64" s="9">
        <f>VLOOKUP(T64,[18]Sheet1!$B$2:$C$12,2,TRUE)</f>
        <v>8</v>
      </c>
      <c r="V64" s="1" t="str">
        <f>VLOOKUP($E64,'[8]Gui chi Quynh'!$C$11:$F$391,3,0)</f>
        <v>A3</v>
      </c>
      <c r="W64" s="9">
        <f>VLOOKUP(V64,[18]Sheet1!$B$2:$C$12,2,TRUE)</f>
        <v>8</v>
      </c>
      <c r="X64" s="1" t="str">
        <f>VLOOKUP($E64,'[9]Gui chi Quynh'!$C$11:$E$390,3,0)</f>
        <v>A3</v>
      </c>
      <c r="Y64" s="9">
        <f>VLOOKUP(X64,[18]Sheet1!$B$2:$C$12,2,TRUE)</f>
        <v>8</v>
      </c>
      <c r="Z64" s="1" t="str">
        <f>VLOOKUP($E64,'[10]Gui chi Quynh'!$C$11:$E$391,3,0)</f>
        <v>A2</v>
      </c>
      <c r="AA64" s="9">
        <f>VLOOKUP(Z64,[18]Sheet1!$B$2:$C$12,2,TRUE)</f>
        <v>9</v>
      </c>
      <c r="AB64" s="1" t="str">
        <f>VLOOKUP($E64,'[19]Gui chi Quynh'!$C$11:$E$388,3,0)</f>
        <v>A3</v>
      </c>
      <c r="AC64" s="9">
        <f>VLOOKUP(AB64,[18]Sheet1!$B$2:$C$12,2,TRUE)</f>
        <v>8</v>
      </c>
      <c r="AD64" s="1" t="str">
        <f>VLOOKUP($E64,'[20]Gui chi Quynh'!$C$11:$E$388,3,0)</f>
        <v>A3</v>
      </c>
      <c r="AE64" s="9">
        <f>VLOOKUP(AD64,[18]Sheet1!$B$2:$C$12,2,TRUE)</f>
        <v>8</v>
      </c>
      <c r="AF64" s="55"/>
    </row>
    <row r="65" spans="1:32" s="72" customFormat="1" ht="24.95" customHeight="1" x14ac:dyDescent="0.25">
      <c r="A65" s="41">
        <f>IF(E65="","",SUBTOTAL(3,$E$9:E65))</f>
        <v>57</v>
      </c>
      <c r="B65" s="41">
        <f>COUNTIF($F$9:F65,F65)</f>
        <v>6</v>
      </c>
      <c r="C65" s="43" t="s">
        <v>648</v>
      </c>
      <c r="D65" s="42" t="s">
        <v>48</v>
      </c>
      <c r="E65" s="41" t="s">
        <v>368</v>
      </c>
      <c r="F65" s="13" t="s">
        <v>705</v>
      </c>
      <c r="G65" s="13" t="s">
        <v>643</v>
      </c>
      <c r="H65" s="1" t="str">
        <f>VLOOKUP($E65,'[1]Gui chi Quynh'!$C$11:$E$397,3,0)</f>
        <v>A4</v>
      </c>
      <c r="I65" s="9">
        <f>VLOOKUP(H65,[18]Sheet1!$B$2:$C$12,2,TRUE)</f>
        <v>7</v>
      </c>
      <c r="J65" s="1" t="str">
        <f>VLOOKUP($E65,'[2]Gui chi Quynh'!$C$11:$E$397,3,0)</f>
        <v>A4</v>
      </c>
      <c r="K65" s="9">
        <f>VLOOKUP(J65,[18]Sheet1!$B$2:$C$12,2,TRUE)</f>
        <v>7</v>
      </c>
      <c r="L65" s="1" t="str">
        <f>VLOOKUP($E65,'[3]Gui chi Quynh'!$C$11:$E$396,3,0)</f>
        <v>A3</v>
      </c>
      <c r="M65" s="9">
        <f>VLOOKUP(L65,[18]Sheet1!$B$2:$C$12,2,TRUE)</f>
        <v>8</v>
      </c>
      <c r="N65" s="1" t="str">
        <f>VLOOKUP($E65,'[4]Gui chi Quynh'!$C$11:$E$396,3,0)</f>
        <v>A3</v>
      </c>
      <c r="O65" s="9">
        <f>VLOOKUP(N65,[18]Sheet1!$B$2:$C$12,2,TRUE)</f>
        <v>8</v>
      </c>
      <c r="P65" s="1" t="str">
        <f>VLOOKUP($E65,'[5]Gui chi Quynh'!$C$11:$E$394,3,0)</f>
        <v>A2</v>
      </c>
      <c r="Q65" s="9">
        <f>VLOOKUP(P65,[18]Sheet1!$B$2:$C$12,2,TRUE)</f>
        <v>9</v>
      </c>
      <c r="R65" s="1" t="str">
        <f>VLOOKUP($E65,'[6]Gui chi Quynh'!$C$11:$E$393,3,0)</f>
        <v>A4</v>
      </c>
      <c r="S65" s="9">
        <f>VLOOKUP(R65,[18]Sheet1!$B$2:$C$12,2,TRUE)</f>
        <v>7</v>
      </c>
      <c r="T65" s="1" t="str">
        <f>VLOOKUP($E65,'[7]Gui chi Quynh'!$C$11:$E$392,3,0)</f>
        <v>A4</v>
      </c>
      <c r="U65" s="9">
        <f>VLOOKUP(T65,[18]Sheet1!$B$2:$C$12,2,TRUE)</f>
        <v>7</v>
      </c>
      <c r="V65" s="1" t="str">
        <f>VLOOKUP($E65,'[8]Gui chi Quynh'!$C$11:$F$391,3,0)</f>
        <v>A4</v>
      </c>
      <c r="W65" s="9">
        <f>VLOOKUP(V65,[18]Sheet1!$B$2:$C$12,2,TRUE)</f>
        <v>7</v>
      </c>
      <c r="X65" s="1" t="str">
        <f>VLOOKUP($E65,'[9]Gui chi Quynh'!$C$11:$E$390,3,0)</f>
        <v>A3</v>
      </c>
      <c r="Y65" s="9">
        <f>VLOOKUP(X65,[18]Sheet1!$B$2:$C$12,2,TRUE)</f>
        <v>8</v>
      </c>
      <c r="Z65" s="1" t="str">
        <f>VLOOKUP($E65,'[10]Gui chi Quynh'!$C$11:$E$391,3,0)</f>
        <v>A3</v>
      </c>
      <c r="AA65" s="9">
        <f>VLOOKUP(Z65,[18]Sheet1!$B$2:$C$12,2,TRUE)</f>
        <v>8</v>
      </c>
      <c r="AB65" s="1" t="str">
        <f>VLOOKUP($E65,'[19]Gui chi Quynh'!$C$11:$E$388,3,0)</f>
        <v>A4</v>
      </c>
      <c r="AC65" s="9">
        <f>VLOOKUP(AB65,[18]Sheet1!$B$2:$C$12,2,TRUE)</f>
        <v>7</v>
      </c>
      <c r="AD65" s="1" t="str">
        <f>VLOOKUP($E65,'[20]Gui chi Quynh'!$C$11:$E$388,3,0)</f>
        <v>A3</v>
      </c>
      <c r="AE65" s="9">
        <f>VLOOKUP(AD65,[18]Sheet1!$B$2:$C$12,2,TRUE)</f>
        <v>8</v>
      </c>
      <c r="AF65" s="55"/>
    </row>
    <row r="66" spans="1:32" s="2" customFormat="1" ht="24.95" customHeight="1" x14ac:dyDescent="0.25">
      <c r="A66" s="41">
        <f>IF(E66="","",SUBTOTAL(3,$E$9:E66))</f>
        <v>58</v>
      </c>
      <c r="B66" s="41">
        <f>COUNTIF($F$9:F66,F66)</f>
        <v>7</v>
      </c>
      <c r="C66" s="43" t="s">
        <v>648</v>
      </c>
      <c r="D66" s="29" t="s">
        <v>141</v>
      </c>
      <c r="E66" s="53" t="s">
        <v>614</v>
      </c>
      <c r="F66" s="13" t="s">
        <v>705</v>
      </c>
      <c r="G66" s="13" t="s">
        <v>643</v>
      </c>
      <c r="H66" s="1" t="str">
        <f>VLOOKUP($E66,'[1]Gui chi Quynh'!$C$11:$E$397,3,0)</f>
        <v>A3</v>
      </c>
      <c r="I66" s="9">
        <f>VLOOKUP(H66,[18]Sheet1!$B$2:$C$12,2,TRUE)</f>
        <v>8</v>
      </c>
      <c r="J66" s="1" t="str">
        <f>VLOOKUP($E66,'[2]Gui chi Quynh'!$C$11:$E$397,3,0)</f>
        <v>A4</v>
      </c>
      <c r="K66" s="9">
        <f>VLOOKUP(J66,[18]Sheet1!$B$2:$C$12,2,TRUE)</f>
        <v>7</v>
      </c>
      <c r="L66" s="1" t="str">
        <f>VLOOKUP($E66,'[3]Gui chi Quynh'!$C$11:$E$396,3,0)</f>
        <v>A3</v>
      </c>
      <c r="M66" s="9">
        <f>VLOOKUP(L66,[18]Sheet1!$B$2:$C$12,2,TRUE)</f>
        <v>8</v>
      </c>
      <c r="N66" s="1" t="str">
        <f>VLOOKUP($E66,'[4]Gui chi Quynh'!$C$11:$E$396,3,0)</f>
        <v>A4</v>
      </c>
      <c r="O66" s="9">
        <f>VLOOKUP(N66,[18]Sheet1!$B$2:$C$12,2,TRUE)</f>
        <v>7</v>
      </c>
      <c r="P66" s="1" t="str">
        <f>VLOOKUP($E66,'[5]Gui chi Quynh'!$C$11:$E$394,3,0)</f>
        <v>A3</v>
      </c>
      <c r="Q66" s="9">
        <f>VLOOKUP(P66,[18]Sheet1!$B$2:$C$12,2,TRUE)</f>
        <v>8</v>
      </c>
      <c r="R66" s="1" t="str">
        <f>VLOOKUP($E66,'[6]Gui chi Quynh'!$C$11:$E$393,3,0)</f>
        <v>A4</v>
      </c>
      <c r="S66" s="9">
        <f>VLOOKUP(R66,[18]Sheet1!$B$2:$C$12,2,TRUE)</f>
        <v>7</v>
      </c>
      <c r="T66" s="1" t="str">
        <f>VLOOKUP($E66,'[7]Gui chi Quynh'!$C$11:$E$392,3,0)</f>
        <v>A3</v>
      </c>
      <c r="U66" s="9">
        <f>VLOOKUP(T66,[18]Sheet1!$B$2:$C$12,2,TRUE)</f>
        <v>8</v>
      </c>
      <c r="V66" s="1" t="str">
        <f>VLOOKUP($E66,'[8]Gui chi Quynh'!$C$11:$F$391,3,0)</f>
        <v>A3</v>
      </c>
      <c r="W66" s="9">
        <f>VLOOKUP(V66,[18]Sheet1!$B$2:$C$12,2,TRUE)</f>
        <v>8</v>
      </c>
      <c r="X66" s="1" t="str">
        <f>VLOOKUP($E66,'[9]Gui chi Quynh'!$C$11:$E$390,3,0)</f>
        <v>A3</v>
      </c>
      <c r="Y66" s="9">
        <f>VLOOKUP(X66,[18]Sheet1!$B$2:$C$12,2,TRUE)</f>
        <v>8</v>
      </c>
      <c r="Z66" s="1" t="str">
        <f>VLOOKUP($E66,'[10]Gui chi Quynh'!$C$11:$E$391,3,0)</f>
        <v>A3</v>
      </c>
      <c r="AA66" s="9">
        <f>VLOOKUP(Z66,[18]Sheet1!$B$2:$C$12,2,TRUE)</f>
        <v>8</v>
      </c>
      <c r="AB66" s="1" t="str">
        <f>VLOOKUP($E66,'[19]Gui chi Quynh'!$C$11:$E$388,3,0)</f>
        <v>A3</v>
      </c>
      <c r="AC66" s="9">
        <f>VLOOKUP(AB66,[18]Sheet1!$B$2:$C$12,2,TRUE)</f>
        <v>8</v>
      </c>
      <c r="AD66" s="1" t="str">
        <f>VLOOKUP($E66,'[20]Gui chi Quynh'!$C$11:$E$388,3,0)</f>
        <v>A3</v>
      </c>
      <c r="AE66" s="9">
        <f>VLOOKUP(AD66,[18]Sheet1!$B$2:$C$12,2,TRUE)</f>
        <v>8</v>
      </c>
      <c r="AF66" s="55"/>
    </row>
    <row r="67" spans="1:32" s="72" customFormat="1" ht="24.95" customHeight="1" x14ac:dyDescent="0.25">
      <c r="A67" s="41">
        <f>IF(E67="","",SUBTOTAL(3,$E$9:E67))</f>
        <v>59</v>
      </c>
      <c r="B67" s="41">
        <f>COUNTIF($F$9:F67,F67)</f>
        <v>8</v>
      </c>
      <c r="C67" s="84" t="s">
        <v>649</v>
      </c>
      <c r="D67" s="76" t="s">
        <v>28</v>
      </c>
      <c r="E67" s="69" t="s">
        <v>370</v>
      </c>
      <c r="F67" s="63" t="s">
        <v>705</v>
      </c>
      <c r="G67" s="7" t="s">
        <v>644</v>
      </c>
      <c r="H67" s="1" t="str">
        <f>VLOOKUP($E67,'[1]Gui chi Quynh'!$C$11:$E$397,3,0)</f>
        <v>A3</v>
      </c>
      <c r="I67" s="9">
        <f>VLOOKUP(H67,[18]Sheet1!$B$2:$C$12,2,TRUE)</f>
        <v>8</v>
      </c>
      <c r="J67" s="1" t="str">
        <f>VLOOKUP($E67,'[2]Gui chi Quynh'!$C$11:$E$397,3,0)</f>
        <v>A3</v>
      </c>
      <c r="K67" s="9">
        <f>VLOOKUP(J67,[18]Sheet1!$B$2:$C$12,2,TRUE)</f>
        <v>8</v>
      </c>
      <c r="L67" s="1" t="str">
        <f>VLOOKUP($E67,'[3]Gui chi Quynh'!$C$11:$E$396,3,0)</f>
        <v>A3</v>
      </c>
      <c r="M67" s="9">
        <f>VLOOKUP(L67,[18]Sheet1!$B$2:$C$12,2,TRUE)</f>
        <v>8</v>
      </c>
      <c r="N67" s="1" t="str">
        <f>VLOOKUP($E67,'[4]Gui chi Quynh'!$C$11:$E$396,3,0)</f>
        <v>A2</v>
      </c>
      <c r="O67" s="9">
        <f>VLOOKUP(N67,[18]Sheet1!$B$2:$C$12,2,TRUE)</f>
        <v>9</v>
      </c>
      <c r="P67" s="1" t="str">
        <f>VLOOKUP($E67,'[5]Gui chi Quynh'!$C$11:$E$394,3,0)</f>
        <v>A2</v>
      </c>
      <c r="Q67" s="9">
        <f>VLOOKUP(P67,[18]Sheet1!$B$2:$C$12,2,TRUE)</f>
        <v>9</v>
      </c>
      <c r="R67" s="1" t="str">
        <f>VLOOKUP($E67,'[6]Gui chi Quynh'!$C$11:$E$393,3,0)</f>
        <v>A4</v>
      </c>
      <c r="S67" s="9">
        <f>VLOOKUP(R67,[18]Sheet1!$B$2:$C$12,2,TRUE)</f>
        <v>7</v>
      </c>
      <c r="T67" s="1" t="str">
        <f>VLOOKUP($E67,'[7]Gui chi Quynh'!$C$11:$E$392,3,0)</f>
        <v>A4</v>
      </c>
      <c r="U67" s="9">
        <f>VLOOKUP(T67,[18]Sheet1!$B$2:$C$12,2,TRUE)</f>
        <v>7</v>
      </c>
      <c r="V67" s="1" t="str">
        <f>VLOOKUP($E67,'[8]Gui chi Quynh'!$C$11:$F$391,3,0)</f>
        <v>A2</v>
      </c>
      <c r="W67" s="9">
        <f>VLOOKUP(V67,[18]Sheet1!$B$2:$C$12,2,TRUE)</f>
        <v>9</v>
      </c>
      <c r="X67" s="1" t="str">
        <f>VLOOKUP($E67,'[9]Gui chi Quynh'!$C$11:$E$390,3,0)</f>
        <v>A3</v>
      </c>
      <c r="Y67" s="9">
        <f>VLOOKUP(X67,[18]Sheet1!$B$2:$C$12,2,TRUE)</f>
        <v>8</v>
      </c>
      <c r="Z67" s="1" t="str">
        <f>VLOOKUP($E67,'[10]Gui chi Quynh'!$C$11:$E$391,3,0)</f>
        <v>A3</v>
      </c>
      <c r="AA67" s="9">
        <f>VLOOKUP(Z67,[18]Sheet1!$B$2:$C$12,2,TRUE)</f>
        <v>8</v>
      </c>
      <c r="AB67" s="1" t="str">
        <f>VLOOKUP($E67,'[19]Gui chi Quynh'!$C$11:$E$388,3,0)</f>
        <v>A3</v>
      </c>
      <c r="AC67" s="9">
        <f>VLOOKUP(AB67,[18]Sheet1!$B$2:$C$12,2,TRUE)</f>
        <v>8</v>
      </c>
      <c r="AD67" s="1" t="str">
        <f>VLOOKUP($E67,'[20]Gui chi Quynh'!$C$11:$E$388,3,0)</f>
        <v>A3</v>
      </c>
      <c r="AE67" s="9">
        <f>VLOOKUP(AD67,[18]Sheet1!$B$2:$C$12,2,TRUE)</f>
        <v>8</v>
      </c>
      <c r="AF67" s="71"/>
    </row>
    <row r="68" spans="1:32" s="72" customFormat="1" ht="24.95" customHeight="1" x14ac:dyDescent="0.25">
      <c r="A68" s="41">
        <f>IF(E68="","",SUBTOTAL(3,$E$9:E68))</f>
        <v>60</v>
      </c>
      <c r="B68" s="41">
        <f>COUNTIF($F$9:F68,F68)</f>
        <v>9</v>
      </c>
      <c r="C68" s="84" t="s">
        <v>649</v>
      </c>
      <c r="D68" s="76" t="s">
        <v>58</v>
      </c>
      <c r="E68" s="69" t="s">
        <v>371</v>
      </c>
      <c r="F68" s="63" t="s">
        <v>705</v>
      </c>
      <c r="G68" s="7" t="s">
        <v>644</v>
      </c>
      <c r="H68" s="1" t="str">
        <f>VLOOKUP($E68,'[1]Gui chi Quynh'!$C$11:$E$397,3,0)</f>
        <v>A3</v>
      </c>
      <c r="I68" s="9">
        <f>VLOOKUP(H68,[18]Sheet1!$B$2:$C$12,2,TRUE)</f>
        <v>8</v>
      </c>
      <c r="J68" s="1" t="str">
        <f>VLOOKUP($E68,'[2]Gui chi Quynh'!$C$11:$E$397,3,0)</f>
        <v>A3</v>
      </c>
      <c r="K68" s="9">
        <f>VLOOKUP(J68,[18]Sheet1!$B$2:$C$12,2,TRUE)</f>
        <v>8</v>
      </c>
      <c r="L68" s="1" t="str">
        <f>VLOOKUP($E68,'[3]Gui chi Quynh'!$C$11:$E$396,3,0)</f>
        <v>A3</v>
      </c>
      <c r="M68" s="9">
        <f>VLOOKUP(L68,[18]Sheet1!$B$2:$C$12,2,TRUE)</f>
        <v>8</v>
      </c>
      <c r="N68" s="1" t="str">
        <f>VLOOKUP($E68,'[4]Gui chi Quynh'!$C$11:$E$396,3,0)</f>
        <v>A3</v>
      </c>
      <c r="O68" s="9">
        <f>VLOOKUP(N68,[18]Sheet1!$B$2:$C$12,2,TRUE)</f>
        <v>8</v>
      </c>
      <c r="P68" s="1" t="str">
        <f>VLOOKUP($E68,'[5]Gui chi Quynh'!$C$11:$E$394,3,0)</f>
        <v>A2</v>
      </c>
      <c r="Q68" s="9">
        <f>VLOOKUP(P68,[18]Sheet1!$B$2:$C$12,2,TRUE)</f>
        <v>9</v>
      </c>
      <c r="R68" s="1" t="str">
        <f>VLOOKUP($E68,'[6]Gui chi Quynh'!$C$11:$E$393,3,0)</f>
        <v>A4</v>
      </c>
      <c r="S68" s="9">
        <f>VLOOKUP(R68,[18]Sheet1!$B$2:$C$12,2,TRUE)</f>
        <v>7</v>
      </c>
      <c r="T68" s="1" t="str">
        <f>VLOOKUP($E68,'[7]Gui chi Quynh'!$C$11:$E$392,3,0)</f>
        <v>A3</v>
      </c>
      <c r="U68" s="9">
        <f>VLOOKUP(T68,[18]Sheet1!$B$2:$C$12,2,TRUE)</f>
        <v>8</v>
      </c>
      <c r="V68" s="1" t="str">
        <f>VLOOKUP($E68,'[8]Gui chi Quynh'!$C$11:$F$391,3,0)</f>
        <v>A3</v>
      </c>
      <c r="W68" s="9">
        <f>VLOOKUP(V68,[18]Sheet1!$B$2:$C$12,2,TRUE)</f>
        <v>8</v>
      </c>
      <c r="X68" s="1" t="str">
        <f>VLOOKUP($E68,'[9]Gui chi Quynh'!$C$11:$E$390,3,0)</f>
        <v>A1</v>
      </c>
      <c r="Y68" s="9">
        <f>VLOOKUP(X68,[18]Sheet1!$B$2:$C$12,2,TRUE)</f>
        <v>10</v>
      </c>
      <c r="Z68" s="1" t="str">
        <f>VLOOKUP($E68,'[10]Gui chi Quynh'!$C$11:$E$391,3,0)</f>
        <v>A2</v>
      </c>
      <c r="AA68" s="9">
        <f>VLOOKUP(Z68,[18]Sheet1!$B$2:$C$12,2,TRUE)</f>
        <v>9</v>
      </c>
      <c r="AB68" s="1" t="str">
        <f>VLOOKUP($E68,'[19]Gui chi Quynh'!$C$11:$E$388,3,0)</f>
        <v>A2</v>
      </c>
      <c r="AC68" s="9">
        <f>VLOOKUP(AB68,[18]Sheet1!$B$2:$C$12,2,TRUE)</f>
        <v>9</v>
      </c>
      <c r="AD68" s="1" t="str">
        <f>VLOOKUP($E68,'[20]Gui chi Quynh'!$C$11:$E$388,3,0)</f>
        <v>A3</v>
      </c>
      <c r="AE68" s="9">
        <f>VLOOKUP(AD68,[18]Sheet1!$B$2:$C$12,2,TRUE)</f>
        <v>8</v>
      </c>
      <c r="AF68" s="71"/>
    </row>
    <row r="69" spans="1:32" s="72" customFormat="1" ht="24.95" customHeight="1" x14ac:dyDescent="0.25">
      <c r="A69" s="41">
        <f>IF(E69="","",SUBTOTAL(3,$E$9:E69))</f>
        <v>61</v>
      </c>
      <c r="B69" s="41">
        <f>COUNTIF($F$9:F69,F69)</f>
        <v>10</v>
      </c>
      <c r="C69" s="84" t="s">
        <v>649</v>
      </c>
      <c r="D69" s="76" t="s">
        <v>56</v>
      </c>
      <c r="E69" s="69" t="s">
        <v>369</v>
      </c>
      <c r="F69" s="63" t="s">
        <v>705</v>
      </c>
      <c r="G69" s="7" t="s">
        <v>644</v>
      </c>
      <c r="H69" s="1" t="str">
        <f>VLOOKUP($E69,'[1]Gui chi Quynh'!$C$11:$E$397,3,0)</f>
        <v>B1</v>
      </c>
      <c r="I69" s="9">
        <f>VLOOKUP(H69,[18]Sheet1!$B$2:$C$12,2,TRUE)</f>
        <v>6</v>
      </c>
      <c r="J69" s="1" t="str">
        <f>VLOOKUP($E69,'[2]Gui chi Quynh'!$C$11:$E$397,3,0)</f>
        <v>A3</v>
      </c>
      <c r="K69" s="9">
        <f>VLOOKUP(J69,[18]Sheet1!$B$2:$C$12,2,TRUE)</f>
        <v>8</v>
      </c>
      <c r="L69" s="1" t="str">
        <f>VLOOKUP($E69,'[3]Gui chi Quynh'!$C$11:$E$396,3,0)</f>
        <v>A3</v>
      </c>
      <c r="M69" s="9">
        <f>VLOOKUP(L69,[18]Sheet1!$B$2:$C$12,2,TRUE)</f>
        <v>8</v>
      </c>
      <c r="N69" s="1" t="str">
        <f>VLOOKUP($E69,'[4]Gui chi Quynh'!$C$11:$E$396,3,0)</f>
        <v>A2</v>
      </c>
      <c r="O69" s="9">
        <f>VLOOKUP(N69,[18]Sheet1!$B$2:$C$12,2,TRUE)</f>
        <v>9</v>
      </c>
      <c r="P69" s="1" t="str">
        <f>VLOOKUP($E69,'[5]Gui chi Quynh'!$C$11:$E$394,3,0)</f>
        <v>A3</v>
      </c>
      <c r="Q69" s="9">
        <f>VLOOKUP(P69,[18]Sheet1!$B$2:$C$12,2,TRUE)</f>
        <v>8</v>
      </c>
      <c r="R69" s="1" t="str">
        <f>VLOOKUP($E69,'[6]Gui chi Quynh'!$C$11:$E$393,3,0)</f>
        <v>A4</v>
      </c>
      <c r="S69" s="9">
        <f>VLOOKUP(R69,[18]Sheet1!$B$2:$C$12,2,TRUE)</f>
        <v>7</v>
      </c>
      <c r="T69" s="1" t="str">
        <f>VLOOKUP($E69,'[7]Gui chi Quynh'!$C$11:$E$392,3,0)</f>
        <v>A4</v>
      </c>
      <c r="U69" s="9">
        <f>VLOOKUP(T69,[18]Sheet1!$B$2:$C$12,2,TRUE)</f>
        <v>7</v>
      </c>
      <c r="V69" s="1" t="str">
        <f>VLOOKUP($E69,'[8]Gui chi Quynh'!$C$11:$F$391,3,0)</f>
        <v>A3</v>
      </c>
      <c r="W69" s="9">
        <f>VLOOKUP(V69,[18]Sheet1!$B$2:$C$12,2,TRUE)</f>
        <v>8</v>
      </c>
      <c r="X69" s="1" t="str">
        <f>VLOOKUP($E69,'[9]Gui chi Quynh'!$C$11:$E$390,3,0)</f>
        <v>A3</v>
      </c>
      <c r="Y69" s="9">
        <f>VLOOKUP(X69,[18]Sheet1!$B$2:$C$12,2,TRUE)</f>
        <v>8</v>
      </c>
      <c r="Z69" s="1" t="str">
        <f>VLOOKUP($E69,'[10]Gui chi Quynh'!$C$11:$E$391,3,0)</f>
        <v>A3</v>
      </c>
      <c r="AA69" s="9">
        <f>VLOOKUP(Z69,[18]Sheet1!$B$2:$C$12,2,TRUE)</f>
        <v>8</v>
      </c>
      <c r="AB69" s="1" t="str">
        <f>VLOOKUP($E69,'[19]Gui chi Quynh'!$C$11:$E$388,3,0)</f>
        <v>A4</v>
      </c>
      <c r="AC69" s="9">
        <f>VLOOKUP(AB69,[18]Sheet1!$B$2:$C$12,2,TRUE)</f>
        <v>7</v>
      </c>
      <c r="AD69" s="1" t="str">
        <f>VLOOKUP($E69,'[20]Gui chi Quynh'!$C$11:$E$388,3,0)</f>
        <v>A3</v>
      </c>
      <c r="AE69" s="9">
        <f>VLOOKUP(AD69,[18]Sheet1!$B$2:$C$12,2,TRUE)</f>
        <v>8</v>
      </c>
      <c r="AF69" s="71"/>
    </row>
    <row r="70" spans="1:32" s="72" customFormat="1" ht="24.95" customHeight="1" x14ac:dyDescent="0.25">
      <c r="A70" s="41">
        <f>IF(E70="","",SUBTOTAL(3,$E$9:E70))</f>
        <v>62</v>
      </c>
      <c r="B70" s="41">
        <f>COUNTIF($F$9:F70,F70)</f>
        <v>11</v>
      </c>
      <c r="C70" s="84" t="s">
        <v>649</v>
      </c>
      <c r="D70" s="76" t="s">
        <v>274</v>
      </c>
      <c r="E70" s="69" t="s">
        <v>372</v>
      </c>
      <c r="F70" s="63" t="s">
        <v>705</v>
      </c>
      <c r="G70" s="7" t="s">
        <v>644</v>
      </c>
      <c r="H70" s="1" t="str">
        <f>VLOOKUP($E70,'[1]Gui chi Quynh'!$C$11:$E$397,3,0)</f>
        <v>A4</v>
      </c>
      <c r="I70" s="9">
        <f>VLOOKUP(H70,[18]Sheet1!$B$2:$C$12,2,TRUE)</f>
        <v>7</v>
      </c>
      <c r="J70" s="1" t="str">
        <f>VLOOKUP($E70,'[2]Gui chi Quynh'!$C$11:$E$397,3,0)</f>
        <v>A4</v>
      </c>
      <c r="K70" s="9">
        <f>VLOOKUP(J70,[18]Sheet1!$B$2:$C$12,2,TRUE)</f>
        <v>7</v>
      </c>
      <c r="L70" s="1" t="str">
        <f>VLOOKUP($E70,'[3]Gui chi Quynh'!$C$11:$E$396,3,0)</f>
        <v>A4</v>
      </c>
      <c r="M70" s="9">
        <f>VLOOKUP(L70,[18]Sheet1!$B$2:$C$12,2,TRUE)</f>
        <v>7</v>
      </c>
      <c r="N70" s="1" t="str">
        <f>VLOOKUP($E70,'[4]Gui chi Quynh'!$C$11:$E$396,3,0)</f>
        <v>A4</v>
      </c>
      <c r="O70" s="9">
        <f>VLOOKUP(N70,[18]Sheet1!$B$2:$C$12,2,TRUE)</f>
        <v>7</v>
      </c>
      <c r="P70" s="1" t="str">
        <f>VLOOKUP($E70,'[5]Gui chi Quynh'!$C$11:$E$394,3,0)</f>
        <v>A2</v>
      </c>
      <c r="Q70" s="9">
        <f>VLOOKUP(P70,[18]Sheet1!$B$2:$C$12,2,TRUE)</f>
        <v>9</v>
      </c>
      <c r="R70" s="1" t="str">
        <f>VLOOKUP($E70,'[6]Gui chi Quynh'!$C$11:$E$393,3,0)</f>
        <v>A4</v>
      </c>
      <c r="S70" s="9">
        <f>VLOOKUP(R70,[18]Sheet1!$B$2:$C$12,2,TRUE)</f>
        <v>7</v>
      </c>
      <c r="T70" s="1" t="str">
        <f>VLOOKUP($E70,'[7]Gui chi Quynh'!$C$11:$E$392,3,0)</f>
        <v>A4</v>
      </c>
      <c r="U70" s="9">
        <f>VLOOKUP(T70,[18]Sheet1!$B$2:$C$12,2,TRUE)</f>
        <v>7</v>
      </c>
      <c r="V70" s="1" t="str">
        <f>VLOOKUP($E70,'[8]Gui chi Quynh'!$C$11:$F$391,3,0)</f>
        <v>A3</v>
      </c>
      <c r="W70" s="9">
        <f>VLOOKUP(V70,[18]Sheet1!$B$2:$C$12,2,TRUE)</f>
        <v>8</v>
      </c>
      <c r="X70" s="1" t="str">
        <f>VLOOKUP($E70,'[9]Gui chi Quynh'!$C$11:$E$390,3,0)</f>
        <v>A3</v>
      </c>
      <c r="Y70" s="9">
        <f>VLOOKUP(X70,[18]Sheet1!$B$2:$C$12,2,TRUE)</f>
        <v>8</v>
      </c>
      <c r="Z70" s="1" t="str">
        <f>VLOOKUP($E70,'[10]Gui chi Quynh'!$C$11:$E$391,3,0)</f>
        <v>A3</v>
      </c>
      <c r="AA70" s="9">
        <f>VLOOKUP(Z70,[18]Sheet1!$B$2:$C$12,2,TRUE)</f>
        <v>8</v>
      </c>
      <c r="AB70" s="1" t="str">
        <f>VLOOKUP($E70,'[19]Gui chi Quynh'!$C$11:$E$388,3,0)</f>
        <v>A3</v>
      </c>
      <c r="AC70" s="9">
        <f>VLOOKUP(AB70,[18]Sheet1!$B$2:$C$12,2,TRUE)</f>
        <v>8</v>
      </c>
      <c r="AD70" s="1" t="str">
        <f>VLOOKUP($E70,'[20]Gui chi Quynh'!$C$11:$E$388,3,0)</f>
        <v>A3</v>
      </c>
      <c r="AE70" s="9">
        <f>VLOOKUP(AD70,[18]Sheet1!$B$2:$C$12,2,TRUE)</f>
        <v>8</v>
      </c>
      <c r="AF70" s="71"/>
    </row>
    <row r="71" spans="1:32" s="72" customFormat="1" ht="24.95" customHeight="1" x14ac:dyDescent="0.25">
      <c r="A71" s="41">
        <f>IF(E71="","",SUBTOTAL(3,$E$9:E71))</f>
        <v>63</v>
      </c>
      <c r="B71" s="41">
        <f>COUNTIF($F$9:F71,F71)</f>
        <v>12</v>
      </c>
      <c r="C71" s="84" t="s">
        <v>649</v>
      </c>
      <c r="D71" s="73" t="s">
        <v>231</v>
      </c>
      <c r="E71" s="74" t="s">
        <v>373</v>
      </c>
      <c r="F71" s="63" t="s">
        <v>705</v>
      </c>
      <c r="G71" s="7" t="s">
        <v>644</v>
      </c>
      <c r="H71" s="1" t="str">
        <f>VLOOKUP($E71,'[1]Gui chi Quynh'!$C$11:$E$397,3,0)</f>
        <v>A3</v>
      </c>
      <c r="I71" s="9">
        <f>VLOOKUP(H71,[18]Sheet1!$B$2:$C$12,2,TRUE)</f>
        <v>8</v>
      </c>
      <c r="J71" s="1" t="str">
        <f>VLOOKUP($E71,'[2]Gui chi Quynh'!$C$11:$E$397,3,0)</f>
        <v>A3</v>
      </c>
      <c r="K71" s="9">
        <f>VLOOKUP(J71,[18]Sheet1!$B$2:$C$12,2,TRUE)</f>
        <v>8</v>
      </c>
      <c r="L71" s="1" t="str">
        <f>VLOOKUP($E71,'[3]Gui chi Quynh'!$C$11:$E$396,3,0)</f>
        <v>A4</v>
      </c>
      <c r="M71" s="9">
        <f>VLOOKUP(L71,[18]Sheet1!$B$2:$C$12,2,TRUE)</f>
        <v>7</v>
      </c>
      <c r="N71" s="1" t="str">
        <f>VLOOKUP($E71,'[4]Gui chi Quynh'!$C$11:$E$396,3,0)</f>
        <v>A3</v>
      </c>
      <c r="O71" s="9">
        <f>VLOOKUP(N71,[18]Sheet1!$B$2:$C$12,2,TRUE)</f>
        <v>8</v>
      </c>
      <c r="P71" s="1" t="str">
        <f>VLOOKUP($E71,'[5]Gui chi Quynh'!$C$11:$E$394,3,0)</f>
        <v>A1</v>
      </c>
      <c r="Q71" s="9">
        <f>VLOOKUP(P71,[18]Sheet1!$B$2:$C$12,2,TRUE)</f>
        <v>10</v>
      </c>
      <c r="R71" s="1" t="str">
        <f>VLOOKUP($E71,'[6]Gui chi Quynh'!$C$11:$E$393,3,0)</f>
        <v>A4</v>
      </c>
      <c r="S71" s="9">
        <f>VLOOKUP(R71,[18]Sheet1!$B$2:$C$12,2,TRUE)</f>
        <v>7</v>
      </c>
      <c r="T71" s="1" t="str">
        <f>VLOOKUP($E71,'[7]Gui chi Quynh'!$C$11:$E$392,3,0)</f>
        <v>A3</v>
      </c>
      <c r="U71" s="9">
        <f>VLOOKUP(T71,[18]Sheet1!$B$2:$C$12,2,TRUE)</f>
        <v>8</v>
      </c>
      <c r="V71" s="1" t="str">
        <f>VLOOKUP($E71,'[8]Gui chi Quynh'!$C$11:$F$391,3,0)</f>
        <v>A3</v>
      </c>
      <c r="W71" s="9">
        <f>VLOOKUP(V71,[18]Sheet1!$B$2:$C$12,2,TRUE)</f>
        <v>8</v>
      </c>
      <c r="X71" s="1" t="str">
        <f>VLOOKUP($E71,'[9]Gui chi Quynh'!$C$11:$E$390,3,0)</f>
        <v>A1</v>
      </c>
      <c r="Y71" s="9">
        <f>VLOOKUP(X71,[18]Sheet1!$B$2:$C$12,2,TRUE)</f>
        <v>10</v>
      </c>
      <c r="Z71" s="1" t="str">
        <f>VLOOKUP($E71,'[10]Gui chi Quynh'!$C$11:$E$391,3,0)</f>
        <v>A1</v>
      </c>
      <c r="AA71" s="9">
        <f>VLOOKUP(Z71,[18]Sheet1!$B$2:$C$12,2,TRUE)</f>
        <v>10</v>
      </c>
      <c r="AB71" s="1" t="str">
        <f>VLOOKUP($E71,'[19]Gui chi Quynh'!$C$11:$E$388,3,0)</f>
        <v>A4</v>
      </c>
      <c r="AC71" s="9">
        <f>VLOOKUP(AB71,[18]Sheet1!$B$2:$C$12,2,TRUE)</f>
        <v>7</v>
      </c>
      <c r="AD71" s="1" t="str">
        <f>VLOOKUP($E71,'[20]Gui chi Quynh'!$C$11:$E$388,3,0)</f>
        <v>A3</v>
      </c>
      <c r="AE71" s="9">
        <f>VLOOKUP(AD71,[18]Sheet1!$B$2:$C$12,2,TRUE)</f>
        <v>8</v>
      </c>
      <c r="AF71" s="71"/>
    </row>
    <row r="72" spans="1:32" s="72" customFormat="1" ht="24.95" customHeight="1" x14ac:dyDescent="0.25">
      <c r="A72" s="41">
        <f>IF(E72="","",SUBTOTAL(3,$E$9:E72))</f>
        <v>64</v>
      </c>
      <c r="B72" s="41">
        <f>COUNTIF($F$9:F72,F72)</f>
        <v>13</v>
      </c>
      <c r="C72" s="84" t="s">
        <v>648</v>
      </c>
      <c r="D72" s="70" t="s">
        <v>236</v>
      </c>
      <c r="E72" s="79" t="s">
        <v>400</v>
      </c>
      <c r="F72" s="63" t="s">
        <v>705</v>
      </c>
      <c r="G72" s="7" t="s">
        <v>644</v>
      </c>
      <c r="H72" s="1" t="str">
        <f>VLOOKUP($E72,'[1]Gui chi Quynh'!$C$11:$E$397,3,0)</f>
        <v>A4</v>
      </c>
      <c r="I72" s="9">
        <f>VLOOKUP(H72,[18]Sheet1!$B$2:$C$12,2,TRUE)</f>
        <v>7</v>
      </c>
      <c r="J72" s="1" t="str">
        <f>VLOOKUP($E72,'[2]Gui chi Quynh'!$C$11:$E$397,3,0)</f>
        <v>A3</v>
      </c>
      <c r="K72" s="9">
        <f>VLOOKUP(J72,[18]Sheet1!$B$2:$C$12,2,TRUE)</f>
        <v>8</v>
      </c>
      <c r="L72" s="1" t="str">
        <f>VLOOKUP($E72,'[3]Gui chi Quynh'!$C$11:$E$396,3,0)</f>
        <v>A4</v>
      </c>
      <c r="M72" s="9">
        <f>VLOOKUP(L72,[18]Sheet1!$B$2:$C$12,2,TRUE)</f>
        <v>7</v>
      </c>
      <c r="N72" s="1" t="str">
        <f>VLOOKUP($E72,'[4]Gui chi Quynh'!$C$11:$E$396,3,0)</f>
        <v>A3</v>
      </c>
      <c r="O72" s="9">
        <f>VLOOKUP(N72,[18]Sheet1!$B$2:$C$12,2,TRUE)</f>
        <v>8</v>
      </c>
      <c r="P72" s="1" t="str">
        <f>VLOOKUP($E72,'[5]Gui chi Quynh'!$C$11:$E$394,3,0)</f>
        <v>A3</v>
      </c>
      <c r="Q72" s="9">
        <f>VLOOKUP(P72,[18]Sheet1!$B$2:$C$12,2,TRUE)</f>
        <v>8</v>
      </c>
      <c r="R72" s="1" t="str">
        <f>VLOOKUP($E72,'[6]Gui chi Quynh'!$C$11:$E$393,3,0)</f>
        <v>A4</v>
      </c>
      <c r="S72" s="9">
        <f>VLOOKUP(R72,[18]Sheet1!$B$2:$C$12,2,TRUE)</f>
        <v>7</v>
      </c>
      <c r="T72" s="1" t="str">
        <f>VLOOKUP($E72,'[7]Gui chi Quynh'!$C$11:$E$392,3,0)</f>
        <v>A4</v>
      </c>
      <c r="U72" s="9">
        <f>VLOOKUP(T72,[18]Sheet1!$B$2:$C$12,2,TRUE)</f>
        <v>7</v>
      </c>
      <c r="V72" s="1" t="str">
        <f>VLOOKUP($E72,'[8]Gui chi Quynh'!$C$11:$F$391,3,0)</f>
        <v>A4</v>
      </c>
      <c r="W72" s="9">
        <f>VLOOKUP(V72,[18]Sheet1!$B$2:$C$12,2,TRUE)</f>
        <v>7</v>
      </c>
      <c r="X72" s="1" t="str">
        <f>VLOOKUP($E72,'[9]Gui chi Quynh'!$C$11:$E$390,3,0)</f>
        <v>A3</v>
      </c>
      <c r="Y72" s="9">
        <f>VLOOKUP(X72,[18]Sheet1!$B$2:$C$12,2,TRUE)</f>
        <v>8</v>
      </c>
      <c r="Z72" s="1" t="str">
        <f>VLOOKUP($E72,'[10]Gui chi Quynh'!$C$11:$E$391,3,0)</f>
        <v>A3</v>
      </c>
      <c r="AA72" s="9">
        <f>VLOOKUP(Z72,[18]Sheet1!$B$2:$C$12,2,TRUE)</f>
        <v>8</v>
      </c>
      <c r="AB72" s="1" t="str">
        <f>VLOOKUP($E72,'[19]Gui chi Quynh'!$C$11:$E$388,3,0)</f>
        <v>A4</v>
      </c>
      <c r="AC72" s="9">
        <f>VLOOKUP(AB72,[18]Sheet1!$B$2:$C$12,2,TRUE)</f>
        <v>7</v>
      </c>
      <c r="AD72" s="1" t="str">
        <f>VLOOKUP($E72,'[20]Gui chi Quynh'!$C$11:$E$388,3,0)</f>
        <v>A3</v>
      </c>
      <c r="AE72" s="9">
        <f>VLOOKUP(AD72,[18]Sheet1!$B$2:$C$12,2,TRUE)</f>
        <v>8</v>
      </c>
      <c r="AF72" s="71"/>
    </row>
    <row r="73" spans="1:32" s="72" customFormat="1" ht="24.95" customHeight="1" x14ac:dyDescent="0.25">
      <c r="A73" s="41">
        <f>IF(E73="","",SUBTOTAL(3,$E$9:E73))</f>
        <v>65</v>
      </c>
      <c r="B73" s="41">
        <f>COUNTIF($F$9:F73,F73)</f>
        <v>14</v>
      </c>
      <c r="C73" s="84" t="s">
        <v>648</v>
      </c>
      <c r="D73" s="70" t="s">
        <v>654</v>
      </c>
      <c r="E73" s="84" t="s">
        <v>655</v>
      </c>
      <c r="F73" s="63" t="s">
        <v>705</v>
      </c>
      <c r="G73" s="7" t="s">
        <v>644</v>
      </c>
      <c r="H73" s="1" t="str">
        <f>VLOOKUP($E73,'[1]Gui chi Quynh'!$C$11:$E$397,3,0)</f>
        <v>A3</v>
      </c>
      <c r="I73" s="9">
        <f>VLOOKUP(H73,[18]Sheet1!$B$2:$C$12,2,TRUE)</f>
        <v>8</v>
      </c>
      <c r="J73" s="1" t="str">
        <f>VLOOKUP($E73,'[2]Gui chi Quynh'!$C$11:$E$397,3,0)</f>
        <v>A3</v>
      </c>
      <c r="K73" s="9">
        <f>VLOOKUP(J73,[18]Sheet1!$B$2:$C$12,2,TRUE)</f>
        <v>8</v>
      </c>
      <c r="L73" s="1" t="str">
        <f>VLOOKUP($E73,'[3]Gui chi Quynh'!$C$11:$E$396,3,0)</f>
        <v>A3</v>
      </c>
      <c r="M73" s="9">
        <f>VLOOKUP(L73,[18]Sheet1!$B$2:$C$12,2,TRUE)</f>
        <v>8</v>
      </c>
      <c r="N73" s="1" t="str">
        <f>VLOOKUP($E73,'[4]Gui chi Quynh'!$C$11:$E$396,3,0)</f>
        <v>A3</v>
      </c>
      <c r="O73" s="9">
        <f>VLOOKUP(N73,[18]Sheet1!$B$2:$C$12,2,TRUE)</f>
        <v>8</v>
      </c>
      <c r="P73" s="1" t="str">
        <f>VLOOKUP($E73,'[5]Gui chi Quynh'!$C$11:$E$394,3,0)</f>
        <v>A3</v>
      </c>
      <c r="Q73" s="9">
        <f>VLOOKUP(P73,[18]Sheet1!$B$2:$C$12,2,TRUE)</f>
        <v>8</v>
      </c>
      <c r="R73" s="1" t="str">
        <f>VLOOKUP($E73,'[6]Gui chi Quynh'!$C$11:$E$393,3,0)</f>
        <v>A3</v>
      </c>
      <c r="S73" s="9">
        <f>VLOOKUP(R73,[18]Sheet1!$B$2:$C$12,2,TRUE)</f>
        <v>8</v>
      </c>
      <c r="T73" s="1" t="str">
        <f>VLOOKUP($E73,'[7]Gui chi Quynh'!$C$11:$E$392,3,0)</f>
        <v>A4</v>
      </c>
      <c r="U73" s="9">
        <f>VLOOKUP(T73,[18]Sheet1!$B$2:$C$12,2,TRUE)</f>
        <v>7</v>
      </c>
      <c r="V73" s="1" t="str">
        <f>VLOOKUP($E73,'[8]Gui chi Quynh'!$C$11:$F$391,3,0)</f>
        <v>A4</v>
      </c>
      <c r="W73" s="9">
        <f>VLOOKUP(V73,[18]Sheet1!$B$2:$C$12,2,TRUE)</f>
        <v>7</v>
      </c>
      <c r="X73" s="1" t="str">
        <f>VLOOKUP($E73,'[9]Gui chi Quynh'!$C$11:$E$390,3,0)</f>
        <v>A3</v>
      </c>
      <c r="Y73" s="9">
        <f>VLOOKUP(X73,[18]Sheet1!$B$2:$C$12,2,TRUE)</f>
        <v>8</v>
      </c>
      <c r="Z73" s="1" t="str">
        <f>VLOOKUP($E73,'[10]Gui chi Quynh'!$C$11:$E$391,3,0)</f>
        <v>A3</v>
      </c>
      <c r="AA73" s="9">
        <f>VLOOKUP(Z73,[18]Sheet1!$B$2:$C$12,2,TRUE)</f>
        <v>8</v>
      </c>
      <c r="AB73" s="1" t="str">
        <f>VLOOKUP($E73,'[19]Gui chi Quynh'!$C$11:$E$388,3,0)</f>
        <v>A DN</v>
      </c>
      <c r="AC73" s="9" t="e">
        <f>VLOOKUP(AB73,[18]Sheet1!$B$2:$C$12,2,TRUE)</f>
        <v>#N/A</v>
      </c>
      <c r="AD73" s="1" t="str">
        <f>VLOOKUP($E73,'[20]Gui chi Quynh'!$C$11:$E$388,3,0)</f>
        <v>A DN</v>
      </c>
      <c r="AE73" s="9" t="e">
        <f>VLOOKUP(AD73,[18]Sheet1!$B$2:$C$12,2,TRUE)</f>
        <v>#N/A</v>
      </c>
      <c r="AF73" s="600" t="s">
        <v>964</v>
      </c>
    </row>
    <row r="74" spans="1:32" s="17" customFormat="1" ht="24.95" customHeight="1" x14ac:dyDescent="0.25">
      <c r="A74" s="41">
        <f>IF(E74="","",SUBTOTAL(3,$E$9:E74))</f>
        <v>66</v>
      </c>
      <c r="B74" s="41">
        <f>COUNTIF($F$9:F74,F74)</f>
        <v>15</v>
      </c>
      <c r="C74" s="84" t="s">
        <v>649</v>
      </c>
      <c r="D74" s="73" t="s">
        <v>608</v>
      </c>
      <c r="E74" s="74" t="s">
        <v>609</v>
      </c>
      <c r="F74" s="63" t="s">
        <v>705</v>
      </c>
      <c r="G74" s="7" t="s">
        <v>644</v>
      </c>
      <c r="H74" s="1" t="str">
        <f>VLOOKUP($E74,'[1]Gui chi Quynh'!$C$11:$E$397,3,0)</f>
        <v>B1</v>
      </c>
      <c r="I74" s="9">
        <f>VLOOKUP(H74,[18]Sheet1!$B$2:$C$12,2,TRUE)</f>
        <v>6</v>
      </c>
      <c r="J74" s="1" t="str">
        <f>VLOOKUP($E74,'[2]Gui chi Quynh'!$C$11:$E$397,3,0)</f>
        <v>A3</v>
      </c>
      <c r="K74" s="9">
        <f>VLOOKUP(J74,[18]Sheet1!$B$2:$C$12,2,TRUE)</f>
        <v>8</v>
      </c>
      <c r="L74" s="1" t="str">
        <f>VLOOKUP($E74,'[3]Gui chi Quynh'!$C$11:$E$396,3,0)</f>
        <v>A4</v>
      </c>
      <c r="M74" s="9">
        <f>VLOOKUP(L74,[18]Sheet1!$B$2:$C$12,2,TRUE)</f>
        <v>7</v>
      </c>
      <c r="N74" s="1" t="str">
        <f>VLOOKUP($E74,'[4]Gui chi Quynh'!$C$11:$E$396,3,0)</f>
        <v>B2</v>
      </c>
      <c r="O74" s="9">
        <f>VLOOKUP(N74,[18]Sheet1!$B$2:$C$12,2,TRUE)</f>
        <v>5</v>
      </c>
      <c r="P74" s="1" t="str">
        <f>VLOOKUP($E74,'[5]Gui chi Quynh'!$C$11:$E$394,3,0)</f>
        <v>A3</v>
      </c>
      <c r="Q74" s="9">
        <f>VLOOKUP(P74,[18]Sheet1!$B$2:$C$12,2,TRUE)</f>
        <v>8</v>
      </c>
      <c r="R74" s="1" t="str">
        <f>VLOOKUP($E74,'[6]Gui chi Quynh'!$C$11:$E$393,3,0)</f>
        <v>A4</v>
      </c>
      <c r="S74" s="9">
        <f>VLOOKUP(R74,[18]Sheet1!$B$2:$C$12,2,TRUE)</f>
        <v>7</v>
      </c>
      <c r="T74" s="1" t="str">
        <f>VLOOKUP($E74,'[7]Gui chi Quynh'!$C$11:$E$392,3,0)</f>
        <v>A4</v>
      </c>
      <c r="U74" s="9">
        <f>VLOOKUP(T74,[18]Sheet1!$B$2:$C$12,2,TRUE)</f>
        <v>7</v>
      </c>
      <c r="V74" s="1" t="str">
        <f>VLOOKUP($E74,'[8]Gui chi Quynh'!$C$11:$F$391,3,0)</f>
        <v>A4</v>
      </c>
      <c r="W74" s="9">
        <f>VLOOKUP(V74,[18]Sheet1!$B$2:$C$12,2,TRUE)</f>
        <v>7</v>
      </c>
      <c r="X74" s="1" t="str">
        <f>VLOOKUP($E74,'[9]Gui chi Quynh'!$C$11:$E$390,3,0)</f>
        <v>A3</v>
      </c>
      <c r="Y74" s="9">
        <f>VLOOKUP(X74,[18]Sheet1!$B$2:$C$12,2,TRUE)</f>
        <v>8</v>
      </c>
      <c r="Z74" s="1" t="str">
        <f>VLOOKUP($E74,'[10]Gui chi Quynh'!$C$11:$E$391,3,0)</f>
        <v>A3</v>
      </c>
      <c r="AA74" s="9">
        <f>VLOOKUP(Z74,[18]Sheet1!$B$2:$C$12,2,TRUE)</f>
        <v>8</v>
      </c>
      <c r="AB74" s="1" t="str">
        <f>VLOOKUP($E74,'[19]Gui chi Quynh'!$C$11:$E$388,3,0)</f>
        <v>A3</v>
      </c>
      <c r="AC74" s="9">
        <f>VLOOKUP(AB74,[18]Sheet1!$B$2:$C$12,2,TRUE)</f>
        <v>8</v>
      </c>
      <c r="AD74" s="1" t="str">
        <f>VLOOKUP($E74,'[20]Gui chi Quynh'!$C$11:$E$388,3,0)</f>
        <v>A3</v>
      </c>
      <c r="AE74" s="9">
        <f>VLOOKUP(AD74,[18]Sheet1!$B$2:$C$12,2,TRUE)</f>
        <v>8</v>
      </c>
      <c r="AF74" s="71"/>
    </row>
    <row r="75" spans="1:32" s="2" customFormat="1" ht="24.95" customHeight="1" x14ac:dyDescent="0.25">
      <c r="A75" s="41">
        <f>IF(E75="","",SUBTOTAL(3,$E$9:E75))</f>
        <v>67</v>
      </c>
      <c r="B75" s="41">
        <f>COUNTIF($F$9:F75,F75)</f>
        <v>1</v>
      </c>
      <c r="C75" s="43" t="s">
        <v>649</v>
      </c>
      <c r="D75" s="20" t="s">
        <v>59</v>
      </c>
      <c r="E75" s="44" t="s">
        <v>374</v>
      </c>
      <c r="F75" s="30" t="s">
        <v>284</v>
      </c>
      <c r="G75" s="30" t="s">
        <v>643</v>
      </c>
      <c r="H75" s="1" t="str">
        <f>VLOOKUP($E75,'[1]Gui chi Quynh'!$C$11:$E$397,3,0)</f>
        <v>A2</v>
      </c>
      <c r="I75" s="9">
        <f>VLOOKUP(H75,[18]Sheet1!$B$2:$C$12,2,TRUE)</f>
        <v>9</v>
      </c>
      <c r="J75" s="1" t="str">
        <f>VLOOKUP($E75,'[2]Gui chi Quynh'!$C$11:$E$397,3,0)</f>
        <v>A4</v>
      </c>
      <c r="K75" s="9">
        <f>VLOOKUP(J75,[18]Sheet1!$B$2:$C$12,2,TRUE)</f>
        <v>7</v>
      </c>
      <c r="L75" s="1" t="str">
        <f>VLOOKUP($E75,'[3]Gui chi Quynh'!$C$11:$E$396,3,0)</f>
        <v>A2</v>
      </c>
      <c r="M75" s="9">
        <f>VLOOKUP(L75,[18]Sheet1!$B$2:$C$12,2,TRUE)</f>
        <v>9</v>
      </c>
      <c r="N75" s="1" t="str">
        <f>VLOOKUP($E75,'[4]Gui chi Quynh'!$C$11:$E$396,3,0)</f>
        <v>A2</v>
      </c>
      <c r="O75" s="9">
        <f>VLOOKUP(N75,[18]Sheet1!$B$2:$C$12,2,TRUE)</f>
        <v>9</v>
      </c>
      <c r="P75" s="1" t="str">
        <f>VLOOKUP($E75,'[5]Gui chi Quynh'!$C$11:$E$394,3,0)</f>
        <v>A2</v>
      </c>
      <c r="Q75" s="9">
        <f>VLOOKUP(P75,[18]Sheet1!$B$2:$C$12,2,TRUE)</f>
        <v>9</v>
      </c>
      <c r="R75" s="1" t="str">
        <f>VLOOKUP($E75,'[6]Gui chi Quynh'!$C$11:$E$393,3,0)</f>
        <v>A2</v>
      </c>
      <c r="S75" s="9">
        <f>VLOOKUP(R75,[18]Sheet1!$B$2:$C$12,2,TRUE)</f>
        <v>9</v>
      </c>
      <c r="T75" s="1" t="str">
        <f>VLOOKUP($E75,'[7]Gui chi Quynh'!$C$11:$E$392,3,0)</f>
        <v>A2</v>
      </c>
      <c r="U75" s="9">
        <f>VLOOKUP(T75,[18]Sheet1!$B$2:$C$12,2,TRUE)</f>
        <v>9</v>
      </c>
      <c r="V75" s="1" t="str">
        <f>VLOOKUP($E75,'[8]Gui chi Quynh'!$C$11:$F$391,3,0)</f>
        <v>A2</v>
      </c>
      <c r="W75" s="9">
        <f>VLOOKUP(V75,[18]Sheet1!$B$2:$C$12,2,TRUE)</f>
        <v>9</v>
      </c>
      <c r="X75" s="1" t="str">
        <f>VLOOKUP($E75,'[9]Gui chi Quynh'!$C$11:$E$390,3,0)</f>
        <v>A2</v>
      </c>
      <c r="Y75" s="9">
        <f>VLOOKUP(X75,[18]Sheet1!$B$2:$C$12,2,TRUE)</f>
        <v>9</v>
      </c>
      <c r="Z75" s="1" t="str">
        <f>VLOOKUP($E75,'[10]Gui chi Quynh'!$C$11:$E$391,3,0)</f>
        <v>A1</v>
      </c>
      <c r="AA75" s="9">
        <f>VLOOKUP(Z75,[18]Sheet1!$B$2:$C$12,2,TRUE)</f>
        <v>10</v>
      </c>
      <c r="AB75" s="1" t="str">
        <f>VLOOKUP($E75,'[19]Gui chi Quynh'!$C$11:$E$388,3,0)</f>
        <v>A1</v>
      </c>
      <c r="AC75" s="9">
        <f>VLOOKUP(AB75,[18]Sheet1!$B$2:$C$12,2,TRUE)</f>
        <v>10</v>
      </c>
      <c r="AD75" s="1" t="str">
        <f>VLOOKUP($E75,'[20]Gui chi Quynh'!$C$11:$E$388,3,0)</f>
        <v>A1</v>
      </c>
      <c r="AE75" s="9">
        <f>VLOOKUP(AD75,[18]Sheet1!$B$2:$C$12,2,TRUE)</f>
        <v>10</v>
      </c>
      <c r="AF75" s="55"/>
    </row>
    <row r="76" spans="1:32" s="2" customFormat="1" ht="24.95" customHeight="1" x14ac:dyDescent="0.25">
      <c r="A76" s="41">
        <f>IF(E76="","",SUBTOTAL(3,$E$9:E76))</f>
        <v>68</v>
      </c>
      <c r="B76" s="41">
        <f>COUNTIF($F$9:F76,F76)</f>
        <v>2</v>
      </c>
      <c r="C76" s="43" t="s">
        <v>648</v>
      </c>
      <c r="D76" s="29" t="s">
        <v>32</v>
      </c>
      <c r="E76" s="32" t="s">
        <v>341</v>
      </c>
      <c r="F76" s="61" t="s">
        <v>284</v>
      </c>
      <c r="G76" s="105" t="s">
        <v>643</v>
      </c>
      <c r="H76" s="1" t="str">
        <f>VLOOKUP($E76,'[1]Gui chi Quynh'!$C$11:$E$397,3,0)</f>
        <v>A3</v>
      </c>
      <c r="I76" s="9">
        <f>VLOOKUP(H76,[18]Sheet1!$B$2:$C$12,2,TRUE)</f>
        <v>8</v>
      </c>
      <c r="J76" s="1" t="str">
        <f>VLOOKUP($E76,'[2]Gui chi Quynh'!$C$11:$E$397,3,0)</f>
        <v>A2</v>
      </c>
      <c r="K76" s="9">
        <f>VLOOKUP(J76,[18]Sheet1!$B$2:$C$12,2,TRUE)</f>
        <v>9</v>
      </c>
      <c r="L76" s="1" t="str">
        <f>VLOOKUP($E76,'[3]Gui chi Quynh'!$C$11:$E$396,3,0)</f>
        <v>A3</v>
      </c>
      <c r="M76" s="9">
        <f>VLOOKUP(L76,[18]Sheet1!$B$2:$C$12,2,TRUE)</f>
        <v>8</v>
      </c>
      <c r="N76" s="1" t="str">
        <f>VLOOKUP($E76,'[4]Gui chi Quynh'!$C$11:$E$396,3,0)</f>
        <v>A1</v>
      </c>
      <c r="O76" s="9">
        <f>VLOOKUP(N76,[18]Sheet1!$B$2:$C$12,2,TRUE)</f>
        <v>10</v>
      </c>
      <c r="P76" s="1" t="str">
        <f>VLOOKUP($E76,'[5]Gui chi Quynh'!$C$11:$E$394,3,0)</f>
        <v>A2</v>
      </c>
      <c r="Q76" s="9">
        <f>VLOOKUP(P76,[18]Sheet1!$B$2:$C$12,2,TRUE)</f>
        <v>9</v>
      </c>
      <c r="R76" s="1" t="str">
        <f>VLOOKUP($E76,'[6]Gui chi Quynh'!$C$11:$E$393,3,0)</f>
        <v>A2</v>
      </c>
      <c r="S76" s="9">
        <f>VLOOKUP(R76,[18]Sheet1!$B$2:$C$12,2,TRUE)</f>
        <v>9</v>
      </c>
      <c r="T76" s="1" t="str">
        <f>VLOOKUP($E76,'[7]Gui chi Quynh'!$C$11:$E$392,3,0)</f>
        <v>A2</v>
      </c>
      <c r="U76" s="9">
        <f>VLOOKUP(T76,[18]Sheet1!$B$2:$C$12,2,TRUE)</f>
        <v>9</v>
      </c>
      <c r="V76" s="1" t="str">
        <f>VLOOKUP($E76,'[8]Gui chi Quynh'!$C$11:$F$391,3,0)</f>
        <v>A3</v>
      </c>
      <c r="W76" s="9">
        <f>VLOOKUP(V76,[18]Sheet1!$B$2:$C$12,2,TRUE)</f>
        <v>8</v>
      </c>
      <c r="X76" s="1" t="str">
        <f>VLOOKUP($E76,'[9]Gui chi Quynh'!$C$11:$E$390,3,0)</f>
        <v>A3</v>
      </c>
      <c r="Y76" s="9">
        <f>VLOOKUP(X76,[18]Sheet1!$B$2:$C$12,2,TRUE)</f>
        <v>8</v>
      </c>
      <c r="Z76" s="1" t="str">
        <f>VLOOKUP($E76,'[10]Gui chi Quynh'!$C$11:$E$391,3,0)</f>
        <v>A2</v>
      </c>
      <c r="AA76" s="9">
        <f>VLOOKUP(Z76,[18]Sheet1!$B$2:$C$12,2,TRUE)</f>
        <v>9</v>
      </c>
      <c r="AB76" s="1" t="str">
        <f>VLOOKUP($E76,'[19]Gui chi Quynh'!$C$11:$E$388,3,0)</f>
        <v>A2</v>
      </c>
      <c r="AC76" s="9">
        <f>VLOOKUP(AB76,[18]Sheet1!$B$2:$C$12,2,TRUE)</f>
        <v>9</v>
      </c>
      <c r="AD76" s="1" t="str">
        <f>VLOOKUP($E76,'[20]Gui chi Quynh'!$C$11:$E$388,3,0)</f>
        <v>A2</v>
      </c>
      <c r="AE76" s="9">
        <f>VLOOKUP(AD76,[18]Sheet1!$B$2:$C$12,2,TRUE)</f>
        <v>9</v>
      </c>
      <c r="AF76" s="55"/>
    </row>
    <row r="77" spans="1:32" s="17" customFormat="1" ht="24.95" customHeight="1" x14ac:dyDescent="0.25">
      <c r="A77" s="41">
        <f>IF(E77="","",SUBTOTAL(3,$E$9:E77))</f>
        <v>69</v>
      </c>
      <c r="B77" s="41">
        <f>COUNTIF($F$9:F77,F77)</f>
        <v>3</v>
      </c>
      <c r="C77" s="43" t="s">
        <v>648</v>
      </c>
      <c r="D77" s="29" t="s">
        <v>62</v>
      </c>
      <c r="E77" s="41" t="s">
        <v>376</v>
      </c>
      <c r="F77" s="1" t="s">
        <v>284</v>
      </c>
      <c r="G77" s="15" t="s">
        <v>643</v>
      </c>
      <c r="H77" s="1" t="str">
        <f>VLOOKUP($E77,'[1]Gui chi Quynh'!$C$11:$E$397,3,0)</f>
        <v>A3</v>
      </c>
      <c r="I77" s="9">
        <f>VLOOKUP(H77,[18]Sheet1!$B$2:$C$12,2,TRUE)</f>
        <v>8</v>
      </c>
      <c r="J77" s="1" t="str">
        <f>VLOOKUP($E77,'[2]Gui chi Quynh'!$C$11:$E$397,3,0)</f>
        <v>A1</v>
      </c>
      <c r="K77" s="9">
        <f>VLOOKUP(J77,[18]Sheet1!$B$2:$C$12,2,TRUE)</f>
        <v>10</v>
      </c>
      <c r="L77" s="1" t="str">
        <f>VLOOKUP($E77,'[3]Gui chi Quynh'!$C$11:$E$396,3,0)</f>
        <v>A3</v>
      </c>
      <c r="M77" s="9">
        <f>VLOOKUP(L77,[18]Sheet1!$B$2:$C$12,2,TRUE)</f>
        <v>8</v>
      </c>
      <c r="N77" s="1" t="str">
        <f>VLOOKUP($E77,'[4]Gui chi Quynh'!$C$11:$E$396,3,0)</f>
        <v>A3</v>
      </c>
      <c r="O77" s="9">
        <f>VLOOKUP(N77,[18]Sheet1!$B$2:$C$12,2,TRUE)</f>
        <v>8</v>
      </c>
      <c r="P77" s="1" t="str">
        <f>VLOOKUP($E77,'[5]Gui chi Quynh'!$C$11:$E$394,3,0)</f>
        <v>A3</v>
      </c>
      <c r="Q77" s="9">
        <f>VLOOKUP(P77,[18]Sheet1!$B$2:$C$12,2,TRUE)</f>
        <v>8</v>
      </c>
      <c r="R77" s="1" t="str">
        <f>VLOOKUP($E77,'[6]Gui chi Quynh'!$C$11:$E$393,3,0)</f>
        <v>A3</v>
      </c>
      <c r="S77" s="9">
        <f>VLOOKUP(R77,[18]Sheet1!$B$2:$C$12,2,TRUE)</f>
        <v>8</v>
      </c>
      <c r="T77" s="1" t="str">
        <f>VLOOKUP($E77,'[7]Gui chi Quynh'!$C$11:$E$392,3,0)</f>
        <v>A2</v>
      </c>
      <c r="U77" s="9">
        <f>VLOOKUP(T77,[18]Sheet1!$B$2:$C$12,2,TRUE)</f>
        <v>9</v>
      </c>
      <c r="V77" s="1" t="str">
        <f>VLOOKUP($E77,'[8]Gui chi Quynh'!$C$11:$F$391,3,0)</f>
        <v>A3</v>
      </c>
      <c r="W77" s="9">
        <f>VLOOKUP(V77,[18]Sheet1!$B$2:$C$12,2,TRUE)</f>
        <v>8</v>
      </c>
      <c r="X77" s="1" t="str">
        <f>VLOOKUP($E77,'[9]Gui chi Quynh'!$C$11:$E$390,3,0)</f>
        <v>A3</v>
      </c>
      <c r="Y77" s="9">
        <f>VLOOKUP(X77,[18]Sheet1!$B$2:$C$12,2,TRUE)</f>
        <v>8</v>
      </c>
      <c r="Z77" s="1" t="str">
        <f>VLOOKUP($E77,'[10]Gui chi Quynh'!$C$11:$E$391,3,0)</f>
        <v>A3</v>
      </c>
      <c r="AA77" s="9">
        <f>VLOOKUP(Z77,[18]Sheet1!$B$2:$C$12,2,TRUE)</f>
        <v>8</v>
      </c>
      <c r="AB77" s="1" t="str">
        <f>VLOOKUP($E77,'[19]Gui chi Quynh'!$C$11:$E$388,3,0)</f>
        <v>A3</v>
      </c>
      <c r="AC77" s="9">
        <f>VLOOKUP(AB77,[18]Sheet1!$B$2:$C$12,2,TRUE)</f>
        <v>8</v>
      </c>
      <c r="AD77" s="1" t="str">
        <f>VLOOKUP($E77,'[20]Gui chi Quynh'!$C$11:$E$388,3,0)</f>
        <v>A3</v>
      </c>
      <c r="AE77" s="9">
        <f>VLOOKUP(AD77,[18]Sheet1!$B$2:$C$12,2,TRUE)</f>
        <v>8</v>
      </c>
      <c r="AF77" s="55"/>
    </row>
    <row r="78" spans="1:32" s="2" customFormat="1" ht="24.95" customHeight="1" x14ac:dyDescent="0.25">
      <c r="A78" s="41">
        <f>IF(E78="","",SUBTOTAL(3,$E$9:E78))</f>
        <v>70</v>
      </c>
      <c r="B78" s="41">
        <f>COUNTIF($F$9:F78,F78)</f>
        <v>4</v>
      </c>
      <c r="C78" s="43" t="s">
        <v>648</v>
      </c>
      <c r="D78" s="29" t="s">
        <v>3</v>
      </c>
      <c r="E78" s="41" t="s">
        <v>377</v>
      </c>
      <c r="F78" s="1" t="s">
        <v>284</v>
      </c>
      <c r="G78" s="15" t="s">
        <v>643</v>
      </c>
      <c r="H78" s="1" t="str">
        <f>VLOOKUP($E78,'[1]Gui chi Quynh'!$C$11:$E$397,3,0)</f>
        <v>A3</v>
      </c>
      <c r="I78" s="9">
        <f>VLOOKUP(H78,[18]Sheet1!$B$2:$C$12,2,TRUE)</f>
        <v>8</v>
      </c>
      <c r="J78" s="1" t="str">
        <f>VLOOKUP($E78,'[2]Gui chi Quynh'!$C$11:$E$397,3,0)</f>
        <v>A3</v>
      </c>
      <c r="K78" s="9">
        <f>VLOOKUP(J78,[18]Sheet1!$B$2:$C$12,2,TRUE)</f>
        <v>8</v>
      </c>
      <c r="L78" s="1" t="str">
        <f>VLOOKUP($E78,'[3]Gui chi Quynh'!$C$11:$E$396,3,0)</f>
        <v>A2</v>
      </c>
      <c r="M78" s="9">
        <f>VLOOKUP(L78,[18]Sheet1!$B$2:$C$12,2,TRUE)</f>
        <v>9</v>
      </c>
      <c r="N78" s="1" t="str">
        <f>VLOOKUP($E78,'[4]Gui chi Quynh'!$C$11:$E$396,3,0)</f>
        <v>A2</v>
      </c>
      <c r="O78" s="9">
        <f>VLOOKUP(N78,[18]Sheet1!$B$2:$C$12,2,TRUE)</f>
        <v>9</v>
      </c>
      <c r="P78" s="1" t="str">
        <f>VLOOKUP($E78,'[5]Gui chi Quynh'!$C$11:$E$394,3,0)</f>
        <v>A2</v>
      </c>
      <c r="Q78" s="9">
        <f>VLOOKUP(P78,[18]Sheet1!$B$2:$C$12,2,TRUE)</f>
        <v>9</v>
      </c>
      <c r="R78" s="1" t="str">
        <f>VLOOKUP($E78,'[6]Gui chi Quynh'!$C$11:$E$393,3,0)</f>
        <v>A2</v>
      </c>
      <c r="S78" s="9">
        <f>VLOOKUP(R78,[18]Sheet1!$B$2:$C$12,2,TRUE)</f>
        <v>9</v>
      </c>
      <c r="T78" s="1" t="str">
        <f>VLOOKUP($E78,'[7]Gui chi Quynh'!$C$11:$E$392,3,0)</f>
        <v>A2</v>
      </c>
      <c r="U78" s="9">
        <f>VLOOKUP(T78,[18]Sheet1!$B$2:$C$12,2,TRUE)</f>
        <v>9</v>
      </c>
      <c r="V78" s="1" t="str">
        <f>VLOOKUP($E78,'[8]Gui chi Quynh'!$C$11:$F$391,3,0)</f>
        <v>A3</v>
      </c>
      <c r="W78" s="9">
        <f>VLOOKUP(V78,[18]Sheet1!$B$2:$C$12,2,TRUE)</f>
        <v>8</v>
      </c>
      <c r="X78" s="1" t="str">
        <f>VLOOKUP($E78,'[9]Gui chi Quynh'!$C$11:$E$390,3,0)</f>
        <v>A3</v>
      </c>
      <c r="Y78" s="9">
        <f>VLOOKUP(X78,[18]Sheet1!$B$2:$C$12,2,TRUE)</f>
        <v>8</v>
      </c>
      <c r="Z78" s="1" t="str">
        <f>VLOOKUP($E78,'[10]Gui chi Quynh'!$C$11:$E$391,3,0)</f>
        <v>A2</v>
      </c>
      <c r="AA78" s="9">
        <f>VLOOKUP(Z78,[18]Sheet1!$B$2:$C$12,2,TRUE)</f>
        <v>9</v>
      </c>
      <c r="AB78" s="1" t="str">
        <f>VLOOKUP($E78,'[19]Gui chi Quynh'!$C$11:$E$388,3,0)</f>
        <v>A2</v>
      </c>
      <c r="AC78" s="9">
        <f>VLOOKUP(AB78,[18]Sheet1!$B$2:$C$12,2,TRUE)</f>
        <v>9</v>
      </c>
      <c r="AD78" s="1" t="str">
        <f>VLOOKUP($E78,'[20]Gui chi Quynh'!$C$11:$E$388,3,0)</f>
        <v>A2</v>
      </c>
      <c r="AE78" s="9">
        <f>VLOOKUP(AD78,[18]Sheet1!$B$2:$C$12,2,TRUE)</f>
        <v>9</v>
      </c>
      <c r="AF78" s="55"/>
    </row>
    <row r="79" spans="1:32" s="72" customFormat="1" ht="24.95" customHeight="1" x14ac:dyDescent="0.25">
      <c r="A79" s="41">
        <f>IF(E79="","",SUBTOTAL(3,$E$9:E79))</f>
        <v>71</v>
      </c>
      <c r="B79" s="41">
        <f>COUNTIF($F$9:F79,F79)</f>
        <v>5</v>
      </c>
      <c r="C79" s="43" t="s">
        <v>649</v>
      </c>
      <c r="D79" s="29" t="s">
        <v>211</v>
      </c>
      <c r="E79" s="41" t="s">
        <v>378</v>
      </c>
      <c r="F79" s="1" t="s">
        <v>284</v>
      </c>
      <c r="G79" s="15" t="s">
        <v>643</v>
      </c>
      <c r="H79" s="1" t="str">
        <f>VLOOKUP($E79,'[1]Gui chi Quynh'!$C$11:$E$397,3,0)</f>
        <v>A3</v>
      </c>
      <c r="I79" s="9">
        <f>VLOOKUP(H79,[18]Sheet1!$B$2:$C$12,2,TRUE)</f>
        <v>8</v>
      </c>
      <c r="J79" s="1" t="str">
        <f>VLOOKUP($E79,'[2]Gui chi Quynh'!$C$11:$E$397,3,0)</f>
        <v>A3</v>
      </c>
      <c r="K79" s="9">
        <f>VLOOKUP(J79,[18]Sheet1!$B$2:$C$12,2,TRUE)</f>
        <v>8</v>
      </c>
      <c r="L79" s="1" t="str">
        <f>VLOOKUP($E79,'[3]Gui chi Quynh'!$C$11:$E$396,3,0)</f>
        <v>A2</v>
      </c>
      <c r="M79" s="9">
        <f>VLOOKUP(L79,[18]Sheet1!$B$2:$C$12,2,TRUE)</f>
        <v>9</v>
      </c>
      <c r="N79" s="1" t="str">
        <f>VLOOKUP($E79,'[4]Gui chi Quynh'!$C$11:$E$396,3,0)</f>
        <v>A2</v>
      </c>
      <c r="O79" s="9">
        <f>VLOOKUP(N79,[18]Sheet1!$B$2:$C$12,2,TRUE)</f>
        <v>9</v>
      </c>
      <c r="P79" s="1" t="str">
        <f>VLOOKUP($E79,'[5]Gui chi Quynh'!$C$11:$E$394,3,0)</f>
        <v>A1</v>
      </c>
      <c r="Q79" s="9">
        <f>VLOOKUP(P79,[18]Sheet1!$B$2:$C$12,2,TRUE)</f>
        <v>10</v>
      </c>
      <c r="R79" s="1" t="str">
        <f>VLOOKUP($E79,'[6]Gui chi Quynh'!$C$11:$E$393,3,0)</f>
        <v>A2</v>
      </c>
      <c r="S79" s="9">
        <f>VLOOKUP(R79,[18]Sheet1!$B$2:$C$12,2,TRUE)</f>
        <v>9</v>
      </c>
      <c r="T79" s="1" t="str">
        <f>VLOOKUP($E79,'[7]Gui chi Quynh'!$C$11:$E$392,3,0)</f>
        <v>A1</v>
      </c>
      <c r="U79" s="9">
        <f>VLOOKUP(T79,[18]Sheet1!$B$2:$C$12,2,TRUE)</f>
        <v>10</v>
      </c>
      <c r="V79" s="1" t="str">
        <f>VLOOKUP($E79,'[8]Gui chi Quynh'!$C$11:$F$391,3,0)</f>
        <v>A3</v>
      </c>
      <c r="W79" s="9">
        <f>VLOOKUP(V79,[18]Sheet1!$B$2:$C$12,2,TRUE)</f>
        <v>8</v>
      </c>
      <c r="X79" s="1" t="str">
        <f>VLOOKUP($E79,'[9]Gui chi Quynh'!$C$11:$E$390,3,0)</f>
        <v>A3</v>
      </c>
      <c r="Y79" s="9">
        <f>VLOOKUP(X79,[18]Sheet1!$B$2:$C$12,2,TRUE)</f>
        <v>8</v>
      </c>
      <c r="Z79" s="1" t="str">
        <f>VLOOKUP($E79,'[10]Gui chi Quynh'!$C$11:$E$391,3,0)</f>
        <v>A1</v>
      </c>
      <c r="AA79" s="9">
        <f>VLOOKUP(Z79,[18]Sheet1!$B$2:$C$12,2,TRUE)</f>
        <v>10</v>
      </c>
      <c r="AB79" s="1" t="str">
        <f>VLOOKUP($E79,'[19]Gui chi Quynh'!$C$11:$E$388,3,0)</f>
        <v>A1</v>
      </c>
      <c r="AC79" s="9">
        <f>VLOOKUP(AB79,[18]Sheet1!$B$2:$C$12,2,TRUE)</f>
        <v>10</v>
      </c>
      <c r="AD79" s="1" t="str">
        <f>VLOOKUP($E79,'[20]Gui chi Quynh'!$C$11:$E$388,3,0)</f>
        <v>A2</v>
      </c>
      <c r="AE79" s="9">
        <f>VLOOKUP(AD79,[18]Sheet1!$B$2:$C$12,2,TRUE)</f>
        <v>9</v>
      </c>
      <c r="AF79" s="55"/>
    </row>
    <row r="80" spans="1:32" s="2" customFormat="1" ht="24.95" customHeight="1" x14ac:dyDescent="0.25">
      <c r="A80" s="41">
        <f>IF(E80="","",SUBTOTAL(3,$E$9:E80))</f>
        <v>72</v>
      </c>
      <c r="B80" s="41">
        <f>COUNTIF($F$9:F80,F80)</f>
        <v>6</v>
      </c>
      <c r="C80" s="43" t="s">
        <v>648</v>
      </c>
      <c r="D80" s="20" t="s">
        <v>269</v>
      </c>
      <c r="E80" s="44" t="s">
        <v>353</v>
      </c>
      <c r="F80" s="1" t="s">
        <v>284</v>
      </c>
      <c r="G80" s="1" t="s">
        <v>643</v>
      </c>
      <c r="H80" s="1" t="str">
        <f>VLOOKUP($E80,'[1]Gui chi Quynh'!$C$11:$E$397,3,0)</f>
        <v>A3</v>
      </c>
      <c r="I80" s="9">
        <f>VLOOKUP(H80,[18]Sheet1!$B$2:$C$12,2,TRUE)</f>
        <v>8</v>
      </c>
      <c r="J80" s="1" t="str">
        <f>VLOOKUP($E80,'[2]Gui chi Quynh'!$C$11:$E$397,3,0)</f>
        <v>A1</v>
      </c>
      <c r="K80" s="9">
        <f>VLOOKUP(J80,[18]Sheet1!$B$2:$C$12,2,TRUE)</f>
        <v>10</v>
      </c>
      <c r="L80" s="1" t="str">
        <f>VLOOKUP($E80,'[3]Gui chi Quynh'!$C$11:$E$396,3,0)</f>
        <v>A2</v>
      </c>
      <c r="M80" s="9">
        <f>VLOOKUP(L80,[18]Sheet1!$B$2:$C$12,2,TRUE)</f>
        <v>9</v>
      </c>
      <c r="N80" s="1" t="str">
        <f>VLOOKUP($E80,'[4]Gui chi Quynh'!$C$11:$E$396,3,0)</f>
        <v>A2</v>
      </c>
      <c r="O80" s="9">
        <f>VLOOKUP(N80,[18]Sheet1!$B$2:$C$12,2,TRUE)</f>
        <v>9</v>
      </c>
      <c r="P80" s="1" t="str">
        <f>VLOOKUP($E80,'[5]Gui chi Quynh'!$C$11:$E$394,3,0)</f>
        <v>A3</v>
      </c>
      <c r="Q80" s="9">
        <f>VLOOKUP(P80,[18]Sheet1!$B$2:$C$12,2,TRUE)</f>
        <v>8</v>
      </c>
      <c r="R80" s="1" t="str">
        <f>VLOOKUP($E80,'[6]Gui chi Quynh'!$C$11:$E$393,3,0)</f>
        <v>A3</v>
      </c>
      <c r="S80" s="9">
        <f>VLOOKUP(R80,[18]Sheet1!$B$2:$C$12,2,TRUE)</f>
        <v>8</v>
      </c>
      <c r="T80" s="1" t="str">
        <f>VLOOKUP($E80,'[7]Gui chi Quynh'!$C$11:$E$392,3,0)</f>
        <v>A3</v>
      </c>
      <c r="U80" s="9">
        <f>VLOOKUP(T80,[18]Sheet1!$B$2:$C$12,2,TRUE)</f>
        <v>8</v>
      </c>
      <c r="V80" s="1" t="str">
        <f>VLOOKUP($E80,'[8]Gui chi Quynh'!$C$11:$F$391,3,0)</f>
        <v>A3</v>
      </c>
      <c r="W80" s="9">
        <f>VLOOKUP(V80,[18]Sheet1!$B$2:$C$12,2,TRUE)</f>
        <v>8</v>
      </c>
      <c r="X80" s="1" t="str">
        <f>VLOOKUP($E80,'[9]Gui chi Quynh'!$C$11:$E$390,3,0)</f>
        <v>A2</v>
      </c>
      <c r="Y80" s="9">
        <f>VLOOKUP(X80,[18]Sheet1!$B$2:$C$12,2,TRUE)</f>
        <v>9</v>
      </c>
      <c r="Z80" s="1" t="str">
        <f>VLOOKUP($E80,'[10]Gui chi Quynh'!$C$11:$E$391,3,0)</f>
        <v>A2</v>
      </c>
      <c r="AA80" s="9">
        <f>VLOOKUP(Z80,[18]Sheet1!$B$2:$C$12,2,TRUE)</f>
        <v>9</v>
      </c>
      <c r="AB80" s="1" t="str">
        <f>VLOOKUP($E80,'[19]Gui chi Quynh'!$C$11:$E$388,3,0)</f>
        <v>A3</v>
      </c>
      <c r="AC80" s="9">
        <f>VLOOKUP(AB80,[18]Sheet1!$B$2:$C$12,2,TRUE)</f>
        <v>8</v>
      </c>
      <c r="AD80" s="1" t="str">
        <f>VLOOKUP($E80,'[20]Gui chi Quynh'!$C$11:$E$388,3,0)</f>
        <v>A3</v>
      </c>
      <c r="AE80" s="9">
        <f>VLOOKUP(AD80,[18]Sheet1!$B$2:$C$12,2,TRUE)</f>
        <v>8</v>
      </c>
      <c r="AF80" s="55"/>
    </row>
    <row r="81" spans="1:32" s="2" customFormat="1" ht="24.95" customHeight="1" x14ac:dyDescent="0.25">
      <c r="A81" s="41">
        <f>IF(E81="","",SUBTOTAL(3,$E$9:E81))</f>
        <v>73</v>
      </c>
      <c r="B81" s="41">
        <f>COUNTIF($F$9:F81,F81)</f>
        <v>7</v>
      </c>
      <c r="C81" s="43" t="s">
        <v>649</v>
      </c>
      <c r="D81" s="20" t="s">
        <v>16</v>
      </c>
      <c r="E81" s="44" t="s">
        <v>361</v>
      </c>
      <c r="F81" s="1" t="s">
        <v>284</v>
      </c>
      <c r="G81" s="13" t="s">
        <v>643</v>
      </c>
      <c r="H81" s="1" t="str">
        <f>VLOOKUP($E81,'[1]Gui chi Quynh'!$C$11:$E$397,3,0)</f>
        <v>A1</v>
      </c>
      <c r="I81" s="9">
        <f>VLOOKUP(H81,[18]Sheet1!$B$2:$C$12,2,TRUE)</f>
        <v>10</v>
      </c>
      <c r="J81" s="1" t="str">
        <f>VLOOKUP($E81,'[2]Gui chi Quynh'!$C$11:$E$397,3,0)</f>
        <v>A3</v>
      </c>
      <c r="K81" s="9">
        <f>VLOOKUP(J81,[18]Sheet1!$B$2:$C$12,2,TRUE)</f>
        <v>8</v>
      </c>
      <c r="L81" s="1" t="str">
        <f>VLOOKUP($E81,'[3]Gui chi Quynh'!$C$11:$E$396,3,0)</f>
        <v>A3</v>
      </c>
      <c r="M81" s="9">
        <f>VLOOKUP(L81,[18]Sheet1!$B$2:$C$12,2,TRUE)</f>
        <v>8</v>
      </c>
      <c r="N81" s="1" t="str">
        <f>VLOOKUP($E81,'[4]Gui chi Quynh'!$C$11:$E$396,3,0)</f>
        <v>A2</v>
      </c>
      <c r="O81" s="9">
        <f>VLOOKUP(N81,[18]Sheet1!$B$2:$C$12,2,TRUE)</f>
        <v>9</v>
      </c>
      <c r="P81" s="1" t="str">
        <f>VLOOKUP($E81,'[5]Gui chi Quynh'!$C$11:$E$394,3,0)</f>
        <v>A1</v>
      </c>
      <c r="Q81" s="9">
        <f>VLOOKUP(P81,[18]Sheet1!$B$2:$C$12,2,TRUE)</f>
        <v>10</v>
      </c>
      <c r="R81" s="1" t="str">
        <f>VLOOKUP($E81,'[6]Gui chi Quynh'!$C$11:$E$393,3,0)</f>
        <v>A1</v>
      </c>
      <c r="S81" s="9">
        <f>VLOOKUP(R81,[18]Sheet1!$B$2:$C$12,2,TRUE)</f>
        <v>10</v>
      </c>
      <c r="T81" s="1" t="str">
        <f>VLOOKUP($E81,'[7]Gui chi Quynh'!$C$11:$E$392,3,0)</f>
        <v>A3</v>
      </c>
      <c r="U81" s="9">
        <f>VLOOKUP(T81,[18]Sheet1!$B$2:$C$12,2,TRUE)</f>
        <v>8</v>
      </c>
      <c r="V81" s="1" t="str">
        <f>VLOOKUP($E81,'[8]Gui chi Quynh'!$C$11:$F$391,3,0)</f>
        <v>A3</v>
      </c>
      <c r="W81" s="9">
        <f>VLOOKUP(V81,[18]Sheet1!$B$2:$C$12,2,TRUE)</f>
        <v>8</v>
      </c>
      <c r="X81" s="1" t="str">
        <f>VLOOKUP($E81,'[9]Gui chi Quynh'!$C$11:$E$390,3,0)</f>
        <v>A3</v>
      </c>
      <c r="Y81" s="9">
        <f>VLOOKUP(X81,[18]Sheet1!$B$2:$C$12,2,TRUE)</f>
        <v>8</v>
      </c>
      <c r="Z81" s="1" t="str">
        <f>VLOOKUP($E81,'[10]Gui chi Quynh'!$C$11:$E$391,3,0)</f>
        <v>A3</v>
      </c>
      <c r="AA81" s="9">
        <f>VLOOKUP(Z81,[18]Sheet1!$B$2:$C$12,2,TRUE)</f>
        <v>8</v>
      </c>
      <c r="AB81" s="1" t="str">
        <f>VLOOKUP($E81,'[19]Gui chi Quynh'!$C$11:$E$388,3,0)</f>
        <v>A3</v>
      </c>
      <c r="AC81" s="9">
        <f>VLOOKUP(AB81,[18]Sheet1!$B$2:$C$12,2,TRUE)</f>
        <v>8</v>
      </c>
      <c r="AD81" s="1" t="str">
        <f>VLOOKUP($E81,'[20]Gui chi Quynh'!$C$11:$E$388,3,0)</f>
        <v>A2</v>
      </c>
      <c r="AE81" s="9">
        <f>VLOOKUP(AD81,[18]Sheet1!$B$2:$C$12,2,TRUE)</f>
        <v>9</v>
      </c>
      <c r="AF81" s="55"/>
    </row>
    <row r="82" spans="1:32" s="2" customFormat="1" ht="46.5" customHeight="1" x14ac:dyDescent="0.25">
      <c r="A82" s="41">
        <f>IF(E82="","",SUBTOTAL(3,$E$9:E82))</f>
        <v>74</v>
      </c>
      <c r="B82" s="41">
        <f>COUNTIF($F$9:F82,F82)</f>
        <v>8</v>
      </c>
      <c r="C82" s="84" t="s">
        <v>648</v>
      </c>
      <c r="D82" s="73" t="s">
        <v>63</v>
      </c>
      <c r="E82" s="74" t="s">
        <v>379</v>
      </c>
      <c r="F82" s="7" t="s">
        <v>284</v>
      </c>
      <c r="G82" s="7" t="s">
        <v>644</v>
      </c>
      <c r="H82" s="1" t="str">
        <f>VLOOKUP($E82,'[1]Gui chi Quynh'!$C$11:$E$397,3,0)</f>
        <v>A3</v>
      </c>
      <c r="I82" s="9">
        <f>VLOOKUP(H82,[18]Sheet1!$B$2:$C$12,2,TRUE)</f>
        <v>8</v>
      </c>
      <c r="J82" s="1" t="str">
        <f>VLOOKUP($E82,'[2]Gui chi Quynh'!$C$11:$E$397,3,0)</f>
        <v>A1</v>
      </c>
      <c r="K82" s="9">
        <f>VLOOKUP(J82,[18]Sheet1!$B$2:$C$12,2,TRUE)</f>
        <v>10</v>
      </c>
      <c r="L82" s="1" t="str">
        <f>VLOOKUP($E82,'[3]Gui chi Quynh'!$C$11:$E$396,3,0)</f>
        <v>A DN</v>
      </c>
      <c r="M82" s="9" t="e">
        <f>VLOOKUP(L82,[18]Sheet1!$B$2:$C$12,2,TRUE)</f>
        <v>#N/A</v>
      </c>
      <c r="N82" s="1" t="str">
        <f>VLOOKUP($E82,'[4]Gui chi Quynh'!$C$11:$E$396,3,0)</f>
        <v>A DN</v>
      </c>
      <c r="O82" s="9" t="e">
        <f>VLOOKUP(N82,[18]Sheet1!$B$2:$C$12,2,TRUE)</f>
        <v>#N/A</v>
      </c>
      <c r="P82" s="1" t="str">
        <f>VLOOKUP($E82,'[5]Gui chi Quynh'!$C$11:$E$394,3,0)</f>
        <v>A DN</v>
      </c>
      <c r="Q82" s="9" t="e">
        <f>VLOOKUP(P82,[18]Sheet1!$B$2:$C$12,2,TRUE)</f>
        <v>#N/A</v>
      </c>
      <c r="R82" s="1" t="str">
        <f>VLOOKUP($E82,'[6]Gui chi Quynh'!$C$11:$E$393,3,0)</f>
        <v>A DN</v>
      </c>
      <c r="S82" s="9" t="e">
        <f>VLOOKUP(R82,[18]Sheet1!$B$2:$C$12,2,TRUE)</f>
        <v>#N/A</v>
      </c>
      <c r="T82" s="1" t="str">
        <f>VLOOKUP($E82,'[7]Gui chi Quynh'!$C$11:$E$392,3,0)</f>
        <v>A DN</v>
      </c>
      <c r="U82" s="9" t="e">
        <f>VLOOKUP(T82,[18]Sheet1!$B$2:$C$12,2,TRUE)</f>
        <v>#N/A</v>
      </c>
      <c r="V82" s="1" t="str">
        <f>VLOOKUP($E82,'[8]Gui chi Quynh'!$C$11:$F$391,3,0)</f>
        <v>A DN</v>
      </c>
      <c r="W82" s="9" t="e">
        <f>VLOOKUP(V82,[18]Sheet1!$B$2:$C$12,2,TRUE)</f>
        <v>#N/A</v>
      </c>
      <c r="X82" s="1" t="str">
        <f>VLOOKUP($E82,'[9]Gui chi Quynh'!$C$11:$E$390,3,0)</f>
        <v>A3</v>
      </c>
      <c r="Y82" s="9">
        <f>VLOOKUP(X82,[18]Sheet1!$B$2:$C$12,2,TRUE)</f>
        <v>8</v>
      </c>
      <c r="Z82" s="1" t="str">
        <f>VLOOKUP($E82,'[10]Gui chi Quynh'!$C$11:$E$391,3,0)</f>
        <v>A3</v>
      </c>
      <c r="AA82" s="9">
        <f>VLOOKUP(Z82,[18]Sheet1!$B$2:$C$12,2,TRUE)</f>
        <v>8</v>
      </c>
      <c r="AB82" s="1" t="str">
        <f>VLOOKUP($E82,'[19]Gui chi Quynh'!$C$11:$E$388,3,0)</f>
        <v>A3</v>
      </c>
      <c r="AC82" s="9">
        <f>VLOOKUP(AB82,[18]Sheet1!$B$2:$C$12,2,TRUE)</f>
        <v>8</v>
      </c>
      <c r="AD82" s="1" t="str">
        <f>VLOOKUP($E82,'[20]Gui chi Quynh'!$C$11:$E$388,3,0)</f>
        <v>A3</v>
      </c>
      <c r="AE82" s="9">
        <f>VLOOKUP(AD82,[18]Sheet1!$B$2:$C$12,2,TRUE)</f>
        <v>8</v>
      </c>
      <c r="AF82" s="600" t="s">
        <v>965</v>
      </c>
    </row>
    <row r="83" spans="1:32" s="72" customFormat="1" ht="24.95" customHeight="1" x14ac:dyDescent="0.25">
      <c r="A83" s="41">
        <f>IF(E83="","",SUBTOTAL(3,$E$9:E83))</f>
        <v>75</v>
      </c>
      <c r="B83" s="41">
        <f>COUNTIF($F$9:F83,F83)</f>
        <v>1</v>
      </c>
      <c r="C83" s="43" t="s">
        <v>649</v>
      </c>
      <c r="D83" s="29" t="s">
        <v>164</v>
      </c>
      <c r="E83" s="41" t="s">
        <v>566</v>
      </c>
      <c r="F83" s="30" t="s">
        <v>285</v>
      </c>
      <c r="G83" s="30" t="s">
        <v>643</v>
      </c>
      <c r="H83" s="1" t="str">
        <f>VLOOKUP($E83,'[1]Gui chi Quynh'!$C$11:$E$397,3,0)</f>
        <v>A1</v>
      </c>
      <c r="I83" s="9">
        <f>VLOOKUP(H83,[18]Sheet1!$B$2:$C$12,2,TRUE)</f>
        <v>10</v>
      </c>
      <c r="J83" s="1" t="str">
        <f>VLOOKUP($E83,'[2]Gui chi Quynh'!$C$11:$E$397,3,0)</f>
        <v>A2</v>
      </c>
      <c r="K83" s="9">
        <f>VLOOKUP(J83,[18]Sheet1!$B$2:$C$12,2,TRUE)</f>
        <v>9</v>
      </c>
      <c r="L83" s="1" t="str">
        <f>VLOOKUP($E83,'[3]Gui chi Quynh'!$C$11:$E$396,3,0)</f>
        <v>A4</v>
      </c>
      <c r="M83" s="9">
        <f>VLOOKUP(L83,[18]Sheet1!$B$2:$C$12,2,TRUE)</f>
        <v>7</v>
      </c>
      <c r="N83" s="1" t="str">
        <f>VLOOKUP($E83,'[4]Gui chi Quynh'!$C$11:$E$396,3,0)</f>
        <v>A1</v>
      </c>
      <c r="O83" s="9">
        <f>VLOOKUP(N83,[18]Sheet1!$B$2:$C$12,2,TRUE)</f>
        <v>10</v>
      </c>
      <c r="P83" s="1" t="str">
        <f>VLOOKUP($E83,'[5]Gui chi Quynh'!$C$11:$E$394,3,0)</f>
        <v>A1</v>
      </c>
      <c r="Q83" s="9">
        <f>VLOOKUP(P83,[18]Sheet1!$B$2:$C$12,2,TRUE)</f>
        <v>10</v>
      </c>
      <c r="R83" s="1" t="str">
        <f>VLOOKUP($E83,'[6]Gui chi Quynh'!$C$11:$E$393,3,0)</f>
        <v>A1</v>
      </c>
      <c r="S83" s="9">
        <f>VLOOKUP(R83,[18]Sheet1!$B$2:$C$12,2,TRUE)</f>
        <v>10</v>
      </c>
      <c r="T83" s="1" t="str">
        <f>VLOOKUP($E83,'[7]Gui chi Quynh'!$C$11:$E$392,3,0)</f>
        <v>A1</v>
      </c>
      <c r="U83" s="9">
        <f>VLOOKUP(T83,[18]Sheet1!$B$2:$C$12,2,TRUE)</f>
        <v>10</v>
      </c>
      <c r="V83" s="1" t="str">
        <f>VLOOKUP($E83,'[8]Gui chi Quynh'!$C$11:$F$391,3,0)</f>
        <v>A1</v>
      </c>
      <c r="W83" s="9">
        <f>VLOOKUP(V83,[18]Sheet1!$B$2:$C$12,2,TRUE)</f>
        <v>10</v>
      </c>
      <c r="X83" s="1" t="str">
        <f>VLOOKUP($E83,'[9]Gui chi Quynh'!$C$11:$E$390,3,0)</f>
        <v>A1</v>
      </c>
      <c r="Y83" s="9">
        <f>VLOOKUP(X83,[18]Sheet1!$B$2:$C$12,2,TRUE)</f>
        <v>10</v>
      </c>
      <c r="Z83" s="1" t="str">
        <f>VLOOKUP($E83,'[10]Gui chi Quynh'!$C$11:$E$391,3,0)</f>
        <v>A1</v>
      </c>
      <c r="AA83" s="9">
        <f>VLOOKUP(Z83,[18]Sheet1!$B$2:$C$12,2,TRUE)</f>
        <v>10</v>
      </c>
      <c r="AB83" s="1" t="str">
        <f>VLOOKUP($E83,'[19]Gui chi Quynh'!$C$11:$E$388,3,0)</f>
        <v>A1</v>
      </c>
      <c r="AC83" s="9">
        <f>VLOOKUP(AB83,[18]Sheet1!$B$2:$C$12,2,TRUE)</f>
        <v>10</v>
      </c>
      <c r="AD83" s="1" t="str">
        <f>VLOOKUP($E83,'[20]Gui chi Quynh'!$C$11:$E$388,3,0)</f>
        <v>A1</v>
      </c>
      <c r="AE83" s="9">
        <f>VLOOKUP(AD83,[18]Sheet1!$B$2:$C$12,2,TRUE)</f>
        <v>10</v>
      </c>
      <c r="AF83" s="55"/>
    </row>
    <row r="84" spans="1:32" s="72" customFormat="1" ht="24.95" customHeight="1" x14ac:dyDescent="0.25">
      <c r="A84" s="41">
        <f>IF(E84="","",SUBTOTAL(3,$E$9:E84))</f>
        <v>76</v>
      </c>
      <c r="B84" s="41">
        <f>COUNTIF($F$9:F84,F84)</f>
        <v>2</v>
      </c>
      <c r="C84" s="43" t="s">
        <v>648</v>
      </c>
      <c r="D84" s="62" t="s">
        <v>675</v>
      </c>
      <c r="E84" s="24" t="s">
        <v>676</v>
      </c>
      <c r="F84" s="9" t="s">
        <v>285</v>
      </c>
      <c r="G84" s="15" t="s">
        <v>643</v>
      </c>
      <c r="H84" s="1" t="str">
        <f>VLOOKUP($E84,'[1]Gui chi Quynh'!$C$11:$E$397,3,0)</f>
        <v>A2</v>
      </c>
      <c r="I84" s="9">
        <f>VLOOKUP(H84,[18]Sheet1!$B$2:$C$12,2,TRUE)</f>
        <v>9</v>
      </c>
      <c r="J84" s="1" t="str">
        <f>VLOOKUP($E84,'[2]Gui chi Quynh'!$C$11:$E$397,3,0)</f>
        <v>A2</v>
      </c>
      <c r="K84" s="9">
        <f>VLOOKUP(J84,[18]Sheet1!$B$2:$C$12,2,TRUE)</f>
        <v>9</v>
      </c>
      <c r="L84" s="1" t="str">
        <f>VLOOKUP($E84,'[3]Gui chi Quynh'!$C$11:$E$396,3,0)</f>
        <v>A2</v>
      </c>
      <c r="M84" s="9">
        <f>VLOOKUP(L84,[18]Sheet1!$B$2:$C$12,2,TRUE)</f>
        <v>9</v>
      </c>
      <c r="N84" s="1" t="str">
        <f>VLOOKUP($E84,'[4]Gui chi Quynh'!$C$11:$E$396,3,0)</f>
        <v>A2</v>
      </c>
      <c r="O84" s="9">
        <f>VLOOKUP(N84,[18]Sheet1!$B$2:$C$12,2,TRUE)</f>
        <v>9</v>
      </c>
      <c r="P84" s="1" t="str">
        <f>VLOOKUP($E84,'[5]Gui chi Quynh'!$C$11:$E$394,3,0)</f>
        <v>A2</v>
      </c>
      <c r="Q84" s="9">
        <f>VLOOKUP(P84,[18]Sheet1!$B$2:$C$12,2,TRUE)</f>
        <v>9</v>
      </c>
      <c r="R84" s="1" t="str">
        <f>VLOOKUP($E84,'[6]Gui chi Quynh'!$C$11:$E$393,3,0)</f>
        <v>A2</v>
      </c>
      <c r="S84" s="9">
        <f>VLOOKUP(R84,[18]Sheet1!$B$2:$C$12,2,TRUE)</f>
        <v>9</v>
      </c>
      <c r="T84" s="1" t="str">
        <f>VLOOKUP($E84,'[7]Gui chi Quynh'!$C$11:$E$392,3,0)</f>
        <v>A2</v>
      </c>
      <c r="U84" s="9">
        <f>VLOOKUP(T84,[18]Sheet1!$B$2:$C$12,2,TRUE)</f>
        <v>9</v>
      </c>
      <c r="V84" s="1" t="str">
        <f>VLOOKUP($E84,'[8]Gui chi Quynh'!$C$11:$F$391,3,0)</f>
        <v>A2</v>
      </c>
      <c r="W84" s="9">
        <f>VLOOKUP(V84,[18]Sheet1!$B$2:$C$12,2,TRUE)</f>
        <v>9</v>
      </c>
      <c r="X84" s="1" t="str">
        <f>VLOOKUP($E84,'[9]Gui chi Quynh'!$C$11:$E$390,3,0)</f>
        <v>A2</v>
      </c>
      <c r="Y84" s="9">
        <f>VLOOKUP(X84,[18]Sheet1!$B$2:$C$12,2,TRUE)</f>
        <v>9</v>
      </c>
      <c r="Z84" s="1" t="str">
        <f>VLOOKUP($E84,'[10]Gui chi Quynh'!$C$11:$E$391,3,0)</f>
        <v>A2</v>
      </c>
      <c r="AA84" s="9">
        <f>VLOOKUP(Z84,[18]Sheet1!$B$2:$C$12,2,TRUE)</f>
        <v>9</v>
      </c>
      <c r="AB84" s="1" t="str">
        <f>VLOOKUP($E84,'[19]Gui chi Quynh'!$C$11:$E$388,3,0)</f>
        <v>A2</v>
      </c>
      <c r="AC84" s="9">
        <f>VLOOKUP(AB84,[18]Sheet1!$B$2:$C$12,2,TRUE)</f>
        <v>9</v>
      </c>
      <c r="AD84" s="1" t="str">
        <f>VLOOKUP($E84,'[20]Gui chi Quynh'!$C$11:$E$388,3,0)</f>
        <v>A2</v>
      </c>
      <c r="AE84" s="9">
        <f>VLOOKUP(AD84,[18]Sheet1!$B$2:$C$12,2,TRUE)</f>
        <v>9</v>
      </c>
      <c r="AF84" s="1"/>
    </row>
    <row r="85" spans="1:32" s="72" customFormat="1" ht="24.95" customHeight="1" x14ac:dyDescent="0.25">
      <c r="A85" s="41">
        <f>IF(E85="","",SUBTOTAL(3,$E$9:E85))</f>
        <v>77</v>
      </c>
      <c r="B85" s="41">
        <f>COUNTIF($F$9:F85,F85)</f>
        <v>3</v>
      </c>
      <c r="C85" s="84" t="s">
        <v>649</v>
      </c>
      <c r="D85" s="73" t="s">
        <v>64</v>
      </c>
      <c r="E85" s="74" t="s">
        <v>380</v>
      </c>
      <c r="F85" s="7" t="s">
        <v>285</v>
      </c>
      <c r="G85" s="7" t="s">
        <v>644</v>
      </c>
      <c r="H85" s="1" t="str">
        <f>VLOOKUP($E85,'[1]Gui chi Quynh'!$C$11:$E$397,3,0)</f>
        <v>A2</v>
      </c>
      <c r="I85" s="9">
        <f>VLOOKUP(H85,[18]Sheet1!$B$2:$C$12,2,TRUE)</f>
        <v>9</v>
      </c>
      <c r="J85" s="1" t="str">
        <f>VLOOKUP($E85,'[2]Gui chi Quynh'!$C$11:$E$397,3,0)</f>
        <v>A2</v>
      </c>
      <c r="K85" s="9">
        <f>VLOOKUP(J85,[18]Sheet1!$B$2:$C$12,2,TRUE)</f>
        <v>9</v>
      </c>
      <c r="L85" s="1" t="str">
        <f>VLOOKUP($E85,'[3]Gui chi Quynh'!$C$11:$E$396,3,0)</f>
        <v>A3</v>
      </c>
      <c r="M85" s="9">
        <f>VLOOKUP(L85,[18]Sheet1!$B$2:$C$12,2,TRUE)</f>
        <v>8</v>
      </c>
      <c r="N85" s="1" t="str">
        <f>VLOOKUP($E85,'[4]Gui chi Quynh'!$C$11:$E$396,3,0)</f>
        <v>A1</v>
      </c>
      <c r="O85" s="9">
        <f>VLOOKUP(N85,[18]Sheet1!$B$2:$C$12,2,TRUE)</f>
        <v>10</v>
      </c>
      <c r="P85" s="1" t="str">
        <f>VLOOKUP($E85,'[5]Gui chi Quynh'!$C$11:$E$394,3,0)</f>
        <v>A1</v>
      </c>
      <c r="Q85" s="9">
        <f>VLOOKUP(P85,[18]Sheet1!$B$2:$C$12,2,TRUE)</f>
        <v>10</v>
      </c>
      <c r="R85" s="1" t="str">
        <f>VLOOKUP($E85,'[6]Gui chi Quynh'!$C$11:$E$393,3,0)</f>
        <v>A2</v>
      </c>
      <c r="S85" s="9">
        <f>VLOOKUP(R85,[18]Sheet1!$B$2:$C$12,2,TRUE)</f>
        <v>9</v>
      </c>
      <c r="T85" s="1" t="str">
        <f>VLOOKUP($E85,'[7]Gui chi Quynh'!$C$11:$E$392,3,0)</f>
        <v>A1</v>
      </c>
      <c r="U85" s="9">
        <f>VLOOKUP(T85,[18]Sheet1!$B$2:$C$12,2,TRUE)</f>
        <v>10</v>
      </c>
      <c r="V85" s="1" t="str">
        <f>VLOOKUP($E85,'[8]Gui chi Quynh'!$C$11:$F$391,3,0)</f>
        <v>A1</v>
      </c>
      <c r="W85" s="9">
        <f>VLOOKUP(V85,[18]Sheet1!$B$2:$C$12,2,TRUE)</f>
        <v>10</v>
      </c>
      <c r="X85" s="1" t="str">
        <f>VLOOKUP($E85,'[9]Gui chi Quynh'!$C$11:$E$390,3,0)</f>
        <v>A1</v>
      </c>
      <c r="Y85" s="9">
        <f>VLOOKUP(X85,[18]Sheet1!$B$2:$C$12,2,TRUE)</f>
        <v>10</v>
      </c>
      <c r="Z85" s="1" t="str">
        <f>VLOOKUP($E85,'[10]Gui chi Quynh'!$C$11:$E$391,3,0)</f>
        <v>A1</v>
      </c>
      <c r="AA85" s="9">
        <f>VLOOKUP(Z85,[18]Sheet1!$B$2:$C$12,2,TRUE)</f>
        <v>10</v>
      </c>
      <c r="AB85" s="1" t="str">
        <f>VLOOKUP($E85,'[19]Gui chi Quynh'!$C$11:$E$388,3,0)</f>
        <v>A1</v>
      </c>
      <c r="AC85" s="9">
        <f>VLOOKUP(AB85,[18]Sheet1!$B$2:$C$12,2,TRUE)</f>
        <v>10</v>
      </c>
      <c r="AD85" s="1" t="str">
        <f>VLOOKUP($E85,'[20]Gui chi Quynh'!$C$11:$E$388,3,0)</f>
        <v>A1</v>
      </c>
      <c r="AE85" s="9">
        <f>VLOOKUP(AD85,[18]Sheet1!$B$2:$C$12,2,TRUE)</f>
        <v>10</v>
      </c>
      <c r="AF85" s="71"/>
    </row>
    <row r="86" spans="1:32" s="2" customFormat="1" ht="24.95" customHeight="1" x14ac:dyDescent="0.25">
      <c r="A86" s="41">
        <f>IF(E86="","",SUBTOTAL(3,$E$9:E86))</f>
        <v>78</v>
      </c>
      <c r="B86" s="41">
        <f>COUNTIF($F$9:F86,F86)</f>
        <v>4</v>
      </c>
      <c r="C86" s="84" t="s">
        <v>648</v>
      </c>
      <c r="D86" s="76" t="s">
        <v>286</v>
      </c>
      <c r="E86" s="77" t="s">
        <v>381</v>
      </c>
      <c r="F86" s="7" t="s">
        <v>285</v>
      </c>
      <c r="G86" s="7" t="s">
        <v>644</v>
      </c>
      <c r="H86" s="1" t="str">
        <f>VLOOKUP($E86,'[1]Gui chi Quynh'!$C$11:$E$397,3,0)</f>
        <v>A3</v>
      </c>
      <c r="I86" s="9">
        <f>VLOOKUP(H86,[18]Sheet1!$B$2:$C$12,2,TRUE)</f>
        <v>8</v>
      </c>
      <c r="J86" s="1" t="str">
        <f>VLOOKUP($E86,'[2]Gui chi Quynh'!$C$11:$E$397,3,0)</f>
        <v>A3</v>
      </c>
      <c r="K86" s="9">
        <f>VLOOKUP(J86,[18]Sheet1!$B$2:$C$12,2,TRUE)</f>
        <v>8</v>
      </c>
      <c r="L86" s="1" t="str">
        <f>VLOOKUP($E86,'[3]Gui chi Quynh'!$C$11:$E$396,3,0)</f>
        <v>A4</v>
      </c>
      <c r="M86" s="9">
        <f>VLOOKUP(L86,[18]Sheet1!$B$2:$C$12,2,TRUE)</f>
        <v>7</v>
      </c>
      <c r="N86" s="1" t="str">
        <f>VLOOKUP($E86,'[4]Gui chi Quynh'!$C$11:$E$396,3,0)</f>
        <v>A3</v>
      </c>
      <c r="O86" s="9">
        <f>VLOOKUP(N86,[18]Sheet1!$B$2:$C$12,2,TRUE)</f>
        <v>8</v>
      </c>
      <c r="P86" s="1" t="str">
        <f>VLOOKUP($E86,'[5]Gui chi Quynh'!$C$11:$E$394,3,0)</f>
        <v>A3</v>
      </c>
      <c r="Q86" s="9">
        <f>VLOOKUP(P86,[18]Sheet1!$B$2:$C$12,2,TRUE)</f>
        <v>8</v>
      </c>
      <c r="R86" s="1" t="str">
        <f>VLOOKUP($E86,'[6]Gui chi Quynh'!$C$11:$E$393,3,0)</f>
        <v>A3</v>
      </c>
      <c r="S86" s="9">
        <f>VLOOKUP(R86,[18]Sheet1!$B$2:$C$12,2,TRUE)</f>
        <v>8</v>
      </c>
      <c r="T86" s="1" t="str">
        <f>VLOOKUP($E86,'[7]Gui chi Quynh'!$C$11:$E$392,3,0)</f>
        <v>A4</v>
      </c>
      <c r="U86" s="9">
        <f>VLOOKUP(T86,[18]Sheet1!$B$2:$C$12,2,TRUE)</f>
        <v>7</v>
      </c>
      <c r="V86" s="1" t="str">
        <f>VLOOKUP($E86,'[8]Gui chi Quynh'!$C$11:$F$391,3,0)</f>
        <v>A4</v>
      </c>
      <c r="W86" s="9">
        <f>VLOOKUP(V86,[18]Sheet1!$B$2:$C$12,2,TRUE)</f>
        <v>7</v>
      </c>
      <c r="X86" s="1" t="str">
        <f>VLOOKUP($E86,'[9]Gui chi Quynh'!$C$11:$E$390,3,0)</f>
        <v>A4</v>
      </c>
      <c r="Y86" s="9">
        <f>VLOOKUP(X86,[18]Sheet1!$B$2:$C$12,2,TRUE)</f>
        <v>7</v>
      </c>
      <c r="Z86" s="1" t="str">
        <f>VLOOKUP($E86,'[10]Gui chi Quynh'!$C$11:$E$391,3,0)</f>
        <v>A3</v>
      </c>
      <c r="AA86" s="9">
        <f>VLOOKUP(Z86,[18]Sheet1!$B$2:$C$12,2,TRUE)</f>
        <v>8</v>
      </c>
      <c r="AB86" s="1" t="str">
        <f>VLOOKUP($E86,'[19]Gui chi Quynh'!$C$11:$E$388,3,0)</f>
        <v>A3</v>
      </c>
      <c r="AC86" s="9">
        <f>VLOOKUP(AB86,[18]Sheet1!$B$2:$C$12,2,TRUE)</f>
        <v>8</v>
      </c>
      <c r="AD86" s="1" t="str">
        <f>VLOOKUP($E86,'[20]Gui chi Quynh'!$C$11:$E$388,3,0)</f>
        <v>A3</v>
      </c>
      <c r="AE86" s="9">
        <f>VLOOKUP(AD86,[18]Sheet1!$B$2:$C$12,2,TRUE)</f>
        <v>8</v>
      </c>
      <c r="AF86" s="71"/>
    </row>
    <row r="87" spans="1:32" s="2" customFormat="1" ht="24.95" customHeight="1" x14ac:dyDescent="0.25">
      <c r="A87" s="41">
        <f>IF(E87="","",SUBTOTAL(3,$E$9:E87))</f>
        <v>79</v>
      </c>
      <c r="B87" s="41">
        <f>COUNTIF($F$9:F87,F87)</f>
        <v>1</v>
      </c>
      <c r="C87" s="43" t="s">
        <v>649</v>
      </c>
      <c r="D87" s="19" t="s">
        <v>183</v>
      </c>
      <c r="E87" s="46" t="s">
        <v>382</v>
      </c>
      <c r="F87" s="30" t="s">
        <v>287</v>
      </c>
      <c r="G87" s="30" t="s">
        <v>643</v>
      </c>
      <c r="H87" s="1" t="str">
        <f>VLOOKUP($E87,'[1]Gui chi Quynh'!$C$11:$E$397,3,0)</f>
        <v>A1</v>
      </c>
      <c r="I87" s="9">
        <f>VLOOKUP(H87,[18]Sheet1!$B$2:$C$12,2,TRUE)</f>
        <v>10</v>
      </c>
      <c r="J87" s="1" t="str">
        <f>VLOOKUP($E87,'[2]Gui chi Quynh'!$C$11:$E$397,3,0)</f>
        <v>A1</v>
      </c>
      <c r="K87" s="9">
        <f>VLOOKUP(J87,[18]Sheet1!$B$2:$C$12,2,TRUE)</f>
        <v>10</v>
      </c>
      <c r="L87" s="1" t="str">
        <f>VLOOKUP($E87,'[3]Gui chi Quynh'!$C$11:$E$396,3,0)</f>
        <v>A1</v>
      </c>
      <c r="M87" s="9">
        <f>VLOOKUP(L87,[18]Sheet1!$B$2:$C$12,2,TRUE)</f>
        <v>10</v>
      </c>
      <c r="N87" s="1" t="str">
        <f>VLOOKUP($E87,'[4]Gui chi Quynh'!$C$11:$E$396,3,0)</f>
        <v>A1</v>
      </c>
      <c r="O87" s="9">
        <f>VLOOKUP(N87,[18]Sheet1!$B$2:$C$12,2,TRUE)</f>
        <v>10</v>
      </c>
      <c r="P87" s="1" t="str">
        <f>VLOOKUP($E87,'[5]Gui chi Quynh'!$C$11:$E$394,3,0)</f>
        <v>A1</v>
      </c>
      <c r="Q87" s="9">
        <f>VLOOKUP(P87,[18]Sheet1!$B$2:$C$12,2,TRUE)</f>
        <v>10</v>
      </c>
      <c r="R87" s="1" t="str">
        <f>VLOOKUP($E87,'[6]Gui chi Quynh'!$C$11:$E$393,3,0)</f>
        <v>A1</v>
      </c>
      <c r="S87" s="9">
        <f>VLOOKUP(R87,[18]Sheet1!$B$2:$C$12,2,TRUE)</f>
        <v>10</v>
      </c>
      <c r="T87" s="1" t="str">
        <f>VLOOKUP($E87,'[7]Gui chi Quynh'!$C$11:$E$392,3,0)</f>
        <v>A1</v>
      </c>
      <c r="U87" s="9">
        <f>VLOOKUP(T87,[18]Sheet1!$B$2:$C$12,2,TRUE)</f>
        <v>10</v>
      </c>
      <c r="V87" s="1" t="str">
        <f>VLOOKUP($E87,'[8]Gui chi Quynh'!$C$11:$F$391,3,0)</f>
        <v>A1</v>
      </c>
      <c r="W87" s="9">
        <f>VLOOKUP(V87,[18]Sheet1!$B$2:$C$12,2,TRUE)</f>
        <v>10</v>
      </c>
      <c r="X87" s="1" t="str">
        <f>VLOOKUP($E87,'[9]Gui chi Quynh'!$C$11:$E$390,3,0)</f>
        <v>A1</v>
      </c>
      <c r="Y87" s="9">
        <f>VLOOKUP(X87,[18]Sheet1!$B$2:$C$12,2,TRUE)</f>
        <v>10</v>
      </c>
      <c r="Z87" s="1" t="str">
        <f>VLOOKUP($E87,'[10]Gui chi Quynh'!$C$11:$E$391,3,0)</f>
        <v>A1</v>
      </c>
      <c r="AA87" s="9">
        <f>VLOOKUP(Z87,[18]Sheet1!$B$2:$C$12,2,TRUE)</f>
        <v>10</v>
      </c>
      <c r="AB87" s="1" t="str">
        <f>VLOOKUP($E87,'[19]Gui chi Quynh'!$C$11:$E$388,3,0)</f>
        <v>A1</v>
      </c>
      <c r="AC87" s="9">
        <f>VLOOKUP(AB87,[18]Sheet1!$B$2:$C$12,2,TRUE)</f>
        <v>10</v>
      </c>
      <c r="AD87" s="1" t="str">
        <f>VLOOKUP($E87,'[20]Gui chi Quynh'!$C$11:$E$388,3,0)</f>
        <v>A1</v>
      </c>
      <c r="AE87" s="9">
        <f>VLOOKUP(AD87,[18]Sheet1!$B$2:$C$12,2,TRUE)</f>
        <v>10</v>
      </c>
      <c r="AF87" s="55"/>
    </row>
    <row r="88" spans="1:32" s="2" customFormat="1" ht="24.95" customHeight="1" x14ac:dyDescent="0.25">
      <c r="A88" s="41">
        <f>IF(E88="","",SUBTOTAL(3,$E$9:E88))</f>
        <v>80</v>
      </c>
      <c r="B88" s="41">
        <f>COUNTIF($F$9:F88,F88)</f>
        <v>2</v>
      </c>
      <c r="C88" s="43" t="s">
        <v>649</v>
      </c>
      <c r="D88" s="19" t="s">
        <v>184</v>
      </c>
      <c r="E88" s="46" t="s">
        <v>383</v>
      </c>
      <c r="F88" s="61" t="s">
        <v>287</v>
      </c>
      <c r="G88" s="105" t="s">
        <v>643</v>
      </c>
      <c r="H88" s="1" t="str">
        <f>VLOOKUP($E88,'[1]Gui chi Quynh'!$C$11:$E$397,3,0)</f>
        <v>A2</v>
      </c>
      <c r="I88" s="9">
        <f>VLOOKUP(H88,[18]Sheet1!$B$2:$C$12,2,TRUE)</f>
        <v>9</v>
      </c>
      <c r="J88" s="1" t="str">
        <f>VLOOKUP($E88,'[2]Gui chi Quynh'!$C$11:$E$397,3,0)</f>
        <v>A1</v>
      </c>
      <c r="K88" s="9">
        <f>VLOOKUP(J88,[18]Sheet1!$B$2:$C$12,2,TRUE)</f>
        <v>10</v>
      </c>
      <c r="L88" s="1" t="str">
        <f>VLOOKUP($E88,'[3]Gui chi Quynh'!$C$11:$E$396,3,0)</f>
        <v>A2</v>
      </c>
      <c r="M88" s="9">
        <f>VLOOKUP(L88,[18]Sheet1!$B$2:$C$12,2,TRUE)</f>
        <v>9</v>
      </c>
      <c r="N88" s="1" t="str">
        <f>VLOOKUP($E88,'[4]Gui chi Quynh'!$C$11:$E$396,3,0)</f>
        <v>A1</v>
      </c>
      <c r="O88" s="9">
        <f>VLOOKUP(N88,[18]Sheet1!$B$2:$C$12,2,TRUE)</f>
        <v>10</v>
      </c>
      <c r="P88" s="1" t="str">
        <f>VLOOKUP($E88,'[5]Gui chi Quynh'!$C$11:$E$394,3,0)</f>
        <v>A1</v>
      </c>
      <c r="Q88" s="9">
        <f>VLOOKUP(P88,[18]Sheet1!$B$2:$C$12,2,TRUE)</f>
        <v>10</v>
      </c>
      <c r="R88" s="1" t="str">
        <f>VLOOKUP($E88,'[6]Gui chi Quynh'!$C$11:$E$393,3,0)</f>
        <v>A1</v>
      </c>
      <c r="S88" s="9">
        <f>VLOOKUP(R88,[18]Sheet1!$B$2:$C$12,2,TRUE)</f>
        <v>10</v>
      </c>
      <c r="T88" s="1" t="str">
        <f>VLOOKUP($E88,'[7]Gui chi Quynh'!$C$11:$E$392,3,0)</f>
        <v>A1</v>
      </c>
      <c r="U88" s="9">
        <f>VLOOKUP(T88,[18]Sheet1!$B$2:$C$12,2,TRUE)</f>
        <v>10</v>
      </c>
      <c r="V88" s="1" t="str">
        <f>VLOOKUP($E88,'[8]Gui chi Quynh'!$C$11:$F$391,3,0)</f>
        <v>A1</v>
      </c>
      <c r="W88" s="9">
        <f>VLOOKUP(V88,[18]Sheet1!$B$2:$C$12,2,TRUE)</f>
        <v>10</v>
      </c>
      <c r="X88" s="1" t="str">
        <f>VLOOKUP($E88,'[9]Gui chi Quynh'!$C$11:$E$390,3,0)</f>
        <v>A1</v>
      </c>
      <c r="Y88" s="9">
        <f>VLOOKUP(X88,[18]Sheet1!$B$2:$C$12,2,TRUE)</f>
        <v>10</v>
      </c>
      <c r="Z88" s="1" t="str">
        <f>VLOOKUP($E88,'[10]Gui chi Quynh'!$C$11:$E$391,3,0)</f>
        <v>A1</v>
      </c>
      <c r="AA88" s="9">
        <f>VLOOKUP(Z88,[18]Sheet1!$B$2:$C$12,2,TRUE)</f>
        <v>10</v>
      </c>
      <c r="AB88" s="1" t="str">
        <f>VLOOKUP($E88,'[19]Gui chi Quynh'!$C$11:$E$388,3,0)</f>
        <v>A1</v>
      </c>
      <c r="AC88" s="9">
        <f>VLOOKUP(AB88,[18]Sheet1!$B$2:$C$12,2,TRUE)</f>
        <v>10</v>
      </c>
      <c r="AD88" s="1" t="str">
        <f>VLOOKUP($E88,'[20]Gui chi Quynh'!$C$11:$E$388,3,0)</f>
        <v>A1</v>
      </c>
      <c r="AE88" s="9">
        <f>VLOOKUP(AD88,[18]Sheet1!$B$2:$C$12,2,TRUE)</f>
        <v>10</v>
      </c>
      <c r="AF88" s="55"/>
    </row>
    <row r="89" spans="1:32" s="72" customFormat="1" ht="24.95" customHeight="1" x14ac:dyDescent="0.25">
      <c r="A89" s="41">
        <f>IF(E89="","",SUBTOTAL(3,$E$9:E89))</f>
        <v>81</v>
      </c>
      <c r="B89" s="41">
        <f>COUNTIF($F$9:F89,F89)</f>
        <v>3</v>
      </c>
      <c r="C89" s="43" t="s">
        <v>649</v>
      </c>
      <c r="D89" s="29" t="s">
        <v>677</v>
      </c>
      <c r="E89" s="43" t="s">
        <v>678</v>
      </c>
      <c r="F89" s="61" t="s">
        <v>287</v>
      </c>
      <c r="G89" s="105" t="s">
        <v>643</v>
      </c>
      <c r="H89" s="1" t="str">
        <f>VLOOKUP($E89,'[1]Gui chi Quynh'!$C$11:$E$397,3,0)</f>
        <v>A1</v>
      </c>
      <c r="I89" s="9">
        <f>VLOOKUP(H89,[18]Sheet1!$B$2:$C$12,2,TRUE)</f>
        <v>10</v>
      </c>
      <c r="J89" s="1" t="str">
        <f>VLOOKUP($E89,'[2]Gui chi Quynh'!$C$11:$E$397,3,0)</f>
        <v>A1</v>
      </c>
      <c r="K89" s="9">
        <f>VLOOKUP(J89,[18]Sheet1!$B$2:$C$12,2,TRUE)</f>
        <v>10</v>
      </c>
      <c r="L89" s="1" t="str">
        <f>VLOOKUP($E89,'[3]Gui chi Quynh'!$C$11:$E$396,3,0)</f>
        <v>A1</v>
      </c>
      <c r="M89" s="9">
        <f>VLOOKUP(L89,[18]Sheet1!$B$2:$C$12,2,TRUE)</f>
        <v>10</v>
      </c>
      <c r="N89" s="1" t="str">
        <f>VLOOKUP($E89,'[4]Gui chi Quynh'!$C$11:$E$396,3,0)</f>
        <v>A1</v>
      </c>
      <c r="O89" s="9">
        <f>VLOOKUP(N89,[18]Sheet1!$B$2:$C$12,2,TRUE)</f>
        <v>10</v>
      </c>
      <c r="P89" s="1" t="str">
        <f>VLOOKUP($E89,'[5]Gui chi Quynh'!$C$11:$E$394,3,0)</f>
        <v>A1</v>
      </c>
      <c r="Q89" s="9">
        <f>VLOOKUP(P89,[18]Sheet1!$B$2:$C$12,2,TRUE)</f>
        <v>10</v>
      </c>
      <c r="R89" s="1" t="str">
        <f>VLOOKUP($E89,'[6]Gui chi Quynh'!$C$11:$E$393,3,0)</f>
        <v>A1</v>
      </c>
      <c r="S89" s="9">
        <f>VLOOKUP(R89,[18]Sheet1!$B$2:$C$12,2,TRUE)</f>
        <v>10</v>
      </c>
      <c r="T89" s="1" t="str">
        <f>VLOOKUP($E89,'[7]Gui chi Quynh'!$C$11:$E$392,3,0)</f>
        <v>A1</v>
      </c>
      <c r="U89" s="9">
        <f>VLOOKUP(T89,[18]Sheet1!$B$2:$C$12,2,TRUE)</f>
        <v>10</v>
      </c>
      <c r="V89" s="1" t="str">
        <f>VLOOKUP($E89,'[8]Gui chi Quynh'!$C$11:$F$391,3,0)</f>
        <v>A1</v>
      </c>
      <c r="W89" s="9">
        <f>VLOOKUP(V89,[18]Sheet1!$B$2:$C$12,2,TRUE)</f>
        <v>10</v>
      </c>
      <c r="X89" s="1" t="str">
        <f>VLOOKUP($E89,'[9]Gui chi Quynh'!$C$11:$E$390,3,0)</f>
        <v>A1</v>
      </c>
      <c r="Y89" s="9">
        <f>VLOOKUP(X89,[18]Sheet1!$B$2:$C$12,2,TRUE)</f>
        <v>10</v>
      </c>
      <c r="Z89" s="1" t="str">
        <f>VLOOKUP($E89,'[10]Gui chi Quynh'!$C$11:$E$391,3,0)</f>
        <v>A1</v>
      </c>
      <c r="AA89" s="9">
        <f>VLOOKUP(Z89,[18]Sheet1!$B$2:$C$12,2,TRUE)</f>
        <v>10</v>
      </c>
      <c r="AB89" s="1" t="str">
        <f>VLOOKUP($E89,'[19]Gui chi Quynh'!$C$11:$E$388,3,0)</f>
        <v>A1</v>
      </c>
      <c r="AC89" s="9">
        <f>VLOOKUP(AB89,[18]Sheet1!$B$2:$C$12,2,TRUE)</f>
        <v>10</v>
      </c>
      <c r="AD89" s="1" t="str">
        <f>VLOOKUP($E89,'[20]Gui chi Quynh'!$C$11:$E$388,3,0)</f>
        <v>A1</v>
      </c>
      <c r="AE89" s="9">
        <f>VLOOKUP(AD89,[18]Sheet1!$B$2:$C$12,2,TRUE)</f>
        <v>10</v>
      </c>
      <c r="AF89" s="1"/>
    </row>
    <row r="90" spans="1:32" s="2" customFormat="1" ht="24.95" customHeight="1" x14ac:dyDescent="0.25">
      <c r="A90" s="41">
        <f>IF(E90="","",SUBTOTAL(3,$E$9:E90))</f>
        <v>82</v>
      </c>
      <c r="B90" s="41">
        <f>COUNTIF($F$9:F90,F90)</f>
        <v>4</v>
      </c>
      <c r="C90" s="43" t="s">
        <v>649</v>
      </c>
      <c r="D90" s="20" t="s">
        <v>185</v>
      </c>
      <c r="E90" s="44" t="s">
        <v>385</v>
      </c>
      <c r="F90" s="1" t="s">
        <v>287</v>
      </c>
      <c r="G90" s="1" t="s">
        <v>643</v>
      </c>
      <c r="H90" s="1" t="str">
        <f>VLOOKUP($E90,'[1]Gui chi Quynh'!$C$11:$E$397,3,0)</f>
        <v>A2</v>
      </c>
      <c r="I90" s="9">
        <f>VLOOKUP(H90,[18]Sheet1!$B$2:$C$12,2,TRUE)</f>
        <v>9</v>
      </c>
      <c r="J90" s="1" t="str">
        <f>VLOOKUP($E90,'[2]Gui chi Quynh'!$C$11:$E$397,3,0)</f>
        <v>A3</v>
      </c>
      <c r="K90" s="9">
        <f>VLOOKUP(J90,[18]Sheet1!$B$2:$C$12,2,TRUE)</f>
        <v>8</v>
      </c>
      <c r="L90" s="1" t="str">
        <f>VLOOKUP($E90,'[3]Gui chi Quynh'!$C$11:$E$396,3,0)</f>
        <v>A1</v>
      </c>
      <c r="M90" s="9">
        <f>VLOOKUP(L90,[18]Sheet1!$B$2:$C$12,2,TRUE)</f>
        <v>10</v>
      </c>
      <c r="N90" s="1" t="str">
        <f>VLOOKUP($E90,'[4]Gui chi Quynh'!$C$11:$E$396,3,0)</f>
        <v>A1</v>
      </c>
      <c r="O90" s="9">
        <f>VLOOKUP(N90,[18]Sheet1!$B$2:$C$12,2,TRUE)</f>
        <v>10</v>
      </c>
      <c r="P90" s="1" t="str">
        <f>VLOOKUP($E90,'[5]Gui chi Quynh'!$C$11:$E$394,3,0)</f>
        <v>A1</v>
      </c>
      <c r="Q90" s="9">
        <f>VLOOKUP(P90,[18]Sheet1!$B$2:$C$12,2,TRUE)</f>
        <v>10</v>
      </c>
      <c r="R90" s="1" t="str">
        <f>VLOOKUP($E90,'[6]Gui chi Quynh'!$C$11:$E$393,3,0)</f>
        <v>A1</v>
      </c>
      <c r="S90" s="9">
        <f>VLOOKUP(R90,[18]Sheet1!$B$2:$C$12,2,TRUE)</f>
        <v>10</v>
      </c>
      <c r="T90" s="1" t="str">
        <f>VLOOKUP($E90,'[7]Gui chi Quynh'!$C$11:$E$392,3,0)</f>
        <v>A1</v>
      </c>
      <c r="U90" s="9">
        <f>VLOOKUP(T90,[18]Sheet1!$B$2:$C$12,2,TRUE)</f>
        <v>10</v>
      </c>
      <c r="V90" s="1" t="str">
        <f>VLOOKUP($E90,'[8]Gui chi Quynh'!$C$11:$F$391,3,0)</f>
        <v>A2</v>
      </c>
      <c r="W90" s="9">
        <f>VLOOKUP(V90,[18]Sheet1!$B$2:$C$12,2,TRUE)</f>
        <v>9</v>
      </c>
      <c r="X90" s="1" t="str">
        <f>VLOOKUP($E90,'[9]Gui chi Quynh'!$C$11:$E$390,3,0)</f>
        <v>A1</v>
      </c>
      <c r="Y90" s="9">
        <f>VLOOKUP(X90,[18]Sheet1!$B$2:$C$12,2,TRUE)</f>
        <v>10</v>
      </c>
      <c r="Z90" s="1" t="str">
        <f>VLOOKUP($E90,'[10]Gui chi Quynh'!$C$11:$E$391,3,0)</f>
        <v>A1</v>
      </c>
      <c r="AA90" s="9">
        <f>VLOOKUP(Z90,[18]Sheet1!$B$2:$C$12,2,TRUE)</f>
        <v>10</v>
      </c>
      <c r="AB90" s="1" t="str">
        <f>VLOOKUP($E90,'[19]Gui chi Quynh'!$C$11:$E$388,3,0)</f>
        <v>A1</v>
      </c>
      <c r="AC90" s="9">
        <f>VLOOKUP(AB90,[18]Sheet1!$B$2:$C$12,2,TRUE)</f>
        <v>10</v>
      </c>
      <c r="AD90" s="1" t="str">
        <f>VLOOKUP($E90,'[20]Gui chi Quynh'!$C$11:$E$388,3,0)</f>
        <v>A1</v>
      </c>
      <c r="AE90" s="9">
        <f>VLOOKUP(AD90,[18]Sheet1!$B$2:$C$12,2,TRUE)</f>
        <v>10</v>
      </c>
      <c r="AF90" s="55"/>
    </row>
    <row r="91" spans="1:32" s="2" customFormat="1" ht="24.95" customHeight="1" x14ac:dyDescent="0.25">
      <c r="A91" s="41">
        <f>IF(E91="","",SUBTOTAL(3,$E$9:E91))</f>
        <v>83</v>
      </c>
      <c r="B91" s="41">
        <f>COUNTIF($F$9:F91,F91)</f>
        <v>5</v>
      </c>
      <c r="C91" s="43" t="s">
        <v>649</v>
      </c>
      <c r="D91" s="19" t="s">
        <v>52</v>
      </c>
      <c r="E91" s="46" t="s">
        <v>389</v>
      </c>
      <c r="F91" s="1" t="s">
        <v>287</v>
      </c>
      <c r="G91" s="1" t="s">
        <v>643</v>
      </c>
      <c r="H91" s="1" t="str">
        <f>VLOOKUP($E91,'[1]Gui chi Quynh'!$C$11:$E$397,3,0)</f>
        <v>A2</v>
      </c>
      <c r="I91" s="9">
        <f>VLOOKUP(H91,[18]Sheet1!$B$2:$C$12,2,TRUE)</f>
        <v>9</v>
      </c>
      <c r="J91" s="1" t="str">
        <f>VLOOKUP($E91,'[2]Gui chi Quynh'!$C$11:$E$397,3,0)</f>
        <v>A3</v>
      </c>
      <c r="K91" s="9">
        <f>VLOOKUP(J91,[18]Sheet1!$B$2:$C$12,2,TRUE)</f>
        <v>8</v>
      </c>
      <c r="L91" s="1" t="str">
        <f>VLOOKUP($E91,'[3]Gui chi Quynh'!$C$11:$E$396,3,0)</f>
        <v>A3</v>
      </c>
      <c r="M91" s="9">
        <f>VLOOKUP(L91,[18]Sheet1!$B$2:$C$12,2,TRUE)</f>
        <v>8</v>
      </c>
      <c r="N91" s="1" t="str">
        <f>VLOOKUP($E91,'[4]Gui chi Quynh'!$C$11:$E$396,3,0)</f>
        <v>A3</v>
      </c>
      <c r="O91" s="9">
        <f>VLOOKUP(N91,[18]Sheet1!$B$2:$C$12,2,TRUE)</f>
        <v>8</v>
      </c>
      <c r="P91" s="1" t="str">
        <f>VLOOKUP($E91,'[5]Gui chi Quynh'!$C$11:$E$394,3,0)</f>
        <v>A2</v>
      </c>
      <c r="Q91" s="9">
        <f>VLOOKUP(P91,[18]Sheet1!$B$2:$C$12,2,TRUE)</f>
        <v>9</v>
      </c>
      <c r="R91" s="1" t="str">
        <f>VLOOKUP($E91,'[6]Gui chi Quynh'!$C$11:$E$393,3,0)</f>
        <v>A1</v>
      </c>
      <c r="S91" s="9">
        <f>VLOOKUP(R91,[18]Sheet1!$B$2:$C$12,2,TRUE)</f>
        <v>10</v>
      </c>
      <c r="T91" s="1" t="str">
        <f>VLOOKUP($E91,'[7]Gui chi Quynh'!$C$11:$E$392,3,0)</f>
        <v>A1</v>
      </c>
      <c r="U91" s="9">
        <f>VLOOKUP(T91,[18]Sheet1!$B$2:$C$12,2,TRUE)</f>
        <v>10</v>
      </c>
      <c r="V91" s="1" t="str">
        <f>VLOOKUP($E91,'[8]Gui chi Quynh'!$C$11:$F$391,3,0)</f>
        <v>A1</v>
      </c>
      <c r="W91" s="9">
        <f>VLOOKUP(V91,[18]Sheet1!$B$2:$C$12,2,TRUE)</f>
        <v>10</v>
      </c>
      <c r="X91" s="1" t="str">
        <f>VLOOKUP($E91,'[9]Gui chi Quynh'!$C$11:$E$390,3,0)</f>
        <v>A1</v>
      </c>
      <c r="Y91" s="9">
        <f>VLOOKUP(X91,[18]Sheet1!$B$2:$C$12,2,TRUE)</f>
        <v>10</v>
      </c>
      <c r="Z91" s="1" t="str">
        <f>VLOOKUP($E91,'[10]Gui chi Quynh'!$C$11:$E$391,3,0)</f>
        <v>A1</v>
      </c>
      <c r="AA91" s="9">
        <f>VLOOKUP(Z91,[18]Sheet1!$B$2:$C$12,2,TRUE)</f>
        <v>10</v>
      </c>
      <c r="AB91" s="1" t="str">
        <f>VLOOKUP($E91,'[19]Gui chi Quynh'!$C$11:$E$388,3,0)</f>
        <v>A2</v>
      </c>
      <c r="AC91" s="9">
        <f>VLOOKUP(AB91,[18]Sheet1!$B$2:$C$12,2,TRUE)</f>
        <v>9</v>
      </c>
      <c r="AD91" s="1" t="str">
        <f>VLOOKUP($E91,'[20]Gui chi Quynh'!$C$11:$E$388,3,0)</f>
        <v>A1</v>
      </c>
      <c r="AE91" s="9">
        <f>VLOOKUP(AD91,[18]Sheet1!$B$2:$C$12,2,TRUE)</f>
        <v>10</v>
      </c>
      <c r="AF91" s="55"/>
    </row>
    <row r="92" spans="1:32" s="2" customFormat="1" ht="24.95" customHeight="1" x14ac:dyDescent="0.25">
      <c r="A92" s="41">
        <f>IF(E92="","",SUBTOTAL(3,$E$9:E92))</f>
        <v>84</v>
      </c>
      <c r="B92" s="41">
        <f>COUNTIF($F$9:F92,F92)</f>
        <v>6</v>
      </c>
      <c r="C92" s="43" t="s">
        <v>649</v>
      </c>
      <c r="D92" s="20" t="s">
        <v>186</v>
      </c>
      <c r="E92" s="44" t="s">
        <v>386</v>
      </c>
      <c r="F92" s="1" t="s">
        <v>287</v>
      </c>
      <c r="G92" s="1" t="s">
        <v>643</v>
      </c>
      <c r="H92" s="1" t="str">
        <f>VLOOKUP($E92,'[1]Gui chi Quynh'!$C$11:$E$397,3,0)</f>
        <v>A2</v>
      </c>
      <c r="I92" s="9">
        <f>VLOOKUP(H92,[18]Sheet1!$B$2:$C$12,2,TRUE)</f>
        <v>9</v>
      </c>
      <c r="J92" s="1" t="str">
        <f>VLOOKUP($E92,'[2]Gui chi Quynh'!$C$11:$E$397,3,0)</f>
        <v>A1</v>
      </c>
      <c r="K92" s="9">
        <f>VLOOKUP(J92,[18]Sheet1!$B$2:$C$12,2,TRUE)</f>
        <v>10</v>
      </c>
      <c r="L92" s="1" t="str">
        <f>VLOOKUP($E92,'[3]Gui chi Quynh'!$C$11:$E$396,3,0)</f>
        <v>A2</v>
      </c>
      <c r="M92" s="9">
        <f>VLOOKUP(L92,[18]Sheet1!$B$2:$C$12,2,TRUE)</f>
        <v>9</v>
      </c>
      <c r="N92" s="1" t="str">
        <f>VLOOKUP($E92,'[4]Gui chi Quynh'!$C$11:$E$396,3,0)</f>
        <v>A2</v>
      </c>
      <c r="O92" s="9">
        <f>VLOOKUP(N92,[18]Sheet1!$B$2:$C$12,2,TRUE)</f>
        <v>9</v>
      </c>
      <c r="P92" s="1" t="str">
        <f>VLOOKUP($E92,'[5]Gui chi Quynh'!$C$11:$E$394,3,0)</f>
        <v>A2</v>
      </c>
      <c r="Q92" s="9">
        <f>VLOOKUP(P92,[18]Sheet1!$B$2:$C$12,2,TRUE)</f>
        <v>9</v>
      </c>
      <c r="R92" s="1" t="str">
        <f>VLOOKUP($E92,'[6]Gui chi Quynh'!$C$11:$E$393,3,0)</f>
        <v>A2</v>
      </c>
      <c r="S92" s="9">
        <f>VLOOKUP(R92,[18]Sheet1!$B$2:$C$12,2,TRUE)</f>
        <v>9</v>
      </c>
      <c r="T92" s="1" t="str">
        <f>VLOOKUP($E92,'[7]Gui chi Quynh'!$C$11:$E$392,3,0)</f>
        <v>A1</v>
      </c>
      <c r="U92" s="9">
        <f>VLOOKUP(T92,[18]Sheet1!$B$2:$C$12,2,TRUE)</f>
        <v>10</v>
      </c>
      <c r="V92" s="1" t="str">
        <f>VLOOKUP($E92,'[8]Gui chi Quynh'!$C$11:$F$391,3,0)</f>
        <v>A2</v>
      </c>
      <c r="W92" s="9">
        <f>VLOOKUP(V92,[18]Sheet1!$B$2:$C$12,2,TRUE)</f>
        <v>9</v>
      </c>
      <c r="X92" s="1" t="str">
        <f>VLOOKUP($E92,'[9]Gui chi Quynh'!$C$11:$E$390,3,0)</f>
        <v>A1</v>
      </c>
      <c r="Y92" s="9">
        <f>VLOOKUP(X92,[18]Sheet1!$B$2:$C$12,2,TRUE)</f>
        <v>10</v>
      </c>
      <c r="Z92" s="1" t="str">
        <f>VLOOKUP($E92,'[10]Gui chi Quynh'!$C$11:$E$391,3,0)</f>
        <v>A1</v>
      </c>
      <c r="AA92" s="9">
        <f>VLOOKUP(Z92,[18]Sheet1!$B$2:$C$12,2,TRUE)</f>
        <v>10</v>
      </c>
      <c r="AB92" s="1" t="str">
        <f>VLOOKUP($E92,'[19]Gui chi Quynh'!$C$11:$E$388,3,0)</f>
        <v>A1</v>
      </c>
      <c r="AC92" s="9">
        <f>VLOOKUP(AB92,[18]Sheet1!$B$2:$C$12,2,TRUE)</f>
        <v>10</v>
      </c>
      <c r="AD92" s="1" t="str">
        <f>VLOOKUP($E92,'[20]Gui chi Quynh'!$C$11:$E$388,3,0)</f>
        <v>A1</v>
      </c>
      <c r="AE92" s="9">
        <f>VLOOKUP(AD92,[18]Sheet1!$B$2:$C$12,2,TRUE)</f>
        <v>10</v>
      </c>
      <c r="AF92" s="55"/>
    </row>
    <row r="93" spans="1:32" s="2" customFormat="1" ht="24.95" customHeight="1" x14ac:dyDescent="0.25">
      <c r="A93" s="41">
        <f>IF(E93="","",SUBTOTAL(3,$E$9:E93))</f>
        <v>85</v>
      </c>
      <c r="B93" s="41">
        <f>COUNTIF($F$9:F93,F93)</f>
        <v>7</v>
      </c>
      <c r="C93" s="43" t="s">
        <v>649</v>
      </c>
      <c r="D93" s="20" t="s">
        <v>187</v>
      </c>
      <c r="E93" s="44" t="s">
        <v>387</v>
      </c>
      <c r="F93" s="1" t="s">
        <v>287</v>
      </c>
      <c r="G93" s="1" t="s">
        <v>643</v>
      </c>
      <c r="H93" s="1" t="str">
        <f>VLOOKUP($E93,'[1]Gui chi Quynh'!$C$11:$E$397,3,0)</f>
        <v>A1</v>
      </c>
      <c r="I93" s="9">
        <f>VLOOKUP(H93,[18]Sheet1!$B$2:$C$12,2,TRUE)</f>
        <v>10</v>
      </c>
      <c r="J93" s="1" t="str">
        <f>VLOOKUP($E93,'[2]Gui chi Quynh'!$C$11:$E$397,3,0)</f>
        <v>A1</v>
      </c>
      <c r="K93" s="9">
        <f>VLOOKUP(J93,[18]Sheet1!$B$2:$C$12,2,TRUE)</f>
        <v>10</v>
      </c>
      <c r="L93" s="1" t="str">
        <f>VLOOKUP($E93,'[3]Gui chi Quynh'!$C$11:$E$396,3,0)</f>
        <v>A3</v>
      </c>
      <c r="M93" s="9">
        <f>VLOOKUP(L93,[18]Sheet1!$B$2:$C$12,2,TRUE)</f>
        <v>8</v>
      </c>
      <c r="N93" s="1" t="str">
        <f>VLOOKUP($E93,'[4]Gui chi Quynh'!$C$11:$E$396,3,0)</f>
        <v>A2</v>
      </c>
      <c r="O93" s="9">
        <f>VLOOKUP(N93,[18]Sheet1!$B$2:$C$12,2,TRUE)</f>
        <v>9</v>
      </c>
      <c r="P93" s="1" t="str">
        <f>VLOOKUP($E93,'[5]Gui chi Quynh'!$C$11:$E$394,3,0)</f>
        <v>A1</v>
      </c>
      <c r="Q93" s="9">
        <f>VLOOKUP(P93,[18]Sheet1!$B$2:$C$12,2,TRUE)</f>
        <v>10</v>
      </c>
      <c r="R93" s="1" t="str">
        <f>VLOOKUP($E93,'[6]Gui chi Quynh'!$C$11:$E$393,3,0)</f>
        <v>A2</v>
      </c>
      <c r="S93" s="9">
        <f>VLOOKUP(R93,[18]Sheet1!$B$2:$C$12,2,TRUE)</f>
        <v>9</v>
      </c>
      <c r="T93" s="1" t="str">
        <f>VLOOKUP($E93,'[7]Gui chi Quynh'!$C$11:$E$392,3,0)</f>
        <v>A1</v>
      </c>
      <c r="U93" s="9">
        <f>VLOOKUP(T93,[18]Sheet1!$B$2:$C$12,2,TRUE)</f>
        <v>10</v>
      </c>
      <c r="V93" s="1" t="str">
        <f>VLOOKUP($E93,'[8]Gui chi Quynh'!$C$11:$F$391,3,0)</f>
        <v>A1</v>
      </c>
      <c r="W93" s="9">
        <f>VLOOKUP(V93,[18]Sheet1!$B$2:$C$12,2,TRUE)</f>
        <v>10</v>
      </c>
      <c r="X93" s="1" t="str">
        <f>VLOOKUP($E93,'[9]Gui chi Quynh'!$C$11:$E$390,3,0)</f>
        <v>A1</v>
      </c>
      <c r="Y93" s="9">
        <f>VLOOKUP(X93,[18]Sheet1!$B$2:$C$12,2,TRUE)</f>
        <v>10</v>
      </c>
      <c r="Z93" s="1" t="str">
        <f>VLOOKUP($E93,'[10]Gui chi Quynh'!$C$11:$E$391,3,0)</f>
        <v>A1</v>
      </c>
      <c r="AA93" s="9">
        <f>VLOOKUP(Z93,[18]Sheet1!$B$2:$C$12,2,TRUE)</f>
        <v>10</v>
      </c>
      <c r="AB93" s="1" t="str">
        <f>VLOOKUP($E93,'[19]Gui chi Quynh'!$C$11:$E$388,3,0)</f>
        <v>A1</v>
      </c>
      <c r="AC93" s="9">
        <f>VLOOKUP(AB93,[18]Sheet1!$B$2:$C$12,2,TRUE)</f>
        <v>10</v>
      </c>
      <c r="AD93" s="1" t="str">
        <f>VLOOKUP($E93,'[20]Gui chi Quynh'!$C$11:$E$388,3,0)</f>
        <v>A1</v>
      </c>
      <c r="AE93" s="9">
        <f>VLOOKUP(AD93,[18]Sheet1!$B$2:$C$12,2,TRUE)</f>
        <v>10</v>
      </c>
      <c r="AF93" s="55"/>
    </row>
    <row r="94" spans="1:32" s="2" customFormat="1" ht="77.25" customHeight="1" x14ac:dyDescent="0.25">
      <c r="A94" s="41">
        <f>IF(E94="","",SUBTOTAL(3,$E$9:E94))</f>
        <v>86</v>
      </c>
      <c r="B94" s="41">
        <f>COUNTIF($F$9:F94,F94)</f>
        <v>8</v>
      </c>
      <c r="C94" s="43" t="s">
        <v>649</v>
      </c>
      <c r="D94" s="20" t="s">
        <v>188</v>
      </c>
      <c r="E94" s="44" t="s">
        <v>390</v>
      </c>
      <c r="F94" s="1" t="s">
        <v>287</v>
      </c>
      <c r="G94" s="1" t="s">
        <v>643</v>
      </c>
      <c r="H94" s="1" t="str">
        <f>VLOOKUP($E94,'[1]Gui chi Quynh'!$C$11:$E$397,3,0)</f>
        <v>A4</v>
      </c>
      <c r="I94" s="9">
        <f>VLOOKUP(H94,[18]Sheet1!$B$2:$C$12,2,TRUE)</f>
        <v>7</v>
      </c>
      <c r="J94" s="1" t="str">
        <f>VLOOKUP($E94,'[2]Gui chi Quynh'!$C$11:$E$397,3,0)</f>
        <v>A4</v>
      </c>
      <c r="K94" s="9">
        <f>VLOOKUP(J94,[18]Sheet1!$B$2:$C$12,2,TRUE)</f>
        <v>7</v>
      </c>
      <c r="L94" s="1" t="str">
        <f>VLOOKUP($E94,'[3]Gui chi Quynh'!$C$11:$E$396,3,0)</f>
        <v>A4</v>
      </c>
      <c r="M94" s="9">
        <f>VLOOKUP(L94,[18]Sheet1!$B$2:$C$12,2,TRUE)</f>
        <v>7</v>
      </c>
      <c r="N94" s="1" t="str">
        <f>VLOOKUP($E94,'[4]Gui chi Quynh'!$C$11:$E$396,3,0)</f>
        <v>A4</v>
      </c>
      <c r="O94" s="9">
        <f>VLOOKUP(N94,[18]Sheet1!$B$2:$C$12,2,TRUE)</f>
        <v>7</v>
      </c>
      <c r="P94" s="1" t="str">
        <f>VLOOKUP($E94,'[5]Gui chi Quynh'!$C$11:$E$394,3,0)</f>
        <v>A DN</v>
      </c>
      <c r="Q94" s="9" t="e">
        <f>VLOOKUP(P94,[18]Sheet1!$B$2:$C$12,2,TRUE)</f>
        <v>#N/A</v>
      </c>
      <c r="R94" s="1" t="str">
        <f>VLOOKUP($E94,'[6]Gui chi Quynh'!$C$11:$E$393,3,0)</f>
        <v>A4</v>
      </c>
      <c r="S94" s="9">
        <f>VLOOKUP(R94,[18]Sheet1!$B$2:$C$12,2,TRUE)</f>
        <v>7</v>
      </c>
      <c r="T94" s="1" t="str">
        <f>VLOOKUP($E94,'[7]Gui chi Quynh'!$C$11:$E$392,3,0)</f>
        <v>A4</v>
      </c>
      <c r="U94" s="9">
        <f>VLOOKUP(T94,[18]Sheet1!$B$2:$C$12,2,TRUE)</f>
        <v>7</v>
      </c>
      <c r="V94" s="1" t="str">
        <f>VLOOKUP($E94,'[8]Gui chi Quynh'!$C$11:$F$391,3,0)</f>
        <v>A3</v>
      </c>
      <c r="W94" s="9">
        <f>VLOOKUP(V94,[18]Sheet1!$B$2:$C$12,2,TRUE)</f>
        <v>8</v>
      </c>
      <c r="X94" s="1" t="str">
        <f>VLOOKUP($E94,'[9]Gui chi Quynh'!$C$11:$E$390,3,0)</f>
        <v>A4</v>
      </c>
      <c r="Y94" s="9">
        <f>VLOOKUP(X94,[18]Sheet1!$B$2:$C$12,2,TRUE)</f>
        <v>7</v>
      </c>
      <c r="Z94" s="1" t="str">
        <f>VLOOKUP($E94,'[10]Gui chi Quynh'!$C$11:$E$391,3,0)</f>
        <v>A4</v>
      </c>
      <c r="AA94" s="9">
        <f>VLOOKUP(Z94,[18]Sheet1!$B$2:$C$12,2,TRUE)</f>
        <v>7</v>
      </c>
      <c r="AB94" s="1" t="str">
        <f>VLOOKUP($E94,'[19]Gui chi Quynh'!$C$11:$E$388,3,0)</f>
        <v>A4</v>
      </c>
      <c r="AC94" s="9">
        <f>VLOOKUP(AB94,[18]Sheet1!$B$2:$C$12,2,TRUE)</f>
        <v>7</v>
      </c>
      <c r="AD94" s="1" t="str">
        <f>VLOOKUP($E94,'[20]Gui chi Quynh'!$C$11:$E$388,3,0)</f>
        <v>A3</v>
      </c>
      <c r="AE94" s="9">
        <f>VLOOKUP(AD94,[18]Sheet1!$B$2:$C$12,2,TRUE)</f>
        <v>8</v>
      </c>
      <c r="AF94" s="600" t="s">
        <v>966</v>
      </c>
    </row>
    <row r="95" spans="1:32" s="2" customFormat="1" ht="24.95" customHeight="1" x14ac:dyDescent="0.25">
      <c r="A95" s="41">
        <f>IF(E95="","",SUBTOTAL(3,$E$9:E95))</f>
        <v>87</v>
      </c>
      <c r="B95" s="41">
        <f>COUNTIF($F$9:F95,F95)</f>
        <v>9</v>
      </c>
      <c r="C95" s="43" t="s">
        <v>649</v>
      </c>
      <c r="D95" s="20" t="s">
        <v>189</v>
      </c>
      <c r="E95" s="44" t="s">
        <v>391</v>
      </c>
      <c r="F95" s="1" t="s">
        <v>287</v>
      </c>
      <c r="G95" s="1" t="s">
        <v>643</v>
      </c>
      <c r="H95" s="1" t="str">
        <f>VLOOKUP($E95,'[1]Gui chi Quynh'!$C$11:$E$397,3,0)</f>
        <v>A3</v>
      </c>
      <c r="I95" s="9">
        <f>VLOOKUP(H95,[18]Sheet1!$B$2:$C$12,2,TRUE)</f>
        <v>8</v>
      </c>
      <c r="J95" s="1" t="str">
        <f>VLOOKUP($E95,'[2]Gui chi Quynh'!$C$11:$E$397,3,0)</f>
        <v>A2</v>
      </c>
      <c r="K95" s="9">
        <f>VLOOKUP(J95,[18]Sheet1!$B$2:$C$12,2,TRUE)</f>
        <v>9</v>
      </c>
      <c r="L95" s="1" t="str">
        <f>VLOOKUP($E95,'[3]Gui chi Quynh'!$C$11:$E$396,3,0)</f>
        <v>A2</v>
      </c>
      <c r="M95" s="9">
        <f>VLOOKUP(L95,[18]Sheet1!$B$2:$C$12,2,TRUE)</f>
        <v>9</v>
      </c>
      <c r="N95" s="1" t="str">
        <f>VLOOKUP($E95,'[4]Gui chi Quynh'!$C$11:$E$396,3,0)</f>
        <v>A2</v>
      </c>
      <c r="O95" s="9">
        <f>VLOOKUP(N95,[18]Sheet1!$B$2:$C$12,2,TRUE)</f>
        <v>9</v>
      </c>
      <c r="P95" s="1" t="str">
        <f>VLOOKUP($E95,'[5]Gui chi Quynh'!$C$11:$E$394,3,0)</f>
        <v>A2</v>
      </c>
      <c r="Q95" s="9">
        <f>VLOOKUP(P95,[18]Sheet1!$B$2:$C$12,2,TRUE)</f>
        <v>9</v>
      </c>
      <c r="R95" s="1" t="str">
        <f>VLOOKUP($E95,'[6]Gui chi Quynh'!$C$11:$E$393,3,0)</f>
        <v>A2</v>
      </c>
      <c r="S95" s="9">
        <f>VLOOKUP(R95,[18]Sheet1!$B$2:$C$12,2,TRUE)</f>
        <v>9</v>
      </c>
      <c r="T95" s="1" t="str">
        <f>VLOOKUP($E95,'[7]Gui chi Quynh'!$C$11:$E$392,3,0)</f>
        <v>A1</v>
      </c>
      <c r="U95" s="9">
        <f>VLOOKUP(T95,[18]Sheet1!$B$2:$C$12,2,TRUE)</f>
        <v>10</v>
      </c>
      <c r="V95" s="1" t="str">
        <f>VLOOKUP($E95,'[8]Gui chi Quynh'!$C$11:$F$391,3,0)</f>
        <v>A1</v>
      </c>
      <c r="W95" s="9">
        <f>VLOOKUP(V95,[18]Sheet1!$B$2:$C$12,2,TRUE)</f>
        <v>10</v>
      </c>
      <c r="X95" s="1" t="str">
        <f>VLOOKUP($E95,'[9]Gui chi Quynh'!$C$11:$E$390,3,0)</f>
        <v>A2</v>
      </c>
      <c r="Y95" s="9">
        <f>VLOOKUP(X95,[18]Sheet1!$B$2:$C$12,2,TRUE)</f>
        <v>9</v>
      </c>
      <c r="Z95" s="1" t="str">
        <f>VLOOKUP($E95,'[10]Gui chi Quynh'!$C$11:$E$391,3,0)</f>
        <v>A1</v>
      </c>
      <c r="AA95" s="9">
        <f>VLOOKUP(Z95,[18]Sheet1!$B$2:$C$12,2,TRUE)</f>
        <v>10</v>
      </c>
      <c r="AB95" s="1" t="str">
        <f>VLOOKUP($E95,'[19]Gui chi Quynh'!$C$11:$E$388,3,0)</f>
        <v>A1</v>
      </c>
      <c r="AC95" s="9">
        <f>VLOOKUP(AB95,[18]Sheet1!$B$2:$C$12,2,TRUE)</f>
        <v>10</v>
      </c>
      <c r="AD95" s="1" t="str">
        <f>VLOOKUP($E95,'[20]Gui chi Quynh'!$C$11:$E$388,3,0)</f>
        <v>A1</v>
      </c>
      <c r="AE95" s="9">
        <f>VLOOKUP(AD95,[18]Sheet1!$B$2:$C$12,2,TRUE)</f>
        <v>10</v>
      </c>
      <c r="AF95" s="55"/>
    </row>
    <row r="96" spans="1:32" s="2" customFormat="1" ht="24.95" customHeight="1" x14ac:dyDescent="0.25">
      <c r="A96" s="41">
        <f>IF(E96="","",SUBTOTAL(3,$E$9:E96))</f>
        <v>88</v>
      </c>
      <c r="B96" s="41">
        <f>COUNTIF($F$9:F96,F96)</f>
        <v>10</v>
      </c>
      <c r="C96" s="43" t="s">
        <v>648</v>
      </c>
      <c r="D96" s="33" t="s">
        <v>55</v>
      </c>
      <c r="E96" s="46" t="s">
        <v>395</v>
      </c>
      <c r="F96" s="1" t="s">
        <v>287</v>
      </c>
      <c r="G96" s="1" t="s">
        <v>643</v>
      </c>
      <c r="H96" s="1" t="str">
        <f>VLOOKUP($E96,'[1]Gui chi Quynh'!$C$11:$E$397,3,0)</f>
        <v>A3</v>
      </c>
      <c r="I96" s="9">
        <f>VLOOKUP(H96,[18]Sheet1!$B$2:$C$12,2,TRUE)</f>
        <v>8</v>
      </c>
      <c r="J96" s="1" t="str">
        <f>VLOOKUP($E96,'[2]Gui chi Quynh'!$C$11:$E$397,3,0)</f>
        <v>A3</v>
      </c>
      <c r="K96" s="9">
        <f>VLOOKUP(J96,[18]Sheet1!$B$2:$C$12,2,TRUE)</f>
        <v>8</v>
      </c>
      <c r="L96" s="1" t="str">
        <f>VLOOKUP($E96,'[3]Gui chi Quynh'!$C$11:$E$396,3,0)</f>
        <v>A3</v>
      </c>
      <c r="M96" s="9">
        <f>VLOOKUP(L96,[18]Sheet1!$B$2:$C$12,2,TRUE)</f>
        <v>8</v>
      </c>
      <c r="N96" s="1" t="str">
        <f>VLOOKUP($E96,'[4]Gui chi Quynh'!$C$11:$E$396,3,0)</f>
        <v>A3</v>
      </c>
      <c r="O96" s="9">
        <f>VLOOKUP(N96,[18]Sheet1!$B$2:$C$12,2,TRUE)</f>
        <v>8</v>
      </c>
      <c r="P96" s="1" t="str">
        <f>VLOOKUP($E96,'[5]Gui chi Quynh'!$C$11:$E$394,3,0)</f>
        <v>A3</v>
      </c>
      <c r="Q96" s="9">
        <f>VLOOKUP(P96,[18]Sheet1!$B$2:$C$12,2,TRUE)</f>
        <v>8</v>
      </c>
      <c r="R96" s="1" t="str">
        <f>VLOOKUP($E96,'[6]Gui chi Quynh'!$C$11:$E$393,3,0)</f>
        <v>A4</v>
      </c>
      <c r="S96" s="9">
        <f>VLOOKUP(R96,[18]Sheet1!$B$2:$C$12,2,TRUE)</f>
        <v>7</v>
      </c>
      <c r="T96" s="1" t="str">
        <f>VLOOKUP($E96,'[7]Gui chi Quynh'!$C$11:$E$392,3,0)</f>
        <v>A4</v>
      </c>
      <c r="U96" s="9">
        <f>VLOOKUP(T96,[18]Sheet1!$B$2:$C$12,2,TRUE)</f>
        <v>7</v>
      </c>
      <c r="V96" s="1" t="str">
        <f>VLOOKUP($E96,'[8]Gui chi Quynh'!$C$11:$F$391,3,0)</f>
        <v>A3</v>
      </c>
      <c r="W96" s="9">
        <f>VLOOKUP(V96,[18]Sheet1!$B$2:$C$12,2,TRUE)</f>
        <v>8</v>
      </c>
      <c r="X96" s="1" t="str">
        <f>VLOOKUP($E96,'[9]Gui chi Quynh'!$C$11:$E$390,3,0)</f>
        <v>A3</v>
      </c>
      <c r="Y96" s="9">
        <f>VLOOKUP(X96,[18]Sheet1!$B$2:$C$12,2,TRUE)</f>
        <v>8</v>
      </c>
      <c r="Z96" s="1" t="str">
        <f>VLOOKUP($E96,'[10]Gui chi Quynh'!$C$11:$E$391,3,0)</f>
        <v>A4</v>
      </c>
      <c r="AA96" s="9">
        <f>VLOOKUP(Z96,[18]Sheet1!$B$2:$C$12,2,TRUE)</f>
        <v>7</v>
      </c>
      <c r="AB96" s="1" t="str">
        <f>VLOOKUP($E96,'[19]Gui chi Quynh'!$C$11:$E$388,3,0)</f>
        <v>A4</v>
      </c>
      <c r="AC96" s="9">
        <f>VLOOKUP(AB96,[18]Sheet1!$B$2:$C$12,2,TRUE)</f>
        <v>7</v>
      </c>
      <c r="AD96" s="1" t="str">
        <f>VLOOKUP($E96,'[20]Gui chi Quynh'!$C$11:$E$388,3,0)</f>
        <v>B1</v>
      </c>
      <c r="AE96" s="9">
        <f>VLOOKUP(AD96,[18]Sheet1!$B$2:$C$12,2,TRUE)</f>
        <v>6</v>
      </c>
      <c r="AF96" s="55"/>
    </row>
    <row r="97" spans="1:32" s="72" customFormat="1" ht="24.95" customHeight="1" x14ac:dyDescent="0.25">
      <c r="A97" s="41">
        <f>IF(E97="","",SUBTOTAL(3,$E$9:E97))</f>
        <v>89</v>
      </c>
      <c r="B97" s="41">
        <f>COUNTIF($F$9:F97,F97)</f>
        <v>11</v>
      </c>
      <c r="C97" s="84" t="s">
        <v>648</v>
      </c>
      <c r="D97" s="73" t="s">
        <v>192</v>
      </c>
      <c r="E97" s="74" t="s">
        <v>397</v>
      </c>
      <c r="F97" s="7" t="s">
        <v>287</v>
      </c>
      <c r="G97" s="7" t="s">
        <v>644</v>
      </c>
      <c r="H97" s="1" t="str">
        <f>VLOOKUP($E97,'[1]Gui chi Quynh'!$C$11:$E$397,3,0)</f>
        <v>A3</v>
      </c>
      <c r="I97" s="9">
        <f>VLOOKUP(H97,[18]Sheet1!$B$2:$C$12,2,TRUE)</f>
        <v>8</v>
      </c>
      <c r="J97" s="1" t="str">
        <f>VLOOKUP($E97,'[2]Gui chi Quynh'!$C$11:$E$397,3,0)</f>
        <v>A1</v>
      </c>
      <c r="K97" s="9">
        <f>VLOOKUP(J97,[18]Sheet1!$B$2:$C$12,2,TRUE)</f>
        <v>10</v>
      </c>
      <c r="L97" s="1" t="str">
        <f>VLOOKUP($E97,'[3]Gui chi Quynh'!$C$11:$E$396,3,0)</f>
        <v>A3</v>
      </c>
      <c r="M97" s="9">
        <f>VLOOKUP(L97,[18]Sheet1!$B$2:$C$12,2,TRUE)</f>
        <v>8</v>
      </c>
      <c r="N97" s="1" t="str">
        <f>VLOOKUP($E97,'[4]Gui chi Quynh'!$C$11:$E$396,3,0)</f>
        <v>A3</v>
      </c>
      <c r="O97" s="9">
        <f>VLOOKUP(N97,[18]Sheet1!$B$2:$C$12,2,TRUE)</f>
        <v>8</v>
      </c>
      <c r="P97" s="1" t="str">
        <f>VLOOKUP($E97,'[5]Gui chi Quynh'!$C$11:$E$394,3,0)</f>
        <v>A2</v>
      </c>
      <c r="Q97" s="9">
        <f>VLOOKUP(P97,[18]Sheet1!$B$2:$C$12,2,TRUE)</f>
        <v>9</v>
      </c>
      <c r="R97" s="1" t="str">
        <f>VLOOKUP($E97,'[6]Gui chi Quynh'!$C$11:$E$393,3,0)</f>
        <v>A2</v>
      </c>
      <c r="S97" s="9">
        <f>VLOOKUP(R97,[18]Sheet1!$B$2:$C$12,2,TRUE)</f>
        <v>9</v>
      </c>
      <c r="T97" s="1" t="str">
        <f>VLOOKUP($E97,'[7]Gui chi Quynh'!$C$11:$E$392,3,0)</f>
        <v>A1</v>
      </c>
      <c r="U97" s="9">
        <f>VLOOKUP(T97,[18]Sheet1!$B$2:$C$12,2,TRUE)</f>
        <v>10</v>
      </c>
      <c r="V97" s="1" t="str">
        <f>VLOOKUP($E97,'[8]Gui chi Quynh'!$C$11:$F$391,3,0)</f>
        <v>A2</v>
      </c>
      <c r="W97" s="9">
        <f>VLOOKUP(V97,[18]Sheet1!$B$2:$C$12,2,TRUE)</f>
        <v>9</v>
      </c>
      <c r="X97" s="1" t="str">
        <f>VLOOKUP($E97,'[9]Gui chi Quynh'!$C$11:$E$390,3,0)</f>
        <v>A1</v>
      </c>
      <c r="Y97" s="9">
        <f>VLOOKUP(X97,[18]Sheet1!$B$2:$C$12,2,TRUE)</f>
        <v>10</v>
      </c>
      <c r="Z97" s="1" t="str">
        <f>VLOOKUP($E97,'[10]Gui chi Quynh'!$C$11:$E$391,3,0)</f>
        <v>A1</v>
      </c>
      <c r="AA97" s="9">
        <f>VLOOKUP(Z97,[18]Sheet1!$B$2:$C$12,2,TRUE)</f>
        <v>10</v>
      </c>
      <c r="AB97" s="1" t="str">
        <f>VLOOKUP($E97,'[19]Gui chi Quynh'!$C$11:$E$388,3,0)</f>
        <v>A2</v>
      </c>
      <c r="AC97" s="9">
        <f>VLOOKUP(AB97,[18]Sheet1!$B$2:$C$12,2,TRUE)</f>
        <v>9</v>
      </c>
      <c r="AD97" s="1" t="str">
        <f>VLOOKUP($E97,'[20]Gui chi Quynh'!$C$11:$E$388,3,0)</f>
        <v>A2</v>
      </c>
      <c r="AE97" s="9">
        <f>VLOOKUP(AD97,[18]Sheet1!$B$2:$C$12,2,TRUE)</f>
        <v>9</v>
      </c>
      <c r="AF97" s="71"/>
    </row>
    <row r="98" spans="1:32" s="72" customFormat="1" ht="57" customHeight="1" x14ac:dyDescent="0.25">
      <c r="A98" s="41">
        <f>IF(E98="","",SUBTOTAL(3,$E$9:E98))</f>
        <v>90</v>
      </c>
      <c r="B98" s="41">
        <f>COUNTIF($F$9:F98,F98)</f>
        <v>12</v>
      </c>
      <c r="C98" s="84" t="s">
        <v>648</v>
      </c>
      <c r="D98" s="73" t="s">
        <v>190</v>
      </c>
      <c r="E98" s="74" t="s">
        <v>399</v>
      </c>
      <c r="F98" s="7" t="s">
        <v>287</v>
      </c>
      <c r="G98" s="7" t="s">
        <v>644</v>
      </c>
      <c r="H98" s="1" t="str">
        <f>VLOOKUP($E98,'[1]Gui chi Quynh'!$C$11:$E$397,3,0)</f>
        <v>A3</v>
      </c>
      <c r="I98" s="9">
        <f>VLOOKUP(H98,[18]Sheet1!$B$2:$C$12,2,TRUE)</f>
        <v>8</v>
      </c>
      <c r="J98" s="1" t="str">
        <f>VLOOKUP($E98,'[2]Gui chi Quynh'!$C$11:$E$397,3,0)</f>
        <v>A DN</v>
      </c>
      <c r="K98" s="9" t="e">
        <f>VLOOKUP(J98,[18]Sheet1!$B$2:$C$12,2,TRUE)</f>
        <v>#N/A</v>
      </c>
      <c r="L98" s="1" t="str">
        <f>VLOOKUP($E98,'[3]Gui chi Quynh'!$C$11:$E$396,3,0)</f>
        <v>A DN</v>
      </c>
      <c r="M98" s="9" t="e">
        <f>VLOOKUP(L98,[18]Sheet1!$B$2:$C$12,2,TRUE)</f>
        <v>#N/A</v>
      </c>
      <c r="N98" s="1" t="str">
        <f>VLOOKUP($E98,'[4]Gui chi Quynh'!$C$11:$E$396,3,0)</f>
        <v>A DN</v>
      </c>
      <c r="O98" s="9" t="e">
        <f>VLOOKUP(N98,[18]Sheet1!$B$2:$C$12,2,TRUE)</f>
        <v>#N/A</v>
      </c>
      <c r="P98" s="1" t="str">
        <f>VLOOKUP($E98,'[5]Gui chi Quynh'!$C$11:$E$394,3,0)</f>
        <v>A DN</v>
      </c>
      <c r="Q98" s="9" t="e">
        <f>VLOOKUP(P98,[18]Sheet1!$B$2:$C$12,2,TRUE)</f>
        <v>#N/A</v>
      </c>
      <c r="R98" s="1" t="str">
        <f>VLOOKUP($E98,'[6]Gui chi Quynh'!$C$11:$E$393,3,0)</f>
        <v>A DN</v>
      </c>
      <c r="S98" s="9" t="e">
        <f>VLOOKUP(R98,[18]Sheet1!$B$2:$C$12,2,TRUE)</f>
        <v>#N/A</v>
      </c>
      <c r="T98" s="1" t="str">
        <f>VLOOKUP($E98,'[7]Gui chi Quynh'!$C$11:$E$392,3,0)</f>
        <v>A DN</v>
      </c>
      <c r="U98" s="9" t="e">
        <f>VLOOKUP(T98,[18]Sheet1!$B$2:$C$12,2,TRUE)</f>
        <v>#N/A</v>
      </c>
      <c r="V98" s="1" t="str">
        <f>VLOOKUP($E98,'[8]Gui chi Quynh'!$C$11:$F$391,3,0)</f>
        <v>A3</v>
      </c>
      <c r="W98" s="9">
        <f>VLOOKUP(V98,[18]Sheet1!$B$2:$C$12,2,TRUE)</f>
        <v>8</v>
      </c>
      <c r="X98" s="1" t="str">
        <f>VLOOKUP($E98,'[9]Gui chi Quynh'!$C$11:$E$390,3,0)</f>
        <v>A1</v>
      </c>
      <c r="Y98" s="9">
        <f>VLOOKUP(X98,[18]Sheet1!$B$2:$C$12,2,TRUE)</f>
        <v>10</v>
      </c>
      <c r="Z98" s="1" t="str">
        <f>VLOOKUP($E98,'[10]Gui chi Quynh'!$C$11:$E$391,3,0)</f>
        <v>A2</v>
      </c>
      <c r="AA98" s="9">
        <f>VLOOKUP(Z98,[18]Sheet1!$B$2:$C$12,2,TRUE)</f>
        <v>9</v>
      </c>
      <c r="AB98" s="1" t="str">
        <f>VLOOKUP($E98,'[19]Gui chi Quynh'!$C$11:$E$388,3,0)</f>
        <v>A2</v>
      </c>
      <c r="AC98" s="9">
        <f>VLOOKUP(AB98,[18]Sheet1!$B$2:$C$12,2,TRUE)</f>
        <v>9</v>
      </c>
      <c r="AD98" s="1" t="str">
        <f>VLOOKUP($E98,'[20]Gui chi Quynh'!$C$11:$E$388,3,0)</f>
        <v>A1</v>
      </c>
      <c r="AE98" s="9">
        <f>VLOOKUP(AD98,[18]Sheet1!$B$2:$C$12,2,TRUE)</f>
        <v>10</v>
      </c>
      <c r="AF98" s="600" t="s">
        <v>967</v>
      </c>
    </row>
    <row r="99" spans="1:32" s="72" customFormat="1" ht="24.95" customHeight="1" x14ac:dyDescent="0.25">
      <c r="A99" s="41">
        <f>IF(E99="","",SUBTOTAL(3,$E$9:E99))</f>
        <v>91</v>
      </c>
      <c r="B99" s="41">
        <f>COUNTIF($F$9:F99,F99)</f>
        <v>13</v>
      </c>
      <c r="C99" s="84" t="s">
        <v>648</v>
      </c>
      <c r="D99" s="70" t="s">
        <v>227</v>
      </c>
      <c r="E99" s="79" t="s">
        <v>398</v>
      </c>
      <c r="F99" s="7" t="s">
        <v>287</v>
      </c>
      <c r="G99" s="7" t="s">
        <v>644</v>
      </c>
      <c r="H99" s="1" t="str">
        <f>VLOOKUP($E99,'[1]Gui chi Quynh'!$C$11:$E$397,3,0)</f>
        <v>A3</v>
      </c>
      <c r="I99" s="9">
        <f>VLOOKUP(H99,[18]Sheet1!$B$2:$C$12,2,TRUE)</f>
        <v>8</v>
      </c>
      <c r="J99" s="1" t="str">
        <f>VLOOKUP($E99,'[2]Gui chi Quynh'!$C$11:$E$397,3,0)</f>
        <v>A2</v>
      </c>
      <c r="K99" s="9">
        <f>VLOOKUP(J99,[18]Sheet1!$B$2:$C$12,2,TRUE)</f>
        <v>9</v>
      </c>
      <c r="L99" s="1" t="str">
        <f>VLOOKUP($E99,'[3]Gui chi Quynh'!$C$11:$E$396,3,0)</f>
        <v>A3</v>
      </c>
      <c r="M99" s="9">
        <f>VLOOKUP(L99,[18]Sheet1!$B$2:$C$12,2,TRUE)</f>
        <v>8</v>
      </c>
      <c r="N99" s="1" t="str">
        <f>VLOOKUP($E99,'[4]Gui chi Quynh'!$C$11:$E$396,3,0)</f>
        <v>A3</v>
      </c>
      <c r="O99" s="9">
        <f>VLOOKUP(N99,[18]Sheet1!$B$2:$C$12,2,TRUE)</f>
        <v>8</v>
      </c>
      <c r="P99" s="1" t="str">
        <f>VLOOKUP($E99,'[5]Gui chi Quynh'!$C$11:$E$394,3,0)</f>
        <v>A2</v>
      </c>
      <c r="Q99" s="9">
        <f>VLOOKUP(P99,[18]Sheet1!$B$2:$C$12,2,TRUE)</f>
        <v>9</v>
      </c>
      <c r="R99" s="1" t="str">
        <f>VLOOKUP($E99,'[6]Gui chi Quynh'!$C$11:$E$393,3,0)</f>
        <v>A3</v>
      </c>
      <c r="S99" s="9">
        <f>VLOOKUP(R99,[18]Sheet1!$B$2:$C$12,2,TRUE)</f>
        <v>8</v>
      </c>
      <c r="T99" s="1" t="str">
        <f>VLOOKUP($E99,'[7]Gui chi Quynh'!$C$11:$E$392,3,0)</f>
        <v>A3</v>
      </c>
      <c r="U99" s="9">
        <f>VLOOKUP(T99,[18]Sheet1!$B$2:$C$12,2,TRUE)</f>
        <v>8</v>
      </c>
      <c r="V99" s="1" t="str">
        <f>VLOOKUP($E99,'[8]Gui chi Quynh'!$C$11:$F$391,3,0)</f>
        <v>A3</v>
      </c>
      <c r="W99" s="9">
        <f>VLOOKUP(V99,[18]Sheet1!$B$2:$C$12,2,TRUE)</f>
        <v>8</v>
      </c>
      <c r="X99" s="1" t="str">
        <f>VLOOKUP($E99,'[9]Gui chi Quynh'!$C$11:$E$390,3,0)</f>
        <v>A2</v>
      </c>
      <c r="Y99" s="9">
        <f>VLOOKUP(X99,[18]Sheet1!$B$2:$C$12,2,TRUE)</f>
        <v>9</v>
      </c>
      <c r="Z99" s="1" t="str">
        <f>VLOOKUP($E99,'[10]Gui chi Quynh'!$C$11:$E$391,3,0)</f>
        <v>A3</v>
      </c>
      <c r="AA99" s="9">
        <f>VLOOKUP(Z99,[18]Sheet1!$B$2:$C$12,2,TRUE)</f>
        <v>8</v>
      </c>
      <c r="AB99" s="1" t="str">
        <f>VLOOKUP($E99,'[19]Gui chi Quynh'!$C$11:$E$388,3,0)</f>
        <v>A4</v>
      </c>
      <c r="AC99" s="9">
        <f>VLOOKUP(AB99,[18]Sheet1!$B$2:$C$12,2,TRUE)</f>
        <v>7</v>
      </c>
      <c r="AD99" s="1" t="str">
        <f>VLOOKUP($E99,'[20]Gui chi Quynh'!$C$11:$E$388,3,0)</f>
        <v>A3</v>
      </c>
      <c r="AE99" s="9">
        <f>VLOOKUP(AD99,[18]Sheet1!$B$2:$C$12,2,TRUE)</f>
        <v>8</v>
      </c>
      <c r="AF99" s="71"/>
    </row>
    <row r="100" spans="1:32" s="72" customFormat="1" ht="24.95" customHeight="1" x14ac:dyDescent="0.25">
      <c r="A100" s="41">
        <f>IF(E100="","",SUBTOTAL(3,$E$9:E100))</f>
        <v>92</v>
      </c>
      <c r="B100" s="41">
        <f>COUNTIF($F$9:F100,F100)</f>
        <v>14</v>
      </c>
      <c r="C100" s="84" t="s">
        <v>648</v>
      </c>
      <c r="D100" s="70" t="s">
        <v>273</v>
      </c>
      <c r="E100" s="79" t="s">
        <v>406</v>
      </c>
      <c r="F100" s="7" t="s">
        <v>287</v>
      </c>
      <c r="G100" s="7" t="s">
        <v>644</v>
      </c>
      <c r="H100" s="1" t="str">
        <f>VLOOKUP($E100,'[1]Gui chi Quynh'!$C$11:$E$397,3,0)</f>
        <v>A3</v>
      </c>
      <c r="I100" s="9">
        <f>VLOOKUP(H100,[18]Sheet1!$B$2:$C$12,2,TRUE)</f>
        <v>8</v>
      </c>
      <c r="J100" s="1" t="str">
        <f>VLOOKUP($E100,'[2]Gui chi Quynh'!$C$11:$E$397,3,0)</f>
        <v>A2</v>
      </c>
      <c r="K100" s="9">
        <f>VLOOKUP(J100,[18]Sheet1!$B$2:$C$12,2,TRUE)</f>
        <v>9</v>
      </c>
      <c r="L100" s="1" t="str">
        <f>VLOOKUP($E100,'[3]Gui chi Quynh'!$C$11:$E$396,3,0)</f>
        <v>A3</v>
      </c>
      <c r="M100" s="9">
        <f>VLOOKUP(L100,[18]Sheet1!$B$2:$C$12,2,TRUE)</f>
        <v>8</v>
      </c>
      <c r="N100" s="1" t="str">
        <f>VLOOKUP($E100,'[4]Gui chi Quynh'!$C$11:$E$396,3,0)</f>
        <v>A3</v>
      </c>
      <c r="O100" s="9">
        <f>VLOOKUP(N100,[18]Sheet1!$B$2:$C$12,2,TRUE)</f>
        <v>8</v>
      </c>
      <c r="P100" s="1" t="str">
        <f>VLOOKUP($E100,'[5]Gui chi Quynh'!$C$11:$E$394,3,0)</f>
        <v>A2</v>
      </c>
      <c r="Q100" s="9">
        <f>VLOOKUP(P100,[18]Sheet1!$B$2:$C$12,2,TRUE)</f>
        <v>9</v>
      </c>
      <c r="R100" s="1" t="str">
        <f>VLOOKUP($E100,'[6]Gui chi Quynh'!$C$11:$E$393,3,0)</f>
        <v>A3</v>
      </c>
      <c r="S100" s="9">
        <f>VLOOKUP(R100,[18]Sheet1!$B$2:$C$12,2,TRUE)</f>
        <v>8</v>
      </c>
      <c r="T100" s="1" t="str">
        <f>VLOOKUP($E100,'[7]Gui chi Quynh'!$C$11:$E$392,3,0)</f>
        <v>A3</v>
      </c>
      <c r="U100" s="9">
        <f>VLOOKUP(T100,[18]Sheet1!$B$2:$C$12,2,TRUE)</f>
        <v>8</v>
      </c>
      <c r="V100" s="1" t="str">
        <f>VLOOKUP($E100,'[8]Gui chi Quynh'!$C$11:$F$391,3,0)</f>
        <v>A3</v>
      </c>
      <c r="W100" s="9">
        <f>VLOOKUP(V100,[18]Sheet1!$B$2:$C$12,2,TRUE)</f>
        <v>8</v>
      </c>
      <c r="X100" s="1" t="str">
        <f>VLOOKUP($E100,'[9]Gui chi Quynh'!$C$11:$E$390,3,0)</f>
        <v>A2</v>
      </c>
      <c r="Y100" s="9">
        <f>VLOOKUP(X100,[18]Sheet1!$B$2:$C$12,2,TRUE)</f>
        <v>9</v>
      </c>
      <c r="Z100" s="1" t="str">
        <f>VLOOKUP($E100,'[10]Gui chi Quynh'!$C$11:$E$391,3,0)</f>
        <v>A2</v>
      </c>
      <c r="AA100" s="9">
        <f>VLOOKUP(Z100,[18]Sheet1!$B$2:$C$12,2,TRUE)</f>
        <v>9</v>
      </c>
      <c r="AB100" s="1" t="str">
        <f>VLOOKUP($E100,'[19]Gui chi Quynh'!$C$11:$E$388,3,0)</f>
        <v>A4</v>
      </c>
      <c r="AC100" s="9">
        <f>VLOOKUP(AB100,[18]Sheet1!$B$2:$C$12,2,TRUE)</f>
        <v>7</v>
      </c>
      <c r="AD100" s="1" t="str">
        <f>VLOOKUP($E100,'[20]Gui chi Quynh'!$C$11:$E$388,3,0)</f>
        <v>A3</v>
      </c>
      <c r="AE100" s="9">
        <f>VLOOKUP(AD100,[18]Sheet1!$B$2:$C$12,2,TRUE)</f>
        <v>8</v>
      </c>
      <c r="AF100" s="71"/>
    </row>
    <row r="101" spans="1:32" s="72" customFormat="1" ht="24.95" customHeight="1" x14ac:dyDescent="0.25">
      <c r="A101" s="41">
        <f>IF(E101="","",SUBTOTAL(3,$E$9:E101))</f>
        <v>93</v>
      </c>
      <c r="B101" s="41">
        <f>COUNTIF($F$9:F101,F101)</f>
        <v>15</v>
      </c>
      <c r="C101" s="84" t="s">
        <v>648</v>
      </c>
      <c r="D101" s="70" t="s">
        <v>296</v>
      </c>
      <c r="E101" s="79" t="s">
        <v>408</v>
      </c>
      <c r="F101" s="7" t="s">
        <v>287</v>
      </c>
      <c r="G101" s="7" t="s">
        <v>644</v>
      </c>
      <c r="H101" s="1" t="str">
        <f>VLOOKUP($E101,'[1]Gui chi Quynh'!$C$11:$E$397,3,0)</f>
        <v>A3</v>
      </c>
      <c r="I101" s="9">
        <f>VLOOKUP(H101,[18]Sheet1!$B$2:$C$12,2,TRUE)</f>
        <v>8</v>
      </c>
      <c r="J101" s="1" t="str">
        <f>VLOOKUP($E101,'[2]Gui chi Quynh'!$C$11:$E$397,3,0)</f>
        <v>A2</v>
      </c>
      <c r="K101" s="9">
        <f>VLOOKUP(J101,[18]Sheet1!$B$2:$C$12,2,TRUE)</f>
        <v>9</v>
      </c>
      <c r="L101" s="1" t="str">
        <f>VLOOKUP($E101,'[3]Gui chi Quynh'!$C$11:$E$396,3,0)</f>
        <v>A3</v>
      </c>
      <c r="M101" s="9">
        <f>VLOOKUP(L101,[18]Sheet1!$B$2:$C$12,2,TRUE)</f>
        <v>8</v>
      </c>
      <c r="N101" s="1" t="str">
        <f>VLOOKUP($E101,'[4]Gui chi Quynh'!$C$11:$E$396,3,0)</f>
        <v>A3</v>
      </c>
      <c r="O101" s="9">
        <f>VLOOKUP(N101,[18]Sheet1!$B$2:$C$12,2,TRUE)</f>
        <v>8</v>
      </c>
      <c r="P101" s="1" t="str">
        <f>VLOOKUP($E101,'[5]Gui chi Quynh'!$C$11:$E$394,3,0)</f>
        <v>A2</v>
      </c>
      <c r="Q101" s="9">
        <f>VLOOKUP(P101,[18]Sheet1!$B$2:$C$12,2,TRUE)</f>
        <v>9</v>
      </c>
      <c r="R101" s="1" t="str">
        <f>VLOOKUP($E101,'[6]Gui chi Quynh'!$C$11:$E$393,3,0)</f>
        <v>A3</v>
      </c>
      <c r="S101" s="9">
        <f>VLOOKUP(R101,[18]Sheet1!$B$2:$C$12,2,TRUE)</f>
        <v>8</v>
      </c>
      <c r="T101" s="1" t="str">
        <f>VLOOKUP($E101,'[7]Gui chi Quynh'!$C$11:$E$392,3,0)</f>
        <v>A3</v>
      </c>
      <c r="U101" s="9">
        <f>VLOOKUP(T101,[18]Sheet1!$B$2:$C$12,2,TRUE)</f>
        <v>8</v>
      </c>
      <c r="V101" s="1" t="str">
        <f>VLOOKUP($E101,'[8]Gui chi Quynh'!$C$11:$F$391,3,0)</f>
        <v>A3</v>
      </c>
      <c r="W101" s="9">
        <f>VLOOKUP(V101,[18]Sheet1!$B$2:$C$12,2,TRUE)</f>
        <v>8</v>
      </c>
      <c r="X101" s="1" t="str">
        <f>VLOOKUP($E101,'[9]Gui chi Quynh'!$C$11:$E$390,3,0)</f>
        <v>A2</v>
      </c>
      <c r="Y101" s="9">
        <f>VLOOKUP(X101,[18]Sheet1!$B$2:$C$12,2,TRUE)</f>
        <v>9</v>
      </c>
      <c r="Z101" s="1" t="str">
        <f>VLOOKUP($E101,'[10]Gui chi Quynh'!$C$11:$E$391,3,0)</f>
        <v>A3</v>
      </c>
      <c r="AA101" s="9">
        <f>VLOOKUP(Z101,[18]Sheet1!$B$2:$C$12,2,TRUE)</f>
        <v>8</v>
      </c>
      <c r="AB101" s="1" t="str">
        <f>VLOOKUP($E101,'[19]Gui chi Quynh'!$C$11:$E$388,3,0)</f>
        <v>A4</v>
      </c>
      <c r="AC101" s="9">
        <f>VLOOKUP(AB101,[18]Sheet1!$B$2:$C$12,2,TRUE)</f>
        <v>7</v>
      </c>
      <c r="AD101" s="1" t="str">
        <f>VLOOKUP($E101,'[20]Gui chi Quynh'!$C$11:$E$388,3,0)</f>
        <v>A4</v>
      </c>
      <c r="AE101" s="9">
        <f>VLOOKUP(AD101,[18]Sheet1!$B$2:$C$12,2,TRUE)</f>
        <v>7</v>
      </c>
      <c r="AF101" s="71"/>
    </row>
    <row r="102" spans="1:32" s="72" customFormat="1" ht="24.95" customHeight="1" x14ac:dyDescent="0.25">
      <c r="A102" s="41">
        <f>IF(E102="","",SUBTOTAL(3,$E$9:E102))</f>
        <v>94</v>
      </c>
      <c r="B102" s="41">
        <f>COUNTIF($F$9:F102,F102)</f>
        <v>16</v>
      </c>
      <c r="C102" s="84" t="s">
        <v>648</v>
      </c>
      <c r="D102" s="76" t="s">
        <v>295</v>
      </c>
      <c r="E102" s="79" t="s">
        <v>407</v>
      </c>
      <c r="F102" s="7" t="s">
        <v>287</v>
      </c>
      <c r="G102" s="7" t="s">
        <v>644</v>
      </c>
      <c r="H102" s="1" t="str">
        <f>VLOOKUP($E102,'[1]Gui chi Quynh'!$C$11:$E$397,3,0)</f>
        <v>A3</v>
      </c>
      <c r="I102" s="9">
        <f>VLOOKUP(H102,[18]Sheet1!$B$2:$C$12,2,TRUE)</f>
        <v>8</v>
      </c>
      <c r="J102" s="1" t="str">
        <f>VLOOKUP($E102,'[2]Gui chi Quynh'!$C$11:$E$397,3,0)</f>
        <v>A2</v>
      </c>
      <c r="K102" s="9">
        <f>VLOOKUP(J102,[18]Sheet1!$B$2:$C$12,2,TRUE)</f>
        <v>9</v>
      </c>
      <c r="L102" s="1" t="str">
        <f>VLOOKUP($E102,'[3]Gui chi Quynh'!$C$11:$E$396,3,0)</f>
        <v>A3</v>
      </c>
      <c r="M102" s="9">
        <f>VLOOKUP(L102,[18]Sheet1!$B$2:$C$12,2,TRUE)</f>
        <v>8</v>
      </c>
      <c r="N102" s="1" t="str">
        <f>VLOOKUP($E102,'[4]Gui chi Quynh'!$C$11:$E$396,3,0)</f>
        <v>A3</v>
      </c>
      <c r="O102" s="9">
        <f>VLOOKUP(N102,[18]Sheet1!$B$2:$C$12,2,TRUE)</f>
        <v>8</v>
      </c>
      <c r="P102" s="1" t="str">
        <f>VLOOKUP($E102,'[5]Gui chi Quynh'!$C$11:$E$394,3,0)</f>
        <v>A2</v>
      </c>
      <c r="Q102" s="9">
        <f>VLOOKUP(P102,[18]Sheet1!$B$2:$C$12,2,TRUE)</f>
        <v>9</v>
      </c>
      <c r="R102" s="1" t="str">
        <f>VLOOKUP($E102,'[6]Gui chi Quynh'!$C$11:$E$393,3,0)</f>
        <v>A3</v>
      </c>
      <c r="S102" s="9">
        <f>VLOOKUP(R102,[18]Sheet1!$B$2:$C$12,2,TRUE)</f>
        <v>8</v>
      </c>
      <c r="T102" s="1" t="str">
        <f>VLOOKUP($E102,'[7]Gui chi Quynh'!$C$11:$E$392,3,0)</f>
        <v>A3</v>
      </c>
      <c r="U102" s="9">
        <f>VLOOKUP(T102,[18]Sheet1!$B$2:$C$12,2,TRUE)</f>
        <v>8</v>
      </c>
      <c r="V102" s="1" t="str">
        <f>VLOOKUP($E102,'[8]Gui chi Quynh'!$C$11:$F$391,3,0)</f>
        <v>A3</v>
      </c>
      <c r="W102" s="9">
        <f>VLOOKUP(V102,[18]Sheet1!$B$2:$C$12,2,TRUE)</f>
        <v>8</v>
      </c>
      <c r="X102" s="1" t="str">
        <f>VLOOKUP($E102,'[9]Gui chi Quynh'!$C$11:$E$390,3,0)</f>
        <v>A2</v>
      </c>
      <c r="Y102" s="9">
        <f>VLOOKUP(X102,[18]Sheet1!$B$2:$C$12,2,TRUE)</f>
        <v>9</v>
      </c>
      <c r="Z102" s="1" t="str">
        <f>VLOOKUP($E102,'[10]Gui chi Quynh'!$C$11:$E$391,3,0)</f>
        <v>A3</v>
      </c>
      <c r="AA102" s="9">
        <f>VLOOKUP(Z102,[18]Sheet1!$B$2:$C$12,2,TRUE)</f>
        <v>8</v>
      </c>
      <c r="AB102" s="1" t="str">
        <f>VLOOKUP($E102,'[19]Gui chi Quynh'!$C$11:$E$388,3,0)</f>
        <v>A4</v>
      </c>
      <c r="AC102" s="9">
        <f>VLOOKUP(AB102,[18]Sheet1!$B$2:$C$12,2,TRUE)</f>
        <v>7</v>
      </c>
      <c r="AD102" s="1" t="str">
        <f>VLOOKUP($E102,'[20]Gui chi Quynh'!$C$11:$E$388,3,0)</f>
        <v>A4</v>
      </c>
      <c r="AE102" s="9">
        <f>VLOOKUP(AD102,[18]Sheet1!$B$2:$C$12,2,TRUE)</f>
        <v>7</v>
      </c>
      <c r="AF102" s="71"/>
    </row>
    <row r="103" spans="1:32" s="72" customFormat="1" ht="24.95" customHeight="1" x14ac:dyDescent="0.25">
      <c r="A103" s="41">
        <f>IF(E103="","",SUBTOTAL(3,$E$9:E103))</f>
        <v>95</v>
      </c>
      <c r="B103" s="41">
        <f>COUNTIF($F$9:F103,F103)</f>
        <v>17</v>
      </c>
      <c r="C103" s="84" t="s">
        <v>649</v>
      </c>
      <c r="D103" s="76" t="s">
        <v>118</v>
      </c>
      <c r="E103" s="79" t="s">
        <v>396</v>
      </c>
      <c r="F103" s="7" t="s">
        <v>287</v>
      </c>
      <c r="G103" s="7" t="s">
        <v>644</v>
      </c>
      <c r="H103" s="1" t="str">
        <f>VLOOKUP($E103,'[1]Gui chi Quynh'!$C$11:$E$397,3,0)</f>
        <v>A4</v>
      </c>
      <c r="I103" s="9">
        <f>VLOOKUP(H103,[18]Sheet1!$B$2:$C$12,2,TRUE)</f>
        <v>7</v>
      </c>
      <c r="J103" s="1" t="str">
        <f>VLOOKUP($E103,'[2]Gui chi Quynh'!$C$11:$E$397,3,0)</f>
        <v>A2</v>
      </c>
      <c r="K103" s="9">
        <f>VLOOKUP(J103,[18]Sheet1!$B$2:$C$12,2,TRUE)</f>
        <v>9</v>
      </c>
      <c r="L103" s="1" t="str">
        <f>VLOOKUP($E103,'[3]Gui chi Quynh'!$C$11:$E$396,3,0)</f>
        <v>A3</v>
      </c>
      <c r="M103" s="9">
        <f>VLOOKUP(L103,[18]Sheet1!$B$2:$C$12,2,TRUE)</f>
        <v>8</v>
      </c>
      <c r="N103" s="1" t="str">
        <f>VLOOKUP($E103,'[4]Gui chi Quynh'!$C$11:$E$396,3,0)</f>
        <v>A3</v>
      </c>
      <c r="O103" s="9">
        <f>VLOOKUP(N103,[18]Sheet1!$B$2:$C$12,2,TRUE)</f>
        <v>8</v>
      </c>
      <c r="P103" s="1" t="str">
        <f>VLOOKUP($E103,'[5]Gui chi Quynh'!$C$11:$E$394,3,0)</f>
        <v>A3</v>
      </c>
      <c r="Q103" s="9">
        <f>VLOOKUP(P103,[18]Sheet1!$B$2:$C$12,2,TRUE)</f>
        <v>8</v>
      </c>
      <c r="R103" s="1" t="str">
        <f>VLOOKUP($E103,'[6]Gui chi Quynh'!$C$11:$E$393,3,0)</f>
        <v>A2</v>
      </c>
      <c r="S103" s="9">
        <f>VLOOKUP(R103,[18]Sheet1!$B$2:$C$12,2,TRUE)</f>
        <v>9</v>
      </c>
      <c r="T103" s="1" t="str">
        <f>VLOOKUP($E103,'[7]Gui chi Quynh'!$C$11:$E$392,3,0)</f>
        <v>A3</v>
      </c>
      <c r="U103" s="9">
        <f>VLOOKUP(T103,[18]Sheet1!$B$2:$C$12,2,TRUE)</f>
        <v>8</v>
      </c>
      <c r="V103" s="1" t="str">
        <f>VLOOKUP($E103,'[8]Gui chi Quynh'!$C$11:$F$391,3,0)</f>
        <v>A2</v>
      </c>
      <c r="W103" s="9">
        <f>VLOOKUP(V103,[18]Sheet1!$B$2:$C$12,2,TRUE)</f>
        <v>9</v>
      </c>
      <c r="X103" s="1" t="str">
        <f>VLOOKUP($E103,'[9]Gui chi Quynh'!$C$11:$E$390,3,0)</f>
        <v>A1</v>
      </c>
      <c r="Y103" s="9">
        <f>VLOOKUP(X103,[18]Sheet1!$B$2:$C$12,2,TRUE)</f>
        <v>10</v>
      </c>
      <c r="Z103" s="1" t="str">
        <f>VLOOKUP($E103,'[10]Gui chi Quynh'!$C$11:$E$391,3,0)</f>
        <v>A4</v>
      </c>
      <c r="AA103" s="9">
        <f>VLOOKUP(Z103,[18]Sheet1!$B$2:$C$12,2,TRUE)</f>
        <v>7</v>
      </c>
      <c r="AB103" s="1" t="str">
        <f>VLOOKUP($E103,'[19]Gui chi Quynh'!$C$11:$E$388,3,0)</f>
        <v>A2</v>
      </c>
      <c r="AC103" s="9">
        <f>VLOOKUP(AB103,[18]Sheet1!$B$2:$C$12,2,TRUE)</f>
        <v>9</v>
      </c>
      <c r="AD103" s="1" t="str">
        <f>VLOOKUP($E103,'[20]Gui chi Quynh'!$C$11:$E$388,3,0)</f>
        <v>A3</v>
      </c>
      <c r="AE103" s="9">
        <f>VLOOKUP(AD103,[18]Sheet1!$B$2:$C$12,2,TRUE)</f>
        <v>8</v>
      </c>
      <c r="AF103" s="71"/>
    </row>
    <row r="104" spans="1:32" s="72" customFormat="1" ht="24.95" customHeight="1" x14ac:dyDescent="0.25">
      <c r="A104" s="41">
        <f>IF(E104="","",SUBTOTAL(3,$E$9:E104))</f>
        <v>96</v>
      </c>
      <c r="B104" s="41">
        <f>COUNTIF($F$9:F104,F104)</f>
        <v>18</v>
      </c>
      <c r="C104" s="84" t="s">
        <v>649</v>
      </c>
      <c r="D104" s="73" t="s">
        <v>191</v>
      </c>
      <c r="E104" s="74" t="s">
        <v>401</v>
      </c>
      <c r="F104" s="7" t="s">
        <v>287</v>
      </c>
      <c r="G104" s="7" t="s">
        <v>644</v>
      </c>
      <c r="H104" s="1" t="str">
        <f>VLOOKUP($E104,'[1]Gui chi Quynh'!$C$11:$E$397,3,0)</f>
        <v>A4</v>
      </c>
      <c r="I104" s="9">
        <f>VLOOKUP(H104,[18]Sheet1!$B$2:$C$12,2,TRUE)</f>
        <v>7</v>
      </c>
      <c r="J104" s="1" t="str">
        <f>VLOOKUP($E104,'[2]Gui chi Quynh'!$C$11:$E$397,3,0)</f>
        <v>A3</v>
      </c>
      <c r="K104" s="9">
        <f>VLOOKUP(J104,[18]Sheet1!$B$2:$C$12,2,TRUE)</f>
        <v>8</v>
      </c>
      <c r="L104" s="1" t="str">
        <f>VLOOKUP($E104,'[3]Gui chi Quynh'!$C$11:$E$396,3,0)</f>
        <v>A2</v>
      </c>
      <c r="M104" s="9">
        <f>VLOOKUP(L104,[18]Sheet1!$B$2:$C$12,2,TRUE)</f>
        <v>9</v>
      </c>
      <c r="N104" s="1" t="str">
        <f>VLOOKUP($E104,'[4]Gui chi Quynh'!$C$11:$E$396,3,0)</f>
        <v>A4</v>
      </c>
      <c r="O104" s="9">
        <f>VLOOKUP(N104,[18]Sheet1!$B$2:$C$12,2,TRUE)</f>
        <v>7</v>
      </c>
      <c r="P104" s="1" t="str">
        <f>VLOOKUP($E104,'[5]Gui chi Quynh'!$C$11:$E$394,3,0)</f>
        <v>A1</v>
      </c>
      <c r="Q104" s="9">
        <f>VLOOKUP(P104,[18]Sheet1!$B$2:$C$12,2,TRUE)</f>
        <v>10</v>
      </c>
      <c r="R104" s="1" t="str">
        <f>VLOOKUP($E104,'[6]Gui chi Quynh'!$C$11:$E$393,3,0)</f>
        <v>A1</v>
      </c>
      <c r="S104" s="9">
        <f>VLOOKUP(R104,[18]Sheet1!$B$2:$C$12,2,TRUE)</f>
        <v>10</v>
      </c>
      <c r="T104" s="1" t="str">
        <f>VLOOKUP($E104,'[7]Gui chi Quynh'!$C$11:$E$392,3,0)</f>
        <v>A2</v>
      </c>
      <c r="U104" s="9">
        <f>VLOOKUP(T104,[18]Sheet1!$B$2:$C$12,2,TRUE)</f>
        <v>9</v>
      </c>
      <c r="V104" s="1" t="str">
        <f>VLOOKUP($E104,'[8]Gui chi Quynh'!$C$11:$F$391,3,0)</f>
        <v>A1</v>
      </c>
      <c r="W104" s="9">
        <f>VLOOKUP(V104,[18]Sheet1!$B$2:$C$12,2,TRUE)</f>
        <v>10</v>
      </c>
      <c r="X104" s="1" t="str">
        <f>VLOOKUP($E104,'[9]Gui chi Quynh'!$C$11:$E$390,3,0)</f>
        <v>A2</v>
      </c>
      <c r="Y104" s="9">
        <f>VLOOKUP(X104,[18]Sheet1!$B$2:$C$12,2,TRUE)</f>
        <v>9</v>
      </c>
      <c r="Z104" s="1" t="str">
        <f>VLOOKUP($E104,'[10]Gui chi Quynh'!$C$11:$E$391,3,0)</f>
        <v>A2</v>
      </c>
      <c r="AA104" s="9">
        <f>VLOOKUP(Z104,[18]Sheet1!$B$2:$C$12,2,TRUE)</f>
        <v>9</v>
      </c>
      <c r="AB104" s="1" t="str">
        <f>VLOOKUP($E104,'[19]Gui chi Quynh'!$C$11:$E$388,3,0)</f>
        <v>A2</v>
      </c>
      <c r="AC104" s="9">
        <f>VLOOKUP(AB104,[18]Sheet1!$B$2:$C$12,2,TRUE)</f>
        <v>9</v>
      </c>
      <c r="AD104" s="1" t="str">
        <f>VLOOKUP($E104,'[20]Gui chi Quynh'!$C$11:$E$388,3,0)</f>
        <v>A4</v>
      </c>
      <c r="AE104" s="9">
        <f>VLOOKUP(AD104,[18]Sheet1!$B$2:$C$12,2,TRUE)</f>
        <v>7</v>
      </c>
      <c r="AF104" s="71"/>
    </row>
    <row r="105" spans="1:32" s="72" customFormat="1" ht="24.95" customHeight="1" x14ac:dyDescent="0.25">
      <c r="A105" s="41">
        <f>IF(E105="","",SUBTOTAL(3,$E$9:E105))</f>
        <v>97</v>
      </c>
      <c r="B105" s="41">
        <f>COUNTIF($F$9:F105,F105)</f>
        <v>19</v>
      </c>
      <c r="C105" s="84" t="s">
        <v>649</v>
      </c>
      <c r="D105" s="73" t="s">
        <v>229</v>
      </c>
      <c r="E105" s="74" t="s">
        <v>405</v>
      </c>
      <c r="F105" s="7" t="s">
        <v>287</v>
      </c>
      <c r="G105" s="7" t="s">
        <v>644</v>
      </c>
      <c r="H105" s="1" t="str">
        <f>VLOOKUP($E105,'[1]Gui chi Quynh'!$C$11:$E$397,3,0)</f>
        <v>A3</v>
      </c>
      <c r="I105" s="9">
        <f>VLOOKUP(H105,[18]Sheet1!$B$2:$C$12,2,TRUE)</f>
        <v>8</v>
      </c>
      <c r="J105" s="1" t="str">
        <f>VLOOKUP($E105,'[2]Gui chi Quynh'!$C$11:$E$397,3,0)</f>
        <v>A1</v>
      </c>
      <c r="K105" s="9">
        <f>VLOOKUP(J105,[18]Sheet1!$B$2:$C$12,2,TRUE)</f>
        <v>10</v>
      </c>
      <c r="L105" s="1" t="str">
        <f>VLOOKUP($E105,'[3]Gui chi Quynh'!$C$11:$E$396,3,0)</f>
        <v>A1</v>
      </c>
      <c r="M105" s="9">
        <f>VLOOKUP(L105,[18]Sheet1!$B$2:$C$12,2,TRUE)</f>
        <v>10</v>
      </c>
      <c r="N105" s="1" t="str">
        <f>VLOOKUP($E105,'[4]Gui chi Quynh'!$C$11:$E$396,3,0)</f>
        <v>A1</v>
      </c>
      <c r="O105" s="9">
        <f>VLOOKUP(N105,[18]Sheet1!$B$2:$C$12,2,TRUE)</f>
        <v>10</v>
      </c>
      <c r="P105" s="1" t="str">
        <f>VLOOKUP($E105,'[5]Gui chi Quynh'!$C$11:$E$394,3,0)</f>
        <v>A1</v>
      </c>
      <c r="Q105" s="9">
        <f>VLOOKUP(P105,[18]Sheet1!$B$2:$C$12,2,TRUE)</f>
        <v>10</v>
      </c>
      <c r="R105" s="1" t="str">
        <f>VLOOKUP($E105,'[6]Gui chi Quynh'!$C$11:$E$393,3,0)</f>
        <v>A1</v>
      </c>
      <c r="S105" s="9">
        <f>VLOOKUP(R105,[18]Sheet1!$B$2:$C$12,2,TRUE)</f>
        <v>10</v>
      </c>
      <c r="T105" s="1" t="str">
        <f>VLOOKUP($E105,'[7]Gui chi Quynh'!$C$11:$E$392,3,0)</f>
        <v>A1</v>
      </c>
      <c r="U105" s="9">
        <f>VLOOKUP(T105,[18]Sheet1!$B$2:$C$12,2,TRUE)</f>
        <v>10</v>
      </c>
      <c r="V105" s="1" t="str">
        <f>VLOOKUP($E105,'[8]Gui chi Quynh'!$C$11:$F$391,3,0)</f>
        <v>A1</v>
      </c>
      <c r="W105" s="9">
        <f>VLOOKUP(V105,[18]Sheet1!$B$2:$C$12,2,TRUE)</f>
        <v>10</v>
      </c>
      <c r="X105" s="1" t="str">
        <f>VLOOKUP($E105,'[9]Gui chi Quynh'!$C$11:$E$390,3,0)</f>
        <v>A2</v>
      </c>
      <c r="Y105" s="9">
        <f>VLOOKUP(X105,[18]Sheet1!$B$2:$C$12,2,TRUE)</f>
        <v>9</v>
      </c>
      <c r="Z105" s="1" t="str">
        <f>VLOOKUP($E105,'[10]Gui chi Quynh'!$C$11:$E$391,3,0)</f>
        <v>A1</v>
      </c>
      <c r="AA105" s="9">
        <f>VLOOKUP(Z105,[18]Sheet1!$B$2:$C$12,2,TRUE)</f>
        <v>10</v>
      </c>
      <c r="AB105" s="1" t="str">
        <f>VLOOKUP($E105,'[19]Gui chi Quynh'!$C$11:$E$388,3,0)</f>
        <v>A1</v>
      </c>
      <c r="AC105" s="9">
        <f>VLOOKUP(AB105,[18]Sheet1!$B$2:$C$12,2,TRUE)</f>
        <v>10</v>
      </c>
      <c r="AD105" s="1" t="str">
        <f>VLOOKUP($E105,'[20]Gui chi Quynh'!$C$11:$E$388,3,0)</f>
        <v>A1</v>
      </c>
      <c r="AE105" s="9">
        <f>VLOOKUP(AD105,[18]Sheet1!$B$2:$C$12,2,TRUE)</f>
        <v>10</v>
      </c>
      <c r="AF105" s="71"/>
    </row>
    <row r="106" spans="1:32" s="72" customFormat="1" ht="24.95" customHeight="1" x14ac:dyDescent="0.25">
      <c r="A106" s="41">
        <f>IF(E106="","",SUBTOTAL(3,$E$9:E106))</f>
        <v>98</v>
      </c>
      <c r="B106" s="41">
        <f>COUNTIF($F$9:F106,F106)</f>
        <v>20</v>
      </c>
      <c r="C106" s="84" t="s">
        <v>648</v>
      </c>
      <c r="D106" s="73" t="s">
        <v>163</v>
      </c>
      <c r="E106" s="74" t="s">
        <v>403</v>
      </c>
      <c r="F106" s="7" t="s">
        <v>287</v>
      </c>
      <c r="G106" s="7" t="s">
        <v>644</v>
      </c>
      <c r="H106" s="1" t="str">
        <f>VLOOKUP($E106,'[1]Gui chi Quynh'!$C$11:$E$397,3,0)</f>
        <v>A4</v>
      </c>
      <c r="I106" s="9">
        <f>VLOOKUP(H106,[18]Sheet1!$B$2:$C$12,2,TRUE)</f>
        <v>7</v>
      </c>
      <c r="J106" s="1" t="str">
        <f>VLOOKUP($E106,'[2]Gui chi Quynh'!$C$11:$E$397,3,0)</f>
        <v>A4</v>
      </c>
      <c r="K106" s="9">
        <f>VLOOKUP(J106,[18]Sheet1!$B$2:$C$12,2,TRUE)</f>
        <v>7</v>
      </c>
      <c r="L106" s="1" t="str">
        <f>VLOOKUP($E106,'[3]Gui chi Quynh'!$C$11:$E$396,3,0)</f>
        <v>A4</v>
      </c>
      <c r="M106" s="9">
        <f>VLOOKUP(L106,[18]Sheet1!$B$2:$C$12,2,TRUE)</f>
        <v>7</v>
      </c>
      <c r="N106" s="1" t="str">
        <f>VLOOKUP($E106,'[4]Gui chi Quynh'!$C$11:$E$396,3,0)</f>
        <v>A4</v>
      </c>
      <c r="O106" s="9">
        <f>VLOOKUP(N106,[18]Sheet1!$B$2:$C$12,2,TRUE)</f>
        <v>7</v>
      </c>
      <c r="P106" s="1" t="str">
        <f>VLOOKUP($E106,'[5]Gui chi Quynh'!$C$11:$E$394,3,0)</f>
        <v>A2</v>
      </c>
      <c r="Q106" s="9">
        <f>VLOOKUP(P106,[18]Sheet1!$B$2:$C$12,2,TRUE)</f>
        <v>9</v>
      </c>
      <c r="R106" s="1" t="str">
        <f>VLOOKUP($E106,'[6]Gui chi Quynh'!$C$11:$E$393,3,0)</f>
        <v>A2</v>
      </c>
      <c r="S106" s="9">
        <f>VLOOKUP(R106,[18]Sheet1!$B$2:$C$12,2,TRUE)</f>
        <v>9</v>
      </c>
      <c r="T106" s="1" t="str">
        <f>VLOOKUP($E106,'[7]Gui chi Quynh'!$C$11:$E$392,3,0)</f>
        <v>A2</v>
      </c>
      <c r="U106" s="9">
        <f>VLOOKUP(T106,[18]Sheet1!$B$2:$C$12,2,TRUE)</f>
        <v>9</v>
      </c>
      <c r="V106" s="1" t="str">
        <f>VLOOKUP($E106,'[8]Gui chi Quynh'!$C$11:$F$391,3,0)</f>
        <v>A3</v>
      </c>
      <c r="W106" s="9">
        <f>VLOOKUP(V106,[18]Sheet1!$B$2:$C$12,2,TRUE)</f>
        <v>8</v>
      </c>
      <c r="X106" s="1" t="str">
        <f>VLOOKUP($E106,'[9]Gui chi Quynh'!$C$11:$E$390,3,0)</f>
        <v>A4</v>
      </c>
      <c r="Y106" s="9">
        <f>VLOOKUP(X106,[18]Sheet1!$B$2:$C$12,2,TRUE)</f>
        <v>7</v>
      </c>
      <c r="Z106" s="1" t="str">
        <f>VLOOKUP($E106,'[10]Gui chi Quynh'!$C$11:$E$391,3,0)</f>
        <v>A4</v>
      </c>
      <c r="AA106" s="9">
        <f>VLOOKUP(Z106,[18]Sheet1!$B$2:$C$12,2,TRUE)</f>
        <v>7</v>
      </c>
      <c r="AB106" s="1" t="str">
        <f>VLOOKUP($E106,'[19]Gui chi Quynh'!$C$11:$E$388,3,0)</f>
        <v>A4</v>
      </c>
      <c r="AC106" s="9">
        <f>VLOOKUP(AB106,[18]Sheet1!$B$2:$C$12,2,TRUE)</f>
        <v>7</v>
      </c>
      <c r="AD106" s="1" t="str">
        <f>VLOOKUP($E106,'[20]Gui chi Quynh'!$C$11:$E$388,3,0)</f>
        <v>A4</v>
      </c>
      <c r="AE106" s="9">
        <f>VLOOKUP(AD106,[18]Sheet1!$B$2:$C$12,2,TRUE)</f>
        <v>7</v>
      </c>
      <c r="AF106" s="71"/>
    </row>
    <row r="107" spans="1:32" s="72" customFormat="1" ht="24.95" customHeight="1" x14ac:dyDescent="0.25">
      <c r="A107" s="41">
        <f>IF(E107="","",SUBTOTAL(3,$E$9:E107))</f>
        <v>99</v>
      </c>
      <c r="B107" s="41">
        <f>COUNTIF($F$9:F107,F107)</f>
        <v>21</v>
      </c>
      <c r="C107" s="84" t="s">
        <v>649</v>
      </c>
      <c r="D107" s="70" t="s">
        <v>57</v>
      </c>
      <c r="E107" s="79" t="s">
        <v>402</v>
      </c>
      <c r="F107" s="7" t="s">
        <v>287</v>
      </c>
      <c r="G107" s="7" t="s">
        <v>644</v>
      </c>
      <c r="H107" s="1" t="str">
        <f>VLOOKUP($E107,'[1]Gui chi Quynh'!$C$11:$E$397,3,0)</f>
        <v>A4</v>
      </c>
      <c r="I107" s="9">
        <f>VLOOKUP(H107,[18]Sheet1!$B$2:$C$12,2,TRUE)</f>
        <v>7</v>
      </c>
      <c r="J107" s="1" t="str">
        <f>VLOOKUP($E107,'[2]Gui chi Quynh'!$C$11:$E$397,3,0)</f>
        <v>A4</v>
      </c>
      <c r="K107" s="9">
        <f>VLOOKUP(J107,[18]Sheet1!$B$2:$C$12,2,TRUE)</f>
        <v>7</v>
      </c>
      <c r="L107" s="1" t="str">
        <f>VLOOKUP($E107,'[3]Gui chi Quynh'!$C$11:$E$396,3,0)</f>
        <v>A4</v>
      </c>
      <c r="M107" s="9">
        <f>VLOOKUP(L107,[18]Sheet1!$B$2:$C$12,2,TRUE)</f>
        <v>7</v>
      </c>
      <c r="N107" s="1" t="str">
        <f>VLOOKUP($E107,'[4]Gui chi Quynh'!$C$11:$E$396,3,0)</f>
        <v>A4</v>
      </c>
      <c r="O107" s="9">
        <f>VLOOKUP(N107,[18]Sheet1!$B$2:$C$12,2,TRUE)</f>
        <v>7</v>
      </c>
      <c r="P107" s="1" t="str">
        <f>VLOOKUP($E107,'[5]Gui chi Quynh'!$C$11:$E$394,3,0)</f>
        <v>A3</v>
      </c>
      <c r="Q107" s="9">
        <f>VLOOKUP(P107,[18]Sheet1!$B$2:$C$12,2,TRUE)</f>
        <v>8</v>
      </c>
      <c r="R107" s="1" t="str">
        <f>VLOOKUP($E107,'[6]Gui chi Quynh'!$C$11:$E$393,3,0)</f>
        <v>A3</v>
      </c>
      <c r="S107" s="9">
        <f>VLOOKUP(R107,[18]Sheet1!$B$2:$C$12,2,TRUE)</f>
        <v>8</v>
      </c>
      <c r="T107" s="1" t="str">
        <f>VLOOKUP($E107,'[7]Gui chi Quynh'!$C$11:$E$392,3,0)</f>
        <v>A3</v>
      </c>
      <c r="U107" s="9">
        <f>VLOOKUP(T107,[18]Sheet1!$B$2:$C$12,2,TRUE)</f>
        <v>8</v>
      </c>
      <c r="V107" s="1" t="str">
        <f>VLOOKUP($E107,'[8]Gui chi Quynh'!$C$11:$F$391,3,0)</f>
        <v>A3</v>
      </c>
      <c r="W107" s="9">
        <f>VLOOKUP(V107,[18]Sheet1!$B$2:$C$12,2,TRUE)</f>
        <v>8</v>
      </c>
      <c r="X107" s="1" t="str">
        <f>VLOOKUP($E107,'[9]Gui chi Quynh'!$C$11:$E$390,3,0)</f>
        <v>A3</v>
      </c>
      <c r="Y107" s="9">
        <f>VLOOKUP(X107,[18]Sheet1!$B$2:$C$12,2,TRUE)</f>
        <v>8</v>
      </c>
      <c r="Z107" s="1" t="str">
        <f>VLOOKUP($E107,'[10]Gui chi Quynh'!$C$11:$E$391,3,0)</f>
        <v>A4</v>
      </c>
      <c r="AA107" s="9">
        <f>VLOOKUP(Z107,[18]Sheet1!$B$2:$C$12,2,TRUE)</f>
        <v>7</v>
      </c>
      <c r="AB107" s="1" t="str">
        <f>VLOOKUP($E107,'[19]Gui chi Quynh'!$C$11:$E$388,3,0)</f>
        <v>A4</v>
      </c>
      <c r="AC107" s="9">
        <f>VLOOKUP(AB107,[18]Sheet1!$B$2:$C$12,2,TRUE)</f>
        <v>7</v>
      </c>
      <c r="AD107" s="1" t="str">
        <f>VLOOKUP($E107,'[20]Gui chi Quynh'!$C$11:$E$388,3,0)</f>
        <v>A3</v>
      </c>
      <c r="AE107" s="9">
        <f>VLOOKUP(AD107,[18]Sheet1!$B$2:$C$12,2,TRUE)</f>
        <v>8</v>
      </c>
      <c r="AF107" s="71"/>
    </row>
    <row r="108" spans="1:32" s="72" customFormat="1" ht="24.95" customHeight="1" x14ac:dyDescent="0.25">
      <c r="A108" s="41">
        <f>IF(E108="","",SUBTOTAL(3,$E$9:E108))</f>
        <v>100</v>
      </c>
      <c r="B108" s="41">
        <f>COUNTIF($F$9:F108,F108)</f>
        <v>22</v>
      </c>
      <c r="C108" s="84" t="s">
        <v>649</v>
      </c>
      <c r="D108" s="70" t="s">
        <v>610</v>
      </c>
      <c r="E108" s="79" t="s">
        <v>611</v>
      </c>
      <c r="F108" s="7" t="s">
        <v>287</v>
      </c>
      <c r="G108" s="7" t="s">
        <v>644</v>
      </c>
      <c r="H108" s="1" t="str">
        <f>VLOOKUP($E108,'[1]Gui chi Quynh'!$C$11:$E$397,3,0)</f>
        <v>A4</v>
      </c>
      <c r="I108" s="9">
        <f>VLOOKUP(H108,[18]Sheet1!$B$2:$C$12,2,TRUE)</f>
        <v>7</v>
      </c>
      <c r="J108" s="1" t="str">
        <f>VLOOKUP($E108,'[2]Gui chi Quynh'!$C$11:$E$397,3,0)</f>
        <v>A4</v>
      </c>
      <c r="K108" s="9">
        <f>VLOOKUP(J108,[18]Sheet1!$B$2:$C$12,2,TRUE)</f>
        <v>7</v>
      </c>
      <c r="L108" s="1" t="str">
        <f>VLOOKUP($E108,'[3]Gui chi Quynh'!$C$11:$E$396,3,0)</f>
        <v>A3</v>
      </c>
      <c r="M108" s="9">
        <f>VLOOKUP(L108,[18]Sheet1!$B$2:$C$12,2,TRUE)</f>
        <v>8</v>
      </c>
      <c r="N108" s="1" t="str">
        <f>VLOOKUP($E108,'[4]Gui chi Quynh'!$C$11:$E$396,3,0)</f>
        <v>A4</v>
      </c>
      <c r="O108" s="9">
        <f>VLOOKUP(N108,[18]Sheet1!$B$2:$C$12,2,TRUE)</f>
        <v>7</v>
      </c>
      <c r="P108" s="1" t="str">
        <f>VLOOKUP($E108,'[5]Gui chi Quynh'!$C$11:$E$394,3,0)</f>
        <v>A3</v>
      </c>
      <c r="Q108" s="9">
        <f>VLOOKUP(P108,[18]Sheet1!$B$2:$C$12,2,TRUE)</f>
        <v>8</v>
      </c>
      <c r="R108" s="1" t="str">
        <f>VLOOKUP($E108,'[6]Gui chi Quynh'!$C$11:$E$393,3,0)</f>
        <v>A2</v>
      </c>
      <c r="S108" s="9">
        <f>VLOOKUP(R108,[18]Sheet1!$B$2:$C$12,2,TRUE)</f>
        <v>9</v>
      </c>
      <c r="T108" s="1" t="str">
        <f>VLOOKUP($E108,'[7]Gui chi Quynh'!$C$11:$E$392,3,0)</f>
        <v>A3</v>
      </c>
      <c r="U108" s="9">
        <f>VLOOKUP(T108,[18]Sheet1!$B$2:$C$12,2,TRUE)</f>
        <v>8</v>
      </c>
      <c r="V108" s="1" t="str">
        <f>VLOOKUP($E108,'[8]Gui chi Quynh'!$C$11:$F$391,3,0)</f>
        <v>A2</v>
      </c>
      <c r="W108" s="9">
        <f>VLOOKUP(V108,[18]Sheet1!$B$2:$C$12,2,TRUE)</f>
        <v>9</v>
      </c>
      <c r="X108" s="1" t="str">
        <f>VLOOKUP($E108,'[9]Gui chi Quynh'!$C$11:$E$390,3,0)</f>
        <v>A4</v>
      </c>
      <c r="Y108" s="9">
        <f>VLOOKUP(X108,[18]Sheet1!$B$2:$C$12,2,TRUE)</f>
        <v>7</v>
      </c>
      <c r="Z108" s="1" t="str">
        <f>VLOOKUP($E108,'[10]Gui chi Quynh'!$C$11:$E$391,3,0)</f>
        <v>A2</v>
      </c>
      <c r="AA108" s="9">
        <f>VLOOKUP(Z108,[18]Sheet1!$B$2:$C$12,2,TRUE)</f>
        <v>9</v>
      </c>
      <c r="AB108" s="1" t="str">
        <f>VLOOKUP($E108,'[19]Gui chi Quynh'!$C$11:$E$388,3,0)</f>
        <v>A3</v>
      </c>
      <c r="AC108" s="9">
        <f>VLOOKUP(AB108,[18]Sheet1!$B$2:$C$12,2,TRUE)</f>
        <v>8</v>
      </c>
      <c r="AD108" s="1" t="str">
        <f>VLOOKUP($E108,'[20]Gui chi Quynh'!$C$11:$E$388,3,0)</f>
        <v>A3</v>
      </c>
      <c r="AE108" s="9">
        <f>VLOOKUP(AD108,[18]Sheet1!$B$2:$C$12,2,TRUE)</f>
        <v>8</v>
      </c>
      <c r="AF108" s="71"/>
    </row>
    <row r="109" spans="1:32" s="72" customFormat="1" ht="24.95" customHeight="1" x14ac:dyDescent="0.25">
      <c r="A109" s="41">
        <f>IF(E109="","",SUBTOTAL(3,$E$9:E109))</f>
        <v>101</v>
      </c>
      <c r="B109" s="41">
        <f>COUNTIF($F$9:F109,F109)</f>
        <v>23</v>
      </c>
      <c r="C109" s="84" t="s">
        <v>649</v>
      </c>
      <c r="D109" s="70" t="s">
        <v>612</v>
      </c>
      <c r="E109" s="79" t="s">
        <v>613</v>
      </c>
      <c r="F109" s="7" t="s">
        <v>287</v>
      </c>
      <c r="G109" s="7" t="s">
        <v>644</v>
      </c>
      <c r="H109" s="1" t="str">
        <f>VLOOKUP($E109,'[1]Gui chi Quynh'!$C$11:$E$397,3,0)</f>
        <v>A4</v>
      </c>
      <c r="I109" s="9">
        <f>VLOOKUP(H109,[18]Sheet1!$B$2:$C$12,2,TRUE)</f>
        <v>7</v>
      </c>
      <c r="J109" s="1" t="str">
        <f>VLOOKUP($E109,'[2]Gui chi Quynh'!$C$11:$E$397,3,0)</f>
        <v>A4</v>
      </c>
      <c r="K109" s="9">
        <f>VLOOKUP(J109,[18]Sheet1!$B$2:$C$12,2,TRUE)</f>
        <v>7</v>
      </c>
      <c r="L109" s="1" t="str">
        <f>VLOOKUP($E109,'[3]Gui chi Quynh'!$C$11:$E$396,3,0)</f>
        <v>A4</v>
      </c>
      <c r="M109" s="9">
        <f>VLOOKUP(L109,[18]Sheet1!$B$2:$C$12,2,TRUE)</f>
        <v>7</v>
      </c>
      <c r="N109" s="1" t="str">
        <f>VLOOKUP($E109,'[4]Gui chi Quynh'!$C$11:$E$396,3,0)</f>
        <v>A4</v>
      </c>
      <c r="O109" s="9">
        <f>VLOOKUP(N109,[18]Sheet1!$B$2:$C$12,2,TRUE)</f>
        <v>7</v>
      </c>
      <c r="P109" s="1" t="str">
        <f>VLOOKUP($E109,'[5]Gui chi Quynh'!$C$11:$E$394,3,0)</f>
        <v>A3</v>
      </c>
      <c r="Q109" s="9">
        <f>VLOOKUP(P109,[18]Sheet1!$B$2:$C$12,2,TRUE)</f>
        <v>8</v>
      </c>
      <c r="R109" s="1" t="str">
        <f>VLOOKUP($E109,'[6]Gui chi Quynh'!$C$11:$E$393,3,0)</f>
        <v>A3</v>
      </c>
      <c r="S109" s="9">
        <f>VLOOKUP(R109,[18]Sheet1!$B$2:$C$12,2,TRUE)</f>
        <v>8</v>
      </c>
      <c r="T109" s="1" t="str">
        <f>VLOOKUP($E109,'[7]Gui chi Quynh'!$C$11:$E$392,3,0)</f>
        <v>A3</v>
      </c>
      <c r="U109" s="9">
        <f>VLOOKUP(T109,[18]Sheet1!$B$2:$C$12,2,TRUE)</f>
        <v>8</v>
      </c>
      <c r="V109" s="1" t="str">
        <f>VLOOKUP($E109,'[8]Gui chi Quynh'!$C$11:$F$391,3,0)</f>
        <v>A3</v>
      </c>
      <c r="W109" s="9">
        <f>VLOOKUP(V109,[18]Sheet1!$B$2:$C$12,2,TRUE)</f>
        <v>8</v>
      </c>
      <c r="X109" s="1" t="str">
        <f>VLOOKUP($E109,'[9]Gui chi Quynh'!$C$11:$E$390,3,0)</f>
        <v>A3</v>
      </c>
      <c r="Y109" s="9">
        <f>VLOOKUP(X109,[18]Sheet1!$B$2:$C$12,2,TRUE)</f>
        <v>8</v>
      </c>
      <c r="Z109" s="1" t="str">
        <f>VLOOKUP($E109,'[10]Gui chi Quynh'!$C$11:$E$391,3,0)</f>
        <v>A3</v>
      </c>
      <c r="AA109" s="9">
        <f>VLOOKUP(Z109,[18]Sheet1!$B$2:$C$12,2,TRUE)</f>
        <v>8</v>
      </c>
      <c r="AB109" s="1" t="str">
        <f>VLOOKUP($E109,'[19]Gui chi Quynh'!$C$11:$E$388,3,0)</f>
        <v>A4</v>
      </c>
      <c r="AC109" s="9">
        <f>VLOOKUP(AB109,[18]Sheet1!$B$2:$C$12,2,TRUE)</f>
        <v>7</v>
      </c>
      <c r="AD109" s="1" t="str">
        <f>VLOOKUP($E109,'[20]Gui chi Quynh'!$C$11:$E$388,3,0)</f>
        <v>A4</v>
      </c>
      <c r="AE109" s="9">
        <f>VLOOKUP(AD109,[18]Sheet1!$B$2:$C$12,2,TRUE)</f>
        <v>7</v>
      </c>
      <c r="AF109" s="71"/>
    </row>
    <row r="110" spans="1:32" s="72" customFormat="1" ht="24.95" customHeight="1" x14ac:dyDescent="0.25">
      <c r="A110" s="41">
        <f>IF(E110="","",SUBTOTAL(3,$E$9:E110))</f>
        <v>102</v>
      </c>
      <c r="B110" s="41">
        <f>COUNTIF($F$9:F110,F110)</f>
        <v>24</v>
      </c>
      <c r="C110" s="84" t="s">
        <v>648</v>
      </c>
      <c r="D110" s="70" t="s">
        <v>646</v>
      </c>
      <c r="E110" s="84" t="s">
        <v>647</v>
      </c>
      <c r="F110" s="7" t="s">
        <v>287</v>
      </c>
      <c r="G110" s="7" t="s">
        <v>644</v>
      </c>
      <c r="H110" s="1" t="str">
        <f>VLOOKUP($E110,'[1]Gui chi Quynh'!$C$11:$E$397,3,0)</f>
        <v>A4</v>
      </c>
      <c r="I110" s="9">
        <f>VLOOKUP(H110,[18]Sheet1!$B$2:$C$12,2,TRUE)</f>
        <v>7</v>
      </c>
      <c r="J110" s="1" t="str">
        <f>VLOOKUP($E110,'[2]Gui chi Quynh'!$C$11:$E$397,3,0)</f>
        <v>A4</v>
      </c>
      <c r="K110" s="9">
        <f>VLOOKUP(J110,[18]Sheet1!$B$2:$C$12,2,TRUE)</f>
        <v>7</v>
      </c>
      <c r="L110" s="1" t="str">
        <f>VLOOKUP($E110,'[3]Gui chi Quynh'!$C$11:$E$396,3,0)</f>
        <v>A4</v>
      </c>
      <c r="M110" s="9">
        <f>VLOOKUP(L110,[18]Sheet1!$B$2:$C$12,2,TRUE)</f>
        <v>7</v>
      </c>
      <c r="N110" s="1" t="str">
        <f>VLOOKUP($E110,'[4]Gui chi Quynh'!$C$11:$E$396,3,0)</f>
        <v>A4</v>
      </c>
      <c r="O110" s="9">
        <f>VLOOKUP(N110,[18]Sheet1!$B$2:$C$12,2,TRUE)</f>
        <v>7</v>
      </c>
      <c r="P110" s="1" t="str">
        <f>VLOOKUP($E110,'[5]Gui chi Quynh'!$C$11:$E$394,3,0)</f>
        <v>A3</v>
      </c>
      <c r="Q110" s="9">
        <f>VLOOKUP(P110,[18]Sheet1!$B$2:$C$12,2,TRUE)</f>
        <v>8</v>
      </c>
      <c r="R110" s="1" t="str">
        <f>VLOOKUP($E110,'[6]Gui chi Quynh'!$C$11:$E$393,3,0)</f>
        <v>A3</v>
      </c>
      <c r="S110" s="9">
        <f>VLOOKUP(R110,[18]Sheet1!$B$2:$C$12,2,TRUE)</f>
        <v>8</v>
      </c>
      <c r="T110" s="1" t="str">
        <f>VLOOKUP($E110,'[7]Gui chi Quynh'!$C$11:$E$392,3,0)</f>
        <v>A3</v>
      </c>
      <c r="U110" s="9">
        <f>VLOOKUP(T110,[18]Sheet1!$B$2:$C$12,2,TRUE)</f>
        <v>8</v>
      </c>
      <c r="V110" s="1" t="str">
        <f>VLOOKUP($E110,'[8]Gui chi Quynh'!$C$11:$F$391,3,0)</f>
        <v>A3</v>
      </c>
      <c r="W110" s="9">
        <f>VLOOKUP(V110,[18]Sheet1!$B$2:$C$12,2,TRUE)</f>
        <v>8</v>
      </c>
      <c r="X110" s="1" t="str">
        <f>VLOOKUP($E110,'[9]Gui chi Quynh'!$C$11:$E$390,3,0)</f>
        <v>A3</v>
      </c>
      <c r="Y110" s="9">
        <f>VLOOKUP(X110,[18]Sheet1!$B$2:$C$12,2,TRUE)</f>
        <v>8</v>
      </c>
      <c r="Z110" s="1" t="str">
        <f>VLOOKUP($E110,'[10]Gui chi Quynh'!$C$11:$E$391,3,0)</f>
        <v>A3</v>
      </c>
      <c r="AA110" s="9">
        <f>VLOOKUP(Z110,[18]Sheet1!$B$2:$C$12,2,TRUE)</f>
        <v>8</v>
      </c>
      <c r="AB110" s="1" t="str">
        <f>VLOOKUP($E110,'[19]Gui chi Quynh'!$C$11:$E$388,3,0)</f>
        <v>A4</v>
      </c>
      <c r="AC110" s="9">
        <f>VLOOKUP(AB110,[18]Sheet1!$B$2:$C$12,2,TRUE)</f>
        <v>7</v>
      </c>
      <c r="AD110" s="1" t="str">
        <f>VLOOKUP($E110,'[20]Gui chi Quynh'!$C$11:$E$388,3,0)</f>
        <v>A3</v>
      </c>
      <c r="AE110" s="9">
        <f>VLOOKUP(AD110,[18]Sheet1!$B$2:$C$12,2,TRUE)</f>
        <v>8</v>
      </c>
      <c r="AF110" s="71"/>
    </row>
    <row r="111" spans="1:32" s="2" customFormat="1" ht="24.95" customHeight="1" x14ac:dyDescent="0.25">
      <c r="A111" s="41">
        <f>IF(E111="","",SUBTOTAL(3,$E$9:E111))</f>
        <v>103</v>
      </c>
      <c r="B111" s="41">
        <f>COUNTIF($F$9:F111,F111)</f>
        <v>25</v>
      </c>
      <c r="C111" s="84" t="s">
        <v>649</v>
      </c>
      <c r="D111" s="70" t="s">
        <v>673</v>
      </c>
      <c r="E111" s="84" t="s">
        <v>674</v>
      </c>
      <c r="F111" s="7" t="s">
        <v>287</v>
      </c>
      <c r="G111" s="7" t="s">
        <v>644</v>
      </c>
      <c r="H111" s="1" t="str">
        <f>VLOOKUP($E111,'[1]Gui chi Quynh'!$C$11:$E$397,3,0)</f>
        <v>A2</v>
      </c>
      <c r="I111" s="9">
        <f>VLOOKUP(H111,[18]Sheet1!$B$2:$C$12,2,TRUE)</f>
        <v>9</v>
      </c>
      <c r="J111" s="1" t="str">
        <f>VLOOKUP($E111,'[2]Gui chi Quynh'!$C$11:$E$397,3,0)</f>
        <v>A1</v>
      </c>
      <c r="K111" s="9">
        <f>VLOOKUP(J111,[18]Sheet1!$B$2:$C$12,2,TRUE)</f>
        <v>10</v>
      </c>
      <c r="L111" s="1" t="str">
        <f>VLOOKUP($E111,'[3]Gui chi Quynh'!$C$11:$E$396,3,0)</f>
        <v>A1</v>
      </c>
      <c r="M111" s="9">
        <f>VLOOKUP(L111,[18]Sheet1!$B$2:$C$12,2,TRUE)</f>
        <v>10</v>
      </c>
      <c r="N111" s="1" t="str">
        <f>VLOOKUP($E111,'[4]Gui chi Quynh'!$C$11:$E$396,3,0)</f>
        <v>A1</v>
      </c>
      <c r="O111" s="9">
        <f>VLOOKUP(N111,[18]Sheet1!$B$2:$C$12,2,TRUE)</f>
        <v>10</v>
      </c>
      <c r="P111" s="1" t="str">
        <f>VLOOKUP($E111,'[5]Gui chi Quynh'!$C$11:$E$394,3,0)</f>
        <v>A1</v>
      </c>
      <c r="Q111" s="9">
        <f>VLOOKUP(P111,[18]Sheet1!$B$2:$C$12,2,TRUE)</f>
        <v>10</v>
      </c>
      <c r="R111" s="1" t="str">
        <f>VLOOKUP($E111,'[6]Gui chi Quynh'!$C$11:$E$393,3,0)</f>
        <v>A1</v>
      </c>
      <c r="S111" s="9">
        <f>VLOOKUP(R111,[18]Sheet1!$B$2:$C$12,2,TRUE)</f>
        <v>10</v>
      </c>
      <c r="T111" s="1" t="str">
        <f>VLOOKUP($E111,'[7]Gui chi Quynh'!$C$11:$E$392,3,0)</f>
        <v>A1</v>
      </c>
      <c r="U111" s="9">
        <f>VLOOKUP(T111,[18]Sheet1!$B$2:$C$12,2,TRUE)</f>
        <v>10</v>
      </c>
      <c r="V111" s="1" t="str">
        <f>VLOOKUP($E111,'[8]Gui chi Quynh'!$C$11:$F$391,3,0)</f>
        <v>A1</v>
      </c>
      <c r="W111" s="9">
        <f>VLOOKUP(V111,[18]Sheet1!$B$2:$C$12,2,TRUE)</f>
        <v>10</v>
      </c>
      <c r="X111" s="1" t="str">
        <f>VLOOKUP($E111,'[9]Gui chi Quynh'!$C$11:$E$390,3,0)</f>
        <v>A1</v>
      </c>
      <c r="Y111" s="9">
        <f>VLOOKUP(X111,[18]Sheet1!$B$2:$C$12,2,TRUE)</f>
        <v>10</v>
      </c>
      <c r="Z111" s="1" t="str">
        <f>VLOOKUP($E111,'[10]Gui chi Quynh'!$C$11:$E$391,3,0)</f>
        <v>A1</v>
      </c>
      <c r="AA111" s="9">
        <f>VLOOKUP(Z111,[18]Sheet1!$B$2:$C$12,2,TRUE)</f>
        <v>10</v>
      </c>
      <c r="AB111" s="1" t="str">
        <f>VLOOKUP($E111,'[19]Gui chi Quynh'!$C$11:$E$388,3,0)</f>
        <v>A1</v>
      </c>
      <c r="AC111" s="9">
        <f>VLOOKUP(AB111,[18]Sheet1!$B$2:$C$12,2,TRUE)</f>
        <v>10</v>
      </c>
      <c r="AD111" s="1" t="str">
        <f>VLOOKUP($E111,'[20]Gui chi Quynh'!$C$11:$E$388,3,0)</f>
        <v>A2</v>
      </c>
      <c r="AE111" s="9">
        <f>VLOOKUP(AD111,[18]Sheet1!$B$2:$C$12,2,TRUE)</f>
        <v>9</v>
      </c>
      <c r="AF111" s="1"/>
    </row>
    <row r="112" spans="1:32" s="72" customFormat="1" ht="24.95" customHeight="1" x14ac:dyDescent="0.25">
      <c r="A112" s="41">
        <f>IF(E112="","",SUBTOTAL(3,$E$9:E112))</f>
        <v>104</v>
      </c>
      <c r="B112" s="41">
        <f>COUNTIF($F$9:F112,F112)</f>
        <v>26</v>
      </c>
      <c r="C112" s="84" t="s">
        <v>649</v>
      </c>
      <c r="D112" s="76" t="s">
        <v>247</v>
      </c>
      <c r="E112" s="69" t="s">
        <v>337</v>
      </c>
      <c r="F112" s="7" t="s">
        <v>287</v>
      </c>
      <c r="G112" s="7" t="s">
        <v>644</v>
      </c>
      <c r="H112" s="1" t="str">
        <f>VLOOKUP($E112,'[1]Gui chi Quynh'!$C$11:$E$397,3,0)</f>
        <v>A4</v>
      </c>
      <c r="I112" s="9">
        <f>VLOOKUP(H112,[18]Sheet1!$B$2:$C$12,2,TRUE)</f>
        <v>7</v>
      </c>
      <c r="J112" s="1" t="str">
        <f>VLOOKUP($E112,'[2]Gui chi Quynh'!$C$11:$E$397,3,0)</f>
        <v>A1</v>
      </c>
      <c r="K112" s="9">
        <f>VLOOKUP(J112,[18]Sheet1!$B$2:$C$12,2,TRUE)</f>
        <v>10</v>
      </c>
      <c r="L112" s="1" t="str">
        <f>VLOOKUP($E112,'[3]Gui chi Quynh'!$C$11:$E$396,3,0)</f>
        <v>A2</v>
      </c>
      <c r="M112" s="9">
        <f>VLOOKUP(L112,[18]Sheet1!$B$2:$C$12,2,TRUE)</f>
        <v>9</v>
      </c>
      <c r="N112" s="1" t="str">
        <f>VLOOKUP($E112,'[4]Gui chi Quynh'!$C$11:$E$396,3,0)</f>
        <v>A2</v>
      </c>
      <c r="O112" s="9">
        <f>VLOOKUP(N112,[18]Sheet1!$B$2:$C$12,2,TRUE)</f>
        <v>9</v>
      </c>
      <c r="P112" s="1" t="str">
        <f>VLOOKUP($E112,'[5]Gui chi Quynh'!$C$11:$E$394,3,0)</f>
        <v>A1</v>
      </c>
      <c r="Q112" s="9">
        <f>VLOOKUP(P112,[18]Sheet1!$B$2:$C$12,2,TRUE)</f>
        <v>10</v>
      </c>
      <c r="R112" s="1" t="str">
        <f>VLOOKUP($E112,'[6]Gui chi Quynh'!$C$11:$E$393,3,0)</f>
        <v>A1</v>
      </c>
      <c r="S112" s="9">
        <f>VLOOKUP(R112,[18]Sheet1!$B$2:$C$12,2,TRUE)</f>
        <v>10</v>
      </c>
      <c r="T112" s="1" t="str">
        <f>VLOOKUP($E112,'[7]Gui chi Quynh'!$C$11:$E$392,3,0)</f>
        <v>A1</v>
      </c>
      <c r="U112" s="9">
        <f>VLOOKUP(T112,[18]Sheet1!$B$2:$C$12,2,TRUE)</f>
        <v>10</v>
      </c>
      <c r="V112" s="1" t="str">
        <f>VLOOKUP($E112,'[8]Gui chi Quynh'!$C$11:$F$391,3,0)</f>
        <v>A1</v>
      </c>
      <c r="W112" s="9">
        <f>VLOOKUP(V112,[18]Sheet1!$B$2:$C$12,2,TRUE)</f>
        <v>10</v>
      </c>
      <c r="X112" s="1" t="str">
        <f>VLOOKUP($E112,'[9]Gui chi Quynh'!$C$11:$E$390,3,0)</f>
        <v>A1</v>
      </c>
      <c r="Y112" s="9">
        <f>VLOOKUP(X112,[18]Sheet1!$B$2:$C$12,2,TRUE)</f>
        <v>10</v>
      </c>
      <c r="Z112" s="1" t="str">
        <f>VLOOKUP($E112,'[10]Gui chi Quynh'!$C$11:$E$391,3,0)</f>
        <v>A2</v>
      </c>
      <c r="AA112" s="9">
        <f>VLOOKUP(Z112,[18]Sheet1!$B$2:$C$12,2,TRUE)</f>
        <v>9</v>
      </c>
      <c r="AB112" s="1" t="str">
        <f>VLOOKUP($E112,'[19]Gui chi Quynh'!$C$11:$E$388,3,0)</f>
        <v>A1</v>
      </c>
      <c r="AC112" s="9">
        <f>VLOOKUP(AB112,[18]Sheet1!$B$2:$C$12,2,TRUE)</f>
        <v>10</v>
      </c>
      <c r="AD112" s="1" t="str">
        <f>VLOOKUP($E112,'[20]Gui chi Quynh'!$C$11:$E$388,3,0)</f>
        <v>A2</v>
      </c>
      <c r="AE112" s="9">
        <f>VLOOKUP(AD112,[18]Sheet1!$B$2:$C$12,2,TRUE)</f>
        <v>9</v>
      </c>
      <c r="AF112" s="71"/>
    </row>
    <row r="113" spans="1:32" s="72" customFormat="1" ht="24.95" customHeight="1" x14ac:dyDescent="0.25">
      <c r="A113" s="41">
        <f>IF(E113="","",SUBTOTAL(3,$E$9:E113))</f>
        <v>105</v>
      </c>
      <c r="B113" s="41">
        <f>COUNTIF($F$9:F113,F113)</f>
        <v>27</v>
      </c>
      <c r="C113" s="84" t="s">
        <v>649</v>
      </c>
      <c r="D113" s="76" t="s">
        <v>703</v>
      </c>
      <c r="E113" s="69" t="s">
        <v>704</v>
      </c>
      <c r="F113" s="7" t="s">
        <v>287</v>
      </c>
      <c r="G113" s="7" t="s">
        <v>644</v>
      </c>
      <c r="H113" s="1" t="str">
        <f>VLOOKUP($E113,'[1]Gui chi Quynh'!$C$11:$E$397,3,0)</f>
        <v>A3</v>
      </c>
      <c r="I113" s="9">
        <f>VLOOKUP(H113,[18]Sheet1!$B$2:$C$12,2,TRUE)</f>
        <v>8</v>
      </c>
      <c r="J113" s="1" t="str">
        <f>VLOOKUP($E113,'[2]Gui chi Quynh'!$C$11:$E$397,3,0)</f>
        <v>A2</v>
      </c>
      <c r="K113" s="9">
        <f>VLOOKUP(J113,[18]Sheet1!$B$2:$C$12,2,TRUE)</f>
        <v>9</v>
      </c>
      <c r="L113" s="1" t="str">
        <f>VLOOKUP($E113,'[3]Gui chi Quynh'!$C$11:$E$396,3,0)</f>
        <v>A2</v>
      </c>
      <c r="M113" s="9">
        <f>VLOOKUP(L113,[18]Sheet1!$B$2:$C$12,2,TRUE)</f>
        <v>9</v>
      </c>
      <c r="N113" s="1" t="str">
        <f>VLOOKUP($E113,'[4]Gui chi Quynh'!$C$11:$E$396,3,0)</f>
        <v>A3</v>
      </c>
      <c r="O113" s="9">
        <f>VLOOKUP(N113,[18]Sheet1!$B$2:$C$12,2,TRUE)</f>
        <v>8</v>
      </c>
      <c r="P113" s="1" t="str">
        <f>VLOOKUP($E113,'[5]Gui chi Quynh'!$C$11:$E$394,3,0)</f>
        <v>A1</v>
      </c>
      <c r="Q113" s="9">
        <f>VLOOKUP(P113,[18]Sheet1!$B$2:$C$12,2,TRUE)</f>
        <v>10</v>
      </c>
      <c r="R113" s="1" t="str">
        <f>VLOOKUP($E113,'[6]Gui chi Quynh'!$C$11:$E$393,3,0)</f>
        <v>A2</v>
      </c>
      <c r="S113" s="9">
        <f>VLOOKUP(R113,[18]Sheet1!$B$2:$C$12,2,TRUE)</f>
        <v>9</v>
      </c>
      <c r="T113" s="1" t="str">
        <f>VLOOKUP($E113,'[7]Gui chi Quynh'!$C$11:$E$392,3,0)</f>
        <v>A1</v>
      </c>
      <c r="U113" s="9">
        <f>VLOOKUP(T113,[18]Sheet1!$B$2:$C$12,2,TRUE)</f>
        <v>10</v>
      </c>
      <c r="V113" s="1" t="str">
        <f>VLOOKUP($E113,'[8]Gui chi Quynh'!$C$11:$F$391,3,0)</f>
        <v>A1</v>
      </c>
      <c r="W113" s="9">
        <f>VLOOKUP(V113,[18]Sheet1!$B$2:$C$12,2,TRUE)</f>
        <v>10</v>
      </c>
      <c r="X113" s="1" t="str">
        <f>VLOOKUP($E113,'[9]Gui chi Quynh'!$C$11:$E$390,3,0)</f>
        <v>A2</v>
      </c>
      <c r="Y113" s="9">
        <f>VLOOKUP(X113,[18]Sheet1!$B$2:$C$12,2,TRUE)</f>
        <v>9</v>
      </c>
      <c r="Z113" s="1" t="str">
        <f>VLOOKUP($E113,'[10]Gui chi Quynh'!$C$11:$E$391,3,0)</f>
        <v>A3</v>
      </c>
      <c r="AA113" s="9">
        <f>VLOOKUP(Z113,[18]Sheet1!$B$2:$C$12,2,TRUE)</f>
        <v>8</v>
      </c>
      <c r="AB113" s="1" t="str">
        <f>VLOOKUP($E113,'[19]Gui chi Quynh'!$C$11:$E$388,3,0)</f>
        <v>A3</v>
      </c>
      <c r="AC113" s="9">
        <f>VLOOKUP(AB113,[18]Sheet1!$B$2:$C$12,2,TRUE)</f>
        <v>8</v>
      </c>
      <c r="AD113" s="1" t="str">
        <f>VLOOKUP($E113,'[20]Gui chi Quynh'!$C$11:$E$388,3,0)</f>
        <v>A4</v>
      </c>
      <c r="AE113" s="9">
        <f>VLOOKUP(AD113,[18]Sheet1!$B$2:$C$12,2,TRUE)</f>
        <v>7</v>
      </c>
      <c r="AF113" s="103"/>
    </row>
    <row r="114" spans="1:32" s="72" customFormat="1" ht="24.95" customHeight="1" x14ac:dyDescent="0.25">
      <c r="A114" s="41">
        <f>IF(E114="","",SUBTOTAL(3,$E$9:E114))</f>
        <v>106</v>
      </c>
      <c r="B114" s="41">
        <f>COUNTIF($F$9:F114,F114)</f>
        <v>28</v>
      </c>
      <c r="C114" s="84" t="s">
        <v>649</v>
      </c>
      <c r="D114" s="76" t="s">
        <v>707</v>
      </c>
      <c r="E114" s="69" t="s">
        <v>708</v>
      </c>
      <c r="F114" s="7" t="s">
        <v>287</v>
      </c>
      <c r="G114" s="7" t="s">
        <v>644</v>
      </c>
      <c r="H114" s="1" t="str">
        <f>VLOOKUP($E114,'[1]Gui chi Quynh'!$C$11:$E$397,3,0)</f>
        <v>A4</v>
      </c>
      <c r="I114" s="9">
        <f>VLOOKUP(H114,[18]Sheet1!$B$2:$C$12,2,TRUE)</f>
        <v>7</v>
      </c>
      <c r="J114" s="1" t="str">
        <f>VLOOKUP($E114,'[2]Gui chi Quynh'!$C$11:$E$397,3,0)</f>
        <v>A4</v>
      </c>
      <c r="K114" s="9">
        <f>VLOOKUP(J114,[18]Sheet1!$B$2:$C$12,2,TRUE)</f>
        <v>7</v>
      </c>
      <c r="L114" s="1" t="str">
        <f>VLOOKUP($E114,'[3]Gui chi Quynh'!$C$11:$E$396,3,0)</f>
        <v>A4</v>
      </c>
      <c r="M114" s="9">
        <f>VLOOKUP(L114,[18]Sheet1!$B$2:$C$12,2,TRUE)</f>
        <v>7</v>
      </c>
      <c r="N114" s="1" t="str">
        <f>VLOOKUP($E114,'[4]Gui chi Quynh'!$C$11:$E$396,3,0)</f>
        <v>A4</v>
      </c>
      <c r="O114" s="9">
        <f>VLOOKUP(N114,[18]Sheet1!$B$2:$C$12,2,TRUE)</f>
        <v>7</v>
      </c>
      <c r="P114" s="1" t="str">
        <f>VLOOKUP($E114,'[5]Gui chi Quynh'!$C$11:$E$394,3,0)</f>
        <v>A4</v>
      </c>
      <c r="Q114" s="9">
        <f>VLOOKUP(P114,[18]Sheet1!$B$2:$C$12,2,TRUE)</f>
        <v>7</v>
      </c>
      <c r="R114" s="1" t="str">
        <f>VLOOKUP($E114,'[6]Gui chi Quynh'!$C$11:$E$393,3,0)</f>
        <v>A3</v>
      </c>
      <c r="S114" s="9">
        <f>VLOOKUP(R114,[18]Sheet1!$B$2:$C$12,2,TRUE)</f>
        <v>8</v>
      </c>
      <c r="T114" s="1" t="str">
        <f>VLOOKUP($E114,'[7]Gui chi Quynh'!$C$11:$E$392,3,0)</f>
        <v>A3</v>
      </c>
      <c r="U114" s="9">
        <f>VLOOKUP(T114,[18]Sheet1!$B$2:$C$12,2,TRUE)</f>
        <v>8</v>
      </c>
      <c r="V114" s="1" t="str">
        <f>VLOOKUP($E114,'[8]Gui chi Quynh'!$C$11:$F$391,3,0)</f>
        <v>A3</v>
      </c>
      <c r="W114" s="9">
        <f>VLOOKUP(V114,[18]Sheet1!$B$2:$C$12,2,TRUE)</f>
        <v>8</v>
      </c>
      <c r="X114" s="1" t="str">
        <f>VLOOKUP($E114,'[9]Gui chi Quynh'!$C$11:$E$390,3,0)</f>
        <v>A3</v>
      </c>
      <c r="Y114" s="9">
        <f>VLOOKUP(X114,[18]Sheet1!$B$2:$C$12,2,TRUE)</f>
        <v>8</v>
      </c>
      <c r="Z114" s="1" t="str">
        <f>VLOOKUP($E114,'[10]Gui chi Quynh'!$C$11:$E$391,3,0)</f>
        <v>A2</v>
      </c>
      <c r="AA114" s="9">
        <f>VLOOKUP(Z114,[18]Sheet1!$B$2:$C$12,2,TRUE)</f>
        <v>9</v>
      </c>
      <c r="AB114" s="1" t="str">
        <f>VLOOKUP($E114,'[19]Gui chi Quynh'!$C$11:$E$388,3,0)</f>
        <v>A3</v>
      </c>
      <c r="AC114" s="9">
        <f>VLOOKUP(AB114,[18]Sheet1!$B$2:$C$12,2,TRUE)</f>
        <v>8</v>
      </c>
      <c r="AD114" s="1" t="str">
        <f>VLOOKUP($E114,'[20]Gui chi Quynh'!$C$11:$E$388,3,0)</f>
        <v>A2</v>
      </c>
      <c r="AE114" s="9">
        <f>VLOOKUP(AD114,[18]Sheet1!$B$2:$C$12,2,TRUE)</f>
        <v>9</v>
      </c>
      <c r="AF114" s="103"/>
    </row>
    <row r="115" spans="1:32" s="2" customFormat="1" ht="24.95" customHeight="1" x14ac:dyDescent="0.25">
      <c r="A115" s="41">
        <f>IF(E115="","",SUBTOTAL(3,$E$9:E115))</f>
        <v>107</v>
      </c>
      <c r="B115" s="41">
        <f>COUNTIF($F$9:F115,F115)</f>
        <v>1</v>
      </c>
      <c r="C115" s="43" t="s">
        <v>648</v>
      </c>
      <c r="D115" s="42" t="s">
        <v>5</v>
      </c>
      <c r="E115" s="32" t="s">
        <v>634</v>
      </c>
      <c r="F115" s="30" t="s">
        <v>9</v>
      </c>
      <c r="G115" s="30" t="s">
        <v>643</v>
      </c>
      <c r="H115" s="1" t="str">
        <f>VLOOKUP($E115,'[1]Gui chi Quynh'!$C$11:$E$397,3,0)</f>
        <v>A2</v>
      </c>
      <c r="I115" s="9">
        <f>VLOOKUP(H115,[18]Sheet1!$B$2:$C$12,2,TRUE)</f>
        <v>9</v>
      </c>
      <c r="J115" s="1" t="str">
        <f>VLOOKUP($E115,'[2]Gui chi Quynh'!$C$11:$E$397,3,0)</f>
        <v>A2</v>
      </c>
      <c r="K115" s="9">
        <f>VLOOKUP(J115,[18]Sheet1!$B$2:$C$12,2,TRUE)</f>
        <v>9</v>
      </c>
      <c r="L115" s="1" t="str">
        <f>VLOOKUP($E115,'[3]Gui chi Quynh'!$C$11:$E$396,3,0)</f>
        <v>A2</v>
      </c>
      <c r="M115" s="9">
        <f>VLOOKUP(L115,[18]Sheet1!$B$2:$C$12,2,TRUE)</f>
        <v>9</v>
      </c>
      <c r="N115" s="1" t="str">
        <f>VLOOKUP($E115,'[4]Gui chi Quynh'!$C$11:$E$396,3,0)</f>
        <v>A2</v>
      </c>
      <c r="O115" s="9">
        <f>VLOOKUP(N115,[18]Sheet1!$B$2:$C$12,2,TRUE)</f>
        <v>9</v>
      </c>
      <c r="P115" s="1" t="str">
        <f>VLOOKUP($E115,'[5]Gui chi Quynh'!$C$11:$E$394,3,0)</f>
        <v>A2</v>
      </c>
      <c r="Q115" s="9">
        <f>VLOOKUP(P115,[18]Sheet1!$B$2:$C$12,2,TRUE)</f>
        <v>9</v>
      </c>
      <c r="R115" s="1" t="str">
        <f>VLOOKUP($E115,'[6]Gui chi Quynh'!$C$11:$E$393,3,0)</f>
        <v>A2</v>
      </c>
      <c r="S115" s="9">
        <f>VLOOKUP(R115,[18]Sheet1!$B$2:$C$12,2,TRUE)</f>
        <v>9</v>
      </c>
      <c r="T115" s="1" t="str">
        <f>VLOOKUP($E115,'[7]Gui chi Quynh'!$C$11:$E$392,3,0)</f>
        <v>A2</v>
      </c>
      <c r="U115" s="9">
        <f>VLOOKUP(T115,[18]Sheet1!$B$2:$C$12,2,TRUE)</f>
        <v>9</v>
      </c>
      <c r="V115" s="1" t="str">
        <f>VLOOKUP($E115,'[8]Gui chi Quynh'!$C$11:$F$391,3,0)</f>
        <v>A2</v>
      </c>
      <c r="W115" s="9">
        <f>VLOOKUP(V115,[18]Sheet1!$B$2:$C$12,2,TRUE)</f>
        <v>9</v>
      </c>
      <c r="X115" s="1" t="str">
        <f>VLOOKUP($E115,'[9]Gui chi Quynh'!$C$11:$E$390,3,0)</f>
        <v>A2</v>
      </c>
      <c r="Y115" s="9">
        <f>VLOOKUP(X115,[18]Sheet1!$B$2:$C$12,2,TRUE)</f>
        <v>9</v>
      </c>
      <c r="Z115" s="1" t="str">
        <f>VLOOKUP($E115,'[10]Gui chi Quynh'!$C$11:$E$391,3,0)</f>
        <v>A2</v>
      </c>
      <c r="AA115" s="9">
        <f>VLOOKUP(Z115,[18]Sheet1!$B$2:$C$12,2,TRUE)</f>
        <v>9</v>
      </c>
      <c r="AB115" s="1" t="str">
        <f>VLOOKUP($E115,'[19]Gui chi Quynh'!$C$11:$E$388,3,0)</f>
        <v>A2</v>
      </c>
      <c r="AC115" s="9">
        <f>VLOOKUP(AB115,[18]Sheet1!$B$2:$C$12,2,TRUE)</f>
        <v>9</v>
      </c>
      <c r="AD115" s="1" t="str">
        <f>VLOOKUP($E115,'[20]Gui chi Quynh'!$C$11:$E$388,3,0)</f>
        <v>C2</v>
      </c>
      <c r="AE115" s="9">
        <f>VLOOKUP(AD115,[18]Sheet1!$B$2:$C$12,2,TRUE)</f>
        <v>3</v>
      </c>
      <c r="AF115" s="55"/>
    </row>
    <row r="116" spans="1:32" s="2" customFormat="1" ht="24.95" customHeight="1" x14ac:dyDescent="0.25">
      <c r="A116" s="41">
        <f>IF(E116="","",SUBTOTAL(3,$E$9:E116))</f>
        <v>108</v>
      </c>
      <c r="B116" s="41">
        <f>COUNTIF($F$9:F116,F116)</f>
        <v>2</v>
      </c>
      <c r="C116" s="43" t="s">
        <v>648</v>
      </c>
      <c r="D116" s="42" t="s">
        <v>68</v>
      </c>
      <c r="E116" s="45" t="s">
        <v>410</v>
      </c>
      <c r="F116" s="61" t="s">
        <v>9</v>
      </c>
      <c r="G116" s="105" t="s">
        <v>643</v>
      </c>
      <c r="H116" s="1" t="str">
        <f>VLOOKUP($E116,'[1]Gui chi Quynh'!$C$11:$E$397,3,0)</f>
        <v>A3</v>
      </c>
      <c r="I116" s="9">
        <f>VLOOKUP(H116,[18]Sheet1!$B$2:$C$12,2,TRUE)</f>
        <v>8</v>
      </c>
      <c r="J116" s="1" t="str">
        <f>VLOOKUP($E116,'[2]Gui chi Quynh'!$C$11:$E$397,3,0)</f>
        <v>A3</v>
      </c>
      <c r="K116" s="9">
        <f>VLOOKUP(J116,[18]Sheet1!$B$2:$C$12,2,TRUE)</f>
        <v>8</v>
      </c>
      <c r="L116" s="1" t="str">
        <f>VLOOKUP($E116,'[3]Gui chi Quynh'!$C$11:$E$396,3,0)</f>
        <v>A3</v>
      </c>
      <c r="M116" s="9">
        <f>VLOOKUP(L116,[18]Sheet1!$B$2:$C$12,2,TRUE)</f>
        <v>8</v>
      </c>
      <c r="N116" s="1" t="str">
        <f>VLOOKUP($E116,'[4]Gui chi Quynh'!$C$11:$E$396,3,0)</f>
        <v>A2</v>
      </c>
      <c r="O116" s="9">
        <f>VLOOKUP(N116,[18]Sheet1!$B$2:$C$12,2,TRUE)</f>
        <v>9</v>
      </c>
      <c r="P116" s="1" t="str">
        <f>VLOOKUP($E116,'[5]Gui chi Quynh'!$C$11:$E$394,3,0)</f>
        <v>A4</v>
      </c>
      <c r="Q116" s="9">
        <f>VLOOKUP(P116,[18]Sheet1!$B$2:$C$12,2,TRUE)</f>
        <v>7</v>
      </c>
      <c r="R116" s="1" t="str">
        <f>VLOOKUP($E116,'[6]Gui chi Quynh'!$C$11:$E$393,3,0)</f>
        <v>A2</v>
      </c>
      <c r="S116" s="9">
        <f>VLOOKUP(R116,[18]Sheet1!$B$2:$C$12,2,TRUE)</f>
        <v>9</v>
      </c>
      <c r="T116" s="1" t="str">
        <f>VLOOKUP($E116,'[7]Gui chi Quynh'!$C$11:$E$392,3,0)</f>
        <v>A3</v>
      </c>
      <c r="U116" s="9">
        <f>VLOOKUP(T116,[18]Sheet1!$B$2:$C$12,2,TRUE)</f>
        <v>8</v>
      </c>
      <c r="V116" s="1" t="str">
        <f>VLOOKUP($E116,'[8]Gui chi Quynh'!$C$11:$F$391,3,0)</f>
        <v>A4</v>
      </c>
      <c r="W116" s="9">
        <f>VLOOKUP(V116,[18]Sheet1!$B$2:$C$12,2,TRUE)</f>
        <v>7</v>
      </c>
      <c r="X116" s="1" t="str">
        <f>VLOOKUP($E116,'[9]Gui chi Quynh'!$C$11:$E$390,3,0)</f>
        <v>A2</v>
      </c>
      <c r="Y116" s="9">
        <f>VLOOKUP(X116,[18]Sheet1!$B$2:$C$12,2,TRUE)</f>
        <v>9</v>
      </c>
      <c r="Z116" s="1" t="str">
        <f>VLOOKUP($E116,'[10]Gui chi Quynh'!$C$11:$E$391,3,0)</f>
        <v>A3</v>
      </c>
      <c r="AA116" s="9">
        <f>VLOOKUP(Z116,[18]Sheet1!$B$2:$C$12,2,TRUE)</f>
        <v>8</v>
      </c>
      <c r="AB116" s="1" t="str">
        <f>VLOOKUP($E116,'[19]Gui chi Quynh'!$C$11:$E$388,3,0)</f>
        <v>A2</v>
      </c>
      <c r="AC116" s="9">
        <f>VLOOKUP(AB116,[18]Sheet1!$B$2:$C$12,2,TRUE)</f>
        <v>9</v>
      </c>
      <c r="AD116" s="1" t="str">
        <f>VLOOKUP($E116,'[20]Gui chi Quynh'!$C$11:$E$388,3,0)</f>
        <v>A4</v>
      </c>
      <c r="AE116" s="9">
        <f>VLOOKUP(AD116,[18]Sheet1!$B$2:$C$12,2,TRUE)</f>
        <v>7</v>
      </c>
      <c r="AF116" s="55"/>
    </row>
    <row r="117" spans="1:32" s="2" customFormat="1" ht="24.95" customHeight="1" x14ac:dyDescent="0.25">
      <c r="A117" s="41">
        <f>IF(E117="","",SUBTOTAL(3,$E$9:E117))</f>
        <v>109</v>
      </c>
      <c r="B117" s="41">
        <f>COUNTIF($F$9:F117,F117)</f>
        <v>3</v>
      </c>
      <c r="C117" s="43" t="s">
        <v>649</v>
      </c>
      <c r="D117" s="20" t="s">
        <v>73</v>
      </c>
      <c r="E117" s="45" t="s">
        <v>420</v>
      </c>
      <c r="F117" s="9" t="s">
        <v>9</v>
      </c>
      <c r="G117" s="9" t="s">
        <v>643</v>
      </c>
      <c r="H117" s="1" t="str">
        <f>VLOOKUP($E117,'[1]Gui chi Quynh'!$C$11:$E$397,3,0)</f>
        <v>A3</v>
      </c>
      <c r="I117" s="9">
        <f>VLOOKUP(H117,[18]Sheet1!$B$2:$C$12,2,TRUE)</f>
        <v>8</v>
      </c>
      <c r="J117" s="1" t="str">
        <f>VLOOKUP($E117,'[2]Gui chi Quynh'!$C$11:$E$397,3,0)</f>
        <v>A DN</v>
      </c>
      <c r="K117" s="9" t="e">
        <f>VLOOKUP(J117,[18]Sheet1!$B$2:$C$12,2,TRUE)</f>
        <v>#N/A</v>
      </c>
      <c r="L117" s="1" t="str">
        <f>VLOOKUP($E117,'[3]Gui chi Quynh'!$C$11:$E$396,3,0)</f>
        <v>A3</v>
      </c>
      <c r="M117" s="9">
        <f>VLOOKUP(L117,[18]Sheet1!$B$2:$C$12,2,TRUE)</f>
        <v>8</v>
      </c>
      <c r="N117" s="1" t="str">
        <f>VLOOKUP($E117,'[4]Gui chi Quynh'!$C$11:$E$396,3,0)</f>
        <v>A3</v>
      </c>
      <c r="O117" s="9">
        <f>VLOOKUP(N117,[18]Sheet1!$B$2:$C$12,2,TRUE)</f>
        <v>8</v>
      </c>
      <c r="P117" s="1" t="str">
        <f>VLOOKUP($E117,'[5]Gui chi Quynh'!$C$11:$E$394,3,0)</f>
        <v>A4</v>
      </c>
      <c r="Q117" s="9">
        <f>VLOOKUP(P117,[18]Sheet1!$B$2:$C$12,2,TRUE)</f>
        <v>7</v>
      </c>
      <c r="R117" s="1" t="str">
        <f>VLOOKUP($E117,'[6]Gui chi Quynh'!$C$11:$E$393,3,0)</f>
        <v>A3</v>
      </c>
      <c r="S117" s="9">
        <f>VLOOKUP(R117,[18]Sheet1!$B$2:$C$12,2,TRUE)</f>
        <v>8</v>
      </c>
      <c r="T117" s="1" t="str">
        <f>VLOOKUP($E117,'[7]Gui chi Quynh'!$C$11:$E$392,3,0)</f>
        <v>A2</v>
      </c>
      <c r="U117" s="9">
        <f>VLOOKUP(T117,[18]Sheet1!$B$2:$C$12,2,TRUE)</f>
        <v>9</v>
      </c>
      <c r="V117" s="1" t="str">
        <f>VLOOKUP($E117,'[8]Gui chi Quynh'!$C$11:$F$391,3,0)</f>
        <v>A4</v>
      </c>
      <c r="W117" s="9">
        <f>VLOOKUP(V117,[18]Sheet1!$B$2:$C$12,2,TRUE)</f>
        <v>7</v>
      </c>
      <c r="X117" s="1" t="str">
        <f>VLOOKUP($E117,'[9]Gui chi Quynh'!$C$11:$E$390,3,0)</f>
        <v>A3</v>
      </c>
      <c r="Y117" s="9">
        <f>VLOOKUP(X117,[18]Sheet1!$B$2:$C$12,2,TRUE)</f>
        <v>8</v>
      </c>
      <c r="Z117" s="1" t="str">
        <f>VLOOKUP($E117,'[10]Gui chi Quynh'!$C$11:$E$391,3,0)</f>
        <v>A3</v>
      </c>
      <c r="AA117" s="9">
        <f>VLOOKUP(Z117,[18]Sheet1!$B$2:$C$12,2,TRUE)</f>
        <v>8</v>
      </c>
      <c r="AB117" s="1" t="str">
        <f>VLOOKUP($E117,'[19]Gui chi Quynh'!$C$11:$E$388,3,0)</f>
        <v>A3</v>
      </c>
      <c r="AC117" s="9">
        <f>VLOOKUP(AB117,[18]Sheet1!$B$2:$C$12,2,TRUE)</f>
        <v>8</v>
      </c>
      <c r="AD117" s="1" t="str">
        <f>VLOOKUP($E117,'[20]Gui chi Quynh'!$C$11:$E$388,3,0)</f>
        <v>A4</v>
      </c>
      <c r="AE117" s="9">
        <f>VLOOKUP(AD117,[18]Sheet1!$B$2:$C$12,2,TRUE)</f>
        <v>7</v>
      </c>
      <c r="AF117" s="55"/>
    </row>
    <row r="118" spans="1:32" s="2" customFormat="1" ht="24.95" customHeight="1" x14ac:dyDescent="0.25">
      <c r="A118" s="41">
        <f>IF(E118="","",SUBTOTAL(3,$E$9:E118))</f>
        <v>110</v>
      </c>
      <c r="B118" s="41">
        <f>COUNTIF($F$9:F118,F118)</f>
        <v>4</v>
      </c>
      <c r="C118" s="43" t="s">
        <v>648</v>
      </c>
      <c r="D118" s="20" t="s">
        <v>74</v>
      </c>
      <c r="E118" s="45" t="s">
        <v>421</v>
      </c>
      <c r="F118" s="9" t="s">
        <v>9</v>
      </c>
      <c r="G118" s="9" t="s">
        <v>643</v>
      </c>
      <c r="H118" s="1" t="str">
        <f>VLOOKUP($E118,'[1]Gui chi Quynh'!$C$11:$E$397,3,0)</f>
        <v>A4</v>
      </c>
      <c r="I118" s="9">
        <f>VLOOKUP(H118,[18]Sheet1!$B$2:$C$12,2,TRUE)</f>
        <v>7</v>
      </c>
      <c r="J118" s="1" t="str">
        <f>VLOOKUP($E118,'[2]Gui chi Quynh'!$C$11:$E$397,3,0)</f>
        <v>A DN</v>
      </c>
      <c r="K118" s="9" t="e">
        <f>VLOOKUP(J118,[18]Sheet1!$B$2:$C$12,2,TRUE)</f>
        <v>#N/A</v>
      </c>
      <c r="L118" s="1" t="str">
        <f>VLOOKUP($E118,'[3]Gui chi Quynh'!$C$11:$E$396,3,0)</f>
        <v>A4</v>
      </c>
      <c r="M118" s="9">
        <f>VLOOKUP(L118,[18]Sheet1!$B$2:$C$12,2,TRUE)</f>
        <v>7</v>
      </c>
      <c r="N118" s="1" t="str">
        <f>VLOOKUP($E118,'[4]Gui chi Quynh'!$C$11:$E$396,3,0)</f>
        <v>A4</v>
      </c>
      <c r="O118" s="9">
        <f>VLOOKUP(N118,[18]Sheet1!$B$2:$C$12,2,TRUE)</f>
        <v>7</v>
      </c>
      <c r="P118" s="1" t="str">
        <f>VLOOKUP($E118,'[5]Gui chi Quynh'!$C$11:$E$394,3,0)</f>
        <v>A4</v>
      </c>
      <c r="Q118" s="9">
        <f>VLOOKUP(P118,[18]Sheet1!$B$2:$C$12,2,TRUE)</f>
        <v>7</v>
      </c>
      <c r="R118" s="1" t="str">
        <f>VLOOKUP($E118,'[6]Gui chi Quynh'!$C$11:$E$393,3,0)</f>
        <v>A4</v>
      </c>
      <c r="S118" s="9">
        <f>VLOOKUP(R118,[18]Sheet1!$B$2:$C$12,2,TRUE)</f>
        <v>7</v>
      </c>
      <c r="T118" s="1" t="str">
        <f>VLOOKUP($E118,'[7]Gui chi Quynh'!$C$11:$E$392,3,0)</f>
        <v>A3</v>
      </c>
      <c r="U118" s="9">
        <f>VLOOKUP(T118,[18]Sheet1!$B$2:$C$12,2,TRUE)</f>
        <v>8</v>
      </c>
      <c r="V118" s="1" t="str">
        <f>VLOOKUP($E118,'[8]Gui chi Quynh'!$C$11:$F$391,3,0)</f>
        <v>A4</v>
      </c>
      <c r="W118" s="9">
        <f>VLOOKUP(V118,[18]Sheet1!$B$2:$C$12,2,TRUE)</f>
        <v>7</v>
      </c>
      <c r="X118" s="1" t="str">
        <f>VLOOKUP($E118,'[9]Gui chi Quynh'!$C$11:$E$390,3,0)</f>
        <v>A3</v>
      </c>
      <c r="Y118" s="9">
        <f>VLOOKUP(X118,[18]Sheet1!$B$2:$C$12,2,TRUE)</f>
        <v>8</v>
      </c>
      <c r="Z118" s="1" t="str">
        <f>VLOOKUP($E118,'[10]Gui chi Quynh'!$C$11:$E$391,3,0)</f>
        <v>A3</v>
      </c>
      <c r="AA118" s="9">
        <f>VLOOKUP(Z118,[18]Sheet1!$B$2:$C$12,2,TRUE)</f>
        <v>8</v>
      </c>
      <c r="AB118" s="1" t="str">
        <f>VLOOKUP($E118,'[19]Gui chi Quynh'!$C$11:$E$388,3,0)</f>
        <v>A3</v>
      </c>
      <c r="AC118" s="9">
        <f>VLOOKUP(AB118,[18]Sheet1!$B$2:$C$12,2,TRUE)</f>
        <v>8</v>
      </c>
      <c r="AD118" s="1" t="str">
        <f>VLOOKUP($E118,'[20]Gui chi Quynh'!$C$11:$E$388,3,0)</f>
        <v>A3</v>
      </c>
      <c r="AE118" s="9">
        <f>VLOOKUP(AD118,[18]Sheet1!$B$2:$C$12,2,TRUE)</f>
        <v>8</v>
      </c>
      <c r="AF118" s="55"/>
    </row>
    <row r="119" spans="1:32" s="2" customFormat="1" ht="24.95" customHeight="1" x14ac:dyDescent="0.25">
      <c r="A119" s="41">
        <f>IF(E119="","",SUBTOTAL(3,$E$9:E119))</f>
        <v>111</v>
      </c>
      <c r="B119" s="41">
        <f>COUNTIF($F$9:F119,F119)</f>
        <v>5</v>
      </c>
      <c r="C119" s="43" t="s">
        <v>648</v>
      </c>
      <c r="D119" s="20" t="s">
        <v>72</v>
      </c>
      <c r="E119" s="45" t="s">
        <v>419</v>
      </c>
      <c r="F119" s="9" t="s">
        <v>9</v>
      </c>
      <c r="G119" s="9" t="s">
        <v>643</v>
      </c>
      <c r="H119" s="1" t="str">
        <f>VLOOKUP($E119,'[1]Gui chi Quynh'!$C$11:$E$397,3,0)</f>
        <v>A3</v>
      </c>
      <c r="I119" s="9">
        <f>VLOOKUP(H119,[18]Sheet1!$B$2:$C$12,2,TRUE)</f>
        <v>8</v>
      </c>
      <c r="J119" s="1" t="str">
        <f>VLOOKUP($E119,'[2]Gui chi Quynh'!$C$11:$E$397,3,0)</f>
        <v>A DN</v>
      </c>
      <c r="K119" s="9" t="e">
        <f>VLOOKUP(J119,[18]Sheet1!$B$2:$C$12,2,TRUE)</f>
        <v>#N/A</v>
      </c>
      <c r="L119" s="1" t="str">
        <f>VLOOKUP($E119,'[3]Gui chi Quynh'!$C$11:$E$396,3,0)</f>
        <v>A3</v>
      </c>
      <c r="M119" s="9">
        <f>VLOOKUP(L119,[18]Sheet1!$B$2:$C$12,2,TRUE)</f>
        <v>8</v>
      </c>
      <c r="N119" s="1" t="str">
        <f>VLOOKUP($E119,'[4]Gui chi Quynh'!$C$11:$E$396,3,0)</f>
        <v>A3</v>
      </c>
      <c r="O119" s="9">
        <f>VLOOKUP(N119,[18]Sheet1!$B$2:$C$12,2,TRUE)</f>
        <v>8</v>
      </c>
      <c r="P119" s="1" t="str">
        <f>VLOOKUP($E119,'[5]Gui chi Quynh'!$C$11:$E$394,3,0)</f>
        <v>A4</v>
      </c>
      <c r="Q119" s="9">
        <f>VLOOKUP(P119,[18]Sheet1!$B$2:$C$12,2,TRUE)</f>
        <v>7</v>
      </c>
      <c r="R119" s="1" t="str">
        <f>VLOOKUP($E119,'[6]Gui chi Quynh'!$C$11:$E$393,3,0)</f>
        <v>A2</v>
      </c>
      <c r="S119" s="9">
        <f>VLOOKUP(R119,[18]Sheet1!$B$2:$C$12,2,TRUE)</f>
        <v>9</v>
      </c>
      <c r="T119" s="1" t="str">
        <f>VLOOKUP($E119,'[7]Gui chi Quynh'!$C$11:$E$392,3,0)</f>
        <v>A3</v>
      </c>
      <c r="U119" s="9">
        <f>VLOOKUP(T119,[18]Sheet1!$B$2:$C$12,2,TRUE)</f>
        <v>8</v>
      </c>
      <c r="V119" s="1" t="str">
        <f>VLOOKUP($E119,'[8]Gui chi Quynh'!$C$11:$F$391,3,0)</f>
        <v>A4</v>
      </c>
      <c r="W119" s="9">
        <f>VLOOKUP(V119,[18]Sheet1!$B$2:$C$12,2,TRUE)</f>
        <v>7</v>
      </c>
      <c r="X119" s="1" t="str">
        <f>VLOOKUP($E119,'[9]Gui chi Quynh'!$C$11:$E$390,3,0)</f>
        <v>A4</v>
      </c>
      <c r="Y119" s="9">
        <f>VLOOKUP(X119,[18]Sheet1!$B$2:$C$12,2,TRUE)</f>
        <v>7</v>
      </c>
      <c r="Z119" s="1" t="str">
        <f>VLOOKUP($E119,'[10]Gui chi Quynh'!$C$11:$E$391,3,0)</f>
        <v>A4</v>
      </c>
      <c r="AA119" s="9">
        <f>VLOOKUP(Z119,[18]Sheet1!$B$2:$C$12,2,TRUE)</f>
        <v>7</v>
      </c>
      <c r="AB119" s="1" t="str">
        <f>VLOOKUP($E119,'[19]Gui chi Quynh'!$C$11:$E$388,3,0)</f>
        <v>A4</v>
      </c>
      <c r="AC119" s="9">
        <f>VLOOKUP(AB119,[18]Sheet1!$B$2:$C$12,2,TRUE)</f>
        <v>7</v>
      </c>
      <c r="AD119" s="1" t="str">
        <f>VLOOKUP($E119,'[20]Gui chi Quynh'!$C$11:$E$388,3,0)</f>
        <v>A4</v>
      </c>
      <c r="AE119" s="9">
        <f>VLOOKUP(AD119,[18]Sheet1!$B$2:$C$12,2,TRUE)</f>
        <v>7</v>
      </c>
      <c r="AF119" s="55"/>
    </row>
    <row r="120" spans="1:32" s="2" customFormat="1" ht="24.95" customHeight="1" x14ac:dyDescent="0.25">
      <c r="A120" s="41">
        <f>IF(E120="","",SUBTOTAL(3,$E$9:E120))</f>
        <v>112</v>
      </c>
      <c r="B120" s="41">
        <f>COUNTIF($F$9:F120,F120)</f>
        <v>6</v>
      </c>
      <c r="C120" s="43" t="s">
        <v>649</v>
      </c>
      <c r="D120" s="20" t="s">
        <v>71</v>
      </c>
      <c r="E120" s="45" t="s">
        <v>418</v>
      </c>
      <c r="F120" s="9" t="s">
        <v>9</v>
      </c>
      <c r="G120" s="9" t="s">
        <v>643</v>
      </c>
      <c r="H120" s="1" t="str">
        <f>VLOOKUP($E120,'[1]Gui chi Quynh'!$C$11:$E$397,3,0)</f>
        <v>A4</v>
      </c>
      <c r="I120" s="9">
        <f>VLOOKUP(H120,[18]Sheet1!$B$2:$C$12,2,TRUE)</f>
        <v>7</v>
      </c>
      <c r="J120" s="1" t="str">
        <f>VLOOKUP($E120,'[2]Gui chi Quynh'!$C$11:$E$397,3,0)</f>
        <v>A DN</v>
      </c>
      <c r="K120" s="9" t="e">
        <f>VLOOKUP(J120,[18]Sheet1!$B$2:$C$12,2,TRUE)</f>
        <v>#N/A</v>
      </c>
      <c r="L120" s="1" t="str">
        <f>VLOOKUP($E120,'[3]Gui chi Quynh'!$C$11:$E$396,3,0)</f>
        <v>A3</v>
      </c>
      <c r="M120" s="9">
        <f>VLOOKUP(L120,[18]Sheet1!$B$2:$C$12,2,TRUE)</f>
        <v>8</v>
      </c>
      <c r="N120" s="1" t="str">
        <f>VLOOKUP($E120,'[4]Gui chi Quynh'!$C$11:$E$396,3,0)</f>
        <v>A3</v>
      </c>
      <c r="O120" s="9">
        <f>VLOOKUP(N120,[18]Sheet1!$B$2:$C$12,2,TRUE)</f>
        <v>8</v>
      </c>
      <c r="P120" s="1" t="str">
        <f>VLOOKUP($E120,'[5]Gui chi Quynh'!$C$11:$E$394,3,0)</f>
        <v>A3</v>
      </c>
      <c r="Q120" s="9">
        <f>VLOOKUP(P120,[18]Sheet1!$B$2:$C$12,2,TRUE)</f>
        <v>8</v>
      </c>
      <c r="R120" s="1" t="str">
        <f>VLOOKUP($E120,'[6]Gui chi Quynh'!$C$11:$E$393,3,0)</f>
        <v>A3</v>
      </c>
      <c r="S120" s="9">
        <f>VLOOKUP(R120,[18]Sheet1!$B$2:$C$12,2,TRUE)</f>
        <v>8</v>
      </c>
      <c r="T120" s="1" t="str">
        <f>VLOOKUP($E120,'[7]Gui chi Quynh'!$C$11:$E$392,3,0)</f>
        <v>A3</v>
      </c>
      <c r="U120" s="9">
        <f>VLOOKUP(T120,[18]Sheet1!$B$2:$C$12,2,TRUE)</f>
        <v>8</v>
      </c>
      <c r="V120" s="1" t="str">
        <f>VLOOKUP($E120,'[8]Gui chi Quynh'!$C$11:$F$391,3,0)</f>
        <v>A4</v>
      </c>
      <c r="W120" s="9">
        <f>VLOOKUP(V120,[18]Sheet1!$B$2:$C$12,2,TRUE)</f>
        <v>7</v>
      </c>
      <c r="X120" s="1" t="str">
        <f>VLOOKUP($E120,'[9]Gui chi Quynh'!$C$11:$E$390,3,0)</f>
        <v>A4</v>
      </c>
      <c r="Y120" s="9">
        <f>VLOOKUP(X120,[18]Sheet1!$B$2:$C$12,2,TRUE)</f>
        <v>7</v>
      </c>
      <c r="Z120" s="1" t="str">
        <f>VLOOKUP($E120,'[10]Gui chi Quynh'!$C$11:$E$391,3,0)</f>
        <v>A4</v>
      </c>
      <c r="AA120" s="9">
        <f>VLOOKUP(Z120,[18]Sheet1!$B$2:$C$12,2,TRUE)</f>
        <v>7</v>
      </c>
      <c r="AB120" s="1" t="str">
        <f>VLOOKUP($E120,'[19]Gui chi Quynh'!$C$11:$E$388,3,0)</f>
        <v>A4</v>
      </c>
      <c r="AC120" s="9">
        <f>VLOOKUP(AB120,[18]Sheet1!$B$2:$C$12,2,TRUE)</f>
        <v>7</v>
      </c>
      <c r="AD120" s="1" t="str">
        <f>VLOOKUP($E120,'[20]Gui chi Quynh'!$C$11:$E$388,3,0)</f>
        <v>A4</v>
      </c>
      <c r="AE120" s="9">
        <f>VLOOKUP(AD120,[18]Sheet1!$B$2:$C$12,2,TRUE)</f>
        <v>7</v>
      </c>
      <c r="AF120" s="55"/>
    </row>
    <row r="121" spans="1:32" s="2" customFormat="1" ht="24.95" customHeight="1" x14ac:dyDescent="0.25">
      <c r="A121" s="41">
        <f>IF(E121="","",SUBTOTAL(3,$E$9:E121))</f>
        <v>113</v>
      </c>
      <c r="B121" s="41">
        <f>COUNTIF($F$9:F121,F121)</f>
        <v>7</v>
      </c>
      <c r="C121" s="43" t="s">
        <v>649</v>
      </c>
      <c r="D121" s="20" t="s">
        <v>65</v>
      </c>
      <c r="E121" s="43" t="s">
        <v>413</v>
      </c>
      <c r="F121" s="9" t="s">
        <v>9</v>
      </c>
      <c r="G121" s="9" t="s">
        <v>643</v>
      </c>
      <c r="H121" s="1" t="str">
        <f>VLOOKUP($E121,'[1]Gui chi Quynh'!$C$11:$E$397,3,0)</f>
        <v>A4</v>
      </c>
      <c r="I121" s="9">
        <f>VLOOKUP(H121,[18]Sheet1!$B$2:$C$12,2,TRUE)</f>
        <v>7</v>
      </c>
      <c r="J121" s="1" t="str">
        <f>VLOOKUP($E121,'[2]Gui chi Quynh'!$C$11:$E$397,3,0)</f>
        <v>A DN</v>
      </c>
      <c r="K121" s="9" t="e">
        <f>VLOOKUP(J121,[18]Sheet1!$B$2:$C$12,2,TRUE)</f>
        <v>#N/A</v>
      </c>
      <c r="L121" s="1" t="str">
        <f>VLOOKUP($E121,'[3]Gui chi Quynh'!$C$11:$E$396,3,0)</f>
        <v>A4</v>
      </c>
      <c r="M121" s="9">
        <f>VLOOKUP(L121,[18]Sheet1!$B$2:$C$12,2,TRUE)</f>
        <v>7</v>
      </c>
      <c r="N121" s="1" t="str">
        <f>VLOOKUP($E121,'[4]Gui chi Quynh'!$C$11:$E$396,3,0)</f>
        <v>A3</v>
      </c>
      <c r="O121" s="9">
        <f>VLOOKUP(N121,[18]Sheet1!$B$2:$C$12,2,TRUE)</f>
        <v>8</v>
      </c>
      <c r="P121" s="1" t="str">
        <f>VLOOKUP($E121,'[5]Gui chi Quynh'!$C$11:$E$394,3,0)</f>
        <v>A4</v>
      </c>
      <c r="Q121" s="9">
        <f>VLOOKUP(P121,[18]Sheet1!$B$2:$C$12,2,TRUE)</f>
        <v>7</v>
      </c>
      <c r="R121" s="1" t="str">
        <f>VLOOKUP($E121,'[6]Gui chi Quynh'!$C$11:$E$393,3,0)</f>
        <v>A3</v>
      </c>
      <c r="S121" s="9">
        <f>VLOOKUP(R121,[18]Sheet1!$B$2:$C$12,2,TRUE)</f>
        <v>8</v>
      </c>
      <c r="T121" s="1" t="str">
        <f>VLOOKUP($E121,'[7]Gui chi Quynh'!$C$11:$E$392,3,0)</f>
        <v>A3</v>
      </c>
      <c r="U121" s="9">
        <f>VLOOKUP(T121,[18]Sheet1!$B$2:$C$12,2,TRUE)</f>
        <v>8</v>
      </c>
      <c r="V121" s="1" t="str">
        <f>VLOOKUP($E121,'[8]Gui chi Quynh'!$C$11:$F$391,3,0)</f>
        <v>A4</v>
      </c>
      <c r="W121" s="9">
        <f>VLOOKUP(V121,[18]Sheet1!$B$2:$C$12,2,TRUE)</f>
        <v>7</v>
      </c>
      <c r="X121" s="1" t="str">
        <f>VLOOKUP($E121,'[9]Gui chi Quynh'!$C$11:$E$390,3,0)</f>
        <v>A4</v>
      </c>
      <c r="Y121" s="9">
        <f>VLOOKUP(X121,[18]Sheet1!$B$2:$C$12,2,TRUE)</f>
        <v>7</v>
      </c>
      <c r="Z121" s="1" t="str">
        <f>VLOOKUP($E121,'[10]Gui chi Quynh'!$C$11:$E$391,3,0)</f>
        <v>A4</v>
      </c>
      <c r="AA121" s="9">
        <f>VLOOKUP(Z121,[18]Sheet1!$B$2:$C$12,2,TRUE)</f>
        <v>7</v>
      </c>
      <c r="AB121" s="1" t="str">
        <f>VLOOKUP($E121,'[19]Gui chi Quynh'!$C$11:$E$388,3,0)</f>
        <v>A4</v>
      </c>
      <c r="AC121" s="9">
        <f>VLOOKUP(AB121,[18]Sheet1!$B$2:$C$12,2,TRUE)</f>
        <v>7</v>
      </c>
      <c r="AD121" s="1" t="str">
        <f>VLOOKUP($E121,'[20]Gui chi Quynh'!$C$11:$E$388,3,0)</f>
        <v>A4</v>
      </c>
      <c r="AE121" s="9">
        <f>VLOOKUP(AD121,[18]Sheet1!$B$2:$C$12,2,TRUE)</f>
        <v>7</v>
      </c>
      <c r="AF121" s="55"/>
    </row>
    <row r="122" spans="1:32" s="2" customFormat="1" ht="24.95" customHeight="1" x14ac:dyDescent="0.25">
      <c r="A122" s="41">
        <f>IF(E122="","",SUBTOTAL(3,$E$9:E122))</f>
        <v>114</v>
      </c>
      <c r="B122" s="41">
        <f>COUNTIF($F$9:F122,F122)</f>
        <v>8</v>
      </c>
      <c r="C122" s="43" t="s">
        <v>649</v>
      </c>
      <c r="D122" s="20" t="s">
        <v>66</v>
      </c>
      <c r="E122" s="45" t="s">
        <v>414</v>
      </c>
      <c r="F122" s="9" t="s">
        <v>9</v>
      </c>
      <c r="G122" s="9" t="s">
        <v>643</v>
      </c>
      <c r="H122" s="1" t="str">
        <f>VLOOKUP($E122,'[1]Gui chi Quynh'!$C$11:$E$397,3,0)</f>
        <v>A4</v>
      </c>
      <c r="I122" s="9">
        <f>VLOOKUP(H122,[18]Sheet1!$B$2:$C$12,2,TRUE)</f>
        <v>7</v>
      </c>
      <c r="J122" s="1" t="str">
        <f>VLOOKUP($E122,'[2]Gui chi Quynh'!$C$11:$E$397,3,0)</f>
        <v>A DN</v>
      </c>
      <c r="K122" s="9" t="e">
        <f>VLOOKUP(J122,[18]Sheet1!$B$2:$C$12,2,TRUE)</f>
        <v>#N/A</v>
      </c>
      <c r="L122" s="1" t="str">
        <f>VLOOKUP($E122,'[3]Gui chi Quynh'!$C$11:$E$396,3,0)</f>
        <v>A3</v>
      </c>
      <c r="M122" s="9">
        <f>VLOOKUP(L122,[18]Sheet1!$B$2:$C$12,2,TRUE)</f>
        <v>8</v>
      </c>
      <c r="N122" s="1" t="str">
        <f>VLOOKUP($E122,'[4]Gui chi Quynh'!$C$11:$E$396,3,0)</f>
        <v>A2</v>
      </c>
      <c r="O122" s="9">
        <f>VLOOKUP(N122,[18]Sheet1!$B$2:$C$12,2,TRUE)</f>
        <v>9</v>
      </c>
      <c r="P122" s="1" t="str">
        <f>VLOOKUP($E122,'[5]Gui chi Quynh'!$C$11:$E$394,3,0)</f>
        <v>A4</v>
      </c>
      <c r="Q122" s="9">
        <f>VLOOKUP(P122,[18]Sheet1!$B$2:$C$12,2,TRUE)</f>
        <v>7</v>
      </c>
      <c r="R122" s="1" t="str">
        <f>VLOOKUP($E122,'[6]Gui chi Quynh'!$C$11:$E$393,3,0)</f>
        <v>A3</v>
      </c>
      <c r="S122" s="9">
        <f>VLOOKUP(R122,[18]Sheet1!$B$2:$C$12,2,TRUE)</f>
        <v>8</v>
      </c>
      <c r="T122" s="1" t="str">
        <f>VLOOKUP($E122,'[7]Gui chi Quynh'!$C$11:$E$392,3,0)</f>
        <v>A3</v>
      </c>
      <c r="U122" s="9">
        <f>VLOOKUP(T122,[18]Sheet1!$B$2:$C$12,2,TRUE)</f>
        <v>8</v>
      </c>
      <c r="V122" s="1" t="str">
        <f>VLOOKUP($E122,'[8]Gui chi Quynh'!$C$11:$F$391,3,0)</f>
        <v>A4</v>
      </c>
      <c r="W122" s="9">
        <f>VLOOKUP(V122,[18]Sheet1!$B$2:$C$12,2,TRUE)</f>
        <v>7</v>
      </c>
      <c r="X122" s="1" t="str">
        <f>VLOOKUP($E122,'[9]Gui chi Quynh'!$C$11:$E$390,3,0)</f>
        <v>A4</v>
      </c>
      <c r="Y122" s="9">
        <f>VLOOKUP(X122,[18]Sheet1!$B$2:$C$12,2,TRUE)</f>
        <v>7</v>
      </c>
      <c r="Z122" s="1" t="str">
        <f>VLOOKUP($E122,'[10]Gui chi Quynh'!$C$11:$E$391,3,0)</f>
        <v>A4</v>
      </c>
      <c r="AA122" s="9">
        <f>VLOOKUP(Z122,[18]Sheet1!$B$2:$C$12,2,TRUE)</f>
        <v>7</v>
      </c>
      <c r="AB122" s="1" t="str">
        <f>VLOOKUP($E122,'[19]Gui chi Quynh'!$C$11:$E$388,3,0)</f>
        <v>A3</v>
      </c>
      <c r="AC122" s="9">
        <f>VLOOKUP(AB122,[18]Sheet1!$B$2:$C$12,2,TRUE)</f>
        <v>8</v>
      </c>
      <c r="AD122" s="1" t="str">
        <f>VLOOKUP($E122,'[20]Gui chi Quynh'!$C$11:$E$388,3,0)</f>
        <v>A4</v>
      </c>
      <c r="AE122" s="9">
        <f>VLOOKUP(AD122,[18]Sheet1!$B$2:$C$12,2,TRUE)</f>
        <v>7</v>
      </c>
      <c r="AF122" s="55"/>
    </row>
    <row r="123" spans="1:32" s="2" customFormat="1" ht="24.95" customHeight="1" x14ac:dyDescent="0.25">
      <c r="A123" s="41">
        <f>IF(E123="","",SUBTOTAL(3,$E$9:E123))</f>
        <v>115</v>
      </c>
      <c r="B123" s="41">
        <f>COUNTIF($F$9:F123,F123)</f>
        <v>9</v>
      </c>
      <c r="C123" s="43" t="s">
        <v>648</v>
      </c>
      <c r="D123" s="20" t="s">
        <v>67</v>
      </c>
      <c r="E123" s="45" t="s">
        <v>415</v>
      </c>
      <c r="F123" s="9" t="s">
        <v>9</v>
      </c>
      <c r="G123" s="9" t="s">
        <v>643</v>
      </c>
      <c r="H123" s="1" t="str">
        <f>VLOOKUP($E123,'[1]Gui chi Quynh'!$C$11:$E$397,3,0)</f>
        <v>A4</v>
      </c>
      <c r="I123" s="9">
        <f>VLOOKUP(H123,[18]Sheet1!$B$2:$C$12,2,TRUE)</f>
        <v>7</v>
      </c>
      <c r="J123" s="1" t="str">
        <f>VLOOKUP($E123,'[2]Gui chi Quynh'!$C$11:$E$397,3,0)</f>
        <v>A DN</v>
      </c>
      <c r="K123" s="9" t="e">
        <f>VLOOKUP(J123,[18]Sheet1!$B$2:$C$12,2,TRUE)</f>
        <v>#N/A</v>
      </c>
      <c r="L123" s="1" t="str">
        <f>VLOOKUP($E123,'[3]Gui chi Quynh'!$C$11:$E$396,3,0)</f>
        <v>A3</v>
      </c>
      <c r="M123" s="9">
        <f>VLOOKUP(L123,[18]Sheet1!$B$2:$C$12,2,TRUE)</f>
        <v>8</v>
      </c>
      <c r="N123" s="1" t="str">
        <f>VLOOKUP($E123,'[4]Gui chi Quynh'!$C$11:$E$396,3,0)</f>
        <v>A2</v>
      </c>
      <c r="O123" s="9">
        <f>VLOOKUP(N123,[18]Sheet1!$B$2:$C$12,2,TRUE)</f>
        <v>9</v>
      </c>
      <c r="P123" s="1" t="str">
        <f>VLOOKUP($E123,'[5]Gui chi Quynh'!$C$11:$E$394,3,0)</f>
        <v>A4</v>
      </c>
      <c r="Q123" s="9">
        <f>VLOOKUP(P123,[18]Sheet1!$B$2:$C$12,2,TRUE)</f>
        <v>7</v>
      </c>
      <c r="R123" s="1" t="str">
        <f>VLOOKUP($E123,'[6]Gui chi Quynh'!$C$11:$E$393,3,0)</f>
        <v>A3</v>
      </c>
      <c r="S123" s="9">
        <f>VLOOKUP(R123,[18]Sheet1!$B$2:$C$12,2,TRUE)</f>
        <v>8</v>
      </c>
      <c r="T123" s="1" t="str">
        <f>VLOOKUP($E123,'[7]Gui chi Quynh'!$C$11:$E$392,3,0)</f>
        <v>A3</v>
      </c>
      <c r="U123" s="9">
        <f>VLOOKUP(T123,[18]Sheet1!$B$2:$C$12,2,TRUE)</f>
        <v>8</v>
      </c>
      <c r="V123" s="1" t="str">
        <f>VLOOKUP($E123,'[8]Gui chi Quynh'!$C$11:$F$391,3,0)</f>
        <v>A4</v>
      </c>
      <c r="W123" s="9">
        <f>VLOOKUP(V123,[18]Sheet1!$B$2:$C$12,2,TRUE)</f>
        <v>7</v>
      </c>
      <c r="X123" s="1" t="str">
        <f>VLOOKUP($E123,'[9]Gui chi Quynh'!$C$11:$E$390,3,0)</f>
        <v>A3</v>
      </c>
      <c r="Y123" s="9">
        <f>VLOOKUP(X123,[18]Sheet1!$B$2:$C$12,2,TRUE)</f>
        <v>8</v>
      </c>
      <c r="Z123" s="1" t="str">
        <f>VLOOKUP($E123,'[10]Gui chi Quynh'!$C$11:$E$391,3,0)</f>
        <v>A4</v>
      </c>
      <c r="AA123" s="9">
        <f>VLOOKUP(Z123,[18]Sheet1!$B$2:$C$12,2,TRUE)</f>
        <v>7</v>
      </c>
      <c r="AB123" s="1" t="str">
        <f>VLOOKUP($E123,'[19]Gui chi Quynh'!$C$11:$E$388,3,0)</f>
        <v>A3</v>
      </c>
      <c r="AC123" s="9">
        <f>VLOOKUP(AB123,[18]Sheet1!$B$2:$C$12,2,TRUE)</f>
        <v>8</v>
      </c>
      <c r="AD123" s="1" t="str">
        <f>VLOOKUP($E123,'[20]Gui chi Quynh'!$C$11:$E$388,3,0)</f>
        <v>A4</v>
      </c>
      <c r="AE123" s="9">
        <f>VLOOKUP(AD123,[18]Sheet1!$B$2:$C$12,2,TRUE)</f>
        <v>7</v>
      </c>
      <c r="AF123" s="55"/>
    </row>
    <row r="124" spans="1:32" s="2" customFormat="1" ht="24.95" customHeight="1" x14ac:dyDescent="0.25">
      <c r="A124" s="41">
        <f>IF(E124="","",SUBTOTAL(3,$E$9:E124))</f>
        <v>116</v>
      </c>
      <c r="B124" s="41">
        <f>COUNTIF($F$9:F124,F124)</f>
        <v>10</v>
      </c>
      <c r="C124" s="43" t="s">
        <v>648</v>
      </c>
      <c r="D124" s="20" t="s">
        <v>69</v>
      </c>
      <c r="E124" s="45" t="s">
        <v>416</v>
      </c>
      <c r="F124" s="9" t="s">
        <v>9</v>
      </c>
      <c r="G124" s="9" t="s">
        <v>643</v>
      </c>
      <c r="H124" s="1" t="str">
        <f>VLOOKUP($E124,'[1]Gui chi Quynh'!$C$11:$E$397,3,0)</f>
        <v>A4</v>
      </c>
      <c r="I124" s="9">
        <f>VLOOKUP(H124,[18]Sheet1!$B$2:$C$12,2,TRUE)</f>
        <v>7</v>
      </c>
      <c r="J124" s="1" t="str">
        <f>VLOOKUP($E124,'[2]Gui chi Quynh'!$C$11:$E$397,3,0)</f>
        <v>A DN</v>
      </c>
      <c r="K124" s="9" t="e">
        <f>VLOOKUP(J124,[18]Sheet1!$B$2:$C$12,2,TRUE)</f>
        <v>#N/A</v>
      </c>
      <c r="L124" s="1" t="str">
        <f>VLOOKUP($E124,'[3]Gui chi Quynh'!$C$11:$E$396,3,0)</f>
        <v>A4</v>
      </c>
      <c r="M124" s="9">
        <f>VLOOKUP(L124,[18]Sheet1!$B$2:$C$12,2,TRUE)</f>
        <v>7</v>
      </c>
      <c r="N124" s="1" t="str">
        <f>VLOOKUP($E124,'[4]Gui chi Quynh'!$C$11:$E$396,3,0)</f>
        <v>A3</v>
      </c>
      <c r="O124" s="9">
        <f>VLOOKUP(N124,[18]Sheet1!$B$2:$C$12,2,TRUE)</f>
        <v>8</v>
      </c>
      <c r="P124" s="1" t="str">
        <f>VLOOKUP($E124,'[5]Gui chi Quynh'!$C$11:$E$394,3,0)</f>
        <v>A4</v>
      </c>
      <c r="Q124" s="9">
        <f>VLOOKUP(P124,[18]Sheet1!$B$2:$C$12,2,TRUE)</f>
        <v>7</v>
      </c>
      <c r="R124" s="1" t="str">
        <f>VLOOKUP($E124,'[6]Gui chi Quynh'!$C$11:$E$393,3,0)</f>
        <v>A4</v>
      </c>
      <c r="S124" s="9">
        <f>VLOOKUP(R124,[18]Sheet1!$B$2:$C$12,2,TRUE)</f>
        <v>7</v>
      </c>
      <c r="T124" s="1" t="str">
        <f>VLOOKUP($E124,'[7]Gui chi Quynh'!$C$11:$E$392,3,0)</f>
        <v>A3</v>
      </c>
      <c r="U124" s="9">
        <f>VLOOKUP(T124,[18]Sheet1!$B$2:$C$12,2,TRUE)</f>
        <v>8</v>
      </c>
      <c r="V124" s="1" t="str">
        <f>VLOOKUP($E124,'[8]Gui chi Quynh'!$C$11:$F$391,3,0)</f>
        <v>A4</v>
      </c>
      <c r="W124" s="9">
        <f>VLOOKUP(V124,[18]Sheet1!$B$2:$C$12,2,TRUE)</f>
        <v>7</v>
      </c>
      <c r="X124" s="1" t="str">
        <f>VLOOKUP($E124,'[9]Gui chi Quynh'!$C$11:$E$390,3,0)</f>
        <v>A4</v>
      </c>
      <c r="Y124" s="9">
        <f>VLOOKUP(X124,[18]Sheet1!$B$2:$C$12,2,TRUE)</f>
        <v>7</v>
      </c>
      <c r="Z124" s="1" t="str">
        <f>VLOOKUP($E124,'[10]Gui chi Quynh'!$C$11:$E$391,3,0)</f>
        <v>A4</v>
      </c>
      <c r="AA124" s="9">
        <f>VLOOKUP(Z124,[18]Sheet1!$B$2:$C$12,2,TRUE)</f>
        <v>7</v>
      </c>
      <c r="AB124" s="1" t="str">
        <f>VLOOKUP($E124,'[19]Gui chi Quynh'!$C$11:$E$388,3,0)</f>
        <v>A4</v>
      </c>
      <c r="AC124" s="9">
        <f>VLOOKUP(AB124,[18]Sheet1!$B$2:$C$12,2,TRUE)</f>
        <v>7</v>
      </c>
      <c r="AD124" s="1" t="str">
        <f>VLOOKUP($E124,'[20]Gui chi Quynh'!$C$11:$E$388,3,0)</f>
        <v>A4</v>
      </c>
      <c r="AE124" s="9">
        <f>VLOOKUP(AD124,[18]Sheet1!$B$2:$C$12,2,TRUE)</f>
        <v>7</v>
      </c>
      <c r="AF124" s="55"/>
    </row>
    <row r="125" spans="1:32" s="2" customFormat="1" ht="24.95" customHeight="1" x14ac:dyDescent="0.25">
      <c r="A125" s="41">
        <f>IF(E125="","",SUBTOTAL(3,$E$9:E125))</f>
        <v>117</v>
      </c>
      <c r="B125" s="41">
        <f>COUNTIF($F$9:F125,F125)</f>
        <v>11</v>
      </c>
      <c r="C125" s="43" t="s">
        <v>648</v>
      </c>
      <c r="D125" s="20" t="s">
        <v>70</v>
      </c>
      <c r="E125" s="45" t="s">
        <v>417</v>
      </c>
      <c r="F125" s="9" t="s">
        <v>9</v>
      </c>
      <c r="G125" s="9" t="s">
        <v>643</v>
      </c>
      <c r="H125" s="1" t="str">
        <f>VLOOKUP($E125,'[1]Gui chi Quynh'!$C$11:$E$397,3,0)</f>
        <v>A3</v>
      </c>
      <c r="I125" s="9">
        <f>VLOOKUP(H125,[18]Sheet1!$B$2:$C$12,2,TRUE)</f>
        <v>8</v>
      </c>
      <c r="J125" s="1" t="str">
        <f>VLOOKUP($E125,'[2]Gui chi Quynh'!$C$11:$E$397,3,0)</f>
        <v>A DN</v>
      </c>
      <c r="K125" s="9" t="e">
        <f>VLOOKUP(J125,[18]Sheet1!$B$2:$C$12,2,TRUE)</f>
        <v>#N/A</v>
      </c>
      <c r="L125" s="1" t="str">
        <f>VLOOKUP($E125,'[3]Gui chi Quynh'!$C$11:$E$396,3,0)</f>
        <v>A3</v>
      </c>
      <c r="M125" s="9">
        <f>VLOOKUP(L125,[18]Sheet1!$B$2:$C$12,2,TRUE)</f>
        <v>8</v>
      </c>
      <c r="N125" s="1" t="str">
        <f>VLOOKUP($E125,'[4]Gui chi Quynh'!$C$11:$E$396,3,0)</f>
        <v>A2</v>
      </c>
      <c r="O125" s="9">
        <f>VLOOKUP(N125,[18]Sheet1!$B$2:$C$12,2,TRUE)</f>
        <v>9</v>
      </c>
      <c r="P125" s="1" t="str">
        <f>VLOOKUP($E125,'[5]Gui chi Quynh'!$C$11:$E$394,3,0)</f>
        <v>A4</v>
      </c>
      <c r="Q125" s="9">
        <f>VLOOKUP(P125,[18]Sheet1!$B$2:$C$12,2,TRUE)</f>
        <v>7</v>
      </c>
      <c r="R125" s="1" t="str">
        <f>VLOOKUP($E125,'[6]Gui chi Quynh'!$C$11:$E$393,3,0)</f>
        <v>A4</v>
      </c>
      <c r="S125" s="9">
        <f>VLOOKUP(R125,[18]Sheet1!$B$2:$C$12,2,TRUE)</f>
        <v>7</v>
      </c>
      <c r="T125" s="1" t="str">
        <f>VLOOKUP($E125,'[7]Gui chi Quynh'!$C$11:$E$392,3,0)</f>
        <v>A3</v>
      </c>
      <c r="U125" s="9">
        <f>VLOOKUP(T125,[18]Sheet1!$B$2:$C$12,2,TRUE)</f>
        <v>8</v>
      </c>
      <c r="V125" s="1" t="str">
        <f>VLOOKUP($E125,'[8]Gui chi Quynh'!$C$11:$F$391,3,0)</f>
        <v>A4</v>
      </c>
      <c r="W125" s="9">
        <f>VLOOKUP(V125,[18]Sheet1!$B$2:$C$12,2,TRUE)</f>
        <v>7</v>
      </c>
      <c r="X125" s="1" t="str">
        <f>VLOOKUP($E125,'[9]Gui chi Quynh'!$C$11:$E$390,3,0)</f>
        <v>A4</v>
      </c>
      <c r="Y125" s="9">
        <f>VLOOKUP(X125,[18]Sheet1!$B$2:$C$12,2,TRUE)</f>
        <v>7</v>
      </c>
      <c r="Z125" s="1" t="str">
        <f>VLOOKUP($E125,'[10]Gui chi Quynh'!$C$11:$E$391,3,0)</f>
        <v>A4</v>
      </c>
      <c r="AA125" s="9">
        <f>VLOOKUP(Z125,[18]Sheet1!$B$2:$C$12,2,TRUE)</f>
        <v>7</v>
      </c>
      <c r="AB125" s="1" t="str">
        <f>VLOOKUP($E125,'[19]Gui chi Quynh'!$C$11:$E$388,3,0)</f>
        <v>A4</v>
      </c>
      <c r="AC125" s="9">
        <f>VLOOKUP(AB125,[18]Sheet1!$B$2:$C$12,2,TRUE)</f>
        <v>7</v>
      </c>
      <c r="AD125" s="1" t="str">
        <f>VLOOKUP($E125,'[20]Gui chi Quynh'!$C$11:$E$388,3,0)</f>
        <v>A4</v>
      </c>
      <c r="AE125" s="9">
        <f>VLOOKUP(AD125,[18]Sheet1!$B$2:$C$12,2,TRUE)</f>
        <v>7</v>
      </c>
      <c r="AF125" s="55"/>
    </row>
    <row r="126" spans="1:32" s="2" customFormat="1" ht="24.95" customHeight="1" x14ac:dyDescent="0.25">
      <c r="A126" s="41">
        <f>IF(E126="","",SUBTOTAL(3,$E$9:E126))</f>
        <v>118</v>
      </c>
      <c r="B126" s="41">
        <f>COUNTIF($F$9:F126,F126)</f>
        <v>12</v>
      </c>
      <c r="C126" s="43" t="s">
        <v>649</v>
      </c>
      <c r="D126" s="20" t="s">
        <v>42</v>
      </c>
      <c r="E126" s="45" t="s">
        <v>435</v>
      </c>
      <c r="F126" s="9" t="s">
        <v>9</v>
      </c>
      <c r="G126" s="9" t="s">
        <v>643</v>
      </c>
      <c r="H126" s="1" t="str">
        <f>VLOOKUP($E126,'[1]Gui chi Quynh'!$C$11:$E$397,3,0)</f>
        <v>A4</v>
      </c>
      <c r="I126" s="9">
        <f>VLOOKUP(H126,[18]Sheet1!$B$2:$C$12,2,TRUE)</f>
        <v>7</v>
      </c>
      <c r="J126" s="1" t="str">
        <f>VLOOKUP($E126,'[2]Gui chi Quynh'!$C$11:$E$397,3,0)</f>
        <v>A DN</v>
      </c>
      <c r="K126" s="9" t="e">
        <f>VLOOKUP(J126,[18]Sheet1!$B$2:$C$12,2,TRUE)</f>
        <v>#N/A</v>
      </c>
      <c r="L126" s="1" t="str">
        <f>VLOOKUP($E126,'[3]Gui chi Quynh'!$C$11:$E$396,3,0)</f>
        <v>A4</v>
      </c>
      <c r="M126" s="9">
        <f>VLOOKUP(L126,[18]Sheet1!$B$2:$C$12,2,TRUE)</f>
        <v>7</v>
      </c>
      <c r="N126" s="1" t="str">
        <f>VLOOKUP($E126,'[4]Gui chi Quynh'!$C$11:$E$396,3,0)</f>
        <v>A3</v>
      </c>
      <c r="O126" s="9">
        <f>VLOOKUP(N126,[18]Sheet1!$B$2:$C$12,2,TRUE)</f>
        <v>8</v>
      </c>
      <c r="P126" s="1" t="str">
        <f>VLOOKUP($E126,'[5]Gui chi Quynh'!$C$11:$E$394,3,0)</f>
        <v>A3</v>
      </c>
      <c r="Q126" s="9">
        <f>VLOOKUP(P126,[18]Sheet1!$B$2:$C$12,2,TRUE)</f>
        <v>8</v>
      </c>
      <c r="R126" s="1" t="str">
        <f>VLOOKUP($E126,'[6]Gui chi Quynh'!$C$11:$E$393,3,0)</f>
        <v>A4</v>
      </c>
      <c r="S126" s="9">
        <f>VLOOKUP(R126,[18]Sheet1!$B$2:$C$12,2,TRUE)</f>
        <v>7</v>
      </c>
      <c r="T126" s="1" t="str">
        <f>VLOOKUP($E126,'[7]Gui chi Quynh'!$C$11:$E$392,3,0)</f>
        <v>A4</v>
      </c>
      <c r="U126" s="9">
        <f>VLOOKUP(T126,[18]Sheet1!$B$2:$C$12,2,TRUE)</f>
        <v>7</v>
      </c>
      <c r="V126" s="1" t="str">
        <f>VLOOKUP($E126,'[8]Gui chi Quynh'!$C$11:$F$391,3,0)</f>
        <v>A4</v>
      </c>
      <c r="W126" s="9">
        <f>VLOOKUP(V126,[18]Sheet1!$B$2:$C$12,2,TRUE)</f>
        <v>7</v>
      </c>
      <c r="X126" s="1" t="str">
        <f>VLOOKUP($E126,'[9]Gui chi Quynh'!$C$11:$E$390,3,0)</f>
        <v>A4</v>
      </c>
      <c r="Y126" s="9">
        <f>VLOOKUP(X126,[18]Sheet1!$B$2:$C$12,2,TRUE)</f>
        <v>7</v>
      </c>
      <c r="Z126" s="1" t="str">
        <f>VLOOKUP($E126,'[10]Gui chi Quynh'!$C$11:$E$391,3,0)</f>
        <v>A3</v>
      </c>
      <c r="AA126" s="9">
        <f>VLOOKUP(Z126,[18]Sheet1!$B$2:$C$12,2,TRUE)</f>
        <v>8</v>
      </c>
      <c r="AB126" s="1" t="str">
        <f>VLOOKUP($E126,'[19]Gui chi Quynh'!$C$11:$E$388,3,0)</f>
        <v>A4</v>
      </c>
      <c r="AC126" s="9">
        <f>VLOOKUP(AB126,[18]Sheet1!$B$2:$C$12,2,TRUE)</f>
        <v>7</v>
      </c>
      <c r="AD126" s="1" t="str">
        <f>VLOOKUP($E126,'[20]Gui chi Quynh'!$C$11:$E$388,3,0)</f>
        <v>A4</v>
      </c>
      <c r="AE126" s="9">
        <f>VLOOKUP(AD126,[18]Sheet1!$B$2:$C$12,2,TRUE)</f>
        <v>7</v>
      </c>
      <c r="AF126" s="55"/>
    </row>
    <row r="127" spans="1:32" s="2" customFormat="1" ht="24.95" customHeight="1" x14ac:dyDescent="0.25">
      <c r="A127" s="41">
        <f>IF(E127="","",SUBTOTAL(3,$E$9:E127))</f>
        <v>119</v>
      </c>
      <c r="B127" s="41">
        <f>COUNTIF($F$9:F127,F127)</f>
        <v>13</v>
      </c>
      <c r="C127" s="43" t="s">
        <v>649</v>
      </c>
      <c r="D127" s="20" t="s">
        <v>76</v>
      </c>
      <c r="E127" s="45" t="s">
        <v>422</v>
      </c>
      <c r="F127" s="9" t="s">
        <v>9</v>
      </c>
      <c r="G127" s="9" t="s">
        <v>643</v>
      </c>
      <c r="H127" s="1" t="str">
        <f>VLOOKUP($E127,'[1]Gui chi Quynh'!$C$11:$E$397,3,0)</f>
        <v>A4</v>
      </c>
      <c r="I127" s="9">
        <f>VLOOKUP(H127,[18]Sheet1!$B$2:$C$12,2,TRUE)</f>
        <v>7</v>
      </c>
      <c r="J127" s="1" t="str">
        <f>VLOOKUP($E127,'[2]Gui chi Quynh'!$C$11:$E$397,3,0)</f>
        <v>A DN</v>
      </c>
      <c r="K127" s="9" t="e">
        <f>VLOOKUP(J127,[18]Sheet1!$B$2:$C$12,2,TRUE)</f>
        <v>#N/A</v>
      </c>
      <c r="L127" s="1" t="str">
        <f>VLOOKUP($E127,'[3]Gui chi Quynh'!$C$11:$E$396,3,0)</f>
        <v>A4</v>
      </c>
      <c r="M127" s="9">
        <f>VLOOKUP(L127,[18]Sheet1!$B$2:$C$12,2,TRUE)</f>
        <v>7</v>
      </c>
      <c r="N127" s="1" t="str">
        <f>VLOOKUP($E127,'[4]Gui chi Quynh'!$C$11:$E$396,3,0)</f>
        <v>A3</v>
      </c>
      <c r="O127" s="9">
        <f>VLOOKUP(N127,[18]Sheet1!$B$2:$C$12,2,TRUE)</f>
        <v>8</v>
      </c>
      <c r="P127" s="1" t="str">
        <f>VLOOKUP($E127,'[5]Gui chi Quynh'!$C$11:$E$394,3,0)</f>
        <v>A3</v>
      </c>
      <c r="Q127" s="9">
        <f>VLOOKUP(P127,[18]Sheet1!$B$2:$C$12,2,TRUE)</f>
        <v>8</v>
      </c>
      <c r="R127" s="1" t="str">
        <f>VLOOKUP($E127,'[6]Gui chi Quynh'!$C$11:$E$393,3,0)</f>
        <v>A3</v>
      </c>
      <c r="S127" s="9">
        <f>VLOOKUP(R127,[18]Sheet1!$B$2:$C$12,2,TRUE)</f>
        <v>8</v>
      </c>
      <c r="T127" s="1" t="str">
        <f>VLOOKUP($E127,'[7]Gui chi Quynh'!$C$11:$E$392,3,0)</f>
        <v>A4</v>
      </c>
      <c r="U127" s="9">
        <f>VLOOKUP(T127,[18]Sheet1!$B$2:$C$12,2,TRUE)</f>
        <v>7</v>
      </c>
      <c r="V127" s="1" t="str">
        <f>VLOOKUP($E127,'[8]Gui chi Quynh'!$C$11:$F$391,3,0)</f>
        <v>A4</v>
      </c>
      <c r="W127" s="9">
        <f>VLOOKUP(V127,[18]Sheet1!$B$2:$C$12,2,TRUE)</f>
        <v>7</v>
      </c>
      <c r="X127" s="1" t="str">
        <f>VLOOKUP($E127,'[9]Gui chi Quynh'!$C$11:$E$390,3,0)</f>
        <v>A2</v>
      </c>
      <c r="Y127" s="9">
        <f>VLOOKUP(X127,[18]Sheet1!$B$2:$C$12,2,TRUE)</f>
        <v>9</v>
      </c>
      <c r="Z127" s="1" t="str">
        <f>VLOOKUP($E127,'[10]Gui chi Quynh'!$C$11:$E$391,3,0)</f>
        <v>A3</v>
      </c>
      <c r="AA127" s="9">
        <f>VLOOKUP(Z127,[18]Sheet1!$B$2:$C$12,2,TRUE)</f>
        <v>8</v>
      </c>
      <c r="AB127" s="1" t="str">
        <f>VLOOKUP($E127,'[19]Gui chi Quynh'!$C$11:$E$388,3,0)</f>
        <v>A4</v>
      </c>
      <c r="AC127" s="9">
        <f>VLOOKUP(AB127,[18]Sheet1!$B$2:$C$12,2,TRUE)</f>
        <v>7</v>
      </c>
      <c r="AD127" s="1" t="str">
        <f>VLOOKUP($E127,'[20]Gui chi Quynh'!$C$11:$E$388,3,0)</f>
        <v>A4</v>
      </c>
      <c r="AE127" s="9">
        <f>VLOOKUP(AD127,[18]Sheet1!$B$2:$C$12,2,TRUE)</f>
        <v>7</v>
      </c>
      <c r="AF127" s="55"/>
    </row>
    <row r="128" spans="1:32" s="2" customFormat="1" ht="24.95" customHeight="1" x14ac:dyDescent="0.25">
      <c r="A128" s="41">
        <f>IF(E128="","",SUBTOTAL(3,$E$9:E128))</f>
        <v>120</v>
      </c>
      <c r="B128" s="41">
        <f>COUNTIF($F$9:F128,F128)</f>
        <v>14</v>
      </c>
      <c r="C128" s="43" t="s">
        <v>649</v>
      </c>
      <c r="D128" s="20" t="s">
        <v>6</v>
      </c>
      <c r="E128" s="45" t="s">
        <v>437</v>
      </c>
      <c r="F128" s="9" t="s">
        <v>9</v>
      </c>
      <c r="G128" s="9" t="s">
        <v>643</v>
      </c>
      <c r="H128" s="1" t="str">
        <f>VLOOKUP($E128,'[1]Gui chi Quynh'!$C$11:$E$397,3,0)</f>
        <v>A4</v>
      </c>
      <c r="I128" s="9">
        <f>VLOOKUP(H128,[18]Sheet1!$B$2:$C$12,2,TRUE)</f>
        <v>7</v>
      </c>
      <c r="J128" s="1" t="str">
        <f>VLOOKUP($E128,'[2]Gui chi Quynh'!$C$11:$E$397,3,0)</f>
        <v>A DN</v>
      </c>
      <c r="K128" s="9" t="e">
        <f>VLOOKUP(J128,[18]Sheet1!$B$2:$C$12,2,TRUE)</f>
        <v>#N/A</v>
      </c>
      <c r="L128" s="1" t="str">
        <f>VLOOKUP($E128,'[3]Gui chi Quynh'!$C$11:$E$396,3,0)</f>
        <v>A4</v>
      </c>
      <c r="M128" s="9">
        <f>VLOOKUP(L128,[18]Sheet1!$B$2:$C$12,2,TRUE)</f>
        <v>7</v>
      </c>
      <c r="N128" s="1" t="str">
        <f>VLOOKUP($E128,'[4]Gui chi Quynh'!$C$11:$E$396,3,0)</f>
        <v>A2</v>
      </c>
      <c r="O128" s="9">
        <f>VLOOKUP(N128,[18]Sheet1!$B$2:$C$12,2,TRUE)</f>
        <v>9</v>
      </c>
      <c r="P128" s="1" t="str">
        <f>VLOOKUP($E128,'[5]Gui chi Quynh'!$C$11:$E$394,3,0)</f>
        <v>A3</v>
      </c>
      <c r="Q128" s="9">
        <f>VLOOKUP(P128,[18]Sheet1!$B$2:$C$12,2,TRUE)</f>
        <v>8</v>
      </c>
      <c r="R128" s="1" t="str">
        <f>VLOOKUP($E128,'[6]Gui chi Quynh'!$C$11:$E$393,3,0)</f>
        <v>A3</v>
      </c>
      <c r="S128" s="9">
        <f>VLOOKUP(R128,[18]Sheet1!$B$2:$C$12,2,TRUE)</f>
        <v>8</v>
      </c>
      <c r="T128" s="1" t="str">
        <f>VLOOKUP($E128,'[7]Gui chi Quynh'!$C$11:$E$392,3,0)</f>
        <v>A4</v>
      </c>
      <c r="U128" s="9">
        <f>VLOOKUP(T128,[18]Sheet1!$B$2:$C$12,2,TRUE)</f>
        <v>7</v>
      </c>
      <c r="V128" s="1" t="str">
        <f>VLOOKUP($E128,'[8]Gui chi Quynh'!$C$11:$F$391,3,0)</f>
        <v>A4</v>
      </c>
      <c r="W128" s="9">
        <f>VLOOKUP(V128,[18]Sheet1!$B$2:$C$12,2,TRUE)</f>
        <v>7</v>
      </c>
      <c r="X128" s="1" t="str">
        <f>VLOOKUP($E128,'[9]Gui chi Quynh'!$C$11:$E$390,3,0)</f>
        <v>A3</v>
      </c>
      <c r="Y128" s="9">
        <f>VLOOKUP(X128,[18]Sheet1!$B$2:$C$12,2,TRUE)</f>
        <v>8</v>
      </c>
      <c r="Z128" s="1" t="str">
        <f>VLOOKUP($E128,'[10]Gui chi Quynh'!$C$11:$E$391,3,0)</f>
        <v>A3</v>
      </c>
      <c r="AA128" s="9">
        <f>VLOOKUP(Z128,[18]Sheet1!$B$2:$C$12,2,TRUE)</f>
        <v>8</v>
      </c>
      <c r="AB128" s="1" t="str">
        <f>VLOOKUP($E128,'[19]Gui chi Quynh'!$C$11:$E$388,3,0)</f>
        <v>A4</v>
      </c>
      <c r="AC128" s="9">
        <f>VLOOKUP(AB128,[18]Sheet1!$B$2:$C$12,2,TRUE)</f>
        <v>7</v>
      </c>
      <c r="AD128" s="1" t="str">
        <f>VLOOKUP($E128,'[20]Gui chi Quynh'!$C$11:$E$388,3,0)</f>
        <v>A4</v>
      </c>
      <c r="AE128" s="9">
        <f>VLOOKUP(AD128,[18]Sheet1!$B$2:$C$12,2,TRUE)</f>
        <v>7</v>
      </c>
      <c r="AF128" s="55"/>
    </row>
    <row r="129" spans="1:32" s="2" customFormat="1" ht="24.95" customHeight="1" x14ac:dyDescent="0.25">
      <c r="A129" s="41">
        <f>IF(E129="","",SUBTOTAL(3,$E$9:E129))</f>
        <v>121</v>
      </c>
      <c r="B129" s="41">
        <f>COUNTIF($F$9:F129,F129)</f>
        <v>15</v>
      </c>
      <c r="C129" s="43" t="s">
        <v>648</v>
      </c>
      <c r="D129" s="20" t="s">
        <v>77</v>
      </c>
      <c r="E129" s="45" t="s">
        <v>423</v>
      </c>
      <c r="F129" s="9" t="s">
        <v>9</v>
      </c>
      <c r="G129" s="9" t="s">
        <v>643</v>
      </c>
      <c r="H129" s="1" t="str">
        <f>VLOOKUP($E129,'[1]Gui chi Quynh'!$C$11:$E$397,3,0)</f>
        <v>A4</v>
      </c>
      <c r="I129" s="9">
        <f>VLOOKUP(H129,[18]Sheet1!$B$2:$C$12,2,TRUE)</f>
        <v>7</v>
      </c>
      <c r="J129" s="1" t="str">
        <f>VLOOKUP($E129,'[2]Gui chi Quynh'!$C$11:$E$397,3,0)</f>
        <v>A DN</v>
      </c>
      <c r="K129" s="9" t="e">
        <f>VLOOKUP(J129,[18]Sheet1!$B$2:$C$12,2,TRUE)</f>
        <v>#N/A</v>
      </c>
      <c r="L129" s="1" t="str">
        <f>VLOOKUP($E129,'[3]Gui chi Quynh'!$C$11:$E$396,3,0)</f>
        <v>A3</v>
      </c>
      <c r="M129" s="9">
        <f>VLOOKUP(L129,[18]Sheet1!$B$2:$C$12,2,TRUE)</f>
        <v>8</v>
      </c>
      <c r="N129" s="1" t="str">
        <f>VLOOKUP($E129,'[4]Gui chi Quynh'!$C$11:$E$396,3,0)</f>
        <v>A3</v>
      </c>
      <c r="O129" s="9">
        <f>VLOOKUP(N129,[18]Sheet1!$B$2:$C$12,2,TRUE)</f>
        <v>8</v>
      </c>
      <c r="P129" s="1" t="str">
        <f>VLOOKUP($E129,'[5]Gui chi Quynh'!$C$11:$E$394,3,0)</f>
        <v>A3</v>
      </c>
      <c r="Q129" s="9">
        <f>VLOOKUP(P129,[18]Sheet1!$B$2:$C$12,2,TRUE)</f>
        <v>8</v>
      </c>
      <c r="R129" s="1" t="str">
        <f>VLOOKUP($E129,'[6]Gui chi Quynh'!$C$11:$E$393,3,0)</f>
        <v>A4</v>
      </c>
      <c r="S129" s="9">
        <f>VLOOKUP(R129,[18]Sheet1!$B$2:$C$12,2,TRUE)</f>
        <v>7</v>
      </c>
      <c r="T129" s="1" t="str">
        <f>VLOOKUP($E129,'[7]Gui chi Quynh'!$C$11:$E$392,3,0)</f>
        <v>A3</v>
      </c>
      <c r="U129" s="9">
        <f>VLOOKUP(T129,[18]Sheet1!$B$2:$C$12,2,TRUE)</f>
        <v>8</v>
      </c>
      <c r="V129" s="1" t="str">
        <f>VLOOKUP($E129,'[8]Gui chi Quynh'!$C$11:$F$391,3,0)</f>
        <v>A4</v>
      </c>
      <c r="W129" s="9">
        <f>VLOOKUP(V129,[18]Sheet1!$B$2:$C$12,2,TRUE)</f>
        <v>7</v>
      </c>
      <c r="X129" s="1" t="str">
        <f>VLOOKUP($E129,'[9]Gui chi Quynh'!$C$11:$E$390,3,0)</f>
        <v>A3</v>
      </c>
      <c r="Y129" s="9">
        <f>VLOOKUP(X129,[18]Sheet1!$B$2:$C$12,2,TRUE)</f>
        <v>8</v>
      </c>
      <c r="Z129" s="1" t="str">
        <f>VLOOKUP($E129,'[10]Gui chi Quynh'!$C$11:$E$391,3,0)</f>
        <v>A3</v>
      </c>
      <c r="AA129" s="9">
        <f>VLOOKUP(Z129,[18]Sheet1!$B$2:$C$12,2,TRUE)</f>
        <v>8</v>
      </c>
      <c r="AB129" s="1" t="str">
        <f>VLOOKUP($E129,'[19]Gui chi Quynh'!$C$11:$E$388,3,0)</f>
        <v>A3</v>
      </c>
      <c r="AC129" s="9">
        <f>VLOOKUP(AB129,[18]Sheet1!$B$2:$C$12,2,TRUE)</f>
        <v>8</v>
      </c>
      <c r="AD129" s="1" t="str">
        <f>VLOOKUP($E129,'[20]Gui chi Quynh'!$C$11:$E$388,3,0)</f>
        <v>A4</v>
      </c>
      <c r="AE129" s="9">
        <f>VLOOKUP(AD129,[18]Sheet1!$B$2:$C$12,2,TRUE)</f>
        <v>7</v>
      </c>
      <c r="AF129" s="55"/>
    </row>
    <row r="130" spans="1:32" s="2" customFormat="1" ht="24.95" customHeight="1" x14ac:dyDescent="0.25">
      <c r="A130" s="41">
        <f>IF(E130="","",SUBTOTAL(3,$E$9:E130))</f>
        <v>122</v>
      </c>
      <c r="B130" s="41">
        <f>COUNTIF($F$9:F80,F130)</f>
        <v>0</v>
      </c>
      <c r="C130" s="43" t="s">
        <v>648</v>
      </c>
      <c r="D130" s="20" t="s">
        <v>75</v>
      </c>
      <c r="E130" s="41" t="s">
        <v>411</v>
      </c>
      <c r="F130" s="9" t="s">
        <v>9</v>
      </c>
      <c r="G130" s="9" t="s">
        <v>643</v>
      </c>
      <c r="H130" s="1" t="str">
        <f>VLOOKUP($E130,'[1]Gui chi Quynh'!$C$11:$E$397,3,0)</f>
        <v>A4</v>
      </c>
      <c r="I130" s="9">
        <f>VLOOKUP(H130,[18]Sheet1!$B$2:$C$12,2,TRUE)</f>
        <v>7</v>
      </c>
      <c r="J130" s="1" t="str">
        <f>VLOOKUP($E130,'[2]Gui chi Quynh'!$C$11:$E$397,3,0)</f>
        <v>A DN</v>
      </c>
      <c r="K130" s="9" t="e">
        <f>VLOOKUP(J130,[18]Sheet1!$B$2:$C$12,2,TRUE)</f>
        <v>#N/A</v>
      </c>
      <c r="L130" s="1" t="str">
        <f>VLOOKUP($E130,'[3]Gui chi Quynh'!$C$11:$E$396,3,0)</f>
        <v>A4</v>
      </c>
      <c r="M130" s="9">
        <f>VLOOKUP(L130,[18]Sheet1!$B$2:$C$12,2,TRUE)</f>
        <v>7</v>
      </c>
      <c r="N130" s="1" t="str">
        <f>VLOOKUP($E130,'[4]Gui chi Quynh'!$C$11:$E$396,3,0)</f>
        <v>A2</v>
      </c>
      <c r="O130" s="9">
        <f>VLOOKUP(N130,[18]Sheet1!$B$2:$C$12,2,TRUE)</f>
        <v>9</v>
      </c>
      <c r="P130" s="1" t="str">
        <f>VLOOKUP($E130,'[5]Gui chi Quynh'!$C$11:$E$394,3,0)</f>
        <v>A3</v>
      </c>
      <c r="Q130" s="9">
        <f>VLOOKUP(P130,[18]Sheet1!$B$2:$C$12,2,TRUE)</f>
        <v>8</v>
      </c>
      <c r="R130" s="1" t="str">
        <f>VLOOKUP($E130,'[6]Gui chi Quynh'!$C$11:$E$393,3,0)</f>
        <v>A3</v>
      </c>
      <c r="S130" s="9">
        <f>VLOOKUP(R130,[18]Sheet1!$B$2:$C$12,2,TRUE)</f>
        <v>8</v>
      </c>
      <c r="T130" s="1" t="str">
        <f>VLOOKUP($E130,'[7]Gui chi Quynh'!$C$11:$E$392,3,0)</f>
        <v>A3</v>
      </c>
      <c r="U130" s="9">
        <f>VLOOKUP(T130,[18]Sheet1!$B$2:$C$12,2,TRUE)</f>
        <v>8</v>
      </c>
      <c r="V130" s="1" t="str">
        <f>VLOOKUP($E130,'[8]Gui chi Quynh'!$C$11:$F$391,3,0)</f>
        <v>A4</v>
      </c>
      <c r="W130" s="9">
        <f>VLOOKUP(V130,[18]Sheet1!$B$2:$C$12,2,TRUE)</f>
        <v>7</v>
      </c>
      <c r="X130" s="1" t="str">
        <f>VLOOKUP($E130,'[9]Gui chi Quynh'!$C$11:$E$390,3,0)</f>
        <v>A3</v>
      </c>
      <c r="Y130" s="9">
        <f>VLOOKUP(X130,[18]Sheet1!$B$2:$C$12,2,TRUE)</f>
        <v>8</v>
      </c>
      <c r="Z130" s="1" t="str">
        <f>VLOOKUP($E130,'[10]Gui chi Quynh'!$C$11:$E$391,3,0)</f>
        <v>A3</v>
      </c>
      <c r="AA130" s="9">
        <f>VLOOKUP(Z130,[18]Sheet1!$B$2:$C$12,2,TRUE)</f>
        <v>8</v>
      </c>
      <c r="AB130" s="1" t="str">
        <f>VLOOKUP($E130,'[19]Gui chi Quynh'!$C$11:$E$388,3,0)</f>
        <v>A3</v>
      </c>
      <c r="AC130" s="9">
        <f>VLOOKUP(AB130,[18]Sheet1!$B$2:$C$12,2,TRUE)</f>
        <v>8</v>
      </c>
      <c r="AD130" s="1" t="str">
        <f>VLOOKUP($E130,'[20]Gui chi Quynh'!$C$11:$E$388,3,0)</f>
        <v>A3</v>
      </c>
      <c r="AE130" s="9">
        <f>VLOOKUP(AD130,[18]Sheet1!$B$2:$C$12,2,TRUE)</f>
        <v>8</v>
      </c>
      <c r="AF130" s="55"/>
    </row>
    <row r="131" spans="1:32" s="2" customFormat="1" ht="24.95" customHeight="1" x14ac:dyDescent="0.25">
      <c r="A131" s="41">
        <f>IF(E131="","",SUBTOTAL(3,$E$9:E131))</f>
        <v>123</v>
      </c>
      <c r="B131" s="41">
        <f>COUNTIF($F$9:F131,F131)</f>
        <v>17</v>
      </c>
      <c r="C131" s="43" t="s">
        <v>649</v>
      </c>
      <c r="D131" s="20" t="s">
        <v>80</v>
      </c>
      <c r="E131" s="45" t="s">
        <v>425</v>
      </c>
      <c r="F131" s="9" t="s">
        <v>9</v>
      </c>
      <c r="G131" s="9" t="s">
        <v>643</v>
      </c>
      <c r="H131" s="1" t="str">
        <f>VLOOKUP($E131,'[1]Gui chi Quynh'!$C$11:$E$397,3,0)</f>
        <v>A3</v>
      </c>
      <c r="I131" s="9">
        <f>VLOOKUP(H131,[18]Sheet1!$B$2:$C$12,2,TRUE)</f>
        <v>8</v>
      </c>
      <c r="J131" s="1" t="str">
        <f>VLOOKUP($E131,'[2]Gui chi Quynh'!$C$11:$E$397,3,0)</f>
        <v>A DN</v>
      </c>
      <c r="K131" s="9" t="e">
        <f>VLOOKUP(J131,[18]Sheet1!$B$2:$C$12,2,TRUE)</f>
        <v>#N/A</v>
      </c>
      <c r="L131" s="1" t="str">
        <f>VLOOKUP($E131,'[3]Gui chi Quynh'!$C$11:$E$396,3,0)</f>
        <v>A4</v>
      </c>
      <c r="M131" s="9">
        <f>VLOOKUP(L131,[18]Sheet1!$B$2:$C$12,2,TRUE)</f>
        <v>7</v>
      </c>
      <c r="N131" s="1" t="str">
        <f>VLOOKUP($E131,'[4]Gui chi Quynh'!$C$11:$E$396,3,0)</f>
        <v>A1</v>
      </c>
      <c r="O131" s="9">
        <f>VLOOKUP(N131,[18]Sheet1!$B$2:$C$12,2,TRUE)</f>
        <v>10</v>
      </c>
      <c r="P131" s="1" t="str">
        <f>VLOOKUP($E131,'[5]Gui chi Quynh'!$C$11:$E$394,3,0)</f>
        <v>A1</v>
      </c>
      <c r="Q131" s="9">
        <f>VLOOKUP(P131,[18]Sheet1!$B$2:$C$12,2,TRUE)</f>
        <v>10</v>
      </c>
      <c r="R131" s="1" t="str">
        <f>VLOOKUP($E131,'[6]Gui chi Quynh'!$C$11:$E$393,3,0)</f>
        <v>A1</v>
      </c>
      <c r="S131" s="9">
        <f>VLOOKUP(R131,[18]Sheet1!$B$2:$C$12,2,TRUE)</f>
        <v>10</v>
      </c>
      <c r="T131" s="1" t="str">
        <f>VLOOKUP($E131,'[7]Gui chi Quynh'!$C$11:$E$392,3,0)</f>
        <v>A3</v>
      </c>
      <c r="U131" s="9">
        <f>VLOOKUP(T131,[18]Sheet1!$B$2:$C$12,2,TRUE)</f>
        <v>8</v>
      </c>
      <c r="V131" s="1" t="str">
        <f>VLOOKUP($E131,'[8]Gui chi Quynh'!$C$11:$F$391,3,0)</f>
        <v>A3</v>
      </c>
      <c r="W131" s="9">
        <f>VLOOKUP(V131,[18]Sheet1!$B$2:$C$12,2,TRUE)</f>
        <v>8</v>
      </c>
      <c r="X131" s="1" t="str">
        <f>VLOOKUP($E131,'[9]Gui chi Quynh'!$C$11:$E$390,3,0)</f>
        <v>A3</v>
      </c>
      <c r="Y131" s="9">
        <f>VLOOKUP(X131,[18]Sheet1!$B$2:$C$12,2,TRUE)</f>
        <v>8</v>
      </c>
      <c r="Z131" s="1" t="str">
        <f>VLOOKUP($E131,'[10]Gui chi Quynh'!$C$11:$E$391,3,0)</f>
        <v>A1</v>
      </c>
      <c r="AA131" s="9">
        <f>VLOOKUP(Z131,[18]Sheet1!$B$2:$C$12,2,TRUE)</f>
        <v>10</v>
      </c>
      <c r="AB131" s="1" t="str">
        <f>VLOOKUP($E131,'[19]Gui chi Quynh'!$C$11:$E$388,3,0)</f>
        <v>A3</v>
      </c>
      <c r="AC131" s="9">
        <f>VLOOKUP(AB131,[18]Sheet1!$B$2:$C$12,2,TRUE)</f>
        <v>8</v>
      </c>
      <c r="AD131" s="1" t="str">
        <f>VLOOKUP($E131,'[20]Gui chi Quynh'!$C$11:$E$388,3,0)</f>
        <v>A4</v>
      </c>
      <c r="AE131" s="9">
        <f>VLOOKUP(AD131,[18]Sheet1!$B$2:$C$12,2,TRUE)</f>
        <v>7</v>
      </c>
      <c r="AF131" s="55"/>
    </row>
    <row r="132" spans="1:32" s="2" customFormat="1" ht="24.95" customHeight="1" x14ac:dyDescent="0.25">
      <c r="A132" s="41">
        <f>IF(E132="","",SUBTOTAL(3,$E$9:E132))</f>
        <v>124</v>
      </c>
      <c r="B132" s="41">
        <f>COUNTIF($F$9:F132,F132)</f>
        <v>18</v>
      </c>
      <c r="C132" s="43" t="s">
        <v>649</v>
      </c>
      <c r="D132" s="20" t="s">
        <v>79</v>
      </c>
      <c r="E132" s="45" t="s">
        <v>597</v>
      </c>
      <c r="F132" s="9" t="s">
        <v>9</v>
      </c>
      <c r="G132" s="9" t="s">
        <v>643</v>
      </c>
      <c r="H132" s="1" t="str">
        <f>VLOOKUP($E132,'[1]Gui chi Quynh'!$C$11:$E$397,3,0)</f>
        <v>A3</v>
      </c>
      <c r="I132" s="9">
        <f>VLOOKUP(H132,[18]Sheet1!$B$2:$C$12,2,TRUE)</f>
        <v>8</v>
      </c>
      <c r="J132" s="1" t="str">
        <f>VLOOKUP($E132,'[2]Gui chi Quynh'!$C$11:$E$397,3,0)</f>
        <v>A DN</v>
      </c>
      <c r="K132" s="9" t="e">
        <f>VLOOKUP(J132,[18]Sheet1!$B$2:$C$12,2,TRUE)</f>
        <v>#N/A</v>
      </c>
      <c r="L132" s="1" t="str">
        <f>VLOOKUP($E132,'[3]Gui chi Quynh'!$C$11:$E$396,3,0)</f>
        <v>A4</v>
      </c>
      <c r="M132" s="9">
        <f>VLOOKUP(L132,[18]Sheet1!$B$2:$C$12,2,TRUE)</f>
        <v>7</v>
      </c>
      <c r="N132" s="1" t="str">
        <f>VLOOKUP($E132,'[4]Gui chi Quynh'!$C$11:$E$396,3,0)</f>
        <v>A1</v>
      </c>
      <c r="O132" s="9">
        <f>VLOOKUP(N132,[18]Sheet1!$B$2:$C$12,2,TRUE)</f>
        <v>10</v>
      </c>
      <c r="P132" s="1" t="str">
        <f>VLOOKUP($E132,'[5]Gui chi Quynh'!$C$11:$E$394,3,0)</f>
        <v>A1</v>
      </c>
      <c r="Q132" s="9">
        <f>VLOOKUP(P132,[18]Sheet1!$B$2:$C$12,2,TRUE)</f>
        <v>10</v>
      </c>
      <c r="R132" s="1" t="str">
        <f>VLOOKUP($E132,'[6]Gui chi Quynh'!$C$11:$E$393,3,0)</f>
        <v>A1</v>
      </c>
      <c r="S132" s="9">
        <f>VLOOKUP(R132,[18]Sheet1!$B$2:$C$12,2,TRUE)</f>
        <v>10</v>
      </c>
      <c r="T132" s="1" t="str">
        <f>VLOOKUP($E132,'[7]Gui chi Quynh'!$C$11:$E$392,3,0)</f>
        <v>A1</v>
      </c>
      <c r="U132" s="9">
        <f>VLOOKUP(T132,[18]Sheet1!$B$2:$C$12,2,TRUE)</f>
        <v>10</v>
      </c>
      <c r="V132" s="1" t="str">
        <f>VLOOKUP($E132,'[8]Gui chi Quynh'!$C$11:$F$391,3,0)</f>
        <v>A1</v>
      </c>
      <c r="W132" s="9">
        <f>VLOOKUP(V132,[18]Sheet1!$B$2:$C$12,2,TRUE)</f>
        <v>10</v>
      </c>
      <c r="X132" s="1" t="str">
        <f>VLOOKUP($E132,'[9]Gui chi Quynh'!$C$11:$E$390,3,0)</f>
        <v>A1</v>
      </c>
      <c r="Y132" s="9">
        <f>VLOOKUP(X132,[18]Sheet1!$B$2:$C$12,2,TRUE)</f>
        <v>10</v>
      </c>
      <c r="Z132" s="1" t="str">
        <f>VLOOKUP($E132,'[10]Gui chi Quynh'!$C$11:$E$391,3,0)</f>
        <v>A1</v>
      </c>
      <c r="AA132" s="9">
        <f>VLOOKUP(Z132,[18]Sheet1!$B$2:$C$12,2,TRUE)</f>
        <v>10</v>
      </c>
      <c r="AB132" s="1" t="str">
        <f>VLOOKUP($E132,'[19]Gui chi Quynh'!$C$11:$E$388,3,0)</f>
        <v>A1</v>
      </c>
      <c r="AC132" s="9">
        <f>VLOOKUP(AB132,[18]Sheet1!$B$2:$C$12,2,TRUE)</f>
        <v>10</v>
      </c>
      <c r="AD132" s="1" t="str">
        <f>VLOOKUP($E132,'[20]Gui chi Quynh'!$C$11:$E$388,3,0)</f>
        <v>A3</v>
      </c>
      <c r="AE132" s="9">
        <f>VLOOKUP(AD132,[18]Sheet1!$B$2:$C$12,2,TRUE)</f>
        <v>8</v>
      </c>
      <c r="AF132" s="55"/>
    </row>
    <row r="133" spans="1:32" s="2" customFormat="1" ht="24.95" customHeight="1" x14ac:dyDescent="0.25">
      <c r="A133" s="41">
        <f>IF(E133="","",SUBTOTAL(3,$E$9:E133))</f>
        <v>125</v>
      </c>
      <c r="B133" s="41">
        <f>COUNTIF($F$9:F133,F133)</f>
        <v>19</v>
      </c>
      <c r="C133" s="43" t="s">
        <v>649</v>
      </c>
      <c r="D133" s="20" t="s">
        <v>81</v>
      </c>
      <c r="E133" s="43" t="s">
        <v>426</v>
      </c>
      <c r="F133" s="9" t="s">
        <v>9</v>
      </c>
      <c r="G133" s="9" t="s">
        <v>643</v>
      </c>
      <c r="H133" s="1" t="str">
        <f>VLOOKUP($E133,'[1]Gui chi Quynh'!$C$11:$E$397,3,0)</f>
        <v>A3</v>
      </c>
      <c r="I133" s="9">
        <f>VLOOKUP(H133,[18]Sheet1!$B$2:$C$12,2,TRUE)</f>
        <v>8</v>
      </c>
      <c r="J133" s="1" t="str">
        <f>VLOOKUP($E133,'[2]Gui chi Quynh'!$C$11:$E$397,3,0)</f>
        <v>A DN</v>
      </c>
      <c r="K133" s="9" t="e">
        <f>VLOOKUP(J133,[18]Sheet1!$B$2:$C$12,2,TRUE)</f>
        <v>#N/A</v>
      </c>
      <c r="L133" s="1" t="str">
        <f>VLOOKUP($E133,'[3]Gui chi Quynh'!$C$11:$E$396,3,0)</f>
        <v>A4</v>
      </c>
      <c r="M133" s="9">
        <f>VLOOKUP(L133,[18]Sheet1!$B$2:$C$12,2,TRUE)</f>
        <v>7</v>
      </c>
      <c r="N133" s="1" t="str">
        <f>VLOOKUP($E133,'[4]Gui chi Quynh'!$C$11:$E$396,3,0)</f>
        <v>A3</v>
      </c>
      <c r="O133" s="9">
        <f>VLOOKUP(N133,[18]Sheet1!$B$2:$C$12,2,TRUE)</f>
        <v>8</v>
      </c>
      <c r="P133" s="1" t="str">
        <f>VLOOKUP($E133,'[5]Gui chi Quynh'!$C$11:$E$394,3,0)</f>
        <v>A3</v>
      </c>
      <c r="Q133" s="9">
        <f>VLOOKUP(P133,[18]Sheet1!$B$2:$C$12,2,TRUE)</f>
        <v>8</v>
      </c>
      <c r="R133" s="1" t="str">
        <f>VLOOKUP($E133,'[6]Gui chi Quynh'!$C$11:$E$393,3,0)</f>
        <v>A3</v>
      </c>
      <c r="S133" s="9">
        <f>VLOOKUP(R133,[18]Sheet1!$B$2:$C$12,2,TRUE)</f>
        <v>8</v>
      </c>
      <c r="T133" s="1" t="str">
        <f>VLOOKUP($E133,'[7]Gui chi Quynh'!$C$11:$E$392,3,0)</f>
        <v>A2</v>
      </c>
      <c r="U133" s="9">
        <f>VLOOKUP(T133,[18]Sheet1!$B$2:$C$12,2,TRUE)</f>
        <v>9</v>
      </c>
      <c r="V133" s="1" t="str">
        <f>VLOOKUP($E133,'[8]Gui chi Quynh'!$C$11:$F$391,3,0)</f>
        <v>A2</v>
      </c>
      <c r="W133" s="9">
        <f>VLOOKUP(V133,[18]Sheet1!$B$2:$C$12,2,TRUE)</f>
        <v>9</v>
      </c>
      <c r="X133" s="1" t="str">
        <f>VLOOKUP($E133,'[9]Gui chi Quynh'!$C$11:$E$390,3,0)</f>
        <v>A2</v>
      </c>
      <c r="Y133" s="9">
        <f>VLOOKUP(X133,[18]Sheet1!$B$2:$C$12,2,TRUE)</f>
        <v>9</v>
      </c>
      <c r="Z133" s="1" t="str">
        <f>VLOOKUP($E133,'[10]Gui chi Quynh'!$C$11:$E$391,3,0)</f>
        <v>A1</v>
      </c>
      <c r="AA133" s="9">
        <f>VLOOKUP(Z133,[18]Sheet1!$B$2:$C$12,2,TRUE)</f>
        <v>10</v>
      </c>
      <c r="AB133" s="1" t="str">
        <f>VLOOKUP($E133,'[19]Gui chi Quynh'!$C$11:$E$388,3,0)</f>
        <v>A4</v>
      </c>
      <c r="AC133" s="9">
        <f>VLOOKUP(AB133,[18]Sheet1!$B$2:$C$12,2,TRUE)</f>
        <v>7</v>
      </c>
      <c r="AD133" s="1" t="str">
        <f>VLOOKUP($E133,'[20]Gui chi Quynh'!$C$11:$E$388,3,0)</f>
        <v>A4</v>
      </c>
      <c r="AE133" s="9">
        <f>VLOOKUP(AD133,[18]Sheet1!$B$2:$C$12,2,TRUE)</f>
        <v>7</v>
      </c>
      <c r="AF133" s="55"/>
    </row>
    <row r="134" spans="1:32" s="2" customFormat="1" ht="24.95" customHeight="1" x14ac:dyDescent="0.25">
      <c r="A134" s="41">
        <f>IF(E134="","",SUBTOTAL(3,$E$9:E134))</f>
        <v>126</v>
      </c>
      <c r="B134" s="41">
        <f>COUNTIF($F$9:F134,F134)</f>
        <v>20</v>
      </c>
      <c r="C134" s="43" t="s">
        <v>649</v>
      </c>
      <c r="D134" s="20" t="s">
        <v>78</v>
      </c>
      <c r="E134" s="41" t="s">
        <v>412</v>
      </c>
      <c r="F134" s="9" t="s">
        <v>9</v>
      </c>
      <c r="G134" s="9" t="s">
        <v>643</v>
      </c>
      <c r="H134" s="1" t="str">
        <f>VLOOKUP($E134,'[1]Gui chi Quynh'!$C$11:$E$397,3,0)</f>
        <v>A3</v>
      </c>
      <c r="I134" s="9">
        <f>VLOOKUP(H134,[18]Sheet1!$B$2:$C$12,2,TRUE)</f>
        <v>8</v>
      </c>
      <c r="J134" s="1" t="str">
        <f>VLOOKUP($E134,'[2]Gui chi Quynh'!$C$11:$E$397,3,0)</f>
        <v>A DN</v>
      </c>
      <c r="K134" s="9" t="e">
        <f>VLOOKUP(J134,[18]Sheet1!$B$2:$C$12,2,TRUE)</f>
        <v>#N/A</v>
      </c>
      <c r="L134" s="1" t="str">
        <f>VLOOKUP($E134,'[3]Gui chi Quynh'!$C$11:$E$396,3,0)</f>
        <v>A4</v>
      </c>
      <c r="M134" s="9">
        <f>VLOOKUP(L134,[18]Sheet1!$B$2:$C$12,2,TRUE)</f>
        <v>7</v>
      </c>
      <c r="N134" s="1" t="str">
        <f>VLOOKUP($E134,'[4]Gui chi Quynh'!$C$11:$E$396,3,0)</f>
        <v>A3</v>
      </c>
      <c r="O134" s="9">
        <f>VLOOKUP(N134,[18]Sheet1!$B$2:$C$12,2,TRUE)</f>
        <v>8</v>
      </c>
      <c r="P134" s="1" t="str">
        <f>VLOOKUP($E134,'[5]Gui chi Quynh'!$C$11:$E$394,3,0)</f>
        <v>A2</v>
      </c>
      <c r="Q134" s="9">
        <f>VLOOKUP(P134,[18]Sheet1!$B$2:$C$12,2,TRUE)</f>
        <v>9</v>
      </c>
      <c r="R134" s="1" t="str">
        <f>VLOOKUP($E134,'[6]Gui chi Quynh'!$C$11:$E$393,3,0)</f>
        <v>A3</v>
      </c>
      <c r="S134" s="9">
        <f>VLOOKUP(R134,[18]Sheet1!$B$2:$C$12,2,TRUE)</f>
        <v>8</v>
      </c>
      <c r="T134" s="1" t="str">
        <f>VLOOKUP($E134,'[7]Gui chi Quynh'!$C$11:$E$392,3,0)</f>
        <v>A2</v>
      </c>
      <c r="U134" s="9">
        <f>VLOOKUP(T134,[18]Sheet1!$B$2:$C$12,2,TRUE)</f>
        <v>9</v>
      </c>
      <c r="V134" s="1" t="str">
        <f>VLOOKUP($E134,'[8]Gui chi Quynh'!$C$11:$F$391,3,0)</f>
        <v>A3</v>
      </c>
      <c r="W134" s="9">
        <f>VLOOKUP(V134,[18]Sheet1!$B$2:$C$12,2,TRUE)</f>
        <v>8</v>
      </c>
      <c r="X134" s="1" t="str">
        <f>VLOOKUP($E134,'[9]Gui chi Quynh'!$C$11:$E$390,3,0)</f>
        <v>A4</v>
      </c>
      <c r="Y134" s="9">
        <f>VLOOKUP(X134,[18]Sheet1!$B$2:$C$12,2,TRUE)</f>
        <v>7</v>
      </c>
      <c r="Z134" s="1" t="str">
        <f>VLOOKUP($E134,'[10]Gui chi Quynh'!$C$11:$E$391,3,0)</f>
        <v>A1</v>
      </c>
      <c r="AA134" s="9">
        <f>VLOOKUP(Z134,[18]Sheet1!$B$2:$C$12,2,TRUE)</f>
        <v>10</v>
      </c>
      <c r="AB134" s="1" t="str">
        <f>VLOOKUP($E134,'[19]Gui chi Quynh'!$C$11:$E$388,3,0)</f>
        <v>A3</v>
      </c>
      <c r="AC134" s="9">
        <f>VLOOKUP(AB134,[18]Sheet1!$B$2:$C$12,2,TRUE)</f>
        <v>8</v>
      </c>
      <c r="AD134" s="1" t="str">
        <f>VLOOKUP($E134,'[20]Gui chi Quynh'!$C$11:$E$388,3,0)</f>
        <v>A4</v>
      </c>
      <c r="AE134" s="9">
        <f>VLOOKUP(AD134,[18]Sheet1!$B$2:$C$12,2,TRUE)</f>
        <v>7</v>
      </c>
      <c r="AF134" s="55"/>
    </row>
    <row r="135" spans="1:32" s="2" customFormat="1" ht="24.95" customHeight="1" x14ac:dyDescent="0.25">
      <c r="A135" s="41">
        <f>IF(E135="","",SUBTOTAL(3,$E$9:E135))</f>
        <v>127</v>
      </c>
      <c r="B135" s="41">
        <f>COUNTIF($F$9:F135,F135)</f>
        <v>21</v>
      </c>
      <c r="C135" s="43" t="s">
        <v>649</v>
      </c>
      <c r="D135" s="20" t="s">
        <v>7</v>
      </c>
      <c r="E135" s="45" t="s">
        <v>436</v>
      </c>
      <c r="F135" s="9" t="s">
        <v>9</v>
      </c>
      <c r="G135" s="9" t="s">
        <v>643</v>
      </c>
      <c r="H135" s="1" t="str">
        <f>VLOOKUP($E135,'[1]Gui chi Quynh'!$C$11:$E$397,3,0)</f>
        <v>A3</v>
      </c>
      <c r="I135" s="9">
        <f>VLOOKUP(H135,[18]Sheet1!$B$2:$C$12,2,TRUE)</f>
        <v>8</v>
      </c>
      <c r="J135" s="1" t="str">
        <f>VLOOKUP($E135,'[2]Gui chi Quynh'!$C$11:$E$397,3,0)</f>
        <v>A DN</v>
      </c>
      <c r="K135" s="9" t="e">
        <f>VLOOKUP(J135,[18]Sheet1!$B$2:$C$12,2,TRUE)</f>
        <v>#N/A</v>
      </c>
      <c r="L135" s="1" t="str">
        <f>VLOOKUP($E135,'[3]Gui chi Quynh'!$C$11:$E$396,3,0)</f>
        <v>A4</v>
      </c>
      <c r="M135" s="9">
        <f>VLOOKUP(L135,[18]Sheet1!$B$2:$C$12,2,TRUE)</f>
        <v>7</v>
      </c>
      <c r="N135" s="1" t="str">
        <f>VLOOKUP($E135,'[4]Gui chi Quynh'!$C$11:$E$396,3,0)</f>
        <v>A3</v>
      </c>
      <c r="O135" s="9">
        <f>VLOOKUP(N135,[18]Sheet1!$B$2:$C$12,2,TRUE)</f>
        <v>8</v>
      </c>
      <c r="P135" s="1" t="str">
        <f>VLOOKUP($E135,'[5]Gui chi Quynh'!$C$11:$E$394,3,0)</f>
        <v>A3</v>
      </c>
      <c r="Q135" s="9">
        <f>VLOOKUP(P135,[18]Sheet1!$B$2:$C$12,2,TRUE)</f>
        <v>8</v>
      </c>
      <c r="R135" s="1" t="str">
        <f>VLOOKUP($E135,'[6]Gui chi Quynh'!$C$11:$E$393,3,0)</f>
        <v>A3</v>
      </c>
      <c r="S135" s="9">
        <f>VLOOKUP(R135,[18]Sheet1!$B$2:$C$12,2,TRUE)</f>
        <v>8</v>
      </c>
      <c r="T135" s="1" t="str">
        <f>VLOOKUP($E135,'[7]Gui chi Quynh'!$C$11:$E$392,3,0)</f>
        <v>A2</v>
      </c>
      <c r="U135" s="9">
        <f>VLOOKUP(T135,[18]Sheet1!$B$2:$C$12,2,TRUE)</f>
        <v>9</v>
      </c>
      <c r="V135" s="1" t="str">
        <f>VLOOKUP($E135,'[8]Gui chi Quynh'!$C$11:$F$391,3,0)</f>
        <v>A3</v>
      </c>
      <c r="W135" s="9">
        <f>VLOOKUP(V135,[18]Sheet1!$B$2:$C$12,2,TRUE)</f>
        <v>8</v>
      </c>
      <c r="X135" s="1" t="str">
        <f>VLOOKUP($E135,'[9]Gui chi Quynh'!$C$11:$E$390,3,0)</f>
        <v>A4</v>
      </c>
      <c r="Y135" s="9">
        <f>VLOOKUP(X135,[18]Sheet1!$B$2:$C$12,2,TRUE)</f>
        <v>7</v>
      </c>
      <c r="Z135" s="1" t="str">
        <f>VLOOKUP($E135,'[10]Gui chi Quynh'!$C$11:$E$391,3,0)</f>
        <v>A1</v>
      </c>
      <c r="AA135" s="9">
        <f>VLOOKUP(Z135,[18]Sheet1!$B$2:$C$12,2,TRUE)</f>
        <v>10</v>
      </c>
      <c r="AB135" s="1" t="str">
        <f>VLOOKUP($E135,'[19]Gui chi Quynh'!$C$11:$E$388,3,0)</f>
        <v>A4</v>
      </c>
      <c r="AC135" s="9">
        <f>VLOOKUP(AB135,[18]Sheet1!$B$2:$C$12,2,TRUE)</f>
        <v>7</v>
      </c>
      <c r="AD135" s="1" t="str">
        <f>VLOOKUP($E135,'[20]Gui chi Quynh'!$C$11:$E$388,3,0)</f>
        <v>A4</v>
      </c>
      <c r="AE135" s="9">
        <f>VLOOKUP(AD135,[18]Sheet1!$B$2:$C$12,2,TRUE)</f>
        <v>7</v>
      </c>
      <c r="AF135" s="55"/>
    </row>
    <row r="136" spans="1:32" s="2" customFormat="1" ht="24.95" customHeight="1" x14ac:dyDescent="0.25">
      <c r="A136" s="41">
        <f>IF(E136="","",SUBTOTAL(3,$E$9:E136))</f>
        <v>128</v>
      </c>
      <c r="B136" s="41">
        <f>COUNTIF($F$9:F136,F136)</f>
        <v>1</v>
      </c>
      <c r="C136" s="43" t="s">
        <v>648</v>
      </c>
      <c r="D136" s="20" t="s">
        <v>310</v>
      </c>
      <c r="E136" s="45" t="s">
        <v>427</v>
      </c>
      <c r="F136" s="56" t="s">
        <v>683</v>
      </c>
      <c r="G136" s="56" t="s">
        <v>643</v>
      </c>
      <c r="H136" s="1" t="str">
        <f>VLOOKUP($E136,'[1]Gui chi Quynh'!$C$11:$E$397,3,0)</f>
        <v>A2</v>
      </c>
      <c r="I136" s="9">
        <f>VLOOKUP(H136,[18]Sheet1!$B$2:$C$12,2,TRUE)</f>
        <v>9</v>
      </c>
      <c r="J136" s="1" t="str">
        <f>VLOOKUP($E136,'[2]Gui chi Quynh'!$C$11:$E$397,3,0)</f>
        <v>A2</v>
      </c>
      <c r="K136" s="9">
        <f>VLOOKUP(J136,[18]Sheet1!$B$2:$C$12,2,TRUE)</f>
        <v>9</v>
      </c>
      <c r="L136" s="1" t="str">
        <f>VLOOKUP($E136,'[3]Gui chi Quynh'!$C$11:$E$396,3,0)</f>
        <v>A2</v>
      </c>
      <c r="M136" s="9">
        <f>VLOOKUP(L136,[18]Sheet1!$B$2:$C$12,2,TRUE)</f>
        <v>9</v>
      </c>
      <c r="N136" s="1" t="str">
        <f>VLOOKUP($E136,'[4]Gui chi Quynh'!$C$11:$E$396,3,0)</f>
        <v>A2</v>
      </c>
      <c r="O136" s="9">
        <f>VLOOKUP(N136,[18]Sheet1!$B$2:$C$12,2,TRUE)</f>
        <v>9</v>
      </c>
      <c r="P136" s="1" t="str">
        <f>VLOOKUP($E136,'[5]Gui chi Quynh'!$C$11:$E$394,3,0)</f>
        <v>A2</v>
      </c>
      <c r="Q136" s="9">
        <f>VLOOKUP(P136,[18]Sheet1!$B$2:$C$12,2,TRUE)</f>
        <v>9</v>
      </c>
      <c r="R136" s="1" t="str">
        <f>VLOOKUP($E136,'[6]Gui chi Quynh'!$C$11:$E$393,3,0)</f>
        <v>A2</v>
      </c>
      <c r="S136" s="9">
        <f>VLOOKUP(R136,[18]Sheet1!$B$2:$C$12,2,TRUE)</f>
        <v>9</v>
      </c>
      <c r="T136" s="1" t="str">
        <f>VLOOKUP($E136,'[7]Gui chi Quynh'!$C$11:$E$392,3,0)</f>
        <v>A2</v>
      </c>
      <c r="U136" s="9">
        <f>VLOOKUP(T136,[18]Sheet1!$B$2:$C$12,2,TRUE)</f>
        <v>9</v>
      </c>
      <c r="V136" s="1" t="str">
        <f>VLOOKUP($E136,'[8]Gui chi Quynh'!$C$11:$F$391,3,0)</f>
        <v>A2</v>
      </c>
      <c r="W136" s="9">
        <f>VLOOKUP(V136,[18]Sheet1!$B$2:$C$12,2,TRUE)</f>
        <v>9</v>
      </c>
      <c r="X136" s="1" t="str">
        <f>VLOOKUP($E136,'[9]Gui chi Quynh'!$C$11:$E$390,3,0)</f>
        <v>A1</v>
      </c>
      <c r="Y136" s="9">
        <f>VLOOKUP(X136,[18]Sheet1!$B$2:$C$12,2,TRUE)</f>
        <v>10</v>
      </c>
      <c r="Z136" s="1" t="str">
        <f>VLOOKUP($E136,'[10]Gui chi Quynh'!$C$11:$E$391,3,0)</f>
        <v>A1</v>
      </c>
      <c r="AA136" s="9">
        <f>VLOOKUP(Z136,[18]Sheet1!$B$2:$C$12,2,TRUE)</f>
        <v>10</v>
      </c>
      <c r="AB136" s="1" t="str">
        <f>VLOOKUP($E136,'[19]Gui chi Quynh'!$C$11:$E$388,3,0)</f>
        <v>A2</v>
      </c>
      <c r="AC136" s="9">
        <f>VLOOKUP(AB136,[18]Sheet1!$B$2:$C$12,2,TRUE)</f>
        <v>9</v>
      </c>
      <c r="AD136" s="1" t="str">
        <f>VLOOKUP($E136,'[20]Gui chi Quynh'!$C$11:$E$388,3,0)</f>
        <v>A2</v>
      </c>
      <c r="AE136" s="9">
        <f>VLOOKUP(AD136,[18]Sheet1!$B$2:$C$12,2,TRUE)</f>
        <v>9</v>
      </c>
      <c r="AF136" s="55"/>
    </row>
    <row r="137" spans="1:32" s="2" customFormat="1" ht="69.75" customHeight="1" x14ac:dyDescent="0.25">
      <c r="A137" s="41">
        <f>IF(E137="","",SUBTOTAL(3,$E$9:E137))</f>
        <v>129</v>
      </c>
      <c r="B137" s="41">
        <f>COUNTIF($F$9:F137,F137)</f>
        <v>2</v>
      </c>
      <c r="C137" s="43" t="s">
        <v>648</v>
      </c>
      <c r="D137" s="20" t="s">
        <v>311</v>
      </c>
      <c r="E137" s="41" t="s">
        <v>428</v>
      </c>
      <c r="F137" s="9" t="s">
        <v>683</v>
      </c>
      <c r="G137" s="9" t="s">
        <v>643</v>
      </c>
      <c r="H137" s="1" t="str">
        <f>VLOOKUP($E137,'[1]Gui chi Quynh'!$C$11:$E$397,3,0)</f>
        <v>A3</v>
      </c>
      <c r="I137" s="9">
        <f>VLOOKUP(H137,[18]Sheet1!$B$2:$C$12,2,TRUE)</f>
        <v>8</v>
      </c>
      <c r="J137" s="1" t="str">
        <f>VLOOKUP($E137,'[2]Gui chi Quynh'!$C$11:$E$397,3,0)</f>
        <v>A DN</v>
      </c>
      <c r="K137" s="9" t="e">
        <f>VLOOKUP(J137,[18]Sheet1!$B$2:$C$12,2,TRUE)</f>
        <v>#N/A</v>
      </c>
      <c r="L137" s="1" t="str">
        <f>VLOOKUP($E137,'[3]Gui chi Quynh'!$C$11:$E$396,3,0)</f>
        <v>A4</v>
      </c>
      <c r="M137" s="9">
        <f>VLOOKUP(L137,[18]Sheet1!$B$2:$C$12,2,TRUE)</f>
        <v>7</v>
      </c>
      <c r="N137" s="1" t="str">
        <f>VLOOKUP($E137,'[4]Gui chi Quynh'!$C$11:$E$396,3,0)</f>
        <v>A4</v>
      </c>
      <c r="O137" s="9">
        <f>VLOOKUP(N137,[18]Sheet1!$B$2:$C$12,2,TRUE)</f>
        <v>7</v>
      </c>
      <c r="P137" s="1" t="str">
        <f>VLOOKUP($E137,'[5]Gui chi Quynh'!$C$11:$E$394,3,0)</f>
        <v>A4</v>
      </c>
      <c r="Q137" s="9">
        <f>VLOOKUP(P137,[18]Sheet1!$B$2:$C$12,2,TRUE)</f>
        <v>7</v>
      </c>
      <c r="R137" s="1" t="str">
        <f>VLOOKUP($E137,'[6]Gui chi Quynh'!$C$11:$E$393,3,0)</f>
        <v>A4</v>
      </c>
      <c r="S137" s="9">
        <f>VLOOKUP(R137,[18]Sheet1!$B$2:$C$12,2,TRUE)</f>
        <v>7</v>
      </c>
      <c r="T137" s="1" t="str">
        <f>VLOOKUP($E137,'[7]Gui chi Quynh'!$C$11:$E$392,3,0)</f>
        <v>A3</v>
      </c>
      <c r="U137" s="9">
        <f>VLOOKUP(T137,[18]Sheet1!$B$2:$C$12,2,TRUE)</f>
        <v>8</v>
      </c>
      <c r="V137" s="1" t="str">
        <f>VLOOKUP($E137,'[8]Gui chi Quynh'!$C$11:$F$391,3,0)</f>
        <v>A DN</v>
      </c>
      <c r="W137" s="9" t="e">
        <f>VLOOKUP(V137,[18]Sheet1!$B$2:$C$12,2,TRUE)</f>
        <v>#N/A</v>
      </c>
      <c r="X137" s="1" t="str">
        <f>VLOOKUP($E137,'[9]Gui chi Quynh'!$C$11:$E$390,3,0)</f>
        <v>A DN</v>
      </c>
      <c r="Y137" s="9" t="e">
        <f>VLOOKUP(X137,[18]Sheet1!$B$2:$C$12,2,TRUE)</f>
        <v>#N/A</v>
      </c>
      <c r="Z137" s="1" t="str">
        <f>VLOOKUP($E137,'[10]Gui chi Quynh'!$C$11:$E$391,3,0)</f>
        <v>A DN</v>
      </c>
      <c r="AA137" s="9" t="e">
        <f>VLOOKUP(Z137,[18]Sheet1!$B$2:$C$12,2,TRUE)</f>
        <v>#N/A</v>
      </c>
      <c r="AB137" s="1" t="str">
        <f>VLOOKUP($E137,'[19]Gui chi Quynh'!$C$11:$E$388,3,0)</f>
        <v>A DN</v>
      </c>
      <c r="AC137" s="9" t="e">
        <f>VLOOKUP(AB137,[18]Sheet1!$B$2:$C$12,2,TRUE)</f>
        <v>#N/A</v>
      </c>
      <c r="AD137" s="1" t="str">
        <f>VLOOKUP($E137,'[20]Gui chi Quynh'!$C$11:$E$388,3,0)</f>
        <v>A DN</v>
      </c>
      <c r="AE137" s="9" t="e">
        <f>VLOOKUP(AD137,[18]Sheet1!$B$2:$C$12,2,TRUE)</f>
        <v>#N/A</v>
      </c>
      <c r="AF137" s="600" t="s">
        <v>968</v>
      </c>
    </row>
    <row r="138" spans="1:32" s="2" customFormat="1" ht="24.95" customHeight="1" x14ac:dyDescent="0.25">
      <c r="A138" s="41">
        <f>IF(E138="","",SUBTOTAL(3,$E$9:E138))</f>
        <v>130</v>
      </c>
      <c r="B138" s="41">
        <f>COUNTIF($F$9:F138,F138)</f>
        <v>3</v>
      </c>
      <c r="C138" s="43" t="s">
        <v>648</v>
      </c>
      <c r="D138" s="20" t="s">
        <v>317</v>
      </c>
      <c r="E138" s="45" t="s">
        <v>432</v>
      </c>
      <c r="F138" s="9" t="s">
        <v>683</v>
      </c>
      <c r="G138" s="9" t="s">
        <v>643</v>
      </c>
      <c r="H138" s="1" t="str">
        <f>VLOOKUP($E138,'[1]Gui chi Quynh'!$C$11:$E$397,3,0)</f>
        <v>A3</v>
      </c>
      <c r="I138" s="9">
        <f>VLOOKUP(H138,[18]Sheet1!$B$2:$C$12,2,TRUE)</f>
        <v>8</v>
      </c>
      <c r="J138" s="1" t="str">
        <f>VLOOKUP($E138,'[2]Gui chi Quynh'!$C$11:$E$397,3,0)</f>
        <v>A DN</v>
      </c>
      <c r="K138" s="9" t="e">
        <f>VLOOKUP(J138,[18]Sheet1!$B$2:$C$12,2,TRUE)</f>
        <v>#N/A</v>
      </c>
      <c r="L138" s="1" t="str">
        <f>VLOOKUP($E138,'[3]Gui chi Quynh'!$C$11:$E$396,3,0)</f>
        <v>A3</v>
      </c>
      <c r="M138" s="9">
        <f>VLOOKUP(L138,[18]Sheet1!$B$2:$C$12,2,TRUE)</f>
        <v>8</v>
      </c>
      <c r="N138" s="1" t="str">
        <f>VLOOKUP($E138,'[4]Gui chi Quynh'!$C$11:$E$396,3,0)</f>
        <v>A4</v>
      </c>
      <c r="O138" s="9">
        <f>VLOOKUP(N138,[18]Sheet1!$B$2:$C$12,2,TRUE)</f>
        <v>7</v>
      </c>
      <c r="P138" s="1" t="str">
        <f>VLOOKUP($E138,'[5]Gui chi Quynh'!$C$11:$E$394,3,0)</f>
        <v>A3</v>
      </c>
      <c r="Q138" s="9">
        <f>VLOOKUP(P138,[18]Sheet1!$B$2:$C$12,2,TRUE)</f>
        <v>8</v>
      </c>
      <c r="R138" s="1" t="str">
        <f>VLOOKUP($E138,'[6]Gui chi Quynh'!$C$11:$E$393,3,0)</f>
        <v>A4</v>
      </c>
      <c r="S138" s="9">
        <f>VLOOKUP(R138,[18]Sheet1!$B$2:$C$12,2,TRUE)</f>
        <v>7</v>
      </c>
      <c r="T138" s="1" t="str">
        <f>VLOOKUP($E138,'[7]Gui chi Quynh'!$C$11:$E$392,3,0)</f>
        <v>A2</v>
      </c>
      <c r="U138" s="9">
        <f>VLOOKUP(T138,[18]Sheet1!$B$2:$C$12,2,TRUE)</f>
        <v>9</v>
      </c>
      <c r="V138" s="1" t="str">
        <f>VLOOKUP($E138,'[8]Gui chi Quynh'!$C$11:$F$391,3,0)</f>
        <v>A4</v>
      </c>
      <c r="W138" s="9">
        <f>VLOOKUP(V138,[18]Sheet1!$B$2:$C$12,2,TRUE)</f>
        <v>7</v>
      </c>
      <c r="X138" s="1" t="str">
        <f>VLOOKUP($E138,'[9]Gui chi Quynh'!$C$11:$E$390,3,0)</f>
        <v>A4</v>
      </c>
      <c r="Y138" s="9">
        <f>VLOOKUP(X138,[18]Sheet1!$B$2:$C$12,2,TRUE)</f>
        <v>7</v>
      </c>
      <c r="Z138" s="1" t="str">
        <f>VLOOKUP($E138,'[10]Gui chi Quynh'!$C$11:$E$391,3,0)</f>
        <v>A1</v>
      </c>
      <c r="AA138" s="9">
        <f>VLOOKUP(Z138,[18]Sheet1!$B$2:$C$12,2,TRUE)</f>
        <v>10</v>
      </c>
      <c r="AB138" s="1" t="str">
        <f>VLOOKUP($E138,'[19]Gui chi Quynh'!$C$11:$E$388,3,0)</f>
        <v>A3</v>
      </c>
      <c r="AC138" s="9">
        <f>VLOOKUP(AB138,[18]Sheet1!$B$2:$C$12,2,TRUE)</f>
        <v>8</v>
      </c>
      <c r="AD138" s="1" t="str">
        <f>VLOOKUP($E138,'[20]Gui chi Quynh'!$C$11:$E$388,3,0)</f>
        <v>A3</v>
      </c>
      <c r="AE138" s="9">
        <f>VLOOKUP(AD138,[18]Sheet1!$B$2:$C$12,2,TRUE)</f>
        <v>8</v>
      </c>
      <c r="AF138" s="55"/>
    </row>
    <row r="139" spans="1:32" s="2" customFormat="1" ht="24.95" customHeight="1" x14ac:dyDescent="0.25">
      <c r="A139" s="41">
        <f>IF(E139="","",SUBTOTAL(3,$E$9:E139))</f>
        <v>131</v>
      </c>
      <c r="B139" s="41">
        <f>COUNTIF($F$9:F139,F139)</f>
        <v>4</v>
      </c>
      <c r="C139" s="43" t="s">
        <v>648</v>
      </c>
      <c r="D139" s="20" t="s">
        <v>316</v>
      </c>
      <c r="E139" s="45" t="s">
        <v>433</v>
      </c>
      <c r="F139" s="9" t="s">
        <v>683</v>
      </c>
      <c r="G139" s="9" t="s">
        <v>643</v>
      </c>
      <c r="H139" s="1" t="str">
        <f>VLOOKUP($E139,'[1]Gui chi Quynh'!$C$11:$E$397,3,0)</f>
        <v>A3</v>
      </c>
      <c r="I139" s="9">
        <f>VLOOKUP(H139,[18]Sheet1!$B$2:$C$12,2,TRUE)</f>
        <v>8</v>
      </c>
      <c r="J139" s="1" t="str">
        <f>VLOOKUP($E139,'[2]Gui chi Quynh'!$C$11:$E$397,3,0)</f>
        <v>A DN</v>
      </c>
      <c r="K139" s="9" t="e">
        <f>VLOOKUP(J139,[18]Sheet1!$B$2:$C$12,2,TRUE)</f>
        <v>#N/A</v>
      </c>
      <c r="L139" s="1" t="str">
        <f>VLOOKUP($E139,'[3]Gui chi Quynh'!$C$11:$E$396,3,0)</f>
        <v>A4</v>
      </c>
      <c r="M139" s="9">
        <f>VLOOKUP(L139,[18]Sheet1!$B$2:$C$12,2,TRUE)</f>
        <v>7</v>
      </c>
      <c r="N139" s="1" t="str">
        <f>VLOOKUP($E139,'[4]Gui chi Quynh'!$C$11:$E$396,3,0)</f>
        <v>A4</v>
      </c>
      <c r="O139" s="9">
        <f>VLOOKUP(N139,[18]Sheet1!$B$2:$C$12,2,TRUE)</f>
        <v>7</v>
      </c>
      <c r="P139" s="1" t="str">
        <f>VLOOKUP($E139,'[5]Gui chi Quynh'!$C$11:$E$394,3,0)</f>
        <v>A3</v>
      </c>
      <c r="Q139" s="9">
        <f>VLOOKUP(P139,[18]Sheet1!$B$2:$C$12,2,TRUE)</f>
        <v>8</v>
      </c>
      <c r="R139" s="1" t="str">
        <f>VLOOKUP($E139,'[6]Gui chi Quynh'!$C$11:$E$393,3,0)</f>
        <v>A4</v>
      </c>
      <c r="S139" s="9">
        <f>VLOOKUP(R139,[18]Sheet1!$B$2:$C$12,2,TRUE)</f>
        <v>7</v>
      </c>
      <c r="T139" s="1" t="str">
        <f>VLOOKUP($E139,'[7]Gui chi Quynh'!$C$11:$E$392,3,0)</f>
        <v>A3</v>
      </c>
      <c r="U139" s="9">
        <f>VLOOKUP(T139,[18]Sheet1!$B$2:$C$12,2,TRUE)</f>
        <v>8</v>
      </c>
      <c r="V139" s="1" t="str">
        <f>VLOOKUP($E139,'[8]Gui chi Quynh'!$C$11:$F$391,3,0)</f>
        <v>A4</v>
      </c>
      <c r="W139" s="9">
        <f>VLOOKUP(V139,[18]Sheet1!$B$2:$C$12,2,TRUE)</f>
        <v>7</v>
      </c>
      <c r="X139" s="1" t="str">
        <f>VLOOKUP($E139,'[9]Gui chi Quynh'!$C$11:$E$390,3,0)</f>
        <v>A3</v>
      </c>
      <c r="Y139" s="9">
        <f>VLOOKUP(X139,[18]Sheet1!$B$2:$C$12,2,TRUE)</f>
        <v>8</v>
      </c>
      <c r="Z139" s="1" t="str">
        <f>VLOOKUP($E139,'[10]Gui chi Quynh'!$C$11:$E$391,3,0)</f>
        <v>A3</v>
      </c>
      <c r="AA139" s="9">
        <f>VLOOKUP(Z139,[18]Sheet1!$B$2:$C$12,2,TRUE)</f>
        <v>8</v>
      </c>
      <c r="AB139" s="1" t="str">
        <f>VLOOKUP($E139,'[19]Gui chi Quynh'!$C$11:$E$388,3,0)</f>
        <v>A3</v>
      </c>
      <c r="AC139" s="9">
        <f>VLOOKUP(AB139,[18]Sheet1!$B$2:$C$12,2,TRUE)</f>
        <v>8</v>
      </c>
      <c r="AD139" s="1" t="str">
        <f>VLOOKUP($E139,'[20]Gui chi Quynh'!$C$11:$E$388,3,0)</f>
        <v>A3</v>
      </c>
      <c r="AE139" s="9">
        <f>VLOOKUP(AD139,[18]Sheet1!$B$2:$C$12,2,TRUE)</f>
        <v>8</v>
      </c>
      <c r="AF139" s="55"/>
    </row>
    <row r="140" spans="1:32" s="2" customFormat="1" ht="24.95" customHeight="1" x14ac:dyDescent="0.25">
      <c r="A140" s="41">
        <f>IF(E140="","",SUBTOTAL(3,$E$9:E140))</f>
        <v>132</v>
      </c>
      <c r="B140" s="41">
        <f>COUNTIF($F$9:F140,F140)</f>
        <v>5</v>
      </c>
      <c r="C140" s="43" t="s">
        <v>648</v>
      </c>
      <c r="D140" s="20" t="s">
        <v>267</v>
      </c>
      <c r="E140" s="45" t="s">
        <v>431</v>
      </c>
      <c r="F140" s="9" t="s">
        <v>683</v>
      </c>
      <c r="G140" s="9" t="s">
        <v>643</v>
      </c>
      <c r="H140" s="1" t="str">
        <f>VLOOKUP($E140,'[1]Gui chi Quynh'!$C$11:$E$397,3,0)</f>
        <v>A3</v>
      </c>
      <c r="I140" s="9">
        <f>VLOOKUP(H140,[18]Sheet1!$B$2:$C$12,2,TRUE)</f>
        <v>8</v>
      </c>
      <c r="J140" s="1" t="str">
        <f>VLOOKUP($E140,'[2]Gui chi Quynh'!$C$11:$E$397,3,0)</f>
        <v>A DN</v>
      </c>
      <c r="K140" s="9" t="e">
        <f>VLOOKUP(J140,[18]Sheet1!$B$2:$C$12,2,TRUE)</f>
        <v>#N/A</v>
      </c>
      <c r="L140" s="1" t="str">
        <f>VLOOKUP($E140,'[3]Gui chi Quynh'!$C$11:$E$396,3,0)</f>
        <v>A4</v>
      </c>
      <c r="M140" s="9">
        <f>VLOOKUP(L140,[18]Sheet1!$B$2:$C$12,2,TRUE)</f>
        <v>7</v>
      </c>
      <c r="N140" s="1" t="str">
        <f>VLOOKUP($E140,'[4]Gui chi Quynh'!$C$11:$E$396,3,0)</f>
        <v>A4</v>
      </c>
      <c r="O140" s="9">
        <f>VLOOKUP(N140,[18]Sheet1!$B$2:$C$12,2,TRUE)</f>
        <v>7</v>
      </c>
      <c r="P140" s="1" t="str">
        <f>VLOOKUP($E140,'[5]Gui chi Quynh'!$C$11:$E$394,3,0)</f>
        <v>A3</v>
      </c>
      <c r="Q140" s="9">
        <f>VLOOKUP(P140,[18]Sheet1!$B$2:$C$12,2,TRUE)</f>
        <v>8</v>
      </c>
      <c r="R140" s="1" t="str">
        <f>VLOOKUP($E140,'[6]Gui chi Quynh'!$C$11:$E$393,3,0)</f>
        <v>A4</v>
      </c>
      <c r="S140" s="9">
        <f>VLOOKUP(R140,[18]Sheet1!$B$2:$C$12,2,TRUE)</f>
        <v>7</v>
      </c>
      <c r="T140" s="1" t="str">
        <f>VLOOKUP($E140,'[7]Gui chi Quynh'!$C$11:$E$392,3,0)</f>
        <v>A3</v>
      </c>
      <c r="U140" s="9">
        <f>VLOOKUP(T140,[18]Sheet1!$B$2:$C$12,2,TRUE)</f>
        <v>8</v>
      </c>
      <c r="V140" s="1" t="str">
        <f>VLOOKUP($E140,'[8]Gui chi Quynh'!$C$11:$F$391,3,0)</f>
        <v>A3</v>
      </c>
      <c r="W140" s="9">
        <f>VLOOKUP(V140,[18]Sheet1!$B$2:$C$12,2,TRUE)</f>
        <v>8</v>
      </c>
      <c r="X140" s="1" t="str">
        <f>VLOOKUP($E140,'[9]Gui chi Quynh'!$C$11:$E$390,3,0)</f>
        <v>A2</v>
      </c>
      <c r="Y140" s="9">
        <f>VLOOKUP(X140,[18]Sheet1!$B$2:$C$12,2,TRUE)</f>
        <v>9</v>
      </c>
      <c r="Z140" s="1" t="str">
        <f>VLOOKUP($E140,'[10]Gui chi Quynh'!$C$11:$E$391,3,0)</f>
        <v>A1</v>
      </c>
      <c r="AA140" s="9">
        <f>VLOOKUP(Z140,[18]Sheet1!$B$2:$C$12,2,TRUE)</f>
        <v>10</v>
      </c>
      <c r="AB140" s="1" t="str">
        <f>VLOOKUP($E140,'[19]Gui chi Quynh'!$C$11:$E$388,3,0)</f>
        <v>A3</v>
      </c>
      <c r="AC140" s="9">
        <f>VLOOKUP(AB140,[18]Sheet1!$B$2:$C$12,2,TRUE)</f>
        <v>8</v>
      </c>
      <c r="AD140" s="1" t="str">
        <f>VLOOKUP($E140,'[20]Gui chi Quynh'!$C$11:$E$388,3,0)</f>
        <v>A4</v>
      </c>
      <c r="AE140" s="9">
        <f>VLOOKUP(AD140,[18]Sheet1!$B$2:$C$12,2,TRUE)</f>
        <v>7</v>
      </c>
      <c r="AF140" s="55"/>
    </row>
    <row r="141" spans="1:32" s="2" customFormat="1" ht="24.95" customHeight="1" x14ac:dyDescent="0.25">
      <c r="A141" s="41">
        <f>IF(E141="","",SUBTOTAL(3,$E$9:E141))</f>
        <v>133</v>
      </c>
      <c r="B141" s="41">
        <f>COUNTIF($F$9:F141,F141)</f>
        <v>6</v>
      </c>
      <c r="C141" s="43" t="s">
        <v>648</v>
      </c>
      <c r="D141" s="20" t="s">
        <v>315</v>
      </c>
      <c r="E141" s="45" t="s">
        <v>430</v>
      </c>
      <c r="F141" s="9" t="s">
        <v>683</v>
      </c>
      <c r="G141" s="9" t="s">
        <v>643</v>
      </c>
      <c r="H141" s="1" t="str">
        <f>VLOOKUP($E141,'[1]Gui chi Quynh'!$C$11:$E$397,3,0)</f>
        <v>A3</v>
      </c>
      <c r="I141" s="9">
        <f>VLOOKUP(H141,[18]Sheet1!$B$2:$C$12,2,TRUE)</f>
        <v>8</v>
      </c>
      <c r="J141" s="1" t="str">
        <f>VLOOKUP($E141,'[2]Gui chi Quynh'!$C$11:$E$397,3,0)</f>
        <v>A DN</v>
      </c>
      <c r="K141" s="9" t="e">
        <f>VLOOKUP(J141,[18]Sheet1!$B$2:$C$12,2,TRUE)</f>
        <v>#N/A</v>
      </c>
      <c r="L141" s="1" t="str">
        <f>VLOOKUP($E141,'[3]Gui chi Quynh'!$C$11:$E$396,3,0)</f>
        <v>A4</v>
      </c>
      <c r="M141" s="9">
        <f>VLOOKUP(L141,[18]Sheet1!$B$2:$C$12,2,TRUE)</f>
        <v>7</v>
      </c>
      <c r="N141" s="1" t="str">
        <f>VLOOKUP($E141,'[4]Gui chi Quynh'!$C$11:$E$396,3,0)</f>
        <v>A4</v>
      </c>
      <c r="O141" s="9">
        <f>VLOOKUP(N141,[18]Sheet1!$B$2:$C$12,2,TRUE)</f>
        <v>7</v>
      </c>
      <c r="P141" s="1" t="str">
        <f>VLOOKUP($E141,'[5]Gui chi Quynh'!$C$11:$E$394,3,0)</f>
        <v>A4</v>
      </c>
      <c r="Q141" s="9">
        <f>VLOOKUP(P141,[18]Sheet1!$B$2:$C$12,2,TRUE)</f>
        <v>7</v>
      </c>
      <c r="R141" s="1" t="str">
        <f>VLOOKUP($E141,'[6]Gui chi Quynh'!$C$11:$E$393,3,0)</f>
        <v>A4</v>
      </c>
      <c r="S141" s="9">
        <f>VLOOKUP(R141,[18]Sheet1!$B$2:$C$12,2,TRUE)</f>
        <v>7</v>
      </c>
      <c r="T141" s="1" t="str">
        <f>VLOOKUP($E141,'[7]Gui chi Quynh'!$C$11:$E$392,3,0)</f>
        <v>A3</v>
      </c>
      <c r="U141" s="9">
        <f>VLOOKUP(T141,[18]Sheet1!$B$2:$C$12,2,TRUE)</f>
        <v>8</v>
      </c>
      <c r="V141" s="1" t="str">
        <f>VLOOKUP($E141,'[8]Gui chi Quynh'!$C$11:$F$391,3,0)</f>
        <v>A4</v>
      </c>
      <c r="W141" s="9">
        <f>VLOOKUP(V141,[18]Sheet1!$B$2:$C$12,2,TRUE)</f>
        <v>7</v>
      </c>
      <c r="X141" s="1" t="str">
        <f>VLOOKUP($E141,'[9]Gui chi Quynh'!$C$11:$E$390,3,0)</f>
        <v>A3</v>
      </c>
      <c r="Y141" s="9">
        <f>VLOOKUP(X141,[18]Sheet1!$B$2:$C$12,2,TRUE)</f>
        <v>8</v>
      </c>
      <c r="Z141" s="1" t="str">
        <f>VLOOKUP($E141,'[10]Gui chi Quynh'!$C$11:$E$391,3,0)</f>
        <v>A3</v>
      </c>
      <c r="AA141" s="9">
        <f>VLOOKUP(Z141,[18]Sheet1!$B$2:$C$12,2,TRUE)</f>
        <v>8</v>
      </c>
      <c r="AB141" s="1" t="str">
        <f>VLOOKUP($E141,'[19]Gui chi Quynh'!$C$11:$E$388,3,0)</f>
        <v>A4</v>
      </c>
      <c r="AC141" s="9">
        <f>VLOOKUP(AB141,[18]Sheet1!$B$2:$C$12,2,TRUE)</f>
        <v>7</v>
      </c>
      <c r="AD141" s="1" t="str">
        <f>VLOOKUP($E141,'[20]Gui chi Quynh'!$C$11:$E$388,3,0)</f>
        <v>A3</v>
      </c>
      <c r="AE141" s="9">
        <f>VLOOKUP(AD141,[18]Sheet1!$B$2:$C$12,2,TRUE)</f>
        <v>8</v>
      </c>
      <c r="AF141" s="55"/>
    </row>
    <row r="142" spans="1:32" s="16" customFormat="1" ht="24.95" customHeight="1" x14ac:dyDescent="0.25">
      <c r="A142" s="41">
        <f>IF(E142="","",SUBTOTAL(3,$E$9:E142))</f>
        <v>134</v>
      </c>
      <c r="B142" s="41">
        <f>COUNTIF($F$9:F142,F142)</f>
        <v>7</v>
      </c>
      <c r="C142" s="43" t="s">
        <v>648</v>
      </c>
      <c r="D142" s="20" t="s">
        <v>312</v>
      </c>
      <c r="E142" s="45" t="s">
        <v>429</v>
      </c>
      <c r="F142" s="9" t="s">
        <v>683</v>
      </c>
      <c r="G142" s="9" t="s">
        <v>643</v>
      </c>
      <c r="H142" s="1" t="str">
        <f>VLOOKUP($E142,'[1]Gui chi Quynh'!$C$11:$E$397,3,0)</f>
        <v>A3</v>
      </c>
      <c r="I142" s="9">
        <f>VLOOKUP(H142,[18]Sheet1!$B$2:$C$12,2,TRUE)</f>
        <v>8</v>
      </c>
      <c r="J142" s="1" t="str">
        <f>VLOOKUP($E142,'[2]Gui chi Quynh'!$C$11:$E$397,3,0)</f>
        <v>A DN</v>
      </c>
      <c r="K142" s="9" t="e">
        <f>VLOOKUP(J142,[18]Sheet1!$B$2:$C$12,2,TRUE)</f>
        <v>#N/A</v>
      </c>
      <c r="L142" s="1" t="str">
        <f>VLOOKUP($E142,'[3]Gui chi Quynh'!$C$11:$E$396,3,0)</f>
        <v>A4</v>
      </c>
      <c r="M142" s="9">
        <f>VLOOKUP(L142,[18]Sheet1!$B$2:$C$12,2,TRUE)</f>
        <v>7</v>
      </c>
      <c r="N142" s="1" t="str">
        <f>VLOOKUP($E142,'[4]Gui chi Quynh'!$C$11:$E$396,3,0)</f>
        <v>A4</v>
      </c>
      <c r="O142" s="9">
        <f>VLOOKUP(N142,[18]Sheet1!$B$2:$C$12,2,TRUE)</f>
        <v>7</v>
      </c>
      <c r="P142" s="1" t="str">
        <f>VLOOKUP($E142,'[5]Gui chi Quynh'!$C$11:$E$394,3,0)</f>
        <v>A3</v>
      </c>
      <c r="Q142" s="9">
        <f>VLOOKUP(P142,[18]Sheet1!$B$2:$C$12,2,TRUE)</f>
        <v>8</v>
      </c>
      <c r="R142" s="1" t="str">
        <f>VLOOKUP($E142,'[6]Gui chi Quynh'!$C$11:$E$393,3,0)</f>
        <v>A4</v>
      </c>
      <c r="S142" s="9">
        <f>VLOOKUP(R142,[18]Sheet1!$B$2:$C$12,2,TRUE)</f>
        <v>7</v>
      </c>
      <c r="T142" s="1" t="str">
        <f>VLOOKUP($E142,'[7]Gui chi Quynh'!$C$11:$E$392,3,0)</f>
        <v>A3</v>
      </c>
      <c r="U142" s="9">
        <f>VLOOKUP(T142,[18]Sheet1!$B$2:$C$12,2,TRUE)</f>
        <v>8</v>
      </c>
      <c r="V142" s="1" t="str">
        <f>VLOOKUP($E142,'[8]Gui chi Quynh'!$C$11:$F$391,3,0)</f>
        <v>A3</v>
      </c>
      <c r="W142" s="9">
        <f>VLOOKUP(V142,[18]Sheet1!$B$2:$C$12,2,TRUE)</f>
        <v>8</v>
      </c>
      <c r="X142" s="1" t="str">
        <f>VLOOKUP($E142,'[9]Gui chi Quynh'!$C$11:$E$390,3,0)</f>
        <v>A3</v>
      </c>
      <c r="Y142" s="9">
        <f>VLOOKUP(X142,[18]Sheet1!$B$2:$C$12,2,TRUE)</f>
        <v>8</v>
      </c>
      <c r="Z142" s="1" t="str">
        <f>VLOOKUP($E142,'[10]Gui chi Quynh'!$C$11:$E$391,3,0)</f>
        <v>A4</v>
      </c>
      <c r="AA142" s="9">
        <f>VLOOKUP(Z142,[18]Sheet1!$B$2:$C$12,2,TRUE)</f>
        <v>7</v>
      </c>
      <c r="AB142" s="1" t="str">
        <f>VLOOKUP($E142,'[19]Gui chi Quynh'!$C$11:$E$388,3,0)</f>
        <v>A4</v>
      </c>
      <c r="AC142" s="9">
        <f>VLOOKUP(AB142,[18]Sheet1!$B$2:$C$12,2,TRUE)</f>
        <v>7</v>
      </c>
      <c r="AD142" s="1" t="str">
        <f>VLOOKUP($E142,'[20]Gui chi Quynh'!$C$11:$E$388,3,0)</f>
        <v>A4</v>
      </c>
      <c r="AE142" s="9">
        <f>VLOOKUP(AD142,[18]Sheet1!$B$2:$C$12,2,TRUE)</f>
        <v>7</v>
      </c>
      <c r="AF142" s="55"/>
    </row>
    <row r="143" spans="1:32" s="2" customFormat="1" ht="24.95" customHeight="1" x14ac:dyDescent="0.25">
      <c r="A143" s="41">
        <f>IF(E143="","",SUBTOTAL(3,$E$9:E143))</f>
        <v>135</v>
      </c>
      <c r="B143" s="41">
        <f>COUNTIF($F$9:F143,F143)</f>
        <v>8</v>
      </c>
      <c r="C143" s="43" t="s">
        <v>648</v>
      </c>
      <c r="D143" s="20" t="s">
        <v>313</v>
      </c>
      <c r="E143" s="45" t="s">
        <v>424</v>
      </c>
      <c r="F143" s="9" t="s">
        <v>683</v>
      </c>
      <c r="G143" s="9" t="s">
        <v>643</v>
      </c>
      <c r="H143" s="1" t="str">
        <f>VLOOKUP($E143,'[1]Gui chi Quynh'!$C$11:$E$397,3,0)</f>
        <v>A3</v>
      </c>
      <c r="I143" s="9">
        <f>VLOOKUP(H143,[18]Sheet1!$B$2:$C$12,2,TRUE)</f>
        <v>8</v>
      </c>
      <c r="J143" s="1" t="str">
        <f>VLOOKUP($E143,'[2]Gui chi Quynh'!$C$11:$E$397,3,0)</f>
        <v>A DN</v>
      </c>
      <c r="K143" s="9" t="e">
        <f>VLOOKUP(J143,[18]Sheet1!$B$2:$C$12,2,TRUE)</f>
        <v>#N/A</v>
      </c>
      <c r="L143" s="1" t="str">
        <f>VLOOKUP($E143,'[3]Gui chi Quynh'!$C$11:$E$396,3,0)</f>
        <v>A4</v>
      </c>
      <c r="M143" s="9">
        <f>VLOOKUP(L143,[18]Sheet1!$B$2:$C$12,2,TRUE)</f>
        <v>7</v>
      </c>
      <c r="N143" s="1" t="str">
        <f>VLOOKUP($E143,'[4]Gui chi Quynh'!$C$11:$E$396,3,0)</f>
        <v>A3</v>
      </c>
      <c r="O143" s="9">
        <f>VLOOKUP(N143,[18]Sheet1!$B$2:$C$12,2,TRUE)</f>
        <v>8</v>
      </c>
      <c r="P143" s="1" t="str">
        <f>VLOOKUP($E143,'[5]Gui chi Quynh'!$C$11:$E$394,3,0)</f>
        <v>A3</v>
      </c>
      <c r="Q143" s="9">
        <f>VLOOKUP(P143,[18]Sheet1!$B$2:$C$12,2,TRUE)</f>
        <v>8</v>
      </c>
      <c r="R143" s="1" t="str">
        <f>VLOOKUP($E143,'[6]Gui chi Quynh'!$C$11:$E$393,3,0)</f>
        <v>A4</v>
      </c>
      <c r="S143" s="9">
        <f>VLOOKUP(R143,[18]Sheet1!$B$2:$C$12,2,TRUE)</f>
        <v>7</v>
      </c>
      <c r="T143" s="1" t="str">
        <f>VLOOKUP($E143,'[7]Gui chi Quynh'!$C$11:$E$392,3,0)</f>
        <v>A3</v>
      </c>
      <c r="U143" s="9">
        <f>VLOOKUP(T143,[18]Sheet1!$B$2:$C$12,2,TRUE)</f>
        <v>8</v>
      </c>
      <c r="V143" s="1" t="str">
        <f>VLOOKUP($E143,'[8]Gui chi Quynh'!$C$11:$F$391,3,0)</f>
        <v>A4</v>
      </c>
      <c r="W143" s="9">
        <f>VLOOKUP(V143,[18]Sheet1!$B$2:$C$12,2,TRUE)</f>
        <v>7</v>
      </c>
      <c r="X143" s="1" t="str">
        <f>VLOOKUP($E143,'[9]Gui chi Quynh'!$C$11:$E$390,3,0)</f>
        <v>A3</v>
      </c>
      <c r="Y143" s="9">
        <f>VLOOKUP(X143,[18]Sheet1!$B$2:$C$12,2,TRUE)</f>
        <v>8</v>
      </c>
      <c r="Z143" s="1" t="str">
        <f>VLOOKUP($E143,'[10]Gui chi Quynh'!$C$11:$E$391,3,0)</f>
        <v>A2</v>
      </c>
      <c r="AA143" s="9">
        <f>VLOOKUP(Z143,[18]Sheet1!$B$2:$C$12,2,TRUE)</f>
        <v>9</v>
      </c>
      <c r="AB143" s="1" t="str">
        <f>VLOOKUP($E143,'[19]Gui chi Quynh'!$C$11:$E$388,3,0)</f>
        <v>A4</v>
      </c>
      <c r="AC143" s="9">
        <f>VLOOKUP(AB143,[18]Sheet1!$B$2:$C$12,2,TRUE)</f>
        <v>7</v>
      </c>
      <c r="AD143" s="1" t="str">
        <f>VLOOKUP($E143,'[20]Gui chi Quynh'!$C$11:$E$388,3,0)</f>
        <v>A3</v>
      </c>
      <c r="AE143" s="9">
        <f>VLOOKUP(AD143,[18]Sheet1!$B$2:$C$12,2,TRUE)</f>
        <v>8</v>
      </c>
      <c r="AF143" s="55"/>
    </row>
    <row r="144" spans="1:32" s="2" customFormat="1" ht="24.95" customHeight="1" x14ac:dyDescent="0.25">
      <c r="A144" s="41">
        <f>IF(E144="","",SUBTOTAL(3,$E$9:E144))</f>
        <v>136</v>
      </c>
      <c r="B144" s="41">
        <f>COUNTIF($F$9:F144,F144)</f>
        <v>9</v>
      </c>
      <c r="C144" s="43" t="s">
        <v>648</v>
      </c>
      <c r="D144" s="20" t="s">
        <v>314</v>
      </c>
      <c r="E144" s="45" t="s">
        <v>434</v>
      </c>
      <c r="F144" s="9" t="s">
        <v>683</v>
      </c>
      <c r="G144" s="9" t="s">
        <v>643</v>
      </c>
      <c r="H144" s="1" t="str">
        <f>VLOOKUP($E144,'[1]Gui chi Quynh'!$C$11:$E$397,3,0)</f>
        <v>A3</v>
      </c>
      <c r="I144" s="9">
        <f>VLOOKUP(H144,[18]Sheet1!$B$2:$C$12,2,TRUE)</f>
        <v>8</v>
      </c>
      <c r="J144" s="1" t="str">
        <f>VLOOKUP($E144,'[2]Gui chi Quynh'!$C$11:$E$397,3,0)</f>
        <v>A DN</v>
      </c>
      <c r="K144" s="9" t="e">
        <f>VLOOKUP(J144,[18]Sheet1!$B$2:$C$12,2,TRUE)</f>
        <v>#N/A</v>
      </c>
      <c r="L144" s="1" t="str">
        <f>VLOOKUP($E144,'[3]Gui chi Quynh'!$C$11:$E$396,3,0)</f>
        <v>A4</v>
      </c>
      <c r="M144" s="9">
        <f>VLOOKUP(L144,[18]Sheet1!$B$2:$C$12,2,TRUE)</f>
        <v>7</v>
      </c>
      <c r="N144" s="1" t="str">
        <f>VLOOKUP($E144,'[4]Gui chi Quynh'!$C$11:$E$396,3,0)</f>
        <v>A3</v>
      </c>
      <c r="O144" s="9">
        <f>VLOOKUP(N144,[18]Sheet1!$B$2:$C$12,2,TRUE)</f>
        <v>8</v>
      </c>
      <c r="P144" s="1" t="str">
        <f>VLOOKUP($E144,'[5]Gui chi Quynh'!$C$11:$E$394,3,0)</f>
        <v>A3</v>
      </c>
      <c r="Q144" s="9">
        <f>VLOOKUP(P144,[18]Sheet1!$B$2:$C$12,2,TRUE)</f>
        <v>8</v>
      </c>
      <c r="R144" s="1" t="str">
        <f>VLOOKUP($E144,'[6]Gui chi Quynh'!$C$11:$E$393,3,0)</f>
        <v>A4</v>
      </c>
      <c r="S144" s="9">
        <f>VLOOKUP(R144,[18]Sheet1!$B$2:$C$12,2,TRUE)</f>
        <v>7</v>
      </c>
      <c r="T144" s="1" t="str">
        <f>VLOOKUP($E144,'[7]Gui chi Quynh'!$C$11:$E$392,3,0)</f>
        <v>A3</v>
      </c>
      <c r="U144" s="9">
        <f>VLOOKUP(T144,[18]Sheet1!$B$2:$C$12,2,TRUE)</f>
        <v>8</v>
      </c>
      <c r="V144" s="1" t="str">
        <f>VLOOKUP($E144,'[8]Gui chi Quynh'!$C$11:$F$391,3,0)</f>
        <v>A3</v>
      </c>
      <c r="W144" s="9">
        <f>VLOOKUP(V144,[18]Sheet1!$B$2:$C$12,2,TRUE)</f>
        <v>8</v>
      </c>
      <c r="X144" s="1" t="str">
        <f>VLOOKUP($E144,'[9]Gui chi Quynh'!$C$11:$E$390,3,0)</f>
        <v>A3</v>
      </c>
      <c r="Y144" s="9">
        <f>VLOOKUP(X144,[18]Sheet1!$B$2:$C$12,2,TRUE)</f>
        <v>8</v>
      </c>
      <c r="Z144" s="1" t="str">
        <f>VLOOKUP($E144,'[10]Gui chi Quynh'!$C$11:$E$391,3,0)</f>
        <v>A3</v>
      </c>
      <c r="AA144" s="9">
        <f>VLOOKUP(Z144,[18]Sheet1!$B$2:$C$12,2,TRUE)</f>
        <v>8</v>
      </c>
      <c r="AB144" s="1" t="str">
        <f>VLOOKUP($E144,'[19]Gui chi Quynh'!$C$11:$E$388,3,0)</f>
        <v>A3</v>
      </c>
      <c r="AC144" s="9">
        <f>VLOOKUP(AB144,[18]Sheet1!$B$2:$C$12,2,TRUE)</f>
        <v>8</v>
      </c>
      <c r="AD144" s="1" t="str">
        <f>VLOOKUP($E144,'[20]Gui chi Quynh'!$C$11:$E$388,3,0)</f>
        <v>A3</v>
      </c>
      <c r="AE144" s="9">
        <f>VLOOKUP(AD144,[18]Sheet1!$B$2:$C$12,2,TRUE)</f>
        <v>8</v>
      </c>
      <c r="AF144" s="55"/>
    </row>
    <row r="145" spans="1:32" s="2" customFormat="1" ht="24.95" customHeight="1" x14ac:dyDescent="0.25">
      <c r="A145" s="41">
        <f>IF(E145="","",SUBTOTAL(3,$E$9:E145))</f>
        <v>137</v>
      </c>
      <c r="B145" s="41">
        <f>COUNTIF($F$9:F145,F145)</f>
        <v>10</v>
      </c>
      <c r="C145" s="43" t="s">
        <v>649</v>
      </c>
      <c r="D145" s="20" t="s">
        <v>289</v>
      </c>
      <c r="E145" s="45" t="s">
        <v>440</v>
      </c>
      <c r="F145" s="9" t="s">
        <v>683</v>
      </c>
      <c r="G145" s="9" t="s">
        <v>643</v>
      </c>
      <c r="H145" s="1" t="str">
        <f>VLOOKUP($E145,'[1]Gui chi Quynh'!$C$11:$E$397,3,0)</f>
        <v>A4</v>
      </c>
      <c r="I145" s="9">
        <f>VLOOKUP(H145,[18]Sheet1!$B$2:$C$12,2,TRUE)</f>
        <v>7</v>
      </c>
      <c r="J145" s="1" t="str">
        <f>VLOOKUP($E145,'[2]Gui chi Quynh'!$C$11:$E$397,3,0)</f>
        <v>A DN</v>
      </c>
      <c r="K145" s="9" t="e">
        <f>VLOOKUP(J145,[18]Sheet1!$B$2:$C$12,2,TRUE)</f>
        <v>#N/A</v>
      </c>
      <c r="L145" s="1" t="str">
        <f>VLOOKUP($E145,'[3]Gui chi Quynh'!$C$11:$E$396,3,0)</f>
        <v>A4</v>
      </c>
      <c r="M145" s="9">
        <f>VLOOKUP(L145,[18]Sheet1!$B$2:$C$12,2,TRUE)</f>
        <v>7</v>
      </c>
      <c r="N145" s="1" t="str">
        <f>VLOOKUP($E145,'[4]Gui chi Quynh'!$C$11:$E$396,3,0)</f>
        <v>A4</v>
      </c>
      <c r="O145" s="9">
        <f>VLOOKUP(N145,[18]Sheet1!$B$2:$C$12,2,TRUE)</f>
        <v>7</v>
      </c>
      <c r="P145" s="1" t="str">
        <f>VLOOKUP($E145,'[5]Gui chi Quynh'!$C$11:$E$394,3,0)</f>
        <v>A4</v>
      </c>
      <c r="Q145" s="9">
        <f>VLOOKUP(P145,[18]Sheet1!$B$2:$C$12,2,TRUE)</f>
        <v>7</v>
      </c>
      <c r="R145" s="1" t="str">
        <f>VLOOKUP($E145,'[6]Gui chi Quynh'!$C$11:$E$393,3,0)</f>
        <v>A4</v>
      </c>
      <c r="S145" s="9">
        <f>VLOOKUP(R145,[18]Sheet1!$B$2:$C$12,2,TRUE)</f>
        <v>7</v>
      </c>
      <c r="T145" s="1" t="str">
        <f>VLOOKUP($E145,'[7]Gui chi Quynh'!$C$11:$E$392,3,0)</f>
        <v>A4</v>
      </c>
      <c r="U145" s="9">
        <f>VLOOKUP(T145,[18]Sheet1!$B$2:$C$12,2,TRUE)</f>
        <v>7</v>
      </c>
      <c r="V145" s="1" t="str">
        <f>VLOOKUP($E145,'[8]Gui chi Quynh'!$C$11:$F$391,3,0)</f>
        <v>A4</v>
      </c>
      <c r="W145" s="9">
        <f>VLOOKUP(V145,[18]Sheet1!$B$2:$C$12,2,TRUE)</f>
        <v>7</v>
      </c>
      <c r="X145" s="1" t="str">
        <f>VLOOKUP($E145,'[9]Gui chi Quynh'!$C$11:$E$390,3,0)</f>
        <v>A4</v>
      </c>
      <c r="Y145" s="9">
        <f>VLOOKUP(X145,[18]Sheet1!$B$2:$C$12,2,TRUE)</f>
        <v>7</v>
      </c>
      <c r="Z145" s="1" t="str">
        <f>VLOOKUP($E145,'[10]Gui chi Quynh'!$C$11:$E$391,3,0)</f>
        <v>A4</v>
      </c>
      <c r="AA145" s="9">
        <f>VLOOKUP(Z145,[18]Sheet1!$B$2:$C$12,2,TRUE)</f>
        <v>7</v>
      </c>
      <c r="AB145" s="1" t="str">
        <f>VLOOKUP($E145,'[19]Gui chi Quynh'!$C$11:$E$388,3,0)</f>
        <v>A3</v>
      </c>
      <c r="AC145" s="9">
        <f>VLOOKUP(AB145,[18]Sheet1!$B$2:$C$12,2,TRUE)</f>
        <v>8</v>
      </c>
      <c r="AD145" s="1" t="str">
        <f>VLOOKUP($E145,'[20]Gui chi Quynh'!$C$11:$E$388,3,0)</f>
        <v>A3</v>
      </c>
      <c r="AE145" s="9">
        <f>VLOOKUP(AD145,[18]Sheet1!$B$2:$C$12,2,TRUE)</f>
        <v>8</v>
      </c>
      <c r="AF145" s="55"/>
    </row>
    <row r="146" spans="1:32" s="2" customFormat="1" ht="24.95" customHeight="1" x14ac:dyDescent="0.25">
      <c r="A146" s="41">
        <f>IF(E146="","",SUBTOTAL(3,$E$9:E146))</f>
        <v>138</v>
      </c>
      <c r="B146" s="41">
        <f>COUNTIF($F$9:F146,F146)</f>
        <v>11</v>
      </c>
      <c r="C146" s="43" t="s">
        <v>648</v>
      </c>
      <c r="D146" s="20" t="s">
        <v>275</v>
      </c>
      <c r="E146" s="45" t="s">
        <v>439</v>
      </c>
      <c r="F146" s="9" t="s">
        <v>683</v>
      </c>
      <c r="G146" s="9" t="s">
        <v>643</v>
      </c>
      <c r="H146" s="1" t="str">
        <f>VLOOKUP($E146,'[1]Gui chi Quynh'!$C$11:$E$397,3,0)</f>
        <v>A3</v>
      </c>
      <c r="I146" s="9">
        <f>VLOOKUP(H146,[18]Sheet1!$B$2:$C$12,2,TRUE)</f>
        <v>8</v>
      </c>
      <c r="J146" s="1" t="str">
        <f>VLOOKUP($E146,'[2]Gui chi Quynh'!$C$11:$E$397,3,0)</f>
        <v>A DN</v>
      </c>
      <c r="K146" s="9" t="e">
        <f>VLOOKUP(J146,[18]Sheet1!$B$2:$C$12,2,TRUE)</f>
        <v>#N/A</v>
      </c>
      <c r="L146" s="1" t="str">
        <f>VLOOKUP($E146,'[3]Gui chi Quynh'!$C$11:$E$396,3,0)</f>
        <v>A3</v>
      </c>
      <c r="M146" s="9">
        <f>VLOOKUP(L146,[18]Sheet1!$B$2:$C$12,2,TRUE)</f>
        <v>8</v>
      </c>
      <c r="N146" s="1" t="str">
        <f>VLOOKUP($E146,'[4]Gui chi Quynh'!$C$11:$E$396,3,0)</f>
        <v>A4</v>
      </c>
      <c r="O146" s="9">
        <f>VLOOKUP(N146,[18]Sheet1!$B$2:$C$12,2,TRUE)</f>
        <v>7</v>
      </c>
      <c r="P146" s="1" t="str">
        <f>VLOOKUP($E146,'[5]Gui chi Quynh'!$C$11:$E$394,3,0)</f>
        <v>A3</v>
      </c>
      <c r="Q146" s="9">
        <f>VLOOKUP(P146,[18]Sheet1!$B$2:$C$12,2,TRUE)</f>
        <v>8</v>
      </c>
      <c r="R146" s="1" t="str">
        <f>VLOOKUP($E146,'[6]Gui chi Quynh'!$C$11:$E$393,3,0)</f>
        <v>A4</v>
      </c>
      <c r="S146" s="9">
        <f>VLOOKUP(R146,[18]Sheet1!$B$2:$C$12,2,TRUE)</f>
        <v>7</v>
      </c>
      <c r="T146" s="1" t="str">
        <f>VLOOKUP($E146,'[7]Gui chi Quynh'!$C$11:$E$392,3,0)</f>
        <v>A3</v>
      </c>
      <c r="U146" s="9">
        <f>VLOOKUP(T146,[18]Sheet1!$B$2:$C$12,2,TRUE)</f>
        <v>8</v>
      </c>
      <c r="V146" s="1" t="str">
        <f>VLOOKUP($E146,'[8]Gui chi Quynh'!$C$11:$F$391,3,0)</f>
        <v>A3</v>
      </c>
      <c r="W146" s="9">
        <f>VLOOKUP(V146,[18]Sheet1!$B$2:$C$12,2,TRUE)</f>
        <v>8</v>
      </c>
      <c r="X146" s="1" t="str">
        <f>VLOOKUP($E146,'[9]Gui chi Quynh'!$C$11:$E$390,3,0)</f>
        <v>A3</v>
      </c>
      <c r="Y146" s="9">
        <f>VLOOKUP(X146,[18]Sheet1!$B$2:$C$12,2,TRUE)</f>
        <v>8</v>
      </c>
      <c r="Z146" s="1" t="str">
        <f>VLOOKUP($E146,'[10]Gui chi Quynh'!$C$11:$E$391,3,0)</f>
        <v>A3</v>
      </c>
      <c r="AA146" s="9">
        <f>VLOOKUP(Z146,[18]Sheet1!$B$2:$C$12,2,TRUE)</f>
        <v>8</v>
      </c>
      <c r="AB146" s="1" t="str">
        <f>VLOOKUP($E146,'[19]Gui chi Quynh'!$C$11:$E$388,3,0)</f>
        <v>A4</v>
      </c>
      <c r="AC146" s="9">
        <f>VLOOKUP(AB146,[18]Sheet1!$B$2:$C$12,2,TRUE)</f>
        <v>7</v>
      </c>
      <c r="AD146" s="1" t="str">
        <f>VLOOKUP($E146,'[20]Gui chi Quynh'!$C$11:$E$388,3,0)</f>
        <v>A3</v>
      </c>
      <c r="AE146" s="9">
        <f>VLOOKUP(AD146,[18]Sheet1!$B$2:$C$12,2,TRUE)</f>
        <v>8</v>
      </c>
      <c r="AF146" s="55"/>
    </row>
    <row r="147" spans="1:32" s="2" customFormat="1" ht="85.5" customHeight="1" x14ac:dyDescent="0.25">
      <c r="A147" s="41">
        <f>IF(E147="","",SUBTOTAL(3,$E$9:E147))</f>
        <v>139</v>
      </c>
      <c r="B147" s="41">
        <f>COUNTIF($F$9:F147,F147)</f>
        <v>12</v>
      </c>
      <c r="C147" s="43" t="s">
        <v>648</v>
      </c>
      <c r="D147" s="20" t="s">
        <v>670</v>
      </c>
      <c r="E147" s="45" t="s">
        <v>671</v>
      </c>
      <c r="F147" s="9" t="s">
        <v>683</v>
      </c>
      <c r="G147" s="9" t="s">
        <v>643</v>
      </c>
      <c r="H147" s="1" t="str">
        <f>VLOOKUP($E147,'[1]Gui chi Quynh'!$C$11:$E$397,3,0)</f>
        <v>A3</v>
      </c>
      <c r="I147" s="9">
        <f>VLOOKUP(H147,[18]Sheet1!$B$2:$C$12,2,TRUE)</f>
        <v>8</v>
      </c>
      <c r="J147" s="1" t="str">
        <f>VLOOKUP($E147,'[2]Gui chi Quynh'!$C$11:$E$397,3,0)</f>
        <v>A DN</v>
      </c>
      <c r="K147" s="9" t="e">
        <f>VLOOKUP(J147,[18]Sheet1!$B$2:$C$12,2,TRUE)</f>
        <v>#N/A</v>
      </c>
      <c r="L147" s="1" t="str">
        <f>VLOOKUP($E147,'[3]Gui chi Quynh'!$C$11:$E$396,3,0)</f>
        <v>A3</v>
      </c>
      <c r="M147" s="9">
        <f>VLOOKUP(L147,[18]Sheet1!$B$2:$C$12,2,TRUE)</f>
        <v>8</v>
      </c>
      <c r="N147" s="1" t="str">
        <f>VLOOKUP($E147,'[4]Gui chi Quynh'!$C$11:$E$396,3,0)</f>
        <v>A3</v>
      </c>
      <c r="O147" s="9">
        <f>VLOOKUP(N147,[18]Sheet1!$B$2:$C$12,2,TRUE)</f>
        <v>8</v>
      </c>
      <c r="P147" s="1" t="str">
        <f>VLOOKUP($E147,'[5]Gui chi Quynh'!$C$11:$E$394,3,0)</f>
        <v>A4</v>
      </c>
      <c r="Q147" s="9">
        <f>VLOOKUP(P147,[18]Sheet1!$B$2:$C$12,2,TRUE)</f>
        <v>7</v>
      </c>
      <c r="R147" s="1" t="str">
        <f>VLOOKUP($E147,'[6]Gui chi Quynh'!$C$11:$E$393,3,0)</f>
        <v>A DN</v>
      </c>
      <c r="S147" s="9" t="e">
        <f>VLOOKUP(R147,[18]Sheet1!$B$2:$C$12,2,TRUE)</f>
        <v>#N/A</v>
      </c>
      <c r="T147" s="1" t="str">
        <f>VLOOKUP($E147,'[7]Gui chi Quynh'!$C$11:$E$392,3,0)</f>
        <v>A DN</v>
      </c>
      <c r="U147" s="9" t="e">
        <f>VLOOKUP(T147,[18]Sheet1!$B$2:$C$12,2,TRUE)</f>
        <v>#N/A</v>
      </c>
      <c r="V147" s="1" t="str">
        <f>VLOOKUP($E147,'[8]Gui chi Quynh'!$C$11:$F$391,3,0)</f>
        <v>A DN</v>
      </c>
      <c r="W147" s="9" t="e">
        <f>VLOOKUP(V147,[18]Sheet1!$B$2:$C$12,2,TRUE)</f>
        <v>#N/A</v>
      </c>
      <c r="X147" s="1" t="str">
        <f>VLOOKUP($E147,'[9]Gui chi Quynh'!$C$11:$E$390,3,0)</f>
        <v>A DN</v>
      </c>
      <c r="Y147" s="9" t="e">
        <f>VLOOKUP(X147,[18]Sheet1!$B$2:$C$12,2,TRUE)</f>
        <v>#N/A</v>
      </c>
      <c r="Z147" s="1" t="str">
        <f>VLOOKUP($E147,'[10]Gui chi Quynh'!$C$11:$E$391,3,0)</f>
        <v>A DN</v>
      </c>
      <c r="AA147" s="9" t="e">
        <f>VLOOKUP(Z147,[18]Sheet1!$B$2:$C$12,2,TRUE)</f>
        <v>#N/A</v>
      </c>
      <c r="AB147" s="1" t="str">
        <f>VLOOKUP($E147,'[19]Gui chi Quynh'!$C$11:$E$388,3,0)</f>
        <v>A4</v>
      </c>
      <c r="AC147" s="9">
        <f>VLOOKUP(AB147,[18]Sheet1!$B$2:$C$12,2,TRUE)</f>
        <v>7</v>
      </c>
      <c r="AD147" s="1" t="str">
        <f>VLOOKUP($E147,'[20]Gui chi Quynh'!$C$11:$E$388,3,0)</f>
        <v>A4</v>
      </c>
      <c r="AE147" s="9">
        <f>VLOOKUP(AD147,[18]Sheet1!$B$2:$C$12,2,TRUE)</f>
        <v>7</v>
      </c>
      <c r="AF147" s="600" t="s">
        <v>969</v>
      </c>
    </row>
    <row r="148" spans="1:32" s="2" customFormat="1" ht="46.5" customHeight="1" x14ac:dyDescent="0.25">
      <c r="A148" s="41">
        <f>IF(E148="","",SUBTOTAL(3,$E$9:E148))</f>
        <v>140</v>
      </c>
      <c r="B148" s="41">
        <f>COUNTIF($F$9:F148,F148)</f>
        <v>13</v>
      </c>
      <c r="C148" s="43" t="s">
        <v>648</v>
      </c>
      <c r="D148" s="20" t="s">
        <v>691</v>
      </c>
      <c r="E148" s="45" t="s">
        <v>692</v>
      </c>
      <c r="F148" s="9" t="s">
        <v>683</v>
      </c>
      <c r="G148" s="9" t="s">
        <v>643</v>
      </c>
      <c r="H148" s="1" t="str">
        <f>VLOOKUP($E148,'[1]Gui chi Quynh'!$C$11:$E$397,3,0)</f>
        <v>A DN</v>
      </c>
      <c r="I148" s="9" t="e">
        <f>VLOOKUP(H148,[18]Sheet1!$B$2:$C$12,2,TRUE)</f>
        <v>#N/A</v>
      </c>
      <c r="J148" s="1" t="str">
        <f>VLOOKUP($E148,'[2]Gui chi Quynh'!$C$11:$E$397,3,0)</f>
        <v>A DN</v>
      </c>
      <c r="K148" s="9" t="e">
        <f>VLOOKUP(J148,[18]Sheet1!$B$2:$C$12,2,TRUE)</f>
        <v>#N/A</v>
      </c>
      <c r="L148" s="1" t="str">
        <f>VLOOKUP($E148,'[3]Gui chi Quynh'!$C$11:$E$396,3,0)</f>
        <v>A4</v>
      </c>
      <c r="M148" s="9">
        <f>VLOOKUP(L148,[18]Sheet1!$B$2:$C$12,2,TRUE)</f>
        <v>7</v>
      </c>
      <c r="N148" s="1" t="str">
        <f>VLOOKUP($E148,'[4]Gui chi Quynh'!$C$11:$E$396,3,0)</f>
        <v>A4</v>
      </c>
      <c r="O148" s="9">
        <f>VLOOKUP(N148,[18]Sheet1!$B$2:$C$12,2,TRUE)</f>
        <v>7</v>
      </c>
      <c r="P148" s="1" t="str">
        <f>VLOOKUP($E148,'[5]Gui chi Quynh'!$C$11:$E$394,3,0)</f>
        <v>A3</v>
      </c>
      <c r="Q148" s="9">
        <f>VLOOKUP(P148,[18]Sheet1!$B$2:$C$12,2,TRUE)</f>
        <v>8</v>
      </c>
      <c r="R148" s="1" t="str">
        <f>VLOOKUP($E148,'[6]Gui chi Quynh'!$C$11:$E$393,3,0)</f>
        <v>A3</v>
      </c>
      <c r="S148" s="9">
        <f>VLOOKUP(R148,[18]Sheet1!$B$2:$C$12,2,TRUE)</f>
        <v>8</v>
      </c>
      <c r="T148" s="1" t="str">
        <f>VLOOKUP($E148,'[7]Gui chi Quynh'!$C$11:$E$392,3,0)</f>
        <v>A3</v>
      </c>
      <c r="U148" s="9">
        <f>VLOOKUP(T148,[18]Sheet1!$B$2:$C$12,2,TRUE)</f>
        <v>8</v>
      </c>
      <c r="V148" s="1" t="str">
        <f>VLOOKUP($E148,'[8]Gui chi Quynh'!$C$11:$F$391,3,0)</f>
        <v>A3</v>
      </c>
      <c r="W148" s="9">
        <f>VLOOKUP(V148,[18]Sheet1!$B$2:$C$12,2,TRUE)</f>
        <v>8</v>
      </c>
      <c r="X148" s="1" t="str">
        <f>VLOOKUP($E148,'[9]Gui chi Quynh'!$C$11:$E$390,3,0)</f>
        <v>A3</v>
      </c>
      <c r="Y148" s="9">
        <f>VLOOKUP(X148,[18]Sheet1!$B$2:$C$12,2,TRUE)</f>
        <v>8</v>
      </c>
      <c r="Z148" s="1" t="str">
        <f>VLOOKUP($E148,'[10]Gui chi Quynh'!$C$11:$E$391,3,0)</f>
        <v>A2</v>
      </c>
      <c r="AA148" s="9">
        <f>VLOOKUP(Z148,[18]Sheet1!$B$2:$C$12,2,TRUE)</f>
        <v>9</v>
      </c>
      <c r="AB148" s="1" t="str">
        <f>VLOOKUP($E148,'[19]Gui chi Quynh'!$C$11:$E$388,3,0)</f>
        <v>A3</v>
      </c>
      <c r="AC148" s="9">
        <f>VLOOKUP(AB148,[18]Sheet1!$B$2:$C$12,2,TRUE)</f>
        <v>8</v>
      </c>
      <c r="AD148" s="1" t="str">
        <f>VLOOKUP($E148,'[20]Gui chi Quynh'!$C$11:$E$388,3,0)</f>
        <v>A3</v>
      </c>
      <c r="AE148" s="9">
        <f>VLOOKUP(AD148,[18]Sheet1!$B$2:$C$12,2,TRUE)</f>
        <v>8</v>
      </c>
      <c r="AF148" s="601"/>
    </row>
    <row r="149" spans="1:32" s="2" customFormat="1" ht="24.95" customHeight="1" x14ac:dyDescent="0.25">
      <c r="A149" s="41">
        <f>IF(E149="","",SUBTOTAL(3,$E$9:E149))</f>
        <v>141</v>
      </c>
      <c r="B149" s="41">
        <f>COUNTIF($F$9:F149,F149)</f>
        <v>14</v>
      </c>
      <c r="C149" s="84" t="s">
        <v>648</v>
      </c>
      <c r="D149" s="73" t="s">
        <v>701</v>
      </c>
      <c r="E149" s="102" t="s">
        <v>702</v>
      </c>
      <c r="F149" s="7" t="s">
        <v>683</v>
      </c>
      <c r="G149" s="7" t="s">
        <v>643</v>
      </c>
      <c r="H149" s="1" t="str">
        <f>VLOOKUP($E149,'[1]Gui chi Quynh'!$C$11:$E$397,3,0)</f>
        <v>A3</v>
      </c>
      <c r="I149" s="9">
        <f>VLOOKUP(H149,[18]Sheet1!$B$2:$C$12,2,TRUE)</f>
        <v>8</v>
      </c>
      <c r="J149" s="1" t="str">
        <f>VLOOKUP($E149,'[2]Gui chi Quynh'!$C$11:$E$397,3,0)</f>
        <v>A DN</v>
      </c>
      <c r="K149" s="9" t="e">
        <f>VLOOKUP(J149,[18]Sheet1!$B$2:$C$12,2,TRUE)</f>
        <v>#N/A</v>
      </c>
      <c r="L149" s="1" t="str">
        <f>VLOOKUP($E149,'[3]Gui chi Quynh'!$C$11:$E$396,3,0)</f>
        <v>A3</v>
      </c>
      <c r="M149" s="9">
        <f>VLOOKUP(L149,[18]Sheet1!$B$2:$C$12,2,TRUE)</f>
        <v>8</v>
      </c>
      <c r="N149" s="1" t="str">
        <f>VLOOKUP($E149,'[4]Gui chi Quynh'!$C$11:$E$396,3,0)</f>
        <v>A4</v>
      </c>
      <c r="O149" s="9">
        <f>VLOOKUP(N149,[18]Sheet1!$B$2:$C$12,2,TRUE)</f>
        <v>7</v>
      </c>
      <c r="P149" s="1" t="str">
        <f>VLOOKUP($E149,'[5]Gui chi Quynh'!$C$11:$E$394,3,0)</f>
        <v>A3</v>
      </c>
      <c r="Q149" s="9">
        <f>VLOOKUP(P149,[18]Sheet1!$B$2:$C$12,2,TRUE)</f>
        <v>8</v>
      </c>
      <c r="R149" s="1" t="str">
        <f>VLOOKUP($E149,'[6]Gui chi Quynh'!$C$11:$E$393,3,0)</f>
        <v>A4</v>
      </c>
      <c r="S149" s="9">
        <f>VLOOKUP(R149,[18]Sheet1!$B$2:$C$12,2,TRUE)</f>
        <v>7</v>
      </c>
      <c r="T149" s="1" t="str">
        <f>VLOOKUP($E149,'[7]Gui chi Quynh'!$C$11:$E$392,3,0)</f>
        <v>A3</v>
      </c>
      <c r="U149" s="9">
        <f>VLOOKUP(T149,[18]Sheet1!$B$2:$C$12,2,TRUE)</f>
        <v>8</v>
      </c>
      <c r="V149" s="1" t="str">
        <f>VLOOKUP($E149,'[8]Gui chi Quynh'!$C$11:$F$391,3,0)</f>
        <v>A3</v>
      </c>
      <c r="W149" s="9">
        <f>VLOOKUP(V149,[18]Sheet1!$B$2:$C$12,2,TRUE)</f>
        <v>8</v>
      </c>
      <c r="X149" s="1" t="str">
        <f>VLOOKUP($E149,'[9]Gui chi Quynh'!$C$11:$E$390,3,0)</f>
        <v>A3</v>
      </c>
      <c r="Y149" s="9">
        <f>VLOOKUP(X149,[18]Sheet1!$B$2:$C$12,2,TRUE)</f>
        <v>8</v>
      </c>
      <c r="Z149" s="1" t="str">
        <f>VLOOKUP($E149,'[10]Gui chi Quynh'!$C$11:$E$391,3,0)</f>
        <v>A3</v>
      </c>
      <c r="AA149" s="9">
        <f>VLOOKUP(Z149,[18]Sheet1!$B$2:$C$12,2,TRUE)</f>
        <v>8</v>
      </c>
      <c r="AB149" s="1" t="str">
        <f>VLOOKUP($E149,'[19]Gui chi Quynh'!$C$11:$E$388,3,0)</f>
        <v>A2</v>
      </c>
      <c r="AC149" s="9">
        <f>VLOOKUP(AB149,[18]Sheet1!$B$2:$C$12,2,TRUE)</f>
        <v>9</v>
      </c>
      <c r="AD149" s="1" t="str">
        <f>VLOOKUP($E149,'[20]Gui chi Quynh'!$C$11:$E$388,3,0)</f>
        <v>A4</v>
      </c>
      <c r="AE149" s="9">
        <f>VLOOKUP(AD149,[18]Sheet1!$B$2:$C$12,2,TRUE)</f>
        <v>7</v>
      </c>
      <c r="AF149" s="103"/>
    </row>
    <row r="150" spans="1:32" s="2" customFormat="1" ht="24.95" customHeight="1" x14ac:dyDescent="0.25">
      <c r="A150" s="41">
        <f>IF(E150="","",SUBTOTAL(3,$E$9:E150))</f>
        <v>142</v>
      </c>
      <c r="B150" s="41">
        <f>COUNTIF($F$9:F150,F150)</f>
        <v>15</v>
      </c>
      <c r="C150" s="84" t="s">
        <v>648</v>
      </c>
      <c r="D150" s="73" t="s">
        <v>725</v>
      </c>
      <c r="E150" s="102" t="s">
        <v>726</v>
      </c>
      <c r="F150" s="7" t="s">
        <v>683</v>
      </c>
      <c r="G150" s="7" t="s">
        <v>643</v>
      </c>
      <c r="H150" s="21"/>
      <c r="I150" s="21"/>
      <c r="J150" s="1" t="str">
        <f>VLOOKUP($E150,'[2]Gui chi Quynh'!$C$11:$E$397,3,0)</f>
        <v>A DN</v>
      </c>
      <c r="K150" s="9" t="e">
        <f>VLOOKUP(J150,[18]Sheet1!$B$2:$C$12,2,TRUE)</f>
        <v>#N/A</v>
      </c>
      <c r="L150" s="1" t="str">
        <f>VLOOKUP($E150,'[3]Gui chi Quynh'!$C$11:$E$396,3,0)</f>
        <v>A3</v>
      </c>
      <c r="M150" s="9">
        <f>VLOOKUP(L150,[18]Sheet1!$B$2:$C$12,2,TRUE)</f>
        <v>8</v>
      </c>
      <c r="N150" s="1" t="str">
        <f>VLOOKUP($E150,'[4]Gui chi Quynh'!$C$11:$E$396,3,0)</f>
        <v>A4</v>
      </c>
      <c r="O150" s="9">
        <f>VLOOKUP(N150,[18]Sheet1!$B$2:$C$12,2,TRUE)</f>
        <v>7</v>
      </c>
      <c r="P150" s="1" t="str">
        <f>VLOOKUP($E150,'[5]Gui chi Quynh'!$C$11:$E$394,3,0)</f>
        <v>A4</v>
      </c>
      <c r="Q150" s="9">
        <f>VLOOKUP(P150,[18]Sheet1!$B$2:$C$12,2,TRUE)</f>
        <v>7</v>
      </c>
      <c r="R150" s="1" t="str">
        <f>VLOOKUP($E150,'[6]Gui chi Quynh'!$C$11:$E$393,3,0)</f>
        <v>A3</v>
      </c>
      <c r="S150" s="9">
        <f>VLOOKUP(R150,[18]Sheet1!$B$2:$C$12,2,TRUE)</f>
        <v>8</v>
      </c>
      <c r="T150" s="1" t="str">
        <f>VLOOKUP($E150,'[7]Gui chi Quynh'!$C$11:$E$392,3,0)</f>
        <v>A3</v>
      </c>
      <c r="U150" s="9">
        <f>VLOOKUP(T150,[18]Sheet1!$B$2:$C$12,2,TRUE)</f>
        <v>8</v>
      </c>
      <c r="V150" s="1" t="str">
        <f>VLOOKUP($E150,'[8]Gui chi Quynh'!$C$11:$F$391,3,0)</f>
        <v>A4</v>
      </c>
      <c r="W150" s="9">
        <f>VLOOKUP(V150,[18]Sheet1!$B$2:$C$12,2,TRUE)</f>
        <v>7</v>
      </c>
      <c r="X150" s="1" t="str">
        <f>VLOOKUP($E150,'[9]Gui chi Quynh'!$C$11:$E$390,3,0)</f>
        <v>A3</v>
      </c>
      <c r="Y150" s="9">
        <f>VLOOKUP(X150,[18]Sheet1!$B$2:$C$12,2,TRUE)</f>
        <v>8</v>
      </c>
      <c r="Z150" s="1" t="str">
        <f>VLOOKUP($E150,'[10]Gui chi Quynh'!$C$11:$E$391,3,0)</f>
        <v>A4</v>
      </c>
      <c r="AA150" s="9">
        <f>VLOOKUP(Z150,[18]Sheet1!$B$2:$C$12,2,TRUE)</f>
        <v>7</v>
      </c>
      <c r="AB150" s="1" t="str">
        <f>VLOOKUP($E150,'[19]Gui chi Quynh'!$C$11:$E$388,3,0)</f>
        <v>A3</v>
      </c>
      <c r="AC150" s="9">
        <f>VLOOKUP(AB150,[18]Sheet1!$B$2:$C$12,2,TRUE)</f>
        <v>8</v>
      </c>
      <c r="AD150" s="1" t="str">
        <f>VLOOKUP($E150,'[20]Gui chi Quynh'!$C$11:$E$388,3,0)</f>
        <v>A3</v>
      </c>
      <c r="AE150" s="9">
        <f>VLOOKUP(AD150,[18]Sheet1!$B$2:$C$12,2,TRUE)</f>
        <v>8</v>
      </c>
      <c r="AF150" s="103"/>
    </row>
    <row r="151" spans="1:32" s="2" customFormat="1" ht="30.75" customHeight="1" x14ac:dyDescent="0.25">
      <c r="A151" s="41">
        <f>IF(E151="","",SUBTOTAL(3,$E$9:E151))</f>
        <v>143</v>
      </c>
      <c r="B151" s="41">
        <f>COUNTIF($F$9:F151,F151)</f>
        <v>16</v>
      </c>
      <c r="C151" s="84" t="s">
        <v>649</v>
      </c>
      <c r="D151" s="73" t="s">
        <v>727</v>
      </c>
      <c r="E151" s="102" t="s">
        <v>728</v>
      </c>
      <c r="F151" s="7" t="s">
        <v>683</v>
      </c>
      <c r="G151" s="7" t="s">
        <v>643</v>
      </c>
      <c r="H151" s="21"/>
      <c r="I151" s="21"/>
      <c r="J151" s="21"/>
      <c r="K151" s="21"/>
      <c r="L151" s="21"/>
      <c r="M151" s="21"/>
      <c r="N151" s="1" t="str">
        <f>VLOOKUP($E151,'[4]Gui chi Quynh'!$C$11:$E$396,3,0)</f>
        <v>A4</v>
      </c>
      <c r="O151" s="9">
        <f>VLOOKUP(N151,[18]Sheet1!$B$2:$C$12,2,TRUE)</f>
        <v>7</v>
      </c>
      <c r="P151" s="1" t="str">
        <f>VLOOKUP($E151,'[5]Gui chi Quynh'!$C$11:$E$394,3,0)</f>
        <v>A3</v>
      </c>
      <c r="Q151" s="9">
        <f>VLOOKUP(P151,[18]Sheet1!$B$2:$C$12,2,TRUE)</f>
        <v>8</v>
      </c>
      <c r="R151" s="1" t="str">
        <f>VLOOKUP($E151,'[6]Gui chi Quynh'!$C$11:$E$393,3,0)</f>
        <v>A4</v>
      </c>
      <c r="S151" s="9">
        <f>VLOOKUP(R151,[18]Sheet1!$B$2:$C$12,2,TRUE)</f>
        <v>7</v>
      </c>
      <c r="T151" s="1" t="str">
        <f>VLOOKUP($E151,'[7]Gui chi Quynh'!$C$11:$E$392,3,0)</f>
        <v>A3</v>
      </c>
      <c r="U151" s="9">
        <f>VLOOKUP(T151,[18]Sheet1!$B$2:$C$12,2,TRUE)</f>
        <v>8</v>
      </c>
      <c r="V151" s="1" t="str">
        <f>VLOOKUP($E151,'[8]Gui chi Quynh'!$C$11:$F$391,3,0)</f>
        <v>A3</v>
      </c>
      <c r="W151" s="9">
        <f>VLOOKUP(V151,[18]Sheet1!$B$2:$C$12,2,TRUE)</f>
        <v>8</v>
      </c>
      <c r="X151" s="1" t="str">
        <f>VLOOKUP($E151,'[9]Gui chi Quynh'!$C$11:$E$390,3,0)</f>
        <v>A3</v>
      </c>
      <c r="Y151" s="9">
        <f>VLOOKUP(X151,[18]Sheet1!$B$2:$C$12,2,TRUE)</f>
        <v>8</v>
      </c>
      <c r="Z151" s="1" t="str">
        <f>VLOOKUP($E151,'[10]Gui chi Quynh'!$C$11:$E$391,3,0)</f>
        <v>A2</v>
      </c>
      <c r="AA151" s="9">
        <f>VLOOKUP(Z151,[18]Sheet1!$B$2:$C$12,2,TRUE)</f>
        <v>9</v>
      </c>
      <c r="AB151" s="1" t="str">
        <f>VLOOKUP($E151,'[19]Gui chi Quynh'!$C$11:$E$388,3,0)</f>
        <v>A3</v>
      </c>
      <c r="AC151" s="9">
        <f>VLOOKUP(AB151,[18]Sheet1!$B$2:$C$12,2,TRUE)</f>
        <v>8</v>
      </c>
      <c r="AD151" s="1" t="str">
        <f>VLOOKUP($E151,'[20]Gui chi Quynh'!$C$11:$E$388,3,0)</f>
        <v>A3</v>
      </c>
      <c r="AE151" s="9">
        <f>VLOOKUP(AD151,[18]Sheet1!$B$2:$C$12,2,TRUE)</f>
        <v>8</v>
      </c>
      <c r="AF151" s="600" t="s">
        <v>970</v>
      </c>
    </row>
    <row r="152" spans="1:32" s="2" customFormat="1" ht="24.95" customHeight="1" x14ac:dyDescent="0.25">
      <c r="A152" s="41">
        <f>IF(E152="","",SUBTOTAL(3,$E$9:E152))</f>
        <v>144</v>
      </c>
      <c r="B152" s="41">
        <f>COUNTIF($F$9:F152,F152)</f>
        <v>1</v>
      </c>
      <c r="C152" s="43" t="s">
        <v>648</v>
      </c>
      <c r="D152" s="47" t="s">
        <v>83</v>
      </c>
      <c r="E152" s="48" t="s">
        <v>442</v>
      </c>
      <c r="F152" s="56" t="s">
        <v>212</v>
      </c>
      <c r="G152" s="56" t="s">
        <v>643</v>
      </c>
      <c r="H152" s="1" t="str">
        <f>VLOOKUP($E152,'[1]Gui chi Quynh'!$C$11:$E$397,3,0)</f>
        <v>A2</v>
      </c>
      <c r="I152" s="9">
        <f>VLOOKUP(H152,[18]Sheet1!$B$2:$C$12,2,TRUE)</f>
        <v>9</v>
      </c>
      <c r="J152" s="1" t="str">
        <f>VLOOKUP($E152,'[2]Gui chi Quynh'!$C$11:$E$397,3,0)</f>
        <v>A2</v>
      </c>
      <c r="K152" s="9">
        <f>VLOOKUP(J152,[18]Sheet1!$B$2:$C$12,2,TRUE)</f>
        <v>9</v>
      </c>
      <c r="L152" s="1" t="str">
        <f>VLOOKUP($E152,'[3]Gui chi Quynh'!$C$11:$E$396,3,0)</f>
        <v>A2</v>
      </c>
      <c r="M152" s="9">
        <f>VLOOKUP(L152,[18]Sheet1!$B$2:$C$12,2,TRUE)</f>
        <v>9</v>
      </c>
      <c r="N152" s="1" t="str">
        <f>VLOOKUP($E152,'[4]Gui chi Quynh'!$C$11:$E$396,3,0)</f>
        <v>A2</v>
      </c>
      <c r="O152" s="9">
        <f>VLOOKUP(N152,[18]Sheet1!$B$2:$C$12,2,TRUE)</f>
        <v>9</v>
      </c>
      <c r="P152" s="1" t="str">
        <f>VLOOKUP($E152,'[5]Gui chi Quynh'!$C$11:$E$394,3,0)</f>
        <v>A2</v>
      </c>
      <c r="Q152" s="9">
        <f>VLOOKUP(P152,[18]Sheet1!$B$2:$C$12,2,TRUE)</f>
        <v>9</v>
      </c>
      <c r="R152" s="1" t="str">
        <f>VLOOKUP($E152,'[6]Gui chi Quynh'!$C$11:$E$393,3,0)</f>
        <v>A2</v>
      </c>
      <c r="S152" s="9">
        <f>VLOOKUP(R152,[18]Sheet1!$B$2:$C$12,2,TRUE)</f>
        <v>9</v>
      </c>
      <c r="T152" s="1" t="str">
        <f>VLOOKUP($E152,'[7]Gui chi Quynh'!$C$11:$E$392,3,0)</f>
        <v>A2</v>
      </c>
      <c r="U152" s="9">
        <f>VLOOKUP(T152,[18]Sheet1!$B$2:$C$12,2,TRUE)</f>
        <v>9</v>
      </c>
      <c r="V152" s="1" t="str">
        <f>VLOOKUP($E152,'[8]Gui chi Quynh'!$C$11:$F$391,3,0)</f>
        <v>A2</v>
      </c>
      <c r="W152" s="9">
        <f>VLOOKUP(V152,[18]Sheet1!$B$2:$C$12,2,TRUE)</f>
        <v>9</v>
      </c>
      <c r="X152" s="1" t="str">
        <f>VLOOKUP($E152,'[9]Gui chi Quynh'!$C$11:$E$390,3,0)</f>
        <v>A2</v>
      </c>
      <c r="Y152" s="9">
        <f>VLOOKUP(X152,[18]Sheet1!$B$2:$C$12,2,TRUE)</f>
        <v>9</v>
      </c>
      <c r="Z152" s="1" t="str">
        <f>VLOOKUP($E152,'[10]Gui chi Quynh'!$C$11:$E$391,3,0)</f>
        <v>A2</v>
      </c>
      <c r="AA152" s="9">
        <f>VLOOKUP(Z152,[18]Sheet1!$B$2:$C$12,2,TRUE)</f>
        <v>9</v>
      </c>
      <c r="AB152" s="1" t="str">
        <f>VLOOKUP($E152,'[19]Gui chi Quynh'!$C$11:$E$388,3,0)</f>
        <v>A2</v>
      </c>
      <c r="AC152" s="9">
        <f>VLOOKUP(AB152,[18]Sheet1!$B$2:$C$12,2,TRUE)</f>
        <v>9</v>
      </c>
      <c r="AD152" s="1" t="str">
        <f>VLOOKUP($E152,'[20]Gui chi Quynh'!$C$11:$E$388,3,0)</f>
        <v>A2</v>
      </c>
      <c r="AE152" s="9">
        <f>VLOOKUP(AD152,[18]Sheet1!$B$2:$C$12,2,TRUE)</f>
        <v>9</v>
      </c>
      <c r="AF152" s="55"/>
    </row>
    <row r="153" spans="1:32" s="2" customFormat="1" ht="24.95" customHeight="1" x14ac:dyDescent="0.25">
      <c r="A153" s="41">
        <f>IF(E153="","",SUBTOTAL(3,$E$9:E153))</f>
        <v>145</v>
      </c>
      <c r="B153" s="41">
        <f>COUNTIF($F$9:F153,F153)</f>
        <v>2</v>
      </c>
      <c r="C153" s="43" t="s">
        <v>649</v>
      </c>
      <c r="D153" s="47" t="s">
        <v>82</v>
      </c>
      <c r="E153" s="48" t="s">
        <v>441</v>
      </c>
      <c r="F153" s="61" t="s">
        <v>212</v>
      </c>
      <c r="G153" s="105" t="s">
        <v>643</v>
      </c>
      <c r="H153" s="1" t="str">
        <f>VLOOKUP($E153,'[1]Gui chi Quynh'!$C$11:$E$397,3,0)</f>
        <v>A3</v>
      </c>
      <c r="I153" s="9">
        <f>VLOOKUP(H153,[18]Sheet1!$B$2:$C$12,2,TRUE)</f>
        <v>8</v>
      </c>
      <c r="J153" s="1" t="str">
        <f>VLOOKUP($E153,'[2]Gui chi Quynh'!$C$11:$E$397,3,0)</f>
        <v>A3</v>
      </c>
      <c r="K153" s="9">
        <f>VLOOKUP(J153,[18]Sheet1!$B$2:$C$12,2,TRUE)</f>
        <v>8</v>
      </c>
      <c r="L153" s="1" t="str">
        <f>VLOOKUP($E153,'[3]Gui chi Quynh'!$C$11:$E$396,3,0)</f>
        <v>A4</v>
      </c>
      <c r="M153" s="9">
        <f>VLOOKUP(L153,[18]Sheet1!$B$2:$C$12,2,TRUE)</f>
        <v>7</v>
      </c>
      <c r="N153" s="1" t="str">
        <f>VLOOKUP($E153,'[4]Gui chi Quynh'!$C$11:$E$396,3,0)</f>
        <v>A3</v>
      </c>
      <c r="O153" s="9">
        <f>VLOOKUP(N153,[18]Sheet1!$B$2:$C$12,2,TRUE)</f>
        <v>8</v>
      </c>
      <c r="P153" s="1" t="str">
        <f>VLOOKUP($E153,'[5]Gui chi Quynh'!$C$11:$E$394,3,0)</f>
        <v>A4</v>
      </c>
      <c r="Q153" s="9">
        <f>VLOOKUP(P153,[18]Sheet1!$B$2:$C$12,2,TRUE)</f>
        <v>7</v>
      </c>
      <c r="R153" s="1" t="str">
        <f>VLOOKUP($E153,'[6]Gui chi Quynh'!$C$11:$E$393,3,0)</f>
        <v>A4</v>
      </c>
      <c r="S153" s="9">
        <f>VLOOKUP(R153,[18]Sheet1!$B$2:$C$12,2,TRUE)</f>
        <v>7</v>
      </c>
      <c r="T153" s="1" t="str">
        <f>VLOOKUP($E153,'[7]Gui chi Quynh'!$C$11:$E$392,3,0)</f>
        <v>A3</v>
      </c>
      <c r="U153" s="9">
        <f>VLOOKUP(T153,[18]Sheet1!$B$2:$C$12,2,TRUE)</f>
        <v>8</v>
      </c>
      <c r="V153" s="1" t="str">
        <f>VLOOKUP($E153,'[8]Gui chi Quynh'!$C$11:$F$391,3,0)</f>
        <v>A4</v>
      </c>
      <c r="W153" s="9">
        <f>VLOOKUP(V153,[18]Sheet1!$B$2:$C$12,2,TRUE)</f>
        <v>7</v>
      </c>
      <c r="X153" s="1" t="str">
        <f>VLOOKUP($E153,'[9]Gui chi Quynh'!$C$11:$E$390,3,0)</f>
        <v>A1</v>
      </c>
      <c r="Y153" s="9">
        <f>VLOOKUP(X153,[18]Sheet1!$B$2:$C$12,2,TRUE)</f>
        <v>10</v>
      </c>
      <c r="Z153" s="1" t="str">
        <f>VLOOKUP($E153,'[10]Gui chi Quynh'!$C$11:$E$391,3,0)</f>
        <v>A3</v>
      </c>
      <c r="AA153" s="9">
        <f>VLOOKUP(Z153,[18]Sheet1!$B$2:$C$12,2,TRUE)</f>
        <v>8</v>
      </c>
      <c r="AB153" s="1" t="str">
        <f>VLOOKUP($E153,'[19]Gui chi Quynh'!$C$11:$E$388,3,0)</f>
        <v>A3</v>
      </c>
      <c r="AC153" s="9">
        <f>VLOOKUP(AB153,[18]Sheet1!$B$2:$C$12,2,TRUE)</f>
        <v>8</v>
      </c>
      <c r="AD153" s="1" t="str">
        <f>VLOOKUP($E153,'[20]Gui chi Quynh'!$C$11:$E$388,3,0)</f>
        <v>A4</v>
      </c>
      <c r="AE153" s="9">
        <f>VLOOKUP(AD153,[18]Sheet1!$B$2:$C$12,2,TRUE)</f>
        <v>7</v>
      </c>
      <c r="AF153" s="55"/>
    </row>
    <row r="154" spans="1:32" s="2" customFormat="1" ht="24.95" customHeight="1" x14ac:dyDescent="0.25">
      <c r="A154" s="41">
        <f>IF(E154="","",SUBTOTAL(3,$E$9:E154))</f>
        <v>146</v>
      </c>
      <c r="B154" s="41">
        <f>COUNTIF($F$9:F154,F154)</f>
        <v>3</v>
      </c>
      <c r="C154" s="43" t="s">
        <v>648</v>
      </c>
      <c r="D154" s="47" t="s">
        <v>84</v>
      </c>
      <c r="E154" s="48" t="s">
        <v>445</v>
      </c>
      <c r="F154" s="9" t="s">
        <v>212</v>
      </c>
      <c r="G154" s="9" t="s">
        <v>643</v>
      </c>
      <c r="H154" s="1" t="str">
        <f>VLOOKUP($E154,'[1]Gui chi Quynh'!$C$11:$E$397,3,0)</f>
        <v>A3</v>
      </c>
      <c r="I154" s="9">
        <f>VLOOKUP(H154,[18]Sheet1!$B$2:$C$12,2,TRUE)</f>
        <v>8</v>
      </c>
      <c r="J154" s="1" t="str">
        <f>VLOOKUP($E154,'[2]Gui chi Quynh'!$C$11:$E$397,3,0)</f>
        <v>A DN</v>
      </c>
      <c r="K154" s="9" t="e">
        <f>VLOOKUP(J154,[18]Sheet1!$B$2:$C$12,2,TRUE)</f>
        <v>#N/A</v>
      </c>
      <c r="L154" s="1" t="str">
        <f>VLOOKUP($E154,'[3]Gui chi Quynh'!$C$11:$E$396,3,0)</f>
        <v>A3</v>
      </c>
      <c r="M154" s="9">
        <f>VLOOKUP(L154,[18]Sheet1!$B$2:$C$12,2,TRUE)</f>
        <v>8</v>
      </c>
      <c r="N154" s="1" t="str">
        <f>VLOOKUP($E154,'[4]Gui chi Quynh'!$C$11:$E$396,3,0)</f>
        <v>A3</v>
      </c>
      <c r="O154" s="9">
        <f>VLOOKUP(N154,[18]Sheet1!$B$2:$C$12,2,TRUE)</f>
        <v>8</v>
      </c>
      <c r="P154" s="1" t="str">
        <f>VLOOKUP($E154,'[5]Gui chi Quynh'!$C$11:$E$394,3,0)</f>
        <v>A3</v>
      </c>
      <c r="Q154" s="9">
        <f>VLOOKUP(P154,[18]Sheet1!$B$2:$C$12,2,TRUE)</f>
        <v>8</v>
      </c>
      <c r="R154" s="1" t="str">
        <f>VLOOKUP($E154,'[6]Gui chi Quynh'!$C$11:$E$393,3,0)</f>
        <v>A4</v>
      </c>
      <c r="S154" s="9">
        <f>VLOOKUP(R154,[18]Sheet1!$B$2:$C$12,2,TRUE)</f>
        <v>7</v>
      </c>
      <c r="T154" s="1" t="str">
        <f>VLOOKUP($E154,'[7]Gui chi Quynh'!$C$11:$E$392,3,0)</f>
        <v>A3</v>
      </c>
      <c r="U154" s="9">
        <f>VLOOKUP(T154,[18]Sheet1!$B$2:$C$12,2,TRUE)</f>
        <v>8</v>
      </c>
      <c r="V154" s="1" t="str">
        <f>VLOOKUP($E154,'[8]Gui chi Quynh'!$C$11:$F$391,3,0)</f>
        <v>A3</v>
      </c>
      <c r="W154" s="9">
        <f>VLOOKUP(V154,[18]Sheet1!$B$2:$C$12,2,TRUE)</f>
        <v>8</v>
      </c>
      <c r="X154" s="1" t="str">
        <f>VLOOKUP($E154,'[9]Gui chi Quynh'!$C$11:$E$390,3,0)</f>
        <v>A3</v>
      </c>
      <c r="Y154" s="9">
        <f>VLOOKUP(X154,[18]Sheet1!$B$2:$C$12,2,TRUE)</f>
        <v>8</v>
      </c>
      <c r="Z154" s="1" t="str">
        <f>VLOOKUP($E154,'[10]Gui chi Quynh'!$C$11:$E$391,3,0)</f>
        <v>A3</v>
      </c>
      <c r="AA154" s="9">
        <f>VLOOKUP(Z154,[18]Sheet1!$B$2:$C$12,2,TRUE)</f>
        <v>8</v>
      </c>
      <c r="AB154" s="1" t="str">
        <f>VLOOKUP($E154,'[19]Gui chi Quynh'!$C$11:$E$388,3,0)</f>
        <v>A3</v>
      </c>
      <c r="AC154" s="9">
        <f>VLOOKUP(AB154,[18]Sheet1!$B$2:$C$12,2,TRUE)</f>
        <v>8</v>
      </c>
      <c r="AD154" s="1" t="str">
        <f>VLOOKUP($E154,'[20]Gui chi Quynh'!$C$11:$E$388,3,0)</f>
        <v>A4</v>
      </c>
      <c r="AE154" s="9">
        <f>VLOOKUP(AD154,[18]Sheet1!$B$2:$C$12,2,TRUE)</f>
        <v>7</v>
      </c>
      <c r="AF154" s="55"/>
    </row>
    <row r="155" spans="1:32" s="2" customFormat="1" ht="24.95" customHeight="1" x14ac:dyDescent="0.25">
      <c r="A155" s="41">
        <f>IF(E155="","",SUBTOTAL(3,$E$9:E155))</f>
        <v>147</v>
      </c>
      <c r="B155" s="41">
        <f>COUNTIF($F$9:F155,F155)</f>
        <v>4</v>
      </c>
      <c r="C155" s="43" t="s">
        <v>649</v>
      </c>
      <c r="D155" s="47" t="s">
        <v>90</v>
      </c>
      <c r="E155" s="48" t="s">
        <v>450</v>
      </c>
      <c r="F155" s="9" t="s">
        <v>212</v>
      </c>
      <c r="G155" s="9" t="s">
        <v>643</v>
      </c>
      <c r="H155" s="1" t="str">
        <f>VLOOKUP($E155,'[1]Gui chi Quynh'!$C$11:$E$397,3,0)</f>
        <v>A4</v>
      </c>
      <c r="I155" s="9">
        <f>VLOOKUP(H155,[18]Sheet1!$B$2:$C$12,2,TRUE)</f>
        <v>7</v>
      </c>
      <c r="J155" s="1" t="str">
        <f>VLOOKUP($E155,'[2]Gui chi Quynh'!$C$11:$E$397,3,0)</f>
        <v>A DN</v>
      </c>
      <c r="K155" s="9" t="e">
        <f>VLOOKUP(J155,[18]Sheet1!$B$2:$C$12,2,TRUE)</f>
        <v>#N/A</v>
      </c>
      <c r="L155" s="1" t="str">
        <f>VLOOKUP($E155,'[3]Gui chi Quynh'!$C$11:$E$396,3,0)</f>
        <v>A3</v>
      </c>
      <c r="M155" s="9">
        <f>VLOOKUP(L155,[18]Sheet1!$B$2:$C$12,2,TRUE)</f>
        <v>8</v>
      </c>
      <c r="N155" s="1" t="str">
        <f>VLOOKUP($E155,'[4]Gui chi Quynh'!$C$11:$E$396,3,0)</f>
        <v>A3</v>
      </c>
      <c r="O155" s="9">
        <f>VLOOKUP(N155,[18]Sheet1!$B$2:$C$12,2,TRUE)</f>
        <v>8</v>
      </c>
      <c r="P155" s="1" t="str">
        <f>VLOOKUP($E155,'[5]Gui chi Quynh'!$C$11:$E$394,3,0)</f>
        <v>A3</v>
      </c>
      <c r="Q155" s="9">
        <f>VLOOKUP(P155,[18]Sheet1!$B$2:$C$12,2,TRUE)</f>
        <v>8</v>
      </c>
      <c r="R155" s="1" t="str">
        <f>VLOOKUP($E155,'[6]Gui chi Quynh'!$C$11:$E$393,3,0)</f>
        <v>A4</v>
      </c>
      <c r="S155" s="9">
        <f>VLOOKUP(R155,[18]Sheet1!$B$2:$C$12,2,TRUE)</f>
        <v>7</v>
      </c>
      <c r="T155" s="1" t="str">
        <f>VLOOKUP($E155,'[7]Gui chi Quynh'!$C$11:$E$392,3,0)</f>
        <v>A3</v>
      </c>
      <c r="U155" s="9">
        <f>VLOOKUP(T155,[18]Sheet1!$B$2:$C$12,2,TRUE)</f>
        <v>8</v>
      </c>
      <c r="V155" s="1" t="str">
        <f>VLOOKUP($E155,'[8]Gui chi Quynh'!$C$11:$F$391,3,0)</f>
        <v>A3</v>
      </c>
      <c r="W155" s="9">
        <f>VLOOKUP(V155,[18]Sheet1!$B$2:$C$12,2,TRUE)</f>
        <v>8</v>
      </c>
      <c r="X155" s="1" t="str">
        <f>VLOOKUP($E155,'[9]Gui chi Quynh'!$C$11:$E$390,3,0)</f>
        <v>A3</v>
      </c>
      <c r="Y155" s="9">
        <f>VLOOKUP(X155,[18]Sheet1!$B$2:$C$12,2,TRUE)</f>
        <v>8</v>
      </c>
      <c r="Z155" s="1" t="str">
        <f>VLOOKUP($E155,'[10]Gui chi Quynh'!$C$11:$E$391,3,0)</f>
        <v>A2</v>
      </c>
      <c r="AA155" s="9">
        <f>VLOOKUP(Z155,[18]Sheet1!$B$2:$C$12,2,TRUE)</f>
        <v>9</v>
      </c>
      <c r="AB155" s="1" t="str">
        <f>VLOOKUP($E155,'[19]Gui chi Quynh'!$C$11:$E$388,3,0)</f>
        <v>A3</v>
      </c>
      <c r="AC155" s="9">
        <f>VLOOKUP(AB155,[18]Sheet1!$B$2:$C$12,2,TRUE)</f>
        <v>8</v>
      </c>
      <c r="AD155" s="1" t="str">
        <f>VLOOKUP($E155,'[20]Gui chi Quynh'!$C$11:$E$388,3,0)</f>
        <v>A4</v>
      </c>
      <c r="AE155" s="9">
        <f>VLOOKUP(AD155,[18]Sheet1!$B$2:$C$12,2,TRUE)</f>
        <v>7</v>
      </c>
      <c r="AF155" s="55"/>
    </row>
    <row r="156" spans="1:32" s="2" customFormat="1" ht="24.95" customHeight="1" x14ac:dyDescent="0.25">
      <c r="A156" s="41">
        <f>IF(E156="","",SUBTOTAL(3,$E$9:E156))</f>
        <v>148</v>
      </c>
      <c r="B156" s="41">
        <f>COUNTIF($F$9:F156,F156)</f>
        <v>5</v>
      </c>
      <c r="C156" s="43" t="s">
        <v>648</v>
      </c>
      <c r="D156" s="47" t="s">
        <v>86</v>
      </c>
      <c r="E156" s="48" t="s">
        <v>446</v>
      </c>
      <c r="F156" s="9" t="s">
        <v>212</v>
      </c>
      <c r="G156" s="9" t="s">
        <v>643</v>
      </c>
      <c r="H156" s="1" t="str">
        <f>VLOOKUP($E156,'[1]Gui chi Quynh'!$C$11:$E$397,3,0)</f>
        <v>A3</v>
      </c>
      <c r="I156" s="9">
        <f>VLOOKUP(H156,[18]Sheet1!$B$2:$C$12,2,TRUE)</f>
        <v>8</v>
      </c>
      <c r="J156" s="1" t="str">
        <f>VLOOKUP($E156,'[2]Gui chi Quynh'!$C$11:$E$397,3,0)</f>
        <v>A DN</v>
      </c>
      <c r="K156" s="9" t="e">
        <f>VLOOKUP(J156,[18]Sheet1!$B$2:$C$12,2,TRUE)</f>
        <v>#N/A</v>
      </c>
      <c r="L156" s="1" t="str">
        <f>VLOOKUP($E156,'[3]Gui chi Quynh'!$C$11:$E$396,3,0)</f>
        <v>A3</v>
      </c>
      <c r="M156" s="9">
        <f>VLOOKUP(L156,[18]Sheet1!$B$2:$C$12,2,TRUE)</f>
        <v>8</v>
      </c>
      <c r="N156" s="1" t="str">
        <f>VLOOKUP($E156,'[4]Gui chi Quynh'!$C$11:$E$396,3,0)</f>
        <v>A3</v>
      </c>
      <c r="O156" s="9">
        <f>VLOOKUP(N156,[18]Sheet1!$B$2:$C$12,2,TRUE)</f>
        <v>8</v>
      </c>
      <c r="P156" s="1" t="str">
        <f>VLOOKUP($E156,'[5]Gui chi Quynh'!$C$11:$E$394,3,0)</f>
        <v>A3</v>
      </c>
      <c r="Q156" s="9">
        <f>VLOOKUP(P156,[18]Sheet1!$B$2:$C$12,2,TRUE)</f>
        <v>8</v>
      </c>
      <c r="R156" s="1" t="str">
        <f>VLOOKUP($E156,'[6]Gui chi Quynh'!$C$11:$E$393,3,0)</f>
        <v>A2</v>
      </c>
      <c r="S156" s="9">
        <f>VLOOKUP(R156,[18]Sheet1!$B$2:$C$12,2,TRUE)</f>
        <v>9</v>
      </c>
      <c r="T156" s="1" t="str">
        <f>VLOOKUP($E156,'[7]Gui chi Quynh'!$C$11:$E$392,3,0)</f>
        <v>A1</v>
      </c>
      <c r="U156" s="9">
        <f>VLOOKUP(T156,[18]Sheet1!$B$2:$C$12,2,TRUE)</f>
        <v>10</v>
      </c>
      <c r="V156" s="1" t="str">
        <f>VLOOKUP($E156,'[8]Gui chi Quynh'!$C$11:$F$391,3,0)</f>
        <v>A4</v>
      </c>
      <c r="W156" s="9">
        <f>VLOOKUP(V156,[18]Sheet1!$B$2:$C$12,2,TRUE)</f>
        <v>7</v>
      </c>
      <c r="X156" s="1" t="str">
        <f>VLOOKUP($E156,'[9]Gui chi Quynh'!$C$11:$E$390,3,0)</f>
        <v>A3</v>
      </c>
      <c r="Y156" s="9">
        <f>VLOOKUP(X156,[18]Sheet1!$B$2:$C$12,2,TRUE)</f>
        <v>8</v>
      </c>
      <c r="Z156" s="1" t="str">
        <f>VLOOKUP($E156,'[10]Gui chi Quynh'!$C$11:$E$391,3,0)</f>
        <v>A1</v>
      </c>
      <c r="AA156" s="9">
        <f>VLOOKUP(Z156,[18]Sheet1!$B$2:$C$12,2,TRUE)</f>
        <v>10</v>
      </c>
      <c r="AB156" s="1" t="str">
        <f>VLOOKUP($E156,'[19]Gui chi Quynh'!$C$11:$E$388,3,0)</f>
        <v>A1</v>
      </c>
      <c r="AC156" s="9">
        <f>VLOOKUP(AB156,[18]Sheet1!$B$2:$C$12,2,TRUE)</f>
        <v>10</v>
      </c>
      <c r="AD156" s="1" t="str">
        <f>VLOOKUP($E156,'[20]Gui chi Quynh'!$C$11:$E$388,3,0)</f>
        <v>A3</v>
      </c>
      <c r="AE156" s="9">
        <f>VLOOKUP(AD156,[18]Sheet1!$B$2:$C$12,2,TRUE)</f>
        <v>8</v>
      </c>
      <c r="AF156" s="55"/>
    </row>
    <row r="157" spans="1:32" s="2" customFormat="1" ht="24.95" customHeight="1" x14ac:dyDescent="0.25">
      <c r="A157" s="41">
        <f>IF(E157="","",SUBTOTAL(3,$E$9:E157))</f>
        <v>149</v>
      </c>
      <c r="B157" s="41">
        <f>COUNTIF($F$9:F157,F157)</f>
        <v>6</v>
      </c>
      <c r="C157" s="43" t="s">
        <v>648</v>
      </c>
      <c r="D157" s="47" t="s">
        <v>94</v>
      </c>
      <c r="E157" s="48" t="s">
        <v>443</v>
      </c>
      <c r="F157" s="9" t="s">
        <v>212</v>
      </c>
      <c r="G157" s="9" t="s">
        <v>643</v>
      </c>
      <c r="H157" s="1" t="str">
        <f>VLOOKUP($E157,'[1]Gui chi Quynh'!$C$11:$E$397,3,0)</f>
        <v>A3</v>
      </c>
      <c r="I157" s="9">
        <f>VLOOKUP(H157,[18]Sheet1!$B$2:$C$12,2,TRUE)</f>
        <v>8</v>
      </c>
      <c r="J157" s="1" t="str">
        <f>VLOOKUP($E157,'[2]Gui chi Quynh'!$C$11:$E$397,3,0)</f>
        <v>A DN</v>
      </c>
      <c r="K157" s="9" t="e">
        <f>VLOOKUP(J157,[18]Sheet1!$B$2:$C$12,2,TRUE)</f>
        <v>#N/A</v>
      </c>
      <c r="L157" s="1" t="str">
        <f>VLOOKUP($E157,'[3]Gui chi Quynh'!$C$11:$E$396,3,0)</f>
        <v>A3</v>
      </c>
      <c r="M157" s="9">
        <f>VLOOKUP(L157,[18]Sheet1!$B$2:$C$12,2,TRUE)</f>
        <v>8</v>
      </c>
      <c r="N157" s="1" t="str">
        <f>VLOOKUP($E157,'[4]Gui chi Quynh'!$C$11:$E$396,3,0)</f>
        <v>A1</v>
      </c>
      <c r="O157" s="9">
        <f>VLOOKUP(N157,[18]Sheet1!$B$2:$C$12,2,TRUE)</f>
        <v>10</v>
      </c>
      <c r="P157" s="1" t="str">
        <f>VLOOKUP($E157,'[5]Gui chi Quynh'!$C$11:$E$394,3,0)</f>
        <v>A2</v>
      </c>
      <c r="Q157" s="9">
        <f>VLOOKUP(P157,[18]Sheet1!$B$2:$C$12,2,TRUE)</f>
        <v>9</v>
      </c>
      <c r="R157" s="1" t="str">
        <f>VLOOKUP($E157,'[6]Gui chi Quynh'!$C$11:$E$393,3,0)</f>
        <v>A3</v>
      </c>
      <c r="S157" s="9">
        <f>VLOOKUP(R157,[18]Sheet1!$B$2:$C$12,2,TRUE)</f>
        <v>8</v>
      </c>
      <c r="T157" s="1" t="str">
        <f>VLOOKUP($E157,'[7]Gui chi Quynh'!$C$11:$E$392,3,0)</f>
        <v>A3</v>
      </c>
      <c r="U157" s="9">
        <f>VLOOKUP(T157,[18]Sheet1!$B$2:$C$12,2,TRUE)</f>
        <v>8</v>
      </c>
      <c r="V157" s="1" t="str">
        <f>VLOOKUP($E157,'[8]Gui chi Quynh'!$C$11:$F$391,3,0)</f>
        <v>A3</v>
      </c>
      <c r="W157" s="9">
        <f>VLOOKUP(V157,[18]Sheet1!$B$2:$C$12,2,TRUE)</f>
        <v>8</v>
      </c>
      <c r="X157" s="1" t="str">
        <f>VLOOKUP($E157,'[9]Gui chi Quynh'!$C$11:$E$390,3,0)</f>
        <v>A1</v>
      </c>
      <c r="Y157" s="9">
        <f>VLOOKUP(X157,[18]Sheet1!$B$2:$C$12,2,TRUE)</f>
        <v>10</v>
      </c>
      <c r="Z157" s="1" t="str">
        <f>VLOOKUP($E157,'[10]Gui chi Quynh'!$C$11:$E$391,3,0)</f>
        <v>A4</v>
      </c>
      <c r="AA157" s="9">
        <f>VLOOKUP(Z157,[18]Sheet1!$B$2:$C$12,2,TRUE)</f>
        <v>7</v>
      </c>
      <c r="AB157" s="1" t="str">
        <f>VLOOKUP($E157,'[19]Gui chi Quynh'!$C$11:$E$388,3,0)</f>
        <v>A1</v>
      </c>
      <c r="AC157" s="9">
        <f>VLOOKUP(AB157,[18]Sheet1!$B$2:$C$12,2,TRUE)</f>
        <v>10</v>
      </c>
      <c r="AD157" s="1" t="str">
        <f>VLOOKUP($E157,'[20]Gui chi Quynh'!$C$11:$E$388,3,0)</f>
        <v>A1</v>
      </c>
      <c r="AE157" s="9">
        <f>VLOOKUP(AD157,[18]Sheet1!$B$2:$C$12,2,TRUE)</f>
        <v>10</v>
      </c>
      <c r="AF157" s="55"/>
    </row>
    <row r="158" spans="1:32" s="2" customFormat="1" ht="24.95" customHeight="1" x14ac:dyDescent="0.25">
      <c r="A158" s="41">
        <f>IF(E158="","",SUBTOTAL(3,$E$9:E158))</f>
        <v>150</v>
      </c>
      <c r="B158" s="41">
        <f>COUNTIF($F$9:F158,F158)</f>
        <v>7</v>
      </c>
      <c r="C158" s="43" t="s">
        <v>649</v>
      </c>
      <c r="D158" s="47" t="s">
        <v>92</v>
      </c>
      <c r="E158" s="48" t="s">
        <v>452</v>
      </c>
      <c r="F158" s="9" t="s">
        <v>212</v>
      </c>
      <c r="G158" s="9" t="s">
        <v>643</v>
      </c>
      <c r="H158" s="1" t="str">
        <f>VLOOKUP($E158,'[1]Gui chi Quynh'!$C$11:$E$397,3,0)</f>
        <v>A4</v>
      </c>
      <c r="I158" s="9">
        <f>VLOOKUP(H158,[18]Sheet1!$B$2:$C$12,2,TRUE)</f>
        <v>7</v>
      </c>
      <c r="J158" s="1" t="str">
        <f>VLOOKUP($E158,'[2]Gui chi Quynh'!$C$11:$E$397,3,0)</f>
        <v>A DN</v>
      </c>
      <c r="K158" s="9" t="e">
        <f>VLOOKUP(J158,[18]Sheet1!$B$2:$C$12,2,TRUE)</f>
        <v>#N/A</v>
      </c>
      <c r="L158" s="1" t="str">
        <f>VLOOKUP($E158,'[3]Gui chi Quynh'!$C$11:$E$396,3,0)</f>
        <v>A4</v>
      </c>
      <c r="M158" s="9">
        <f>VLOOKUP(L158,[18]Sheet1!$B$2:$C$12,2,TRUE)</f>
        <v>7</v>
      </c>
      <c r="N158" s="1" t="str">
        <f>VLOOKUP($E158,'[4]Gui chi Quynh'!$C$11:$E$396,3,0)</f>
        <v>A3</v>
      </c>
      <c r="O158" s="9">
        <f>VLOOKUP(N158,[18]Sheet1!$B$2:$C$12,2,TRUE)</f>
        <v>8</v>
      </c>
      <c r="P158" s="1" t="str">
        <f>VLOOKUP($E158,'[5]Gui chi Quynh'!$C$11:$E$394,3,0)</f>
        <v>A4</v>
      </c>
      <c r="Q158" s="9">
        <f>VLOOKUP(P158,[18]Sheet1!$B$2:$C$12,2,TRUE)</f>
        <v>7</v>
      </c>
      <c r="R158" s="1" t="str">
        <f>VLOOKUP($E158,'[6]Gui chi Quynh'!$C$11:$E$393,3,0)</f>
        <v>A4</v>
      </c>
      <c r="S158" s="9">
        <f>VLOOKUP(R158,[18]Sheet1!$B$2:$C$12,2,TRUE)</f>
        <v>7</v>
      </c>
      <c r="T158" s="1" t="str">
        <f>VLOOKUP($E158,'[7]Gui chi Quynh'!$C$11:$E$392,3,0)</f>
        <v>A4</v>
      </c>
      <c r="U158" s="9">
        <f>VLOOKUP(T158,[18]Sheet1!$B$2:$C$12,2,TRUE)</f>
        <v>7</v>
      </c>
      <c r="V158" s="1" t="str">
        <f>VLOOKUP($E158,'[8]Gui chi Quynh'!$C$11:$F$391,3,0)</f>
        <v>A4</v>
      </c>
      <c r="W158" s="9">
        <f>VLOOKUP(V158,[18]Sheet1!$B$2:$C$12,2,TRUE)</f>
        <v>7</v>
      </c>
      <c r="X158" s="1" t="str">
        <f>VLOOKUP($E158,'[9]Gui chi Quynh'!$C$11:$E$390,3,0)</f>
        <v>A4</v>
      </c>
      <c r="Y158" s="9">
        <f>VLOOKUP(X158,[18]Sheet1!$B$2:$C$12,2,TRUE)</f>
        <v>7</v>
      </c>
      <c r="Z158" s="1" t="str">
        <f>VLOOKUP($E158,'[10]Gui chi Quynh'!$C$11:$E$391,3,0)</f>
        <v>A4</v>
      </c>
      <c r="AA158" s="9">
        <f>VLOOKUP(Z158,[18]Sheet1!$B$2:$C$12,2,TRUE)</f>
        <v>7</v>
      </c>
      <c r="AB158" s="1" t="str">
        <f>VLOOKUP($E158,'[19]Gui chi Quynh'!$C$11:$E$388,3,0)</f>
        <v>A4</v>
      </c>
      <c r="AC158" s="9">
        <f>VLOOKUP(AB158,[18]Sheet1!$B$2:$C$12,2,TRUE)</f>
        <v>7</v>
      </c>
      <c r="AD158" s="1" t="str">
        <f>VLOOKUP($E158,'[20]Gui chi Quynh'!$C$11:$E$388,3,0)</f>
        <v>A4</v>
      </c>
      <c r="AE158" s="9">
        <f>VLOOKUP(AD158,[18]Sheet1!$B$2:$C$12,2,TRUE)</f>
        <v>7</v>
      </c>
      <c r="AF158" s="55"/>
    </row>
    <row r="159" spans="1:32" s="2" customFormat="1" ht="24.95" customHeight="1" x14ac:dyDescent="0.25">
      <c r="A159" s="41">
        <f>IF(E159="","",SUBTOTAL(3,$E$9:E159))</f>
        <v>151</v>
      </c>
      <c r="B159" s="41">
        <f>COUNTIF($F$9:F159,F159)</f>
        <v>8</v>
      </c>
      <c r="C159" s="43" t="s">
        <v>648</v>
      </c>
      <c r="D159" s="47" t="s">
        <v>95</v>
      </c>
      <c r="E159" s="48" t="s">
        <v>454</v>
      </c>
      <c r="F159" s="9" t="s">
        <v>212</v>
      </c>
      <c r="G159" s="9" t="s">
        <v>643</v>
      </c>
      <c r="H159" s="1" t="str">
        <f>VLOOKUP($E159,'[1]Gui chi Quynh'!$C$11:$E$397,3,0)</f>
        <v>A4</v>
      </c>
      <c r="I159" s="9">
        <f>VLOOKUP(H159,[18]Sheet1!$B$2:$C$12,2,TRUE)</f>
        <v>7</v>
      </c>
      <c r="J159" s="1" t="str">
        <f>VLOOKUP($E159,'[2]Gui chi Quynh'!$C$11:$E$397,3,0)</f>
        <v>A DN</v>
      </c>
      <c r="K159" s="9" t="e">
        <f>VLOOKUP(J159,[18]Sheet1!$B$2:$C$12,2,TRUE)</f>
        <v>#N/A</v>
      </c>
      <c r="L159" s="1" t="str">
        <f>VLOOKUP($E159,'[3]Gui chi Quynh'!$C$11:$E$396,3,0)</f>
        <v>A3</v>
      </c>
      <c r="M159" s="9">
        <f>VLOOKUP(L159,[18]Sheet1!$B$2:$C$12,2,TRUE)</f>
        <v>8</v>
      </c>
      <c r="N159" s="1" t="str">
        <f>VLOOKUP($E159,'[4]Gui chi Quynh'!$C$11:$E$396,3,0)</f>
        <v>A4</v>
      </c>
      <c r="O159" s="9">
        <f>VLOOKUP(N159,[18]Sheet1!$B$2:$C$12,2,TRUE)</f>
        <v>7</v>
      </c>
      <c r="P159" s="1" t="str">
        <f>VLOOKUP($E159,'[5]Gui chi Quynh'!$C$11:$E$394,3,0)</f>
        <v>A4</v>
      </c>
      <c r="Q159" s="9">
        <f>VLOOKUP(P159,[18]Sheet1!$B$2:$C$12,2,TRUE)</f>
        <v>7</v>
      </c>
      <c r="R159" s="1" t="str">
        <f>VLOOKUP($E159,'[6]Gui chi Quynh'!$C$11:$E$393,3,0)</f>
        <v>A4</v>
      </c>
      <c r="S159" s="9">
        <f>VLOOKUP(R159,[18]Sheet1!$B$2:$C$12,2,TRUE)</f>
        <v>7</v>
      </c>
      <c r="T159" s="1" t="str">
        <f>VLOOKUP($E159,'[7]Gui chi Quynh'!$C$11:$E$392,3,0)</f>
        <v>A3</v>
      </c>
      <c r="U159" s="9">
        <f>VLOOKUP(T159,[18]Sheet1!$B$2:$C$12,2,TRUE)</f>
        <v>8</v>
      </c>
      <c r="V159" s="1" t="str">
        <f>VLOOKUP($E159,'[8]Gui chi Quynh'!$C$11:$F$391,3,0)</f>
        <v>A3</v>
      </c>
      <c r="W159" s="9">
        <f>VLOOKUP(V159,[18]Sheet1!$B$2:$C$12,2,TRUE)</f>
        <v>8</v>
      </c>
      <c r="X159" s="1" t="str">
        <f>VLOOKUP($E159,'[9]Gui chi Quynh'!$C$11:$E$390,3,0)</f>
        <v>A3</v>
      </c>
      <c r="Y159" s="9">
        <f>VLOOKUP(X159,[18]Sheet1!$B$2:$C$12,2,TRUE)</f>
        <v>8</v>
      </c>
      <c r="Z159" s="1" t="str">
        <f>VLOOKUP($E159,'[10]Gui chi Quynh'!$C$11:$E$391,3,0)</f>
        <v>A2</v>
      </c>
      <c r="AA159" s="9">
        <f>VLOOKUP(Z159,[18]Sheet1!$B$2:$C$12,2,TRUE)</f>
        <v>9</v>
      </c>
      <c r="AB159" s="1" t="str">
        <f>VLOOKUP($E159,'[19]Gui chi Quynh'!$C$11:$E$388,3,0)</f>
        <v>A2</v>
      </c>
      <c r="AC159" s="9">
        <f>VLOOKUP(AB159,[18]Sheet1!$B$2:$C$12,2,TRUE)</f>
        <v>9</v>
      </c>
      <c r="AD159" s="1" t="str">
        <f>VLOOKUP($E159,'[20]Gui chi Quynh'!$C$11:$E$388,3,0)</f>
        <v>A3</v>
      </c>
      <c r="AE159" s="9">
        <f>VLOOKUP(AD159,[18]Sheet1!$B$2:$C$12,2,TRUE)</f>
        <v>8</v>
      </c>
      <c r="AF159" s="55"/>
    </row>
    <row r="160" spans="1:32" s="2" customFormat="1" ht="24.95" customHeight="1" x14ac:dyDescent="0.25">
      <c r="A160" s="41">
        <f>IF(E160="","",SUBTOTAL(3,$E$9:E160))</f>
        <v>152</v>
      </c>
      <c r="B160" s="41">
        <f>COUNTIF($F$9:F160,F160)</f>
        <v>9</v>
      </c>
      <c r="C160" s="43" t="s">
        <v>648</v>
      </c>
      <c r="D160" s="47" t="s">
        <v>89</v>
      </c>
      <c r="E160" s="48" t="s">
        <v>449</v>
      </c>
      <c r="F160" s="9" t="s">
        <v>212</v>
      </c>
      <c r="G160" s="9" t="s">
        <v>643</v>
      </c>
      <c r="H160" s="1" t="str">
        <f>VLOOKUP($E160,'[1]Gui chi Quynh'!$C$11:$E$397,3,0)</f>
        <v>A3</v>
      </c>
      <c r="I160" s="9">
        <f>VLOOKUP(H160,[18]Sheet1!$B$2:$C$12,2,TRUE)</f>
        <v>8</v>
      </c>
      <c r="J160" s="1" t="str">
        <f>VLOOKUP($E160,'[2]Gui chi Quynh'!$C$11:$E$397,3,0)</f>
        <v>A DN</v>
      </c>
      <c r="K160" s="9" t="e">
        <f>VLOOKUP(J160,[18]Sheet1!$B$2:$C$12,2,TRUE)</f>
        <v>#N/A</v>
      </c>
      <c r="L160" s="1" t="str">
        <f>VLOOKUP($E160,'[3]Gui chi Quynh'!$C$11:$E$396,3,0)</f>
        <v>A3</v>
      </c>
      <c r="M160" s="9">
        <f>VLOOKUP(L160,[18]Sheet1!$B$2:$C$12,2,TRUE)</f>
        <v>8</v>
      </c>
      <c r="N160" s="1" t="str">
        <f>VLOOKUP($E160,'[4]Gui chi Quynh'!$C$11:$E$396,3,0)</f>
        <v>A4</v>
      </c>
      <c r="O160" s="9">
        <f>VLOOKUP(N160,[18]Sheet1!$B$2:$C$12,2,TRUE)</f>
        <v>7</v>
      </c>
      <c r="P160" s="1" t="str">
        <f>VLOOKUP($E160,'[5]Gui chi Quynh'!$C$11:$E$394,3,0)</f>
        <v>A4</v>
      </c>
      <c r="Q160" s="9">
        <f>VLOOKUP(P160,[18]Sheet1!$B$2:$C$12,2,TRUE)</f>
        <v>7</v>
      </c>
      <c r="R160" s="1" t="str">
        <f>VLOOKUP($E160,'[6]Gui chi Quynh'!$C$11:$E$393,3,0)</f>
        <v>A4</v>
      </c>
      <c r="S160" s="9">
        <f>VLOOKUP(R160,[18]Sheet1!$B$2:$C$12,2,TRUE)</f>
        <v>7</v>
      </c>
      <c r="T160" s="1" t="str">
        <f>VLOOKUP($E160,'[7]Gui chi Quynh'!$C$11:$E$392,3,0)</f>
        <v>A3</v>
      </c>
      <c r="U160" s="9">
        <f>VLOOKUP(T160,[18]Sheet1!$B$2:$C$12,2,TRUE)</f>
        <v>8</v>
      </c>
      <c r="V160" s="1" t="str">
        <f>VLOOKUP($E160,'[8]Gui chi Quynh'!$C$11:$F$391,3,0)</f>
        <v>A3</v>
      </c>
      <c r="W160" s="9">
        <f>VLOOKUP(V160,[18]Sheet1!$B$2:$C$12,2,TRUE)</f>
        <v>8</v>
      </c>
      <c r="X160" s="1" t="str">
        <f>VLOOKUP($E160,'[9]Gui chi Quynh'!$C$11:$E$390,3,0)</f>
        <v>A1</v>
      </c>
      <c r="Y160" s="9">
        <f>VLOOKUP(X160,[18]Sheet1!$B$2:$C$12,2,TRUE)</f>
        <v>10</v>
      </c>
      <c r="Z160" s="1" t="str">
        <f>VLOOKUP($E160,'[10]Gui chi Quynh'!$C$11:$E$391,3,0)</f>
        <v>A3</v>
      </c>
      <c r="AA160" s="9">
        <f>VLOOKUP(Z160,[18]Sheet1!$B$2:$C$12,2,TRUE)</f>
        <v>8</v>
      </c>
      <c r="AB160" s="1" t="str">
        <f>VLOOKUP($E160,'[19]Gui chi Quynh'!$C$11:$E$388,3,0)</f>
        <v>A2</v>
      </c>
      <c r="AC160" s="9">
        <f>VLOOKUP(AB160,[18]Sheet1!$B$2:$C$12,2,TRUE)</f>
        <v>9</v>
      </c>
      <c r="AD160" s="1" t="str">
        <f>VLOOKUP($E160,'[20]Gui chi Quynh'!$C$11:$E$388,3,0)</f>
        <v>A1</v>
      </c>
      <c r="AE160" s="9">
        <f>VLOOKUP(AD160,[18]Sheet1!$B$2:$C$12,2,TRUE)</f>
        <v>10</v>
      </c>
      <c r="AF160" s="7"/>
    </row>
    <row r="161" spans="1:32" s="2" customFormat="1" ht="24.95" customHeight="1" x14ac:dyDescent="0.25">
      <c r="A161" s="41">
        <f>IF(E161="","",SUBTOTAL(3,$E$9:E161))</f>
        <v>153</v>
      </c>
      <c r="B161" s="41">
        <f>COUNTIF($F$9:F161,F161)</f>
        <v>10</v>
      </c>
      <c r="C161" s="43" t="s">
        <v>648</v>
      </c>
      <c r="D161" s="47" t="s">
        <v>87</v>
      </c>
      <c r="E161" s="48" t="s">
        <v>447</v>
      </c>
      <c r="F161" s="9" t="s">
        <v>212</v>
      </c>
      <c r="G161" s="9" t="s">
        <v>643</v>
      </c>
      <c r="H161" s="1" t="str">
        <f>VLOOKUP($E161,'[1]Gui chi Quynh'!$C$11:$E$397,3,0)</f>
        <v>A3</v>
      </c>
      <c r="I161" s="9">
        <f>VLOOKUP(H161,[18]Sheet1!$B$2:$C$12,2,TRUE)</f>
        <v>8</v>
      </c>
      <c r="J161" s="1" t="str">
        <f>VLOOKUP($E161,'[2]Gui chi Quynh'!$C$11:$E$397,3,0)</f>
        <v>A DN</v>
      </c>
      <c r="K161" s="9" t="e">
        <f>VLOOKUP(J161,[18]Sheet1!$B$2:$C$12,2,TRUE)</f>
        <v>#N/A</v>
      </c>
      <c r="L161" s="1" t="str">
        <f>VLOOKUP($E161,'[3]Gui chi Quynh'!$C$11:$E$396,3,0)</f>
        <v>A1</v>
      </c>
      <c r="M161" s="9">
        <f>VLOOKUP(L161,[18]Sheet1!$B$2:$C$12,2,TRUE)</f>
        <v>10</v>
      </c>
      <c r="N161" s="1" t="str">
        <f>VLOOKUP($E161,'[4]Gui chi Quynh'!$C$11:$E$396,3,0)</f>
        <v>A4</v>
      </c>
      <c r="O161" s="9">
        <f>VLOOKUP(N161,[18]Sheet1!$B$2:$C$12,2,TRUE)</f>
        <v>7</v>
      </c>
      <c r="P161" s="1" t="str">
        <f>VLOOKUP($E161,'[5]Gui chi Quynh'!$C$11:$E$394,3,0)</f>
        <v>A4</v>
      </c>
      <c r="Q161" s="9">
        <f>VLOOKUP(P161,[18]Sheet1!$B$2:$C$12,2,TRUE)</f>
        <v>7</v>
      </c>
      <c r="R161" s="1" t="str">
        <f>VLOOKUP($E161,'[6]Gui chi Quynh'!$C$11:$E$393,3,0)</f>
        <v>A3</v>
      </c>
      <c r="S161" s="9">
        <f>VLOOKUP(R161,[18]Sheet1!$B$2:$C$12,2,TRUE)</f>
        <v>8</v>
      </c>
      <c r="T161" s="1" t="str">
        <f>VLOOKUP($E161,'[7]Gui chi Quynh'!$C$11:$E$392,3,0)</f>
        <v>A2</v>
      </c>
      <c r="U161" s="9">
        <f>VLOOKUP(T161,[18]Sheet1!$B$2:$C$12,2,TRUE)</f>
        <v>9</v>
      </c>
      <c r="V161" s="1" t="str">
        <f>VLOOKUP($E161,'[8]Gui chi Quynh'!$C$11:$F$391,3,0)</f>
        <v>A3</v>
      </c>
      <c r="W161" s="9">
        <f>VLOOKUP(V161,[18]Sheet1!$B$2:$C$12,2,TRUE)</f>
        <v>8</v>
      </c>
      <c r="X161" s="1" t="str">
        <f>VLOOKUP($E161,'[9]Gui chi Quynh'!$C$11:$E$390,3,0)</f>
        <v>A1</v>
      </c>
      <c r="Y161" s="9">
        <f>VLOOKUP(X161,[18]Sheet1!$B$2:$C$12,2,TRUE)</f>
        <v>10</v>
      </c>
      <c r="Z161" s="1" t="str">
        <f>VLOOKUP($E161,'[10]Gui chi Quynh'!$C$11:$E$391,3,0)</f>
        <v>A3</v>
      </c>
      <c r="AA161" s="9">
        <f>VLOOKUP(Z161,[18]Sheet1!$B$2:$C$12,2,TRUE)</f>
        <v>8</v>
      </c>
      <c r="AB161" s="1" t="str">
        <f>VLOOKUP($E161,'[19]Gui chi Quynh'!$C$11:$E$388,3,0)</f>
        <v>A3</v>
      </c>
      <c r="AC161" s="9">
        <f>VLOOKUP(AB161,[18]Sheet1!$B$2:$C$12,2,TRUE)</f>
        <v>8</v>
      </c>
      <c r="AD161" s="1" t="str">
        <f>VLOOKUP($E161,'[20]Gui chi Quynh'!$C$11:$E$388,3,0)</f>
        <v>A2</v>
      </c>
      <c r="AE161" s="9">
        <f>VLOOKUP(AD161,[18]Sheet1!$B$2:$C$12,2,TRUE)</f>
        <v>9</v>
      </c>
      <c r="AF161" s="55"/>
    </row>
    <row r="162" spans="1:32" s="2" customFormat="1" ht="24.95" customHeight="1" x14ac:dyDescent="0.25">
      <c r="A162" s="41">
        <f>IF(E162="","",SUBTOTAL(3,$E$9:E162))</f>
        <v>154</v>
      </c>
      <c r="B162" s="41">
        <f>COUNTIF($F$9:F162,F162)</f>
        <v>11</v>
      </c>
      <c r="C162" s="43" t="s">
        <v>648</v>
      </c>
      <c r="D162" s="47" t="s">
        <v>88</v>
      </c>
      <c r="E162" s="48" t="s">
        <v>448</v>
      </c>
      <c r="F162" s="9" t="s">
        <v>212</v>
      </c>
      <c r="G162" s="9" t="s">
        <v>643</v>
      </c>
      <c r="H162" s="1" t="str">
        <f>VLOOKUP($E162,'[1]Gui chi Quynh'!$C$11:$E$397,3,0)</f>
        <v>A3</v>
      </c>
      <c r="I162" s="9">
        <f>VLOOKUP(H162,[18]Sheet1!$B$2:$C$12,2,TRUE)</f>
        <v>8</v>
      </c>
      <c r="J162" s="1" t="str">
        <f>VLOOKUP($E162,'[2]Gui chi Quynh'!$C$11:$E$397,3,0)</f>
        <v>A DN</v>
      </c>
      <c r="K162" s="9" t="e">
        <f>VLOOKUP(J162,[18]Sheet1!$B$2:$C$12,2,TRUE)</f>
        <v>#N/A</v>
      </c>
      <c r="L162" s="1" t="str">
        <f>VLOOKUP($E162,'[3]Gui chi Quynh'!$C$11:$E$396,3,0)</f>
        <v>A1</v>
      </c>
      <c r="M162" s="9">
        <f>VLOOKUP(L162,[18]Sheet1!$B$2:$C$12,2,TRUE)</f>
        <v>10</v>
      </c>
      <c r="N162" s="1" t="str">
        <f>VLOOKUP($E162,'[4]Gui chi Quynh'!$C$11:$E$396,3,0)</f>
        <v>A3</v>
      </c>
      <c r="O162" s="9">
        <f>VLOOKUP(N162,[18]Sheet1!$B$2:$C$12,2,TRUE)</f>
        <v>8</v>
      </c>
      <c r="P162" s="1" t="str">
        <f>VLOOKUP($E162,'[5]Gui chi Quynh'!$C$11:$E$394,3,0)</f>
        <v>A3</v>
      </c>
      <c r="Q162" s="9">
        <f>VLOOKUP(P162,[18]Sheet1!$B$2:$C$12,2,TRUE)</f>
        <v>8</v>
      </c>
      <c r="R162" s="1" t="str">
        <f>VLOOKUP($E162,'[6]Gui chi Quynh'!$C$11:$E$393,3,0)</f>
        <v>A3</v>
      </c>
      <c r="S162" s="9">
        <f>VLOOKUP(R162,[18]Sheet1!$B$2:$C$12,2,TRUE)</f>
        <v>8</v>
      </c>
      <c r="T162" s="1" t="str">
        <f>VLOOKUP($E162,'[7]Gui chi Quynh'!$C$11:$E$392,3,0)</f>
        <v>A1</v>
      </c>
      <c r="U162" s="9">
        <f>VLOOKUP(T162,[18]Sheet1!$B$2:$C$12,2,TRUE)</f>
        <v>10</v>
      </c>
      <c r="V162" s="1" t="str">
        <f>VLOOKUP($E162,'[8]Gui chi Quynh'!$C$11:$F$391,3,0)</f>
        <v>A3</v>
      </c>
      <c r="W162" s="9">
        <f>VLOOKUP(V162,[18]Sheet1!$B$2:$C$12,2,TRUE)</f>
        <v>8</v>
      </c>
      <c r="X162" s="1" t="str">
        <f>VLOOKUP($E162,'[9]Gui chi Quynh'!$C$11:$E$390,3,0)</f>
        <v>A1</v>
      </c>
      <c r="Y162" s="9">
        <f>VLOOKUP(X162,[18]Sheet1!$B$2:$C$12,2,TRUE)</f>
        <v>10</v>
      </c>
      <c r="Z162" s="1" t="str">
        <f>VLOOKUP($E162,'[10]Gui chi Quynh'!$C$11:$E$391,3,0)</f>
        <v>A3</v>
      </c>
      <c r="AA162" s="9">
        <f>VLOOKUP(Z162,[18]Sheet1!$B$2:$C$12,2,TRUE)</f>
        <v>8</v>
      </c>
      <c r="AB162" s="1" t="str">
        <f>VLOOKUP($E162,'[19]Gui chi Quynh'!$C$11:$E$388,3,0)</f>
        <v>A1</v>
      </c>
      <c r="AC162" s="9">
        <f>VLOOKUP(AB162,[18]Sheet1!$B$2:$C$12,2,TRUE)</f>
        <v>10</v>
      </c>
      <c r="AD162" s="1" t="str">
        <f>VLOOKUP($E162,'[20]Gui chi Quynh'!$C$11:$E$388,3,0)</f>
        <v>A2</v>
      </c>
      <c r="AE162" s="9">
        <f>VLOOKUP(AD162,[18]Sheet1!$B$2:$C$12,2,TRUE)</f>
        <v>9</v>
      </c>
      <c r="AF162" s="55"/>
    </row>
    <row r="163" spans="1:32" s="2" customFormat="1" ht="24.95" customHeight="1" x14ac:dyDescent="0.25">
      <c r="A163" s="41">
        <f>IF(E163="","",SUBTOTAL(3,$E$9:E163))</f>
        <v>155</v>
      </c>
      <c r="B163" s="41">
        <f>COUNTIF($F$9:F163,F163)</f>
        <v>12</v>
      </c>
      <c r="C163" s="43" t="s">
        <v>648</v>
      </c>
      <c r="D163" s="47" t="s">
        <v>85</v>
      </c>
      <c r="E163" s="48" t="s">
        <v>444</v>
      </c>
      <c r="F163" s="9" t="s">
        <v>212</v>
      </c>
      <c r="G163" s="9" t="s">
        <v>643</v>
      </c>
      <c r="H163" s="1" t="str">
        <f>VLOOKUP($E163,'[1]Gui chi Quynh'!$C$11:$E$397,3,0)</f>
        <v>A3</v>
      </c>
      <c r="I163" s="9">
        <f>VLOOKUP(H163,[18]Sheet1!$B$2:$C$12,2,TRUE)</f>
        <v>8</v>
      </c>
      <c r="J163" s="1" t="str">
        <f>VLOOKUP($E163,'[2]Gui chi Quynh'!$C$11:$E$397,3,0)</f>
        <v>A DN</v>
      </c>
      <c r="K163" s="9" t="e">
        <f>VLOOKUP(J163,[18]Sheet1!$B$2:$C$12,2,TRUE)</f>
        <v>#N/A</v>
      </c>
      <c r="L163" s="1" t="str">
        <f>VLOOKUP($E163,'[3]Gui chi Quynh'!$C$11:$E$396,3,0)</f>
        <v>A3</v>
      </c>
      <c r="M163" s="9">
        <f>VLOOKUP(L163,[18]Sheet1!$B$2:$C$12,2,TRUE)</f>
        <v>8</v>
      </c>
      <c r="N163" s="1" t="str">
        <f>VLOOKUP($E163,'[4]Gui chi Quynh'!$C$11:$E$396,3,0)</f>
        <v>A3</v>
      </c>
      <c r="O163" s="9">
        <f>VLOOKUP(N163,[18]Sheet1!$B$2:$C$12,2,TRUE)</f>
        <v>8</v>
      </c>
      <c r="P163" s="1" t="str">
        <f>VLOOKUP($E163,'[5]Gui chi Quynh'!$C$11:$E$394,3,0)</f>
        <v>A3</v>
      </c>
      <c r="Q163" s="9">
        <f>VLOOKUP(P163,[18]Sheet1!$B$2:$C$12,2,TRUE)</f>
        <v>8</v>
      </c>
      <c r="R163" s="1" t="str">
        <f>VLOOKUP($E163,'[6]Gui chi Quynh'!$C$11:$E$393,3,0)</f>
        <v>A4</v>
      </c>
      <c r="S163" s="9">
        <f>VLOOKUP(R163,[18]Sheet1!$B$2:$C$12,2,TRUE)</f>
        <v>7</v>
      </c>
      <c r="T163" s="1" t="str">
        <f>VLOOKUP($E163,'[7]Gui chi Quynh'!$C$11:$E$392,3,0)</f>
        <v>A3</v>
      </c>
      <c r="U163" s="9">
        <f>VLOOKUP(T163,[18]Sheet1!$B$2:$C$12,2,TRUE)</f>
        <v>8</v>
      </c>
      <c r="V163" s="1" t="str">
        <f>VLOOKUP($E163,'[8]Gui chi Quynh'!$C$11:$F$391,3,0)</f>
        <v>A4</v>
      </c>
      <c r="W163" s="9">
        <f>VLOOKUP(V163,[18]Sheet1!$B$2:$C$12,2,TRUE)</f>
        <v>7</v>
      </c>
      <c r="X163" s="1" t="str">
        <f>VLOOKUP($E163,'[9]Gui chi Quynh'!$C$11:$E$390,3,0)</f>
        <v>A3</v>
      </c>
      <c r="Y163" s="9">
        <f>VLOOKUP(X163,[18]Sheet1!$B$2:$C$12,2,TRUE)</f>
        <v>8</v>
      </c>
      <c r="Z163" s="1" t="str">
        <f>VLOOKUP($E163,'[10]Gui chi Quynh'!$C$11:$E$391,3,0)</f>
        <v>A3</v>
      </c>
      <c r="AA163" s="9">
        <f>VLOOKUP(Z163,[18]Sheet1!$B$2:$C$12,2,TRUE)</f>
        <v>8</v>
      </c>
      <c r="AB163" s="1" t="str">
        <f>VLOOKUP($E163,'[19]Gui chi Quynh'!$C$11:$E$388,3,0)</f>
        <v>A3</v>
      </c>
      <c r="AC163" s="9">
        <f>VLOOKUP(AB163,[18]Sheet1!$B$2:$C$12,2,TRUE)</f>
        <v>8</v>
      </c>
      <c r="AD163" s="1" t="str">
        <f>VLOOKUP($E163,'[20]Gui chi Quynh'!$C$11:$E$388,3,0)</f>
        <v>A4</v>
      </c>
      <c r="AE163" s="9">
        <f>VLOOKUP(AD163,[18]Sheet1!$B$2:$C$12,2,TRUE)</f>
        <v>7</v>
      </c>
      <c r="AF163" s="55"/>
    </row>
    <row r="164" spans="1:32" s="2" customFormat="1" ht="24.95" customHeight="1" x14ac:dyDescent="0.25">
      <c r="A164" s="41">
        <f>IF(E164="","",SUBTOTAL(3,$E$9:E164))</f>
        <v>156</v>
      </c>
      <c r="B164" s="41">
        <f>COUNTIF($F$9:F164,F164)</f>
        <v>13</v>
      </c>
      <c r="C164" s="43" t="s">
        <v>648</v>
      </c>
      <c r="D164" s="49" t="s">
        <v>96</v>
      </c>
      <c r="E164" s="48" t="s">
        <v>455</v>
      </c>
      <c r="F164" s="9" t="s">
        <v>212</v>
      </c>
      <c r="G164" s="9" t="s">
        <v>643</v>
      </c>
      <c r="H164" s="1" t="str">
        <f>VLOOKUP($E164,'[1]Gui chi Quynh'!$C$11:$E$397,3,0)</f>
        <v>A1</v>
      </c>
      <c r="I164" s="9">
        <f>VLOOKUP(H164,[18]Sheet1!$B$2:$C$12,2,TRUE)</f>
        <v>10</v>
      </c>
      <c r="J164" s="1" t="str">
        <f>VLOOKUP($E164,'[2]Gui chi Quynh'!$C$11:$E$397,3,0)</f>
        <v>A DN</v>
      </c>
      <c r="K164" s="9" t="e">
        <f>VLOOKUP(J164,[18]Sheet1!$B$2:$C$12,2,TRUE)</f>
        <v>#N/A</v>
      </c>
      <c r="L164" s="1" t="str">
        <f>VLOOKUP($E164,'[3]Gui chi Quynh'!$C$11:$E$396,3,0)</f>
        <v>A1</v>
      </c>
      <c r="M164" s="9">
        <f>VLOOKUP(L164,[18]Sheet1!$B$2:$C$12,2,TRUE)</f>
        <v>10</v>
      </c>
      <c r="N164" s="1" t="str">
        <f>VLOOKUP($E164,'[4]Gui chi Quynh'!$C$11:$E$396,3,0)</f>
        <v>A2</v>
      </c>
      <c r="O164" s="9">
        <f>VLOOKUP(N164,[18]Sheet1!$B$2:$C$12,2,TRUE)</f>
        <v>9</v>
      </c>
      <c r="P164" s="1" t="str">
        <f>VLOOKUP($E164,'[5]Gui chi Quynh'!$C$11:$E$394,3,0)</f>
        <v>A1</v>
      </c>
      <c r="Q164" s="9">
        <f>VLOOKUP(P164,[18]Sheet1!$B$2:$C$12,2,TRUE)</f>
        <v>10</v>
      </c>
      <c r="R164" s="1" t="str">
        <f>VLOOKUP($E164,'[6]Gui chi Quynh'!$C$11:$E$393,3,0)</f>
        <v>A3</v>
      </c>
      <c r="S164" s="9">
        <f>VLOOKUP(R164,[18]Sheet1!$B$2:$C$12,2,TRUE)</f>
        <v>8</v>
      </c>
      <c r="T164" s="1" t="str">
        <f>VLOOKUP($E164,'[7]Gui chi Quynh'!$C$11:$E$392,3,0)</f>
        <v>A2</v>
      </c>
      <c r="U164" s="9">
        <f>VLOOKUP(T164,[18]Sheet1!$B$2:$C$12,2,TRUE)</f>
        <v>9</v>
      </c>
      <c r="V164" s="1" t="str">
        <f>VLOOKUP($E164,'[8]Gui chi Quynh'!$C$11:$F$391,3,0)</f>
        <v>A3</v>
      </c>
      <c r="W164" s="9">
        <f>VLOOKUP(V164,[18]Sheet1!$B$2:$C$12,2,TRUE)</f>
        <v>8</v>
      </c>
      <c r="X164" s="1" t="str">
        <f>VLOOKUP($E164,'[9]Gui chi Quynh'!$C$11:$E$390,3,0)</f>
        <v>A1</v>
      </c>
      <c r="Y164" s="9">
        <f>VLOOKUP(X164,[18]Sheet1!$B$2:$C$12,2,TRUE)</f>
        <v>10</v>
      </c>
      <c r="Z164" s="1" t="str">
        <f>VLOOKUP($E164,'[10]Gui chi Quynh'!$C$11:$E$391,3,0)</f>
        <v>A1</v>
      </c>
      <c r="AA164" s="9">
        <f>VLOOKUP(Z164,[18]Sheet1!$B$2:$C$12,2,TRUE)</f>
        <v>10</v>
      </c>
      <c r="AB164" s="1" t="str">
        <f>VLOOKUP($E164,'[19]Gui chi Quynh'!$C$11:$E$388,3,0)</f>
        <v>A1</v>
      </c>
      <c r="AC164" s="9">
        <f>VLOOKUP(AB164,[18]Sheet1!$B$2:$C$12,2,TRUE)</f>
        <v>10</v>
      </c>
      <c r="AD164" s="1" t="str">
        <f>VLOOKUP($E164,'[20]Gui chi Quynh'!$C$11:$E$388,3,0)</f>
        <v>A1</v>
      </c>
      <c r="AE164" s="9">
        <f>VLOOKUP(AD164,[18]Sheet1!$B$2:$C$12,2,TRUE)</f>
        <v>10</v>
      </c>
      <c r="AF164" s="55"/>
    </row>
    <row r="165" spans="1:32" s="2" customFormat="1" ht="24.95" customHeight="1" x14ac:dyDescent="0.25">
      <c r="A165" s="41">
        <f>IF(E165="","",SUBTOTAL(3,$E$9:E165))</f>
        <v>157</v>
      </c>
      <c r="B165" s="41">
        <f>COUNTIF($F$9:F165,F165)</f>
        <v>14</v>
      </c>
      <c r="C165" s="43" t="s">
        <v>648</v>
      </c>
      <c r="D165" s="47" t="s">
        <v>93</v>
      </c>
      <c r="E165" s="48" t="s">
        <v>453</v>
      </c>
      <c r="F165" s="9" t="s">
        <v>212</v>
      </c>
      <c r="G165" s="9" t="s">
        <v>643</v>
      </c>
      <c r="H165" s="1" t="str">
        <f>VLOOKUP($E165,'[1]Gui chi Quynh'!$C$11:$E$397,3,0)</f>
        <v>A3</v>
      </c>
      <c r="I165" s="9">
        <f>VLOOKUP(H165,[18]Sheet1!$B$2:$C$12,2,TRUE)</f>
        <v>8</v>
      </c>
      <c r="J165" s="1" t="str">
        <f>VLOOKUP($E165,'[2]Gui chi Quynh'!$C$11:$E$397,3,0)</f>
        <v>A DN</v>
      </c>
      <c r="K165" s="9" t="e">
        <f>VLOOKUP(J165,[18]Sheet1!$B$2:$C$12,2,TRUE)</f>
        <v>#N/A</v>
      </c>
      <c r="L165" s="1" t="str">
        <f>VLOOKUP($E165,'[3]Gui chi Quynh'!$C$11:$E$396,3,0)</f>
        <v>A3</v>
      </c>
      <c r="M165" s="9">
        <f>VLOOKUP(L165,[18]Sheet1!$B$2:$C$12,2,TRUE)</f>
        <v>8</v>
      </c>
      <c r="N165" s="1" t="str">
        <f>VLOOKUP($E165,'[4]Gui chi Quynh'!$C$11:$E$396,3,0)</f>
        <v>A4</v>
      </c>
      <c r="O165" s="9">
        <f>VLOOKUP(N165,[18]Sheet1!$B$2:$C$12,2,TRUE)</f>
        <v>7</v>
      </c>
      <c r="P165" s="1" t="str">
        <f>VLOOKUP($E165,'[5]Gui chi Quynh'!$C$11:$E$394,3,0)</f>
        <v>A3</v>
      </c>
      <c r="Q165" s="9">
        <f>VLOOKUP(P165,[18]Sheet1!$B$2:$C$12,2,TRUE)</f>
        <v>8</v>
      </c>
      <c r="R165" s="1" t="str">
        <f>VLOOKUP($E165,'[6]Gui chi Quynh'!$C$11:$E$393,3,0)</f>
        <v>A4</v>
      </c>
      <c r="S165" s="9">
        <f>VLOOKUP(R165,[18]Sheet1!$B$2:$C$12,2,TRUE)</f>
        <v>7</v>
      </c>
      <c r="T165" s="1" t="str">
        <f>VLOOKUP($E165,'[7]Gui chi Quynh'!$C$11:$E$392,3,0)</f>
        <v>A3</v>
      </c>
      <c r="U165" s="9">
        <f>VLOOKUP(T165,[18]Sheet1!$B$2:$C$12,2,TRUE)</f>
        <v>8</v>
      </c>
      <c r="V165" s="1" t="str">
        <f>VLOOKUP($E165,'[8]Gui chi Quynh'!$C$11:$F$391,3,0)</f>
        <v>A3</v>
      </c>
      <c r="W165" s="9">
        <f>VLOOKUP(V165,[18]Sheet1!$B$2:$C$12,2,TRUE)</f>
        <v>8</v>
      </c>
      <c r="X165" s="1" t="str">
        <f>VLOOKUP($E165,'[9]Gui chi Quynh'!$C$11:$E$390,3,0)</f>
        <v>A2</v>
      </c>
      <c r="Y165" s="9">
        <f>VLOOKUP(X165,[18]Sheet1!$B$2:$C$12,2,TRUE)</f>
        <v>9</v>
      </c>
      <c r="Z165" s="1" t="str">
        <f>VLOOKUP($E165,'[10]Gui chi Quynh'!$C$11:$E$391,3,0)</f>
        <v>A4</v>
      </c>
      <c r="AA165" s="9">
        <f>VLOOKUP(Z165,[18]Sheet1!$B$2:$C$12,2,TRUE)</f>
        <v>7</v>
      </c>
      <c r="AB165" s="1" t="str">
        <f>VLOOKUP($E165,'[19]Gui chi Quynh'!$C$11:$E$388,3,0)</f>
        <v>A3</v>
      </c>
      <c r="AC165" s="9">
        <f>VLOOKUP(AB165,[18]Sheet1!$B$2:$C$12,2,TRUE)</f>
        <v>8</v>
      </c>
      <c r="AD165" s="1" t="str">
        <f>VLOOKUP($E165,'[20]Gui chi Quynh'!$C$11:$E$388,3,0)</f>
        <v>A4</v>
      </c>
      <c r="AE165" s="9">
        <f>VLOOKUP(AD165,[18]Sheet1!$B$2:$C$12,2,TRUE)</f>
        <v>7</v>
      </c>
      <c r="AF165" s="55"/>
    </row>
    <row r="166" spans="1:32" s="2" customFormat="1" ht="24.95" customHeight="1" x14ac:dyDescent="0.25">
      <c r="A166" s="41">
        <f>IF(E166="","",SUBTOTAL(3,$E$9:E166))</f>
        <v>158</v>
      </c>
      <c r="B166" s="41">
        <f>COUNTIF($F$9:F166,F166)</f>
        <v>1</v>
      </c>
      <c r="C166" s="43" t="s">
        <v>649</v>
      </c>
      <c r="D166" s="20" t="s">
        <v>98</v>
      </c>
      <c r="E166" s="41" t="s">
        <v>456</v>
      </c>
      <c r="F166" s="56" t="s">
        <v>265</v>
      </c>
      <c r="G166" s="56" t="s">
        <v>643</v>
      </c>
      <c r="H166" s="1" t="str">
        <f>VLOOKUP($E166,'[1]Gui chi Quynh'!$C$11:$E$397,3,0)</f>
        <v>A1</v>
      </c>
      <c r="I166" s="9">
        <f>VLOOKUP(H166,[18]Sheet1!$B$2:$C$12,2,TRUE)</f>
        <v>10</v>
      </c>
      <c r="J166" s="1" t="str">
        <f>VLOOKUP($E166,'[2]Gui chi Quynh'!$C$11:$E$397,3,0)</f>
        <v>A2</v>
      </c>
      <c r="K166" s="9">
        <f>VLOOKUP(J166,[18]Sheet1!$B$2:$C$12,2,TRUE)</f>
        <v>9</v>
      </c>
      <c r="L166" s="1" t="str">
        <f>VLOOKUP($E166,'[3]Gui chi Quynh'!$C$11:$E$396,3,0)</f>
        <v>A1</v>
      </c>
      <c r="M166" s="9">
        <f>VLOOKUP(L166,[18]Sheet1!$B$2:$C$12,2,TRUE)</f>
        <v>10</v>
      </c>
      <c r="N166" s="1" t="str">
        <f>VLOOKUP($E166,'[4]Gui chi Quynh'!$C$11:$E$396,3,0)</f>
        <v>A2</v>
      </c>
      <c r="O166" s="9">
        <f>VLOOKUP(N166,[18]Sheet1!$B$2:$C$12,2,TRUE)</f>
        <v>9</v>
      </c>
      <c r="P166" s="1" t="str">
        <f>VLOOKUP($E166,'[5]Gui chi Quynh'!$C$11:$E$394,3,0)</f>
        <v>A2</v>
      </c>
      <c r="Q166" s="9">
        <f>VLOOKUP(P166,[18]Sheet1!$B$2:$C$12,2,TRUE)</f>
        <v>9</v>
      </c>
      <c r="R166" s="1" t="str">
        <f>VLOOKUP($E166,'[6]Gui chi Quynh'!$C$11:$E$393,3,0)</f>
        <v>A2</v>
      </c>
      <c r="S166" s="9">
        <f>VLOOKUP(R166,[18]Sheet1!$B$2:$C$12,2,TRUE)</f>
        <v>9</v>
      </c>
      <c r="T166" s="1" t="str">
        <f>VLOOKUP($E166,'[7]Gui chi Quynh'!$C$11:$E$392,3,0)</f>
        <v>A2</v>
      </c>
      <c r="U166" s="9">
        <f>VLOOKUP(T166,[18]Sheet1!$B$2:$C$12,2,TRUE)</f>
        <v>9</v>
      </c>
      <c r="V166" s="1" t="str">
        <f>VLOOKUP($E166,'[8]Gui chi Quynh'!$C$11:$F$391,3,0)</f>
        <v>A2</v>
      </c>
      <c r="W166" s="9">
        <f>VLOOKUP(V166,[18]Sheet1!$B$2:$C$12,2,TRUE)</f>
        <v>9</v>
      </c>
      <c r="X166" s="1" t="str">
        <f>VLOOKUP($E166,'[9]Gui chi Quynh'!$C$11:$E$390,3,0)</f>
        <v>A1</v>
      </c>
      <c r="Y166" s="9">
        <f>VLOOKUP(X166,[18]Sheet1!$B$2:$C$12,2,TRUE)</f>
        <v>10</v>
      </c>
      <c r="Z166" s="1" t="str">
        <f>VLOOKUP($E166,'[10]Gui chi Quynh'!$C$11:$E$391,3,0)</f>
        <v>A1</v>
      </c>
      <c r="AA166" s="9">
        <f>VLOOKUP(Z166,[18]Sheet1!$B$2:$C$12,2,TRUE)</f>
        <v>10</v>
      </c>
      <c r="AB166" s="1" t="str">
        <f>VLOOKUP($E166,'[19]Gui chi Quynh'!$C$11:$E$388,3,0)</f>
        <v>A2</v>
      </c>
      <c r="AC166" s="9">
        <f>VLOOKUP(AB166,[18]Sheet1!$B$2:$C$12,2,TRUE)</f>
        <v>9</v>
      </c>
      <c r="AD166" s="1" t="str">
        <f>VLOOKUP($E166,'[20]Gui chi Quynh'!$C$11:$E$388,3,0)</f>
        <v>A2</v>
      </c>
      <c r="AE166" s="9">
        <f>VLOOKUP(AD166,[18]Sheet1!$B$2:$C$12,2,TRUE)</f>
        <v>9</v>
      </c>
      <c r="AF166" s="55"/>
    </row>
    <row r="167" spans="1:32" s="2" customFormat="1" ht="24.95" customHeight="1" x14ac:dyDescent="0.25">
      <c r="A167" s="41">
        <f>IF(E167="","",SUBTOTAL(3,$E$9:E167))</f>
        <v>159</v>
      </c>
      <c r="B167" s="41">
        <f>COUNTIF($F$9:F167,F167)</f>
        <v>2</v>
      </c>
      <c r="C167" s="43" t="s">
        <v>649</v>
      </c>
      <c r="D167" s="20" t="s">
        <v>107</v>
      </c>
      <c r="E167" s="43" t="s">
        <v>457</v>
      </c>
      <c r="F167" s="61" t="s">
        <v>265</v>
      </c>
      <c r="G167" s="105" t="s">
        <v>643</v>
      </c>
      <c r="H167" s="1" t="str">
        <f>VLOOKUP($E167,'[1]Gui chi Quynh'!$C$11:$E$397,3,0)</f>
        <v>A4</v>
      </c>
      <c r="I167" s="9">
        <f>VLOOKUP(H167,[18]Sheet1!$B$2:$C$12,2,TRUE)</f>
        <v>7</v>
      </c>
      <c r="J167" s="1" t="str">
        <f>VLOOKUP($E167,'[2]Gui chi Quynh'!$C$11:$E$397,3,0)</f>
        <v>A4</v>
      </c>
      <c r="K167" s="9">
        <f>VLOOKUP(J167,[18]Sheet1!$B$2:$C$12,2,TRUE)</f>
        <v>7</v>
      </c>
      <c r="L167" s="1" t="str">
        <f>VLOOKUP($E167,'[3]Gui chi Quynh'!$C$11:$E$396,3,0)</f>
        <v>A3</v>
      </c>
      <c r="M167" s="9">
        <f>VLOOKUP(L167,[18]Sheet1!$B$2:$C$12,2,TRUE)</f>
        <v>8</v>
      </c>
      <c r="N167" s="1" t="str">
        <f>VLOOKUP($E167,'[4]Gui chi Quynh'!$C$11:$E$396,3,0)</f>
        <v>A3</v>
      </c>
      <c r="O167" s="9">
        <f>VLOOKUP(N167,[18]Sheet1!$B$2:$C$12,2,TRUE)</f>
        <v>8</v>
      </c>
      <c r="P167" s="1" t="str">
        <f>VLOOKUP($E167,'[5]Gui chi Quynh'!$C$11:$E$394,3,0)</f>
        <v>A2</v>
      </c>
      <c r="Q167" s="9">
        <f>VLOOKUP(P167,[18]Sheet1!$B$2:$C$12,2,TRUE)</f>
        <v>9</v>
      </c>
      <c r="R167" s="1" t="str">
        <f>VLOOKUP($E167,'[6]Gui chi Quynh'!$C$11:$E$393,3,0)</f>
        <v>A3</v>
      </c>
      <c r="S167" s="9">
        <f>VLOOKUP(R167,[18]Sheet1!$B$2:$C$12,2,TRUE)</f>
        <v>8</v>
      </c>
      <c r="T167" s="1" t="str">
        <f>VLOOKUP($E167,'[7]Gui chi Quynh'!$C$11:$E$392,3,0)</f>
        <v>A3</v>
      </c>
      <c r="U167" s="9">
        <f>VLOOKUP(T167,[18]Sheet1!$B$2:$C$12,2,TRUE)</f>
        <v>8</v>
      </c>
      <c r="V167" s="1" t="str">
        <f>VLOOKUP($E167,'[8]Gui chi Quynh'!$C$11:$F$391,3,0)</f>
        <v>A3</v>
      </c>
      <c r="W167" s="9">
        <f>VLOOKUP(V167,[18]Sheet1!$B$2:$C$12,2,TRUE)</f>
        <v>8</v>
      </c>
      <c r="X167" s="1" t="str">
        <f>VLOOKUP($E167,'[9]Gui chi Quynh'!$C$11:$E$390,3,0)</f>
        <v>A3</v>
      </c>
      <c r="Y167" s="9">
        <f>VLOOKUP(X167,[18]Sheet1!$B$2:$C$12,2,TRUE)</f>
        <v>8</v>
      </c>
      <c r="Z167" s="1" t="str">
        <f>VLOOKUP($E167,'[10]Gui chi Quynh'!$C$11:$E$391,3,0)</f>
        <v>A2</v>
      </c>
      <c r="AA167" s="9">
        <f>VLOOKUP(Z167,[18]Sheet1!$B$2:$C$12,2,TRUE)</f>
        <v>9</v>
      </c>
      <c r="AB167" s="1" t="str">
        <f>VLOOKUP($E167,'[19]Gui chi Quynh'!$C$11:$E$388,3,0)</f>
        <v>A3</v>
      </c>
      <c r="AC167" s="9">
        <f>VLOOKUP(AB167,[18]Sheet1!$B$2:$C$12,2,TRUE)</f>
        <v>8</v>
      </c>
      <c r="AD167" s="1" t="str">
        <f>VLOOKUP($E167,'[20]Gui chi Quynh'!$C$11:$E$388,3,0)</f>
        <v>A3</v>
      </c>
      <c r="AE167" s="9">
        <f>VLOOKUP(AD167,[18]Sheet1!$B$2:$C$12,2,TRUE)</f>
        <v>8</v>
      </c>
      <c r="AF167" s="55"/>
    </row>
    <row r="168" spans="1:32" s="2" customFormat="1" ht="24.95" customHeight="1" x14ac:dyDescent="0.25">
      <c r="A168" s="41">
        <f>IF(E168="","",SUBTOTAL(3,$E$9:E168))</f>
        <v>160</v>
      </c>
      <c r="B168" s="41">
        <f>COUNTIF($F$9:F168,F168)</f>
        <v>3</v>
      </c>
      <c r="C168" s="43" t="s">
        <v>649</v>
      </c>
      <c r="D168" s="20" t="s">
        <v>101</v>
      </c>
      <c r="E168" s="43" t="s">
        <v>460</v>
      </c>
      <c r="F168" s="15" t="s">
        <v>265</v>
      </c>
      <c r="G168" s="15" t="s">
        <v>643</v>
      </c>
      <c r="H168" s="1" t="str">
        <f>VLOOKUP($E168,'[1]Gui chi Quynh'!$C$11:$E$397,3,0)</f>
        <v>A3</v>
      </c>
      <c r="I168" s="9">
        <f>VLOOKUP(H168,[18]Sheet1!$B$2:$C$12,2,TRUE)</f>
        <v>8</v>
      </c>
      <c r="J168" s="1" t="str">
        <f>VLOOKUP($E168,'[2]Gui chi Quynh'!$C$11:$E$397,3,0)</f>
        <v>A DN</v>
      </c>
      <c r="K168" s="9" t="e">
        <f>VLOOKUP(J168,[18]Sheet1!$B$2:$C$12,2,TRUE)</f>
        <v>#N/A</v>
      </c>
      <c r="L168" s="1" t="str">
        <f>VLOOKUP($E168,'[3]Gui chi Quynh'!$C$11:$E$396,3,0)</f>
        <v>A3</v>
      </c>
      <c r="M168" s="9">
        <f>VLOOKUP(L168,[18]Sheet1!$B$2:$C$12,2,TRUE)</f>
        <v>8</v>
      </c>
      <c r="N168" s="1" t="str">
        <f>VLOOKUP($E168,'[4]Gui chi Quynh'!$C$11:$E$396,3,0)</f>
        <v>A3</v>
      </c>
      <c r="O168" s="9">
        <f>VLOOKUP(N168,[18]Sheet1!$B$2:$C$12,2,TRUE)</f>
        <v>8</v>
      </c>
      <c r="P168" s="1" t="str">
        <f>VLOOKUP($E168,'[5]Gui chi Quynh'!$C$11:$E$394,3,0)</f>
        <v>A3</v>
      </c>
      <c r="Q168" s="9">
        <f>VLOOKUP(P168,[18]Sheet1!$B$2:$C$12,2,TRUE)</f>
        <v>8</v>
      </c>
      <c r="R168" s="1" t="str">
        <f>VLOOKUP($E168,'[6]Gui chi Quynh'!$C$11:$E$393,3,0)</f>
        <v>A3</v>
      </c>
      <c r="S168" s="9">
        <f>VLOOKUP(R168,[18]Sheet1!$B$2:$C$12,2,TRUE)</f>
        <v>8</v>
      </c>
      <c r="T168" s="1" t="str">
        <f>VLOOKUP($E168,'[7]Gui chi Quynh'!$C$11:$E$392,3,0)</f>
        <v>A3</v>
      </c>
      <c r="U168" s="9">
        <f>VLOOKUP(T168,[18]Sheet1!$B$2:$C$12,2,TRUE)</f>
        <v>8</v>
      </c>
      <c r="V168" s="1" t="str">
        <f>VLOOKUP($E168,'[8]Gui chi Quynh'!$C$11:$F$391,3,0)</f>
        <v>A3</v>
      </c>
      <c r="W168" s="9">
        <f>VLOOKUP(V168,[18]Sheet1!$B$2:$C$12,2,TRUE)</f>
        <v>8</v>
      </c>
      <c r="X168" s="1" t="str">
        <f>VLOOKUP($E168,'[9]Gui chi Quynh'!$C$11:$E$390,3,0)</f>
        <v>A3</v>
      </c>
      <c r="Y168" s="9">
        <f>VLOOKUP(X168,[18]Sheet1!$B$2:$C$12,2,TRUE)</f>
        <v>8</v>
      </c>
      <c r="Z168" s="1" t="str">
        <f>VLOOKUP($E168,'[10]Gui chi Quynh'!$C$11:$E$391,3,0)</f>
        <v>A2</v>
      </c>
      <c r="AA168" s="9">
        <f>VLOOKUP(Z168,[18]Sheet1!$B$2:$C$12,2,TRUE)</f>
        <v>9</v>
      </c>
      <c r="AB168" s="1" t="str">
        <f>VLOOKUP($E168,'[19]Gui chi Quynh'!$C$11:$E$388,3,0)</f>
        <v>A3</v>
      </c>
      <c r="AC168" s="9">
        <f>VLOOKUP(AB168,[18]Sheet1!$B$2:$C$12,2,TRUE)</f>
        <v>8</v>
      </c>
      <c r="AD168" s="1" t="str">
        <f>VLOOKUP($E168,'[20]Gui chi Quynh'!$C$11:$E$388,3,0)</f>
        <v>A3</v>
      </c>
      <c r="AE168" s="9">
        <f>VLOOKUP(AD168,[18]Sheet1!$B$2:$C$12,2,TRUE)</f>
        <v>8</v>
      </c>
      <c r="AF168" s="55"/>
    </row>
    <row r="169" spans="1:32" s="2" customFormat="1" ht="24.95" customHeight="1" x14ac:dyDescent="0.25">
      <c r="A169" s="41">
        <f>IF(E169="","",SUBTOTAL(3,$E$9:E169))</f>
        <v>161</v>
      </c>
      <c r="B169" s="41">
        <f>COUNTIF($F$9:F169,F169)</f>
        <v>4</v>
      </c>
      <c r="C169" s="43" t="s">
        <v>649</v>
      </c>
      <c r="D169" s="20" t="s">
        <v>100</v>
      </c>
      <c r="E169" s="43" t="s">
        <v>459</v>
      </c>
      <c r="F169" s="15" t="s">
        <v>265</v>
      </c>
      <c r="G169" s="15" t="s">
        <v>643</v>
      </c>
      <c r="H169" s="1" t="str">
        <f>VLOOKUP($E169,'[1]Gui chi Quynh'!$C$11:$E$397,3,0)</f>
        <v>A3</v>
      </c>
      <c r="I169" s="9">
        <f>VLOOKUP(H169,[18]Sheet1!$B$2:$C$12,2,TRUE)</f>
        <v>8</v>
      </c>
      <c r="J169" s="1" t="str">
        <f>VLOOKUP($E169,'[2]Gui chi Quynh'!$C$11:$E$397,3,0)</f>
        <v>A DN</v>
      </c>
      <c r="K169" s="9" t="e">
        <f>VLOOKUP(J169,[18]Sheet1!$B$2:$C$12,2,TRUE)</f>
        <v>#N/A</v>
      </c>
      <c r="L169" s="1" t="str">
        <f>VLOOKUP($E169,'[3]Gui chi Quynh'!$C$11:$E$396,3,0)</f>
        <v>A2</v>
      </c>
      <c r="M169" s="9">
        <f>VLOOKUP(L169,[18]Sheet1!$B$2:$C$12,2,TRUE)</f>
        <v>9</v>
      </c>
      <c r="N169" s="1" t="str">
        <f>VLOOKUP($E169,'[4]Gui chi Quynh'!$C$11:$E$396,3,0)</f>
        <v>A2</v>
      </c>
      <c r="O169" s="9">
        <f>VLOOKUP(N169,[18]Sheet1!$B$2:$C$12,2,TRUE)</f>
        <v>9</v>
      </c>
      <c r="P169" s="1" t="str">
        <f>VLOOKUP($E169,'[5]Gui chi Quynh'!$C$11:$E$394,3,0)</f>
        <v>A2</v>
      </c>
      <c r="Q169" s="9">
        <f>VLOOKUP(P169,[18]Sheet1!$B$2:$C$12,2,TRUE)</f>
        <v>9</v>
      </c>
      <c r="R169" s="1" t="str">
        <f>VLOOKUP($E169,'[6]Gui chi Quynh'!$C$11:$E$393,3,0)</f>
        <v>A2</v>
      </c>
      <c r="S169" s="9">
        <f>VLOOKUP(R169,[18]Sheet1!$B$2:$C$12,2,TRUE)</f>
        <v>9</v>
      </c>
      <c r="T169" s="1" t="str">
        <f>VLOOKUP($E169,'[7]Gui chi Quynh'!$C$11:$E$392,3,0)</f>
        <v>A2</v>
      </c>
      <c r="U169" s="9">
        <f>VLOOKUP(T169,[18]Sheet1!$B$2:$C$12,2,TRUE)</f>
        <v>9</v>
      </c>
      <c r="V169" s="1" t="str">
        <f>VLOOKUP($E169,'[8]Gui chi Quynh'!$C$11:$F$391,3,0)</f>
        <v>A2</v>
      </c>
      <c r="W169" s="9">
        <f>VLOOKUP(V169,[18]Sheet1!$B$2:$C$12,2,TRUE)</f>
        <v>9</v>
      </c>
      <c r="X169" s="1" t="str">
        <f>VLOOKUP($E169,'[9]Gui chi Quynh'!$C$11:$E$390,3,0)</f>
        <v>A2</v>
      </c>
      <c r="Y169" s="9">
        <f>VLOOKUP(X169,[18]Sheet1!$B$2:$C$12,2,TRUE)</f>
        <v>9</v>
      </c>
      <c r="Z169" s="1" t="str">
        <f>VLOOKUP($E169,'[10]Gui chi Quynh'!$C$11:$E$391,3,0)</f>
        <v>A1</v>
      </c>
      <c r="AA169" s="9">
        <f>VLOOKUP(Z169,[18]Sheet1!$B$2:$C$12,2,TRUE)</f>
        <v>10</v>
      </c>
      <c r="AB169" s="1" t="str">
        <f>VLOOKUP($E169,'[19]Gui chi Quynh'!$C$11:$E$388,3,0)</f>
        <v>A2</v>
      </c>
      <c r="AC169" s="9">
        <f>VLOOKUP(AB169,[18]Sheet1!$B$2:$C$12,2,TRUE)</f>
        <v>9</v>
      </c>
      <c r="AD169" s="1" t="str">
        <f>VLOOKUP($E169,'[20]Gui chi Quynh'!$C$11:$E$388,3,0)</f>
        <v>A2</v>
      </c>
      <c r="AE169" s="9">
        <f>VLOOKUP(AD169,[18]Sheet1!$B$2:$C$12,2,TRUE)</f>
        <v>9</v>
      </c>
      <c r="AF169" s="55"/>
    </row>
    <row r="170" spans="1:32" s="2" customFormat="1" ht="24.95" customHeight="1" x14ac:dyDescent="0.25">
      <c r="A170" s="41">
        <f>IF(E170="","",SUBTOTAL(3,$E$9:E170))</f>
        <v>162</v>
      </c>
      <c r="B170" s="41">
        <f>COUNTIF($F$9:F170,F170)</f>
        <v>5</v>
      </c>
      <c r="C170" s="43" t="s">
        <v>649</v>
      </c>
      <c r="D170" s="20" t="s">
        <v>112</v>
      </c>
      <c r="E170" s="43" t="s">
        <v>458</v>
      </c>
      <c r="F170" s="15" t="s">
        <v>265</v>
      </c>
      <c r="G170" s="15" t="s">
        <v>643</v>
      </c>
      <c r="H170" s="1" t="str">
        <f>VLOOKUP($E170,'[1]Gui chi Quynh'!$C$11:$E$397,3,0)</f>
        <v>A1</v>
      </c>
      <c r="I170" s="9">
        <f>VLOOKUP(H170,[18]Sheet1!$B$2:$C$12,2,TRUE)</f>
        <v>10</v>
      </c>
      <c r="J170" s="1" t="str">
        <f>VLOOKUP($E170,'[2]Gui chi Quynh'!$C$11:$E$397,3,0)</f>
        <v>A DN</v>
      </c>
      <c r="K170" s="9" t="e">
        <f>VLOOKUP(J170,[18]Sheet1!$B$2:$C$12,2,TRUE)</f>
        <v>#N/A</v>
      </c>
      <c r="L170" s="1" t="str">
        <f>VLOOKUP($E170,'[3]Gui chi Quynh'!$C$11:$E$396,3,0)</f>
        <v>A1</v>
      </c>
      <c r="M170" s="9">
        <f>VLOOKUP(L170,[18]Sheet1!$B$2:$C$12,2,TRUE)</f>
        <v>10</v>
      </c>
      <c r="N170" s="1" t="str">
        <f>VLOOKUP($E170,'[4]Gui chi Quynh'!$C$11:$E$396,3,0)</f>
        <v>A2</v>
      </c>
      <c r="O170" s="9">
        <f>VLOOKUP(N170,[18]Sheet1!$B$2:$C$12,2,TRUE)</f>
        <v>9</v>
      </c>
      <c r="P170" s="1" t="str">
        <f>VLOOKUP($E170,'[5]Gui chi Quynh'!$C$11:$E$394,3,0)</f>
        <v>A2</v>
      </c>
      <c r="Q170" s="9">
        <f>VLOOKUP(P170,[18]Sheet1!$B$2:$C$12,2,TRUE)</f>
        <v>9</v>
      </c>
      <c r="R170" s="1" t="str">
        <f>VLOOKUP($E170,'[6]Gui chi Quynh'!$C$11:$E$393,3,0)</f>
        <v>A2</v>
      </c>
      <c r="S170" s="9">
        <f>VLOOKUP(R170,[18]Sheet1!$B$2:$C$12,2,TRUE)</f>
        <v>9</v>
      </c>
      <c r="T170" s="1" t="str">
        <f>VLOOKUP($E170,'[7]Gui chi Quynh'!$C$11:$E$392,3,0)</f>
        <v>A2</v>
      </c>
      <c r="U170" s="9">
        <f>VLOOKUP(T170,[18]Sheet1!$B$2:$C$12,2,TRUE)</f>
        <v>9</v>
      </c>
      <c r="V170" s="1" t="str">
        <f>VLOOKUP($E170,'[8]Gui chi Quynh'!$C$11:$F$391,3,0)</f>
        <v>A2</v>
      </c>
      <c r="W170" s="9">
        <f>VLOOKUP(V170,[18]Sheet1!$B$2:$C$12,2,TRUE)</f>
        <v>9</v>
      </c>
      <c r="X170" s="1" t="str">
        <f>VLOOKUP($E170,'[9]Gui chi Quynh'!$C$11:$E$390,3,0)</f>
        <v>A2</v>
      </c>
      <c r="Y170" s="9">
        <f>VLOOKUP(X170,[18]Sheet1!$B$2:$C$12,2,TRUE)</f>
        <v>9</v>
      </c>
      <c r="Z170" s="1" t="str">
        <f>VLOOKUP($E170,'[10]Gui chi Quynh'!$C$11:$E$391,3,0)</f>
        <v>A2</v>
      </c>
      <c r="AA170" s="9">
        <f>VLOOKUP(Z170,[18]Sheet1!$B$2:$C$12,2,TRUE)</f>
        <v>9</v>
      </c>
      <c r="AB170" s="1" t="str">
        <f>VLOOKUP($E170,'[19]Gui chi Quynh'!$C$11:$E$388,3,0)</f>
        <v>A1</v>
      </c>
      <c r="AC170" s="9">
        <f>VLOOKUP(AB170,[18]Sheet1!$B$2:$C$12,2,TRUE)</f>
        <v>10</v>
      </c>
      <c r="AD170" s="1" t="str">
        <f>VLOOKUP($E170,'[20]Gui chi Quynh'!$C$11:$E$388,3,0)</f>
        <v>A3</v>
      </c>
      <c r="AE170" s="9">
        <f>VLOOKUP(AD170,[18]Sheet1!$B$2:$C$12,2,TRUE)</f>
        <v>8</v>
      </c>
      <c r="AF170" s="55"/>
    </row>
    <row r="171" spans="1:32" s="2" customFormat="1" ht="24.95" customHeight="1" x14ac:dyDescent="0.25">
      <c r="A171" s="41">
        <f>IF(E171="","",SUBTOTAL(3,$E$9:E171))</f>
        <v>163</v>
      </c>
      <c r="B171" s="41">
        <f>COUNTIF($F$9:F171,F171)</f>
        <v>6</v>
      </c>
      <c r="C171" s="43" t="s">
        <v>649</v>
      </c>
      <c r="D171" s="20" t="s">
        <v>99</v>
      </c>
      <c r="E171" s="43" t="s">
        <v>462</v>
      </c>
      <c r="F171" s="15" t="s">
        <v>265</v>
      </c>
      <c r="G171" s="15" t="s">
        <v>643</v>
      </c>
      <c r="H171" s="1" t="str">
        <f>VLOOKUP($E171,'[1]Gui chi Quynh'!$C$11:$E$397,3,0)</f>
        <v>A4</v>
      </c>
      <c r="I171" s="9">
        <f>VLOOKUP(H171,[18]Sheet1!$B$2:$C$12,2,TRUE)</f>
        <v>7</v>
      </c>
      <c r="J171" s="1" t="str">
        <f>VLOOKUP($E171,'[2]Gui chi Quynh'!$C$11:$E$397,3,0)</f>
        <v>A DN</v>
      </c>
      <c r="K171" s="9" t="e">
        <f>VLOOKUP(J171,[18]Sheet1!$B$2:$C$12,2,TRUE)</f>
        <v>#N/A</v>
      </c>
      <c r="L171" s="1" t="str">
        <f>VLOOKUP($E171,'[3]Gui chi Quynh'!$C$11:$E$396,3,0)</f>
        <v>A3</v>
      </c>
      <c r="M171" s="9">
        <f>VLOOKUP(L171,[18]Sheet1!$B$2:$C$12,2,TRUE)</f>
        <v>8</v>
      </c>
      <c r="N171" s="1" t="str">
        <f>VLOOKUP($E171,'[4]Gui chi Quynh'!$C$11:$E$396,3,0)</f>
        <v>A3</v>
      </c>
      <c r="O171" s="9">
        <f>VLOOKUP(N171,[18]Sheet1!$B$2:$C$12,2,TRUE)</f>
        <v>8</v>
      </c>
      <c r="P171" s="1" t="str">
        <f>VLOOKUP($E171,'[5]Gui chi Quynh'!$C$11:$E$394,3,0)</f>
        <v>A4</v>
      </c>
      <c r="Q171" s="9">
        <f>VLOOKUP(P171,[18]Sheet1!$B$2:$C$12,2,TRUE)</f>
        <v>7</v>
      </c>
      <c r="R171" s="1" t="str">
        <f>VLOOKUP($E171,'[6]Gui chi Quynh'!$C$11:$E$393,3,0)</f>
        <v>A3</v>
      </c>
      <c r="S171" s="9">
        <f>VLOOKUP(R171,[18]Sheet1!$B$2:$C$12,2,TRUE)</f>
        <v>8</v>
      </c>
      <c r="T171" s="1" t="str">
        <f>VLOOKUP($E171,'[7]Gui chi Quynh'!$C$11:$E$392,3,0)</f>
        <v>A3</v>
      </c>
      <c r="U171" s="9">
        <f>VLOOKUP(T171,[18]Sheet1!$B$2:$C$12,2,TRUE)</f>
        <v>8</v>
      </c>
      <c r="V171" s="1" t="str">
        <f>VLOOKUP($E171,'[8]Gui chi Quynh'!$C$11:$F$391,3,0)</f>
        <v>A3</v>
      </c>
      <c r="W171" s="9">
        <f>VLOOKUP(V171,[18]Sheet1!$B$2:$C$12,2,TRUE)</f>
        <v>8</v>
      </c>
      <c r="X171" s="1" t="str">
        <f>VLOOKUP($E171,'[9]Gui chi Quynh'!$C$11:$E$390,3,0)</f>
        <v>A3</v>
      </c>
      <c r="Y171" s="9">
        <f>VLOOKUP(X171,[18]Sheet1!$B$2:$C$12,2,TRUE)</f>
        <v>8</v>
      </c>
      <c r="Z171" s="1" t="str">
        <f>VLOOKUP($E171,'[10]Gui chi Quynh'!$C$11:$E$391,3,0)</f>
        <v>A4</v>
      </c>
      <c r="AA171" s="9">
        <f>VLOOKUP(Z171,[18]Sheet1!$B$2:$C$12,2,TRUE)</f>
        <v>7</v>
      </c>
      <c r="AB171" s="1" t="str">
        <f>VLOOKUP($E171,'[19]Gui chi Quynh'!$C$11:$E$388,3,0)</f>
        <v>A3</v>
      </c>
      <c r="AC171" s="9">
        <f>VLOOKUP(AB171,[18]Sheet1!$B$2:$C$12,2,TRUE)</f>
        <v>8</v>
      </c>
      <c r="AD171" s="1" t="str">
        <f>VLOOKUP($E171,'[20]Gui chi Quynh'!$C$11:$E$388,3,0)</f>
        <v>A3</v>
      </c>
      <c r="AE171" s="9">
        <f>VLOOKUP(AD171,[18]Sheet1!$B$2:$C$12,2,TRUE)</f>
        <v>8</v>
      </c>
      <c r="AF171" s="55"/>
    </row>
    <row r="172" spans="1:32" s="2" customFormat="1" ht="24.95" customHeight="1" x14ac:dyDescent="0.25">
      <c r="A172" s="41">
        <f>IF(E172="","",SUBTOTAL(3,$E$9:E172))</f>
        <v>164</v>
      </c>
      <c r="B172" s="41">
        <f>COUNTIF($F$9:F172,F172)</f>
        <v>7</v>
      </c>
      <c r="C172" s="43" t="s">
        <v>648</v>
      </c>
      <c r="D172" s="20" t="s">
        <v>102</v>
      </c>
      <c r="E172" s="43" t="s">
        <v>463</v>
      </c>
      <c r="F172" s="15" t="s">
        <v>265</v>
      </c>
      <c r="G172" s="15" t="s">
        <v>643</v>
      </c>
      <c r="H172" s="1" t="str">
        <f>VLOOKUP($E172,'[1]Gui chi Quynh'!$C$11:$E$397,3,0)</f>
        <v>A3</v>
      </c>
      <c r="I172" s="9">
        <f>VLOOKUP(H172,[18]Sheet1!$B$2:$C$12,2,TRUE)</f>
        <v>8</v>
      </c>
      <c r="J172" s="1" t="str">
        <f>VLOOKUP($E172,'[2]Gui chi Quynh'!$C$11:$E$397,3,0)</f>
        <v>A DN</v>
      </c>
      <c r="K172" s="9" t="e">
        <f>VLOOKUP(J172,[18]Sheet1!$B$2:$C$12,2,TRUE)</f>
        <v>#N/A</v>
      </c>
      <c r="L172" s="1" t="str">
        <f>VLOOKUP($E172,'[3]Gui chi Quynh'!$C$11:$E$396,3,0)</f>
        <v>A2</v>
      </c>
      <c r="M172" s="9">
        <f>VLOOKUP(L172,[18]Sheet1!$B$2:$C$12,2,TRUE)</f>
        <v>9</v>
      </c>
      <c r="N172" s="1" t="str">
        <f>VLOOKUP($E172,'[4]Gui chi Quynh'!$C$11:$E$396,3,0)</f>
        <v>A4</v>
      </c>
      <c r="O172" s="9">
        <f>VLOOKUP(N172,[18]Sheet1!$B$2:$C$12,2,TRUE)</f>
        <v>7</v>
      </c>
      <c r="P172" s="1" t="str">
        <f>VLOOKUP($E172,'[5]Gui chi Quynh'!$C$11:$E$394,3,0)</f>
        <v>A3</v>
      </c>
      <c r="Q172" s="9">
        <f>VLOOKUP(P172,[18]Sheet1!$B$2:$C$12,2,TRUE)</f>
        <v>8</v>
      </c>
      <c r="R172" s="1" t="str">
        <f>VLOOKUP($E172,'[6]Gui chi Quynh'!$C$11:$E$393,3,0)</f>
        <v>A4</v>
      </c>
      <c r="S172" s="9">
        <f>VLOOKUP(R172,[18]Sheet1!$B$2:$C$12,2,TRUE)</f>
        <v>7</v>
      </c>
      <c r="T172" s="1" t="str">
        <f>VLOOKUP($E172,'[7]Gui chi Quynh'!$C$11:$E$392,3,0)</f>
        <v>A4</v>
      </c>
      <c r="U172" s="9">
        <f>VLOOKUP(T172,[18]Sheet1!$B$2:$C$12,2,TRUE)</f>
        <v>7</v>
      </c>
      <c r="V172" s="1" t="str">
        <f>VLOOKUP($E172,'[8]Gui chi Quynh'!$C$11:$F$391,3,0)</f>
        <v>A3</v>
      </c>
      <c r="W172" s="9">
        <f>VLOOKUP(V172,[18]Sheet1!$B$2:$C$12,2,TRUE)</f>
        <v>8</v>
      </c>
      <c r="X172" s="1" t="str">
        <f>VLOOKUP($E172,'[9]Gui chi Quynh'!$C$11:$E$390,3,0)</f>
        <v>A3</v>
      </c>
      <c r="Y172" s="9">
        <f>VLOOKUP(X172,[18]Sheet1!$B$2:$C$12,2,TRUE)</f>
        <v>8</v>
      </c>
      <c r="Z172" s="1" t="str">
        <f>VLOOKUP($E172,'[10]Gui chi Quynh'!$C$11:$E$391,3,0)</f>
        <v>A2</v>
      </c>
      <c r="AA172" s="9">
        <f>VLOOKUP(Z172,[18]Sheet1!$B$2:$C$12,2,TRUE)</f>
        <v>9</v>
      </c>
      <c r="AB172" s="1" t="str">
        <f>VLOOKUP($E172,'[19]Gui chi Quynh'!$C$11:$E$388,3,0)</f>
        <v>A4</v>
      </c>
      <c r="AC172" s="9">
        <f>VLOOKUP(AB172,[18]Sheet1!$B$2:$C$12,2,TRUE)</f>
        <v>7</v>
      </c>
      <c r="AD172" s="1" t="str">
        <f>VLOOKUP($E172,'[20]Gui chi Quynh'!$C$11:$E$388,3,0)</f>
        <v>A3</v>
      </c>
      <c r="AE172" s="9">
        <f>VLOOKUP(AD172,[18]Sheet1!$B$2:$C$12,2,TRUE)</f>
        <v>8</v>
      </c>
      <c r="AF172" s="55"/>
    </row>
    <row r="173" spans="1:32" s="2" customFormat="1" ht="24.95" customHeight="1" x14ac:dyDescent="0.25">
      <c r="A173" s="41">
        <f>IF(E173="","",SUBTOTAL(3,$E$9:E173))</f>
        <v>165</v>
      </c>
      <c r="B173" s="41">
        <f>COUNTIF($F$9:F173,F173)</f>
        <v>8</v>
      </c>
      <c r="C173" s="43" t="s">
        <v>648</v>
      </c>
      <c r="D173" s="20" t="s">
        <v>103</v>
      </c>
      <c r="E173" s="43" t="s">
        <v>464</v>
      </c>
      <c r="F173" s="15" t="s">
        <v>265</v>
      </c>
      <c r="G173" s="15" t="s">
        <v>643</v>
      </c>
      <c r="H173" s="1" t="str">
        <f>VLOOKUP($E173,'[1]Gui chi Quynh'!$C$11:$E$397,3,0)</f>
        <v>A1</v>
      </c>
      <c r="I173" s="9">
        <f>VLOOKUP(H173,[18]Sheet1!$B$2:$C$12,2,TRUE)</f>
        <v>10</v>
      </c>
      <c r="J173" s="1" t="str">
        <f>VLOOKUP($E173,'[2]Gui chi Quynh'!$C$11:$E$397,3,0)</f>
        <v>A DN</v>
      </c>
      <c r="K173" s="9" t="e">
        <f>VLOOKUP(J173,[18]Sheet1!$B$2:$C$12,2,TRUE)</f>
        <v>#N/A</v>
      </c>
      <c r="L173" s="1" t="str">
        <f>VLOOKUP($E173,'[3]Gui chi Quynh'!$C$11:$E$396,3,0)</f>
        <v>A1</v>
      </c>
      <c r="M173" s="9">
        <f>VLOOKUP(L173,[18]Sheet1!$B$2:$C$12,2,TRUE)</f>
        <v>10</v>
      </c>
      <c r="N173" s="1" t="str">
        <f>VLOOKUP($E173,'[4]Gui chi Quynh'!$C$11:$E$396,3,0)</f>
        <v>A2</v>
      </c>
      <c r="O173" s="9">
        <f>VLOOKUP(N173,[18]Sheet1!$B$2:$C$12,2,TRUE)</f>
        <v>9</v>
      </c>
      <c r="P173" s="1" t="str">
        <f>VLOOKUP($E173,'[5]Gui chi Quynh'!$C$11:$E$394,3,0)</f>
        <v>A1</v>
      </c>
      <c r="Q173" s="9">
        <f>VLOOKUP(P173,[18]Sheet1!$B$2:$C$12,2,TRUE)</f>
        <v>10</v>
      </c>
      <c r="R173" s="1" t="str">
        <f>VLOOKUP($E173,'[6]Gui chi Quynh'!$C$11:$E$393,3,0)</f>
        <v>A2</v>
      </c>
      <c r="S173" s="9">
        <f>VLOOKUP(R173,[18]Sheet1!$B$2:$C$12,2,TRUE)</f>
        <v>9</v>
      </c>
      <c r="T173" s="1" t="str">
        <f>VLOOKUP($E173,'[7]Gui chi Quynh'!$C$11:$E$392,3,0)</f>
        <v>A2</v>
      </c>
      <c r="U173" s="9">
        <f>VLOOKUP(T173,[18]Sheet1!$B$2:$C$12,2,TRUE)</f>
        <v>9</v>
      </c>
      <c r="V173" s="1" t="str">
        <f>VLOOKUP($E173,'[8]Gui chi Quynh'!$C$11:$F$391,3,0)</f>
        <v>A2</v>
      </c>
      <c r="W173" s="9">
        <f>VLOOKUP(V173,[18]Sheet1!$B$2:$C$12,2,TRUE)</f>
        <v>9</v>
      </c>
      <c r="X173" s="1" t="str">
        <f>VLOOKUP($E173,'[9]Gui chi Quynh'!$C$11:$E$390,3,0)</f>
        <v>A2</v>
      </c>
      <c r="Y173" s="9">
        <f>VLOOKUP(X173,[18]Sheet1!$B$2:$C$12,2,TRUE)</f>
        <v>9</v>
      </c>
      <c r="Z173" s="1" t="str">
        <f>VLOOKUP($E173,'[10]Gui chi Quynh'!$C$11:$E$391,3,0)</f>
        <v>A2</v>
      </c>
      <c r="AA173" s="9">
        <f>VLOOKUP(Z173,[18]Sheet1!$B$2:$C$12,2,TRUE)</f>
        <v>9</v>
      </c>
      <c r="AB173" s="1" t="str">
        <f>VLOOKUP($E173,'[19]Gui chi Quynh'!$C$11:$E$388,3,0)</f>
        <v>A3</v>
      </c>
      <c r="AC173" s="9">
        <f>VLOOKUP(AB173,[18]Sheet1!$B$2:$C$12,2,TRUE)</f>
        <v>8</v>
      </c>
      <c r="AD173" s="1" t="str">
        <f>VLOOKUP($E173,'[20]Gui chi Quynh'!$C$11:$E$388,3,0)</f>
        <v>A3</v>
      </c>
      <c r="AE173" s="9">
        <f>VLOOKUP(AD173,[18]Sheet1!$B$2:$C$12,2,TRUE)</f>
        <v>8</v>
      </c>
      <c r="AF173" s="55"/>
    </row>
    <row r="174" spans="1:32" s="2" customFormat="1" ht="24.95" customHeight="1" x14ac:dyDescent="0.25">
      <c r="A174" s="41">
        <f>IF(E174="","",SUBTOTAL(3,$E$9:E174))</f>
        <v>166</v>
      </c>
      <c r="B174" s="41">
        <f>COUNTIF($F$9:F174,F174)</f>
        <v>9</v>
      </c>
      <c r="C174" s="43" t="s">
        <v>649</v>
      </c>
      <c r="D174" s="20" t="s">
        <v>104</v>
      </c>
      <c r="E174" s="43" t="s">
        <v>465</v>
      </c>
      <c r="F174" s="15" t="s">
        <v>265</v>
      </c>
      <c r="G174" s="15" t="s">
        <v>643</v>
      </c>
      <c r="H174" s="1" t="str">
        <f>VLOOKUP($E174,'[1]Gui chi Quynh'!$C$11:$E$397,3,0)</f>
        <v>A4</v>
      </c>
      <c r="I174" s="9">
        <f>VLOOKUP(H174,[18]Sheet1!$B$2:$C$12,2,TRUE)</f>
        <v>7</v>
      </c>
      <c r="J174" s="1" t="str">
        <f>VLOOKUP($E174,'[2]Gui chi Quynh'!$C$11:$E$397,3,0)</f>
        <v>A DN</v>
      </c>
      <c r="K174" s="9" t="e">
        <f>VLOOKUP(J174,[18]Sheet1!$B$2:$C$12,2,TRUE)</f>
        <v>#N/A</v>
      </c>
      <c r="L174" s="1" t="str">
        <f>VLOOKUP($E174,'[3]Gui chi Quynh'!$C$11:$E$396,3,0)</f>
        <v>A4</v>
      </c>
      <c r="M174" s="9">
        <f>VLOOKUP(L174,[18]Sheet1!$B$2:$C$12,2,TRUE)</f>
        <v>7</v>
      </c>
      <c r="N174" s="1" t="str">
        <f>VLOOKUP($E174,'[4]Gui chi Quynh'!$C$11:$E$396,3,0)</f>
        <v>A4</v>
      </c>
      <c r="O174" s="9">
        <f>VLOOKUP(N174,[18]Sheet1!$B$2:$C$12,2,TRUE)</f>
        <v>7</v>
      </c>
      <c r="P174" s="1" t="str">
        <f>VLOOKUP($E174,'[5]Gui chi Quynh'!$C$11:$E$394,3,0)</f>
        <v>A4</v>
      </c>
      <c r="Q174" s="9">
        <f>VLOOKUP(P174,[18]Sheet1!$B$2:$C$12,2,TRUE)</f>
        <v>7</v>
      </c>
      <c r="R174" s="1" t="str">
        <f>VLOOKUP($E174,'[6]Gui chi Quynh'!$C$11:$E$393,3,0)</f>
        <v>A4</v>
      </c>
      <c r="S174" s="9">
        <f>VLOOKUP(R174,[18]Sheet1!$B$2:$C$12,2,TRUE)</f>
        <v>7</v>
      </c>
      <c r="T174" s="1" t="str">
        <f>VLOOKUP($E174,'[7]Gui chi Quynh'!$C$11:$E$392,3,0)</f>
        <v>A4</v>
      </c>
      <c r="U174" s="9">
        <f>VLOOKUP(T174,[18]Sheet1!$B$2:$C$12,2,TRUE)</f>
        <v>7</v>
      </c>
      <c r="V174" s="1" t="str">
        <f>VLOOKUP($E174,'[8]Gui chi Quynh'!$C$11:$F$391,3,0)</f>
        <v>A4</v>
      </c>
      <c r="W174" s="9">
        <f>VLOOKUP(V174,[18]Sheet1!$B$2:$C$12,2,TRUE)</f>
        <v>7</v>
      </c>
      <c r="X174" s="1" t="str">
        <f>VLOOKUP($E174,'[9]Gui chi Quynh'!$C$11:$E$390,3,0)</f>
        <v>A4</v>
      </c>
      <c r="Y174" s="9">
        <f>VLOOKUP(X174,[18]Sheet1!$B$2:$C$12,2,TRUE)</f>
        <v>7</v>
      </c>
      <c r="Z174" s="1" t="str">
        <f>VLOOKUP($E174,'[10]Gui chi Quynh'!$C$11:$E$391,3,0)</f>
        <v>A4</v>
      </c>
      <c r="AA174" s="9">
        <f>VLOOKUP(Z174,[18]Sheet1!$B$2:$C$12,2,TRUE)</f>
        <v>7</v>
      </c>
      <c r="AB174" s="1" t="str">
        <f>VLOOKUP($E174,'[19]Gui chi Quynh'!$C$11:$E$388,3,0)</f>
        <v>A4</v>
      </c>
      <c r="AC174" s="9">
        <f>VLOOKUP(AB174,[18]Sheet1!$B$2:$C$12,2,TRUE)</f>
        <v>7</v>
      </c>
      <c r="AD174" s="1" t="str">
        <f>VLOOKUP($E174,'[20]Gui chi Quynh'!$C$11:$E$388,3,0)</f>
        <v>A3</v>
      </c>
      <c r="AE174" s="9">
        <f>VLOOKUP(AD174,[18]Sheet1!$B$2:$C$12,2,TRUE)</f>
        <v>8</v>
      </c>
      <c r="AF174" s="55"/>
    </row>
    <row r="175" spans="1:32" s="2" customFormat="1" ht="24.95" customHeight="1" x14ac:dyDescent="0.25">
      <c r="A175" s="41">
        <f>IF(E175="","",SUBTOTAL(3,$E$9:E175))</f>
        <v>167</v>
      </c>
      <c r="B175" s="41">
        <f>COUNTIF($F$9:F175,F175)</f>
        <v>10</v>
      </c>
      <c r="C175" s="43" t="s">
        <v>648</v>
      </c>
      <c r="D175" s="20" t="s">
        <v>105</v>
      </c>
      <c r="E175" s="43" t="s">
        <v>466</v>
      </c>
      <c r="F175" s="15" t="s">
        <v>265</v>
      </c>
      <c r="G175" s="15" t="s">
        <v>643</v>
      </c>
      <c r="H175" s="1" t="str">
        <f>VLOOKUP($E175,'[1]Gui chi Quynh'!$C$11:$E$397,3,0)</f>
        <v>A4</v>
      </c>
      <c r="I175" s="9">
        <f>VLOOKUP(H175,[18]Sheet1!$B$2:$C$12,2,TRUE)</f>
        <v>7</v>
      </c>
      <c r="J175" s="1" t="str">
        <f>VLOOKUP($E175,'[2]Gui chi Quynh'!$C$11:$E$397,3,0)</f>
        <v>A DN</v>
      </c>
      <c r="K175" s="9" t="e">
        <f>VLOOKUP(J175,[18]Sheet1!$B$2:$C$12,2,TRUE)</f>
        <v>#N/A</v>
      </c>
      <c r="L175" s="1" t="str">
        <f>VLOOKUP($E175,'[3]Gui chi Quynh'!$C$11:$E$396,3,0)</f>
        <v>A4</v>
      </c>
      <c r="M175" s="9">
        <f>VLOOKUP(L175,[18]Sheet1!$B$2:$C$12,2,TRUE)</f>
        <v>7</v>
      </c>
      <c r="N175" s="1" t="str">
        <f>VLOOKUP($E175,'[4]Gui chi Quynh'!$C$11:$E$396,3,0)</f>
        <v>A4</v>
      </c>
      <c r="O175" s="9">
        <f>VLOOKUP(N175,[18]Sheet1!$B$2:$C$12,2,TRUE)</f>
        <v>7</v>
      </c>
      <c r="P175" s="1" t="str">
        <f>VLOOKUP($E175,'[5]Gui chi Quynh'!$C$11:$E$394,3,0)</f>
        <v>A4</v>
      </c>
      <c r="Q175" s="9">
        <f>VLOOKUP(P175,[18]Sheet1!$B$2:$C$12,2,TRUE)</f>
        <v>7</v>
      </c>
      <c r="R175" s="1" t="str">
        <f>VLOOKUP($E175,'[6]Gui chi Quynh'!$C$11:$E$393,3,0)</f>
        <v>A4</v>
      </c>
      <c r="S175" s="9">
        <f>VLOOKUP(R175,[18]Sheet1!$B$2:$C$12,2,TRUE)</f>
        <v>7</v>
      </c>
      <c r="T175" s="1" t="str">
        <f>VLOOKUP($E175,'[7]Gui chi Quynh'!$C$11:$E$392,3,0)</f>
        <v>A3</v>
      </c>
      <c r="U175" s="9">
        <f>VLOOKUP(T175,[18]Sheet1!$B$2:$C$12,2,TRUE)</f>
        <v>8</v>
      </c>
      <c r="V175" s="1" t="str">
        <f>VLOOKUP($E175,'[8]Gui chi Quynh'!$C$11:$F$391,3,0)</f>
        <v>A4</v>
      </c>
      <c r="W175" s="9">
        <f>VLOOKUP(V175,[18]Sheet1!$B$2:$C$12,2,TRUE)</f>
        <v>7</v>
      </c>
      <c r="X175" s="1" t="str">
        <f>VLOOKUP($E175,'[9]Gui chi Quynh'!$C$11:$E$390,3,0)</f>
        <v>A4</v>
      </c>
      <c r="Y175" s="9">
        <f>VLOOKUP(X175,[18]Sheet1!$B$2:$C$12,2,TRUE)</f>
        <v>7</v>
      </c>
      <c r="Z175" s="1" t="str">
        <f>VLOOKUP($E175,'[10]Gui chi Quynh'!$C$11:$E$391,3,0)</f>
        <v>A2</v>
      </c>
      <c r="AA175" s="9">
        <f>VLOOKUP(Z175,[18]Sheet1!$B$2:$C$12,2,TRUE)</f>
        <v>9</v>
      </c>
      <c r="AB175" s="1" t="str">
        <f>VLOOKUP($E175,'[19]Gui chi Quynh'!$C$11:$E$388,3,0)</f>
        <v>A4</v>
      </c>
      <c r="AC175" s="9">
        <f>VLOOKUP(AB175,[18]Sheet1!$B$2:$C$12,2,TRUE)</f>
        <v>7</v>
      </c>
      <c r="AD175" s="1" t="str">
        <f>VLOOKUP($E175,'[20]Gui chi Quynh'!$C$11:$E$388,3,0)</f>
        <v>A4</v>
      </c>
      <c r="AE175" s="9">
        <f>VLOOKUP(AD175,[18]Sheet1!$B$2:$C$12,2,TRUE)</f>
        <v>7</v>
      </c>
      <c r="AF175" s="55"/>
    </row>
    <row r="176" spans="1:32" s="2" customFormat="1" ht="24.95" customHeight="1" x14ac:dyDescent="0.25">
      <c r="A176" s="41">
        <f>IF(E176="","",SUBTOTAL(3,$E$9:E176))</f>
        <v>168</v>
      </c>
      <c r="B176" s="41">
        <f>COUNTIF($F$9:F176,F176)</f>
        <v>11</v>
      </c>
      <c r="C176" s="43" t="s">
        <v>648</v>
      </c>
      <c r="D176" s="20" t="s">
        <v>106</v>
      </c>
      <c r="E176" s="43" t="s">
        <v>467</v>
      </c>
      <c r="F176" s="15" t="s">
        <v>265</v>
      </c>
      <c r="G176" s="15" t="s">
        <v>643</v>
      </c>
      <c r="H176" s="1" t="str">
        <f>VLOOKUP($E176,'[1]Gui chi Quynh'!$C$11:$E$397,3,0)</f>
        <v>A4</v>
      </c>
      <c r="I176" s="9">
        <f>VLOOKUP(H176,[18]Sheet1!$B$2:$C$12,2,TRUE)</f>
        <v>7</v>
      </c>
      <c r="J176" s="1" t="str">
        <f>VLOOKUP($E176,'[2]Gui chi Quynh'!$C$11:$E$397,3,0)</f>
        <v>A DN</v>
      </c>
      <c r="K176" s="9" t="e">
        <f>VLOOKUP(J176,[18]Sheet1!$B$2:$C$12,2,TRUE)</f>
        <v>#N/A</v>
      </c>
      <c r="L176" s="1" t="str">
        <f>VLOOKUP($E176,'[3]Gui chi Quynh'!$C$11:$E$396,3,0)</f>
        <v>A4</v>
      </c>
      <c r="M176" s="9">
        <f>VLOOKUP(L176,[18]Sheet1!$B$2:$C$12,2,TRUE)</f>
        <v>7</v>
      </c>
      <c r="N176" s="1" t="str">
        <f>VLOOKUP($E176,'[4]Gui chi Quynh'!$C$11:$E$396,3,0)</f>
        <v>A4</v>
      </c>
      <c r="O176" s="9">
        <f>VLOOKUP(N176,[18]Sheet1!$B$2:$C$12,2,TRUE)</f>
        <v>7</v>
      </c>
      <c r="P176" s="1" t="str">
        <f>VLOOKUP($E176,'[5]Gui chi Quynh'!$C$11:$E$394,3,0)</f>
        <v>A4</v>
      </c>
      <c r="Q176" s="9">
        <f>VLOOKUP(P176,[18]Sheet1!$B$2:$C$12,2,TRUE)</f>
        <v>7</v>
      </c>
      <c r="R176" s="1" t="str">
        <f>VLOOKUP($E176,'[6]Gui chi Quynh'!$C$11:$E$393,3,0)</f>
        <v>A4</v>
      </c>
      <c r="S176" s="9">
        <f>VLOOKUP(R176,[18]Sheet1!$B$2:$C$12,2,TRUE)</f>
        <v>7</v>
      </c>
      <c r="T176" s="1" t="str">
        <f>VLOOKUP($E176,'[7]Gui chi Quynh'!$C$11:$E$392,3,0)</f>
        <v>A4</v>
      </c>
      <c r="U176" s="9">
        <f>VLOOKUP(T176,[18]Sheet1!$B$2:$C$12,2,TRUE)</f>
        <v>7</v>
      </c>
      <c r="V176" s="1" t="str">
        <f>VLOOKUP($E176,'[8]Gui chi Quynh'!$C$11:$F$391,3,0)</f>
        <v>A4</v>
      </c>
      <c r="W176" s="9">
        <f>VLOOKUP(V176,[18]Sheet1!$B$2:$C$12,2,TRUE)</f>
        <v>7</v>
      </c>
      <c r="X176" s="1" t="str">
        <f>VLOOKUP($E176,'[9]Gui chi Quynh'!$C$11:$E$390,3,0)</f>
        <v>A1</v>
      </c>
      <c r="Y176" s="9">
        <f>VLOOKUP(X176,[18]Sheet1!$B$2:$C$12,2,TRUE)</f>
        <v>10</v>
      </c>
      <c r="Z176" s="1" t="str">
        <f>VLOOKUP($E176,'[10]Gui chi Quynh'!$C$11:$E$391,3,0)</f>
        <v>A1</v>
      </c>
      <c r="AA176" s="9">
        <f>VLOOKUP(Z176,[18]Sheet1!$B$2:$C$12,2,TRUE)</f>
        <v>10</v>
      </c>
      <c r="AB176" s="1" t="str">
        <f>VLOOKUP($E176,'[19]Gui chi Quynh'!$C$11:$E$388,3,0)</f>
        <v>A1</v>
      </c>
      <c r="AC176" s="9">
        <f>VLOOKUP(AB176,[18]Sheet1!$B$2:$C$12,2,TRUE)</f>
        <v>10</v>
      </c>
      <c r="AD176" s="1" t="str">
        <f>VLOOKUP($E176,'[20]Gui chi Quynh'!$C$11:$E$388,3,0)</f>
        <v>A3</v>
      </c>
      <c r="AE176" s="9">
        <f>VLOOKUP(AD176,[18]Sheet1!$B$2:$C$12,2,TRUE)</f>
        <v>8</v>
      </c>
      <c r="AF176" s="55"/>
    </row>
    <row r="177" spans="1:32" s="2" customFormat="1" ht="24.95" customHeight="1" x14ac:dyDescent="0.25">
      <c r="A177" s="41">
        <f>IF(E177="","",SUBTOTAL(3,$E$9:E177))</f>
        <v>169</v>
      </c>
      <c r="B177" s="41">
        <f>COUNTIF($F$9:F177,F177)</f>
        <v>12</v>
      </c>
      <c r="C177" s="43" t="s">
        <v>649</v>
      </c>
      <c r="D177" s="20" t="s">
        <v>108</v>
      </c>
      <c r="E177" s="43" t="s">
        <v>468</v>
      </c>
      <c r="F177" s="15" t="s">
        <v>265</v>
      </c>
      <c r="G177" s="15" t="s">
        <v>643</v>
      </c>
      <c r="H177" s="1" t="str">
        <f>VLOOKUP($E177,'[1]Gui chi Quynh'!$C$11:$E$397,3,0)</f>
        <v>A4</v>
      </c>
      <c r="I177" s="9">
        <f>VLOOKUP(H177,[18]Sheet1!$B$2:$C$12,2,TRUE)</f>
        <v>7</v>
      </c>
      <c r="J177" s="1" t="str">
        <f>VLOOKUP($E177,'[2]Gui chi Quynh'!$C$11:$E$397,3,0)</f>
        <v>A DN</v>
      </c>
      <c r="K177" s="9" t="e">
        <f>VLOOKUP(J177,[18]Sheet1!$B$2:$C$12,2,TRUE)</f>
        <v>#N/A</v>
      </c>
      <c r="L177" s="1" t="str">
        <f>VLOOKUP($E177,'[3]Gui chi Quynh'!$C$11:$E$396,3,0)</f>
        <v>A4</v>
      </c>
      <c r="M177" s="9">
        <f>VLOOKUP(L177,[18]Sheet1!$B$2:$C$12,2,TRUE)</f>
        <v>7</v>
      </c>
      <c r="N177" s="1" t="str">
        <f>VLOOKUP($E177,'[4]Gui chi Quynh'!$C$11:$E$396,3,0)</f>
        <v>A3</v>
      </c>
      <c r="O177" s="9">
        <f>VLOOKUP(N177,[18]Sheet1!$B$2:$C$12,2,TRUE)</f>
        <v>8</v>
      </c>
      <c r="P177" s="1" t="str">
        <f>VLOOKUP($E177,'[5]Gui chi Quynh'!$C$11:$E$394,3,0)</f>
        <v>A4</v>
      </c>
      <c r="Q177" s="9">
        <f>VLOOKUP(P177,[18]Sheet1!$B$2:$C$12,2,TRUE)</f>
        <v>7</v>
      </c>
      <c r="R177" s="1" t="str">
        <f>VLOOKUP($E177,'[6]Gui chi Quynh'!$C$11:$E$393,3,0)</f>
        <v>A3</v>
      </c>
      <c r="S177" s="9">
        <f>VLOOKUP(R177,[18]Sheet1!$B$2:$C$12,2,TRUE)</f>
        <v>8</v>
      </c>
      <c r="T177" s="1" t="str">
        <f>VLOOKUP($E177,'[7]Gui chi Quynh'!$C$11:$E$392,3,0)</f>
        <v>A4</v>
      </c>
      <c r="U177" s="9">
        <f>VLOOKUP(T177,[18]Sheet1!$B$2:$C$12,2,TRUE)</f>
        <v>7</v>
      </c>
      <c r="V177" s="1" t="str">
        <f>VLOOKUP($E177,'[8]Gui chi Quynh'!$C$11:$F$391,3,0)</f>
        <v>A4</v>
      </c>
      <c r="W177" s="9">
        <f>VLOOKUP(V177,[18]Sheet1!$B$2:$C$12,2,TRUE)</f>
        <v>7</v>
      </c>
      <c r="X177" s="1" t="str">
        <f>VLOOKUP($E177,'[9]Gui chi Quynh'!$C$11:$E$390,3,0)</f>
        <v>A4</v>
      </c>
      <c r="Y177" s="9">
        <f>VLOOKUP(X177,[18]Sheet1!$B$2:$C$12,2,TRUE)</f>
        <v>7</v>
      </c>
      <c r="Z177" s="1" t="str">
        <f>VLOOKUP($E177,'[10]Gui chi Quynh'!$C$11:$E$391,3,0)</f>
        <v>A3</v>
      </c>
      <c r="AA177" s="9">
        <f>VLOOKUP(Z177,[18]Sheet1!$B$2:$C$12,2,TRUE)</f>
        <v>8</v>
      </c>
      <c r="AB177" s="1" t="str">
        <f>VLOOKUP($E177,'[19]Gui chi Quynh'!$C$11:$E$388,3,0)</f>
        <v>A3</v>
      </c>
      <c r="AC177" s="9">
        <f>VLOOKUP(AB177,[18]Sheet1!$B$2:$C$12,2,TRUE)</f>
        <v>8</v>
      </c>
      <c r="AD177" s="1" t="str">
        <f>VLOOKUP($E177,'[20]Gui chi Quynh'!$C$11:$E$388,3,0)</f>
        <v>A4</v>
      </c>
      <c r="AE177" s="9">
        <f>VLOOKUP(AD177,[18]Sheet1!$B$2:$C$12,2,TRUE)</f>
        <v>7</v>
      </c>
      <c r="AF177" s="55"/>
    </row>
    <row r="178" spans="1:32" s="2" customFormat="1" ht="24.95" customHeight="1" x14ac:dyDescent="0.25">
      <c r="A178" s="41">
        <f>IF(E178="","",SUBTOTAL(3,$E$9:E178))</f>
        <v>170</v>
      </c>
      <c r="B178" s="41">
        <f>COUNTIF($F$9:F178,F178)</f>
        <v>13</v>
      </c>
      <c r="C178" s="43" t="s">
        <v>649</v>
      </c>
      <c r="D178" s="20" t="s">
        <v>109</v>
      </c>
      <c r="E178" s="43" t="s">
        <v>469</v>
      </c>
      <c r="F178" s="15" t="s">
        <v>265</v>
      </c>
      <c r="G178" s="15" t="s">
        <v>643</v>
      </c>
      <c r="H178" s="1" t="str">
        <f>VLOOKUP($E178,'[1]Gui chi Quynh'!$C$11:$E$397,3,0)</f>
        <v>A4</v>
      </c>
      <c r="I178" s="9">
        <f>VLOOKUP(H178,[18]Sheet1!$B$2:$C$12,2,TRUE)</f>
        <v>7</v>
      </c>
      <c r="J178" s="1" t="str">
        <f>VLOOKUP($E178,'[2]Gui chi Quynh'!$C$11:$E$397,3,0)</f>
        <v>A DN</v>
      </c>
      <c r="K178" s="9" t="e">
        <f>VLOOKUP(J178,[18]Sheet1!$B$2:$C$12,2,TRUE)</f>
        <v>#N/A</v>
      </c>
      <c r="L178" s="1" t="str">
        <f>VLOOKUP($E178,'[3]Gui chi Quynh'!$C$11:$E$396,3,0)</f>
        <v>A3</v>
      </c>
      <c r="M178" s="9">
        <f>VLOOKUP(L178,[18]Sheet1!$B$2:$C$12,2,TRUE)</f>
        <v>8</v>
      </c>
      <c r="N178" s="1" t="str">
        <f>VLOOKUP($E178,'[4]Gui chi Quynh'!$C$11:$E$396,3,0)</f>
        <v>A1</v>
      </c>
      <c r="O178" s="9">
        <f>VLOOKUP(N178,[18]Sheet1!$B$2:$C$12,2,TRUE)</f>
        <v>10</v>
      </c>
      <c r="P178" s="1" t="str">
        <f>VLOOKUP($E178,'[5]Gui chi Quynh'!$C$11:$E$394,3,0)</f>
        <v>A3</v>
      </c>
      <c r="Q178" s="9">
        <f>VLOOKUP(P178,[18]Sheet1!$B$2:$C$12,2,TRUE)</f>
        <v>8</v>
      </c>
      <c r="R178" s="1" t="str">
        <f>VLOOKUP($E178,'[6]Gui chi Quynh'!$C$11:$E$393,3,0)</f>
        <v>A3</v>
      </c>
      <c r="S178" s="9">
        <f>VLOOKUP(R178,[18]Sheet1!$B$2:$C$12,2,TRUE)</f>
        <v>8</v>
      </c>
      <c r="T178" s="1" t="str">
        <f>VLOOKUP($E178,'[7]Gui chi Quynh'!$C$11:$E$392,3,0)</f>
        <v>A3</v>
      </c>
      <c r="U178" s="9">
        <f>VLOOKUP(T178,[18]Sheet1!$B$2:$C$12,2,TRUE)</f>
        <v>8</v>
      </c>
      <c r="V178" s="1" t="str">
        <f>VLOOKUP($E178,'[8]Gui chi Quynh'!$C$11:$F$391,3,0)</f>
        <v>A3</v>
      </c>
      <c r="W178" s="9">
        <f>VLOOKUP(V178,[18]Sheet1!$B$2:$C$12,2,TRUE)</f>
        <v>8</v>
      </c>
      <c r="X178" s="1" t="str">
        <f>VLOOKUP($E178,'[9]Gui chi Quynh'!$C$11:$E$390,3,0)</f>
        <v>A2</v>
      </c>
      <c r="Y178" s="9">
        <f>VLOOKUP(X178,[18]Sheet1!$B$2:$C$12,2,TRUE)</f>
        <v>9</v>
      </c>
      <c r="Z178" s="1" t="str">
        <f>VLOOKUP($E178,'[10]Gui chi Quynh'!$C$11:$E$391,3,0)</f>
        <v>A2</v>
      </c>
      <c r="AA178" s="9">
        <f>VLOOKUP(Z178,[18]Sheet1!$B$2:$C$12,2,TRUE)</f>
        <v>9</v>
      </c>
      <c r="AB178" s="1" t="str">
        <f>VLOOKUP($E178,'[19]Gui chi Quynh'!$C$11:$E$388,3,0)</f>
        <v>A3</v>
      </c>
      <c r="AC178" s="9">
        <f>VLOOKUP(AB178,[18]Sheet1!$B$2:$C$12,2,TRUE)</f>
        <v>8</v>
      </c>
      <c r="AD178" s="1" t="str">
        <f>VLOOKUP($E178,'[20]Gui chi Quynh'!$C$11:$E$388,3,0)</f>
        <v>A4</v>
      </c>
      <c r="AE178" s="9">
        <f>VLOOKUP(AD178,[18]Sheet1!$B$2:$C$12,2,TRUE)</f>
        <v>7</v>
      </c>
      <c r="AF178" s="55"/>
    </row>
    <row r="179" spans="1:32" s="2" customFormat="1" ht="24.95" customHeight="1" x14ac:dyDescent="0.25">
      <c r="A179" s="41">
        <f>IF(E179="","",SUBTOTAL(3,$E$9:E179))</f>
        <v>171</v>
      </c>
      <c r="B179" s="41">
        <f>COUNTIF($F$9:F179,F179)</f>
        <v>14</v>
      </c>
      <c r="C179" s="43" t="s">
        <v>649</v>
      </c>
      <c r="D179" s="20" t="s">
        <v>110</v>
      </c>
      <c r="E179" s="43" t="s">
        <v>470</v>
      </c>
      <c r="F179" s="15" t="s">
        <v>265</v>
      </c>
      <c r="G179" s="15" t="s">
        <v>643</v>
      </c>
      <c r="H179" s="1" t="str">
        <f>VLOOKUP($E179,'[1]Gui chi Quynh'!$C$11:$E$397,3,0)</f>
        <v>A4</v>
      </c>
      <c r="I179" s="9">
        <f>VLOOKUP(H179,[18]Sheet1!$B$2:$C$12,2,TRUE)</f>
        <v>7</v>
      </c>
      <c r="J179" s="1" t="str">
        <f>VLOOKUP($E179,'[2]Gui chi Quynh'!$C$11:$E$397,3,0)</f>
        <v>A DN</v>
      </c>
      <c r="K179" s="9" t="e">
        <f>VLOOKUP(J179,[18]Sheet1!$B$2:$C$12,2,TRUE)</f>
        <v>#N/A</v>
      </c>
      <c r="L179" s="1" t="str">
        <f>VLOOKUP($E179,'[3]Gui chi Quynh'!$C$11:$E$396,3,0)</f>
        <v>A4</v>
      </c>
      <c r="M179" s="9">
        <f>VLOOKUP(L179,[18]Sheet1!$B$2:$C$12,2,TRUE)</f>
        <v>7</v>
      </c>
      <c r="N179" s="1" t="str">
        <f>VLOOKUP($E179,'[4]Gui chi Quynh'!$C$11:$E$396,3,0)</f>
        <v>A4</v>
      </c>
      <c r="O179" s="9">
        <f>VLOOKUP(N179,[18]Sheet1!$B$2:$C$12,2,TRUE)</f>
        <v>7</v>
      </c>
      <c r="P179" s="1" t="str">
        <f>VLOOKUP($E179,'[5]Gui chi Quynh'!$C$11:$E$394,3,0)</f>
        <v>A4</v>
      </c>
      <c r="Q179" s="9">
        <f>VLOOKUP(P179,[18]Sheet1!$B$2:$C$12,2,TRUE)</f>
        <v>7</v>
      </c>
      <c r="R179" s="1" t="str">
        <f>VLOOKUP($E179,'[6]Gui chi Quynh'!$C$11:$E$393,3,0)</f>
        <v>A4</v>
      </c>
      <c r="S179" s="9">
        <f>VLOOKUP(R179,[18]Sheet1!$B$2:$C$12,2,TRUE)</f>
        <v>7</v>
      </c>
      <c r="T179" s="1" t="str">
        <f>VLOOKUP($E179,'[7]Gui chi Quynh'!$C$11:$E$392,3,0)</f>
        <v>A4</v>
      </c>
      <c r="U179" s="9">
        <f>VLOOKUP(T179,[18]Sheet1!$B$2:$C$12,2,TRUE)</f>
        <v>7</v>
      </c>
      <c r="V179" s="1" t="str">
        <f>VLOOKUP($E179,'[8]Gui chi Quynh'!$C$11:$F$391,3,0)</f>
        <v>A4</v>
      </c>
      <c r="W179" s="9">
        <f>VLOOKUP(V179,[18]Sheet1!$B$2:$C$12,2,TRUE)</f>
        <v>7</v>
      </c>
      <c r="X179" s="1" t="str">
        <f>VLOOKUP($E179,'[9]Gui chi Quynh'!$C$11:$E$390,3,0)</f>
        <v>A3</v>
      </c>
      <c r="Y179" s="9">
        <f>VLOOKUP(X179,[18]Sheet1!$B$2:$C$12,2,TRUE)</f>
        <v>8</v>
      </c>
      <c r="Z179" s="1" t="str">
        <f>VLOOKUP($E179,'[10]Gui chi Quynh'!$C$11:$E$391,3,0)</f>
        <v>A2</v>
      </c>
      <c r="AA179" s="9">
        <f>VLOOKUP(Z179,[18]Sheet1!$B$2:$C$12,2,TRUE)</f>
        <v>9</v>
      </c>
      <c r="AB179" s="1" t="str">
        <f>VLOOKUP($E179,'[19]Gui chi Quynh'!$C$11:$E$388,3,0)</f>
        <v>A4</v>
      </c>
      <c r="AC179" s="9">
        <f>VLOOKUP(AB179,[18]Sheet1!$B$2:$C$12,2,TRUE)</f>
        <v>7</v>
      </c>
      <c r="AD179" s="1" t="str">
        <f>VLOOKUP($E179,'[20]Gui chi Quynh'!$C$11:$E$388,3,0)</f>
        <v>A3</v>
      </c>
      <c r="AE179" s="9">
        <f>VLOOKUP(AD179,[18]Sheet1!$B$2:$C$12,2,TRUE)</f>
        <v>8</v>
      </c>
      <c r="AF179" s="55"/>
    </row>
    <row r="180" spans="1:32" s="2" customFormat="1" ht="24.95" customHeight="1" x14ac:dyDescent="0.25">
      <c r="A180" s="41">
        <f>IF(E180="","",SUBTOTAL(3,$E$9:E180))</f>
        <v>172</v>
      </c>
      <c r="B180" s="41">
        <f>COUNTIF($F$9:F180,F180)</f>
        <v>15</v>
      </c>
      <c r="C180" s="43" t="s">
        <v>649</v>
      </c>
      <c r="D180" s="20" t="s">
        <v>82</v>
      </c>
      <c r="E180" s="43" t="s">
        <v>471</v>
      </c>
      <c r="F180" s="15" t="s">
        <v>265</v>
      </c>
      <c r="G180" s="15" t="s">
        <v>643</v>
      </c>
      <c r="H180" s="1" t="str">
        <f>VLOOKUP($E180,'[1]Gui chi Quynh'!$C$11:$E$397,3,0)</f>
        <v>A4</v>
      </c>
      <c r="I180" s="9">
        <f>VLOOKUP(H180,[18]Sheet1!$B$2:$C$12,2,TRUE)</f>
        <v>7</v>
      </c>
      <c r="J180" s="1" t="str">
        <f>VLOOKUP($E180,'[2]Gui chi Quynh'!$C$11:$E$397,3,0)</f>
        <v>A DN</v>
      </c>
      <c r="K180" s="9" t="e">
        <f>VLOOKUP(J180,[18]Sheet1!$B$2:$C$12,2,TRUE)</f>
        <v>#N/A</v>
      </c>
      <c r="L180" s="1" t="str">
        <f>VLOOKUP($E180,'[3]Gui chi Quynh'!$C$11:$E$396,3,0)</f>
        <v>A4</v>
      </c>
      <c r="M180" s="9">
        <f>VLOOKUP(L180,[18]Sheet1!$B$2:$C$12,2,TRUE)</f>
        <v>7</v>
      </c>
      <c r="N180" s="1" t="str">
        <f>VLOOKUP($E180,'[4]Gui chi Quynh'!$C$11:$E$396,3,0)</f>
        <v>A4</v>
      </c>
      <c r="O180" s="9">
        <f>VLOOKUP(N180,[18]Sheet1!$B$2:$C$12,2,TRUE)</f>
        <v>7</v>
      </c>
      <c r="P180" s="1" t="str">
        <f>VLOOKUP($E180,'[5]Gui chi Quynh'!$C$11:$E$394,3,0)</f>
        <v>A4</v>
      </c>
      <c r="Q180" s="9">
        <f>VLOOKUP(P180,[18]Sheet1!$B$2:$C$12,2,TRUE)</f>
        <v>7</v>
      </c>
      <c r="R180" s="1" t="str">
        <f>VLOOKUP($E180,'[6]Gui chi Quynh'!$C$11:$E$393,3,0)</f>
        <v>A4</v>
      </c>
      <c r="S180" s="9">
        <f>VLOOKUP(R180,[18]Sheet1!$B$2:$C$12,2,TRUE)</f>
        <v>7</v>
      </c>
      <c r="T180" s="1" t="str">
        <f>VLOOKUP($E180,'[7]Gui chi Quynh'!$C$11:$E$392,3,0)</f>
        <v>A3</v>
      </c>
      <c r="U180" s="9">
        <f>VLOOKUP(T180,[18]Sheet1!$B$2:$C$12,2,TRUE)</f>
        <v>8</v>
      </c>
      <c r="V180" s="1" t="str">
        <f>VLOOKUP($E180,'[8]Gui chi Quynh'!$C$11:$F$391,3,0)</f>
        <v>A4</v>
      </c>
      <c r="W180" s="9">
        <f>VLOOKUP(V180,[18]Sheet1!$B$2:$C$12,2,TRUE)</f>
        <v>7</v>
      </c>
      <c r="X180" s="1" t="str">
        <f>VLOOKUP($E180,'[9]Gui chi Quynh'!$C$11:$E$390,3,0)</f>
        <v>A4</v>
      </c>
      <c r="Y180" s="9">
        <f>VLOOKUP(X180,[18]Sheet1!$B$2:$C$12,2,TRUE)</f>
        <v>7</v>
      </c>
      <c r="Z180" s="1" t="str">
        <f>VLOOKUP($E180,'[10]Gui chi Quynh'!$C$11:$E$391,3,0)</f>
        <v>A4</v>
      </c>
      <c r="AA180" s="9">
        <f>VLOOKUP(Z180,[18]Sheet1!$B$2:$C$12,2,TRUE)</f>
        <v>7</v>
      </c>
      <c r="AB180" s="1" t="str">
        <f>VLOOKUP($E180,'[19]Gui chi Quynh'!$C$11:$E$388,3,0)</f>
        <v>A4</v>
      </c>
      <c r="AC180" s="9">
        <f>VLOOKUP(AB180,[18]Sheet1!$B$2:$C$12,2,TRUE)</f>
        <v>7</v>
      </c>
      <c r="AD180" s="1" t="str">
        <f>VLOOKUP($E180,'[20]Gui chi Quynh'!$C$11:$E$388,3,0)</f>
        <v>A4</v>
      </c>
      <c r="AE180" s="9">
        <f>VLOOKUP(AD180,[18]Sheet1!$B$2:$C$12,2,TRUE)</f>
        <v>7</v>
      </c>
      <c r="AF180" s="55"/>
    </row>
    <row r="181" spans="1:32" s="2" customFormat="1" ht="24.95" customHeight="1" x14ac:dyDescent="0.25">
      <c r="A181" s="41">
        <f>IF(E181="","",SUBTOTAL(3,$E$9:E181))</f>
        <v>173</v>
      </c>
      <c r="B181" s="41">
        <f>COUNTIF($F$9:F181,F181)</f>
        <v>16</v>
      </c>
      <c r="C181" s="43" t="s">
        <v>649</v>
      </c>
      <c r="D181" s="20" t="s">
        <v>111</v>
      </c>
      <c r="E181" s="43" t="s">
        <v>461</v>
      </c>
      <c r="F181" s="15" t="s">
        <v>265</v>
      </c>
      <c r="G181" s="15" t="s">
        <v>643</v>
      </c>
      <c r="H181" s="1" t="str">
        <f>VLOOKUP($E181,'[1]Gui chi Quynh'!$C$11:$E$397,3,0)</f>
        <v>A4</v>
      </c>
      <c r="I181" s="9">
        <f>VLOOKUP(H181,[18]Sheet1!$B$2:$C$12,2,TRUE)</f>
        <v>7</v>
      </c>
      <c r="J181" s="1" t="str">
        <f>VLOOKUP($E181,'[2]Gui chi Quynh'!$C$11:$E$397,3,0)</f>
        <v>A DN</v>
      </c>
      <c r="K181" s="9" t="e">
        <f>VLOOKUP(J181,[18]Sheet1!$B$2:$C$12,2,TRUE)</f>
        <v>#N/A</v>
      </c>
      <c r="L181" s="1" t="str">
        <f>VLOOKUP($E181,'[3]Gui chi Quynh'!$C$11:$E$396,3,0)</f>
        <v>A4</v>
      </c>
      <c r="M181" s="9">
        <f>VLOOKUP(L181,[18]Sheet1!$B$2:$C$12,2,TRUE)</f>
        <v>7</v>
      </c>
      <c r="N181" s="1" t="str">
        <f>VLOOKUP($E181,'[4]Gui chi Quynh'!$C$11:$E$396,3,0)</f>
        <v>A4</v>
      </c>
      <c r="O181" s="9">
        <f>VLOOKUP(N181,[18]Sheet1!$B$2:$C$12,2,TRUE)</f>
        <v>7</v>
      </c>
      <c r="P181" s="1" t="str">
        <f>VLOOKUP($E181,'[5]Gui chi Quynh'!$C$11:$E$394,3,0)</f>
        <v>A4</v>
      </c>
      <c r="Q181" s="9">
        <f>VLOOKUP(P181,[18]Sheet1!$B$2:$C$12,2,TRUE)</f>
        <v>7</v>
      </c>
      <c r="R181" s="1" t="str">
        <f>VLOOKUP($E181,'[6]Gui chi Quynh'!$C$11:$E$393,3,0)</f>
        <v>A4</v>
      </c>
      <c r="S181" s="9">
        <f>VLOOKUP(R181,[18]Sheet1!$B$2:$C$12,2,TRUE)</f>
        <v>7</v>
      </c>
      <c r="T181" s="1" t="str">
        <f>VLOOKUP($E181,'[7]Gui chi Quynh'!$C$11:$E$392,3,0)</f>
        <v>A4</v>
      </c>
      <c r="U181" s="9">
        <f>VLOOKUP(T181,[18]Sheet1!$B$2:$C$12,2,TRUE)</f>
        <v>7</v>
      </c>
      <c r="V181" s="1" t="str">
        <f>VLOOKUP($E181,'[8]Gui chi Quynh'!$C$11:$F$391,3,0)</f>
        <v>A4</v>
      </c>
      <c r="W181" s="9">
        <f>VLOOKUP(V181,[18]Sheet1!$B$2:$C$12,2,TRUE)</f>
        <v>7</v>
      </c>
      <c r="X181" s="1" t="str">
        <f>VLOOKUP($E181,'[9]Gui chi Quynh'!$C$11:$E$390,3,0)</f>
        <v>C1</v>
      </c>
      <c r="Y181" s="9">
        <f>VLOOKUP(X181,[18]Sheet1!$B$2:$C$12,2,TRUE)</f>
        <v>4</v>
      </c>
      <c r="Z181" s="1" t="str">
        <f>VLOOKUP($E181,'[10]Gui chi Quynh'!$C$11:$E$391,3,0)</f>
        <v>A4</v>
      </c>
      <c r="AA181" s="9">
        <f>VLOOKUP(Z181,[18]Sheet1!$B$2:$C$12,2,TRUE)</f>
        <v>7</v>
      </c>
      <c r="AB181" s="1" t="str">
        <f>VLOOKUP($E181,'[19]Gui chi Quynh'!$C$11:$E$388,3,0)</f>
        <v>A4</v>
      </c>
      <c r="AC181" s="9">
        <f>VLOOKUP(AB181,[18]Sheet1!$B$2:$C$12,2,TRUE)</f>
        <v>7</v>
      </c>
      <c r="AD181" s="1" t="str">
        <f>VLOOKUP($E181,'[20]Gui chi Quynh'!$C$11:$E$388,3,0)</f>
        <v>A4</v>
      </c>
      <c r="AE181" s="9">
        <f>VLOOKUP(AD181,[18]Sheet1!$B$2:$C$12,2,TRUE)</f>
        <v>7</v>
      </c>
      <c r="AF181" s="55"/>
    </row>
    <row r="182" spans="1:32" s="2" customFormat="1" ht="24.95" customHeight="1" x14ac:dyDescent="0.25">
      <c r="A182" s="41">
        <f>IF(E182="","",SUBTOTAL(3,$E$9:E182))</f>
        <v>174</v>
      </c>
      <c r="B182" s="41">
        <f>COUNTIF($F$9:F182,F182)</f>
        <v>17</v>
      </c>
      <c r="C182" s="43" t="s">
        <v>649</v>
      </c>
      <c r="D182" s="20" t="s">
        <v>113</v>
      </c>
      <c r="E182" s="43" t="s">
        <v>472</v>
      </c>
      <c r="F182" s="15" t="s">
        <v>265</v>
      </c>
      <c r="G182" s="15" t="s">
        <v>643</v>
      </c>
      <c r="H182" s="1" t="str">
        <f>VLOOKUP($E182,'[1]Gui chi Quynh'!$C$11:$E$397,3,0)</f>
        <v>A3</v>
      </c>
      <c r="I182" s="9">
        <f>VLOOKUP(H182,[18]Sheet1!$B$2:$C$12,2,TRUE)</f>
        <v>8</v>
      </c>
      <c r="J182" s="1" t="str">
        <f>VLOOKUP($E182,'[2]Gui chi Quynh'!$C$11:$E$397,3,0)</f>
        <v>A DN</v>
      </c>
      <c r="K182" s="9" t="e">
        <f>VLOOKUP(J182,[18]Sheet1!$B$2:$C$12,2,TRUE)</f>
        <v>#N/A</v>
      </c>
      <c r="L182" s="1" t="str">
        <f>VLOOKUP($E182,'[3]Gui chi Quynh'!$C$11:$E$396,3,0)</f>
        <v>A3</v>
      </c>
      <c r="M182" s="9">
        <f>VLOOKUP(L182,[18]Sheet1!$B$2:$C$12,2,TRUE)</f>
        <v>8</v>
      </c>
      <c r="N182" s="1" t="str">
        <f>VLOOKUP($E182,'[4]Gui chi Quynh'!$C$11:$E$396,3,0)</f>
        <v>A3</v>
      </c>
      <c r="O182" s="9">
        <f>VLOOKUP(N182,[18]Sheet1!$B$2:$C$12,2,TRUE)</f>
        <v>8</v>
      </c>
      <c r="P182" s="1" t="str">
        <f>VLOOKUP($E182,'[5]Gui chi Quynh'!$C$11:$E$394,3,0)</f>
        <v>A2</v>
      </c>
      <c r="Q182" s="9">
        <f>VLOOKUP(P182,[18]Sheet1!$B$2:$C$12,2,TRUE)</f>
        <v>9</v>
      </c>
      <c r="R182" s="1" t="str">
        <f>VLOOKUP($E182,'[6]Gui chi Quynh'!$C$11:$E$393,3,0)</f>
        <v>A4</v>
      </c>
      <c r="S182" s="9">
        <f>VLOOKUP(R182,[18]Sheet1!$B$2:$C$12,2,TRUE)</f>
        <v>7</v>
      </c>
      <c r="T182" s="1" t="str">
        <f>VLOOKUP($E182,'[7]Gui chi Quynh'!$C$11:$E$392,3,0)</f>
        <v>A3</v>
      </c>
      <c r="U182" s="9">
        <f>VLOOKUP(T182,[18]Sheet1!$B$2:$C$12,2,TRUE)</f>
        <v>8</v>
      </c>
      <c r="V182" s="1" t="str">
        <f>VLOOKUP($E182,'[8]Gui chi Quynh'!$C$11:$F$391,3,0)</f>
        <v>A4</v>
      </c>
      <c r="W182" s="9">
        <f>VLOOKUP(V182,[18]Sheet1!$B$2:$C$12,2,TRUE)</f>
        <v>7</v>
      </c>
      <c r="X182" s="1" t="str">
        <f>VLOOKUP($E182,'[9]Gui chi Quynh'!$C$11:$E$390,3,0)</f>
        <v>A3</v>
      </c>
      <c r="Y182" s="9">
        <f>VLOOKUP(X182,[18]Sheet1!$B$2:$C$12,2,TRUE)</f>
        <v>8</v>
      </c>
      <c r="Z182" s="1" t="str">
        <f>VLOOKUP($E182,'[10]Gui chi Quynh'!$C$11:$E$391,3,0)</f>
        <v>A2</v>
      </c>
      <c r="AA182" s="9">
        <f>VLOOKUP(Z182,[18]Sheet1!$B$2:$C$12,2,TRUE)</f>
        <v>9</v>
      </c>
      <c r="AB182" s="1" t="str">
        <f>VLOOKUP($E182,'[19]Gui chi Quynh'!$C$11:$E$388,3,0)</f>
        <v>A3</v>
      </c>
      <c r="AC182" s="9">
        <f>VLOOKUP(AB182,[18]Sheet1!$B$2:$C$12,2,TRUE)</f>
        <v>8</v>
      </c>
      <c r="AD182" s="1" t="str">
        <f>VLOOKUP($E182,'[20]Gui chi Quynh'!$C$11:$E$388,3,0)</f>
        <v>A3</v>
      </c>
      <c r="AE182" s="9">
        <f>VLOOKUP(AD182,[18]Sheet1!$B$2:$C$12,2,TRUE)</f>
        <v>8</v>
      </c>
      <c r="AF182" s="55"/>
    </row>
    <row r="183" spans="1:32" s="2" customFormat="1" ht="24.95" customHeight="1" x14ac:dyDescent="0.25">
      <c r="A183" s="41">
        <f>IF(E183="","",SUBTOTAL(3,$E$9:E183))</f>
        <v>175</v>
      </c>
      <c r="B183" s="41">
        <f>COUNTIF($F$9:F183,F183)</f>
        <v>18</v>
      </c>
      <c r="C183" s="43" t="s">
        <v>648</v>
      </c>
      <c r="D183" s="20" t="s">
        <v>114</v>
      </c>
      <c r="E183" s="43" t="s">
        <v>473</v>
      </c>
      <c r="F183" s="15" t="s">
        <v>265</v>
      </c>
      <c r="G183" s="15" t="s">
        <v>643</v>
      </c>
      <c r="H183" s="1" t="str">
        <f>VLOOKUP($E183,'[1]Gui chi Quynh'!$C$11:$E$397,3,0)</f>
        <v>A4</v>
      </c>
      <c r="I183" s="9">
        <f>VLOOKUP(H183,[18]Sheet1!$B$2:$C$12,2,TRUE)</f>
        <v>7</v>
      </c>
      <c r="J183" s="1" t="str">
        <f>VLOOKUP($E183,'[2]Gui chi Quynh'!$C$11:$E$397,3,0)</f>
        <v>A DN</v>
      </c>
      <c r="K183" s="9" t="e">
        <f>VLOOKUP(J183,[18]Sheet1!$B$2:$C$12,2,TRUE)</f>
        <v>#N/A</v>
      </c>
      <c r="L183" s="1" t="str">
        <f>VLOOKUP($E183,'[3]Gui chi Quynh'!$C$11:$E$396,3,0)</f>
        <v>A4</v>
      </c>
      <c r="M183" s="9">
        <f>VLOOKUP(L183,[18]Sheet1!$B$2:$C$12,2,TRUE)</f>
        <v>7</v>
      </c>
      <c r="N183" s="1" t="str">
        <f>VLOOKUP($E183,'[4]Gui chi Quynh'!$C$11:$E$396,3,0)</f>
        <v>A4</v>
      </c>
      <c r="O183" s="9">
        <f>VLOOKUP(N183,[18]Sheet1!$B$2:$C$12,2,TRUE)</f>
        <v>7</v>
      </c>
      <c r="P183" s="1" t="str">
        <f>VLOOKUP($E183,'[5]Gui chi Quynh'!$C$11:$E$394,3,0)</f>
        <v>B1</v>
      </c>
      <c r="Q183" s="9">
        <f>VLOOKUP(P183,[18]Sheet1!$B$2:$C$12,2,TRUE)</f>
        <v>6</v>
      </c>
      <c r="R183" s="1" t="str">
        <f>VLOOKUP($E183,'[6]Gui chi Quynh'!$C$11:$E$393,3,0)</f>
        <v>A4</v>
      </c>
      <c r="S183" s="9">
        <f>VLOOKUP(R183,[18]Sheet1!$B$2:$C$12,2,TRUE)</f>
        <v>7</v>
      </c>
      <c r="T183" s="1" t="str">
        <f>VLOOKUP($E183,'[7]Gui chi Quynh'!$C$11:$E$392,3,0)</f>
        <v>A4</v>
      </c>
      <c r="U183" s="9">
        <f>VLOOKUP(T183,[18]Sheet1!$B$2:$C$12,2,TRUE)</f>
        <v>7</v>
      </c>
      <c r="V183" s="1" t="str">
        <f>VLOOKUP($E183,'[8]Gui chi Quynh'!$C$11:$F$391,3,0)</f>
        <v>A4</v>
      </c>
      <c r="W183" s="9">
        <f>VLOOKUP(V183,[18]Sheet1!$B$2:$C$12,2,TRUE)</f>
        <v>7</v>
      </c>
      <c r="X183" s="1" t="str">
        <f>VLOOKUP($E183,'[9]Gui chi Quynh'!$C$11:$E$390,3,0)</f>
        <v>A4</v>
      </c>
      <c r="Y183" s="9">
        <f>VLOOKUP(X183,[18]Sheet1!$B$2:$C$12,2,TRUE)</f>
        <v>7</v>
      </c>
      <c r="Z183" s="1" t="str">
        <f>VLOOKUP($E183,'[10]Gui chi Quynh'!$C$11:$E$391,3,0)</f>
        <v>A4</v>
      </c>
      <c r="AA183" s="9">
        <f>VLOOKUP(Z183,[18]Sheet1!$B$2:$C$12,2,TRUE)</f>
        <v>7</v>
      </c>
      <c r="AB183" s="1" t="str">
        <f>VLOOKUP($E183,'[19]Gui chi Quynh'!$C$11:$E$388,3,0)</f>
        <v>A4</v>
      </c>
      <c r="AC183" s="9">
        <f>VLOOKUP(AB183,[18]Sheet1!$B$2:$C$12,2,TRUE)</f>
        <v>7</v>
      </c>
      <c r="AD183" s="1" t="str">
        <f>VLOOKUP($E183,'[20]Gui chi Quynh'!$C$11:$E$388,3,0)</f>
        <v>A4</v>
      </c>
      <c r="AE183" s="9">
        <f>VLOOKUP(AD183,[18]Sheet1!$B$2:$C$12,2,TRUE)</f>
        <v>7</v>
      </c>
      <c r="AF183" s="55"/>
    </row>
    <row r="184" spans="1:32" s="2" customFormat="1" ht="24.95" customHeight="1" x14ac:dyDescent="0.25">
      <c r="A184" s="41">
        <f>IF(E184="","",SUBTOTAL(3,$E$9:E184))</f>
        <v>176</v>
      </c>
      <c r="B184" s="41">
        <f>COUNTIF($F$9:F184,F184)</f>
        <v>19</v>
      </c>
      <c r="C184" s="43" t="s">
        <v>649</v>
      </c>
      <c r="D184" s="20" t="s">
        <v>115</v>
      </c>
      <c r="E184" s="43" t="s">
        <v>474</v>
      </c>
      <c r="F184" s="15" t="s">
        <v>265</v>
      </c>
      <c r="G184" s="15" t="s">
        <v>643</v>
      </c>
      <c r="H184" s="1" t="str">
        <f>VLOOKUP($E184,'[1]Gui chi Quynh'!$C$11:$E$397,3,0)</f>
        <v>A4</v>
      </c>
      <c r="I184" s="9">
        <f>VLOOKUP(H184,[18]Sheet1!$B$2:$C$12,2,TRUE)</f>
        <v>7</v>
      </c>
      <c r="J184" s="1" t="str">
        <f>VLOOKUP($E184,'[2]Gui chi Quynh'!$C$11:$E$397,3,0)</f>
        <v>A DN</v>
      </c>
      <c r="K184" s="9" t="e">
        <f>VLOOKUP(J184,[18]Sheet1!$B$2:$C$12,2,TRUE)</f>
        <v>#N/A</v>
      </c>
      <c r="L184" s="1" t="str">
        <f>VLOOKUP($E184,'[3]Gui chi Quynh'!$C$11:$E$396,3,0)</f>
        <v>A4</v>
      </c>
      <c r="M184" s="9">
        <f>VLOOKUP(L184,[18]Sheet1!$B$2:$C$12,2,TRUE)</f>
        <v>7</v>
      </c>
      <c r="N184" s="1" t="str">
        <f>VLOOKUP($E184,'[4]Gui chi Quynh'!$C$11:$E$396,3,0)</f>
        <v>A3</v>
      </c>
      <c r="O184" s="9">
        <f>VLOOKUP(N184,[18]Sheet1!$B$2:$C$12,2,TRUE)</f>
        <v>8</v>
      </c>
      <c r="P184" s="1" t="str">
        <f>VLOOKUP($E184,'[5]Gui chi Quynh'!$C$11:$E$394,3,0)</f>
        <v>A3</v>
      </c>
      <c r="Q184" s="9">
        <f>VLOOKUP(P184,[18]Sheet1!$B$2:$C$12,2,TRUE)</f>
        <v>8</v>
      </c>
      <c r="R184" s="1" t="str">
        <f>VLOOKUP($E184,'[6]Gui chi Quynh'!$C$11:$E$393,3,0)</f>
        <v>A3</v>
      </c>
      <c r="S184" s="9">
        <f>VLOOKUP(R184,[18]Sheet1!$B$2:$C$12,2,TRUE)</f>
        <v>8</v>
      </c>
      <c r="T184" s="1" t="str">
        <f>VLOOKUP($E184,'[7]Gui chi Quynh'!$C$11:$E$392,3,0)</f>
        <v>A3</v>
      </c>
      <c r="U184" s="9">
        <f>VLOOKUP(T184,[18]Sheet1!$B$2:$C$12,2,TRUE)</f>
        <v>8</v>
      </c>
      <c r="V184" s="1" t="str">
        <f>VLOOKUP($E184,'[8]Gui chi Quynh'!$C$11:$F$391,3,0)</f>
        <v>A4</v>
      </c>
      <c r="W184" s="9">
        <f>VLOOKUP(V184,[18]Sheet1!$B$2:$C$12,2,TRUE)</f>
        <v>7</v>
      </c>
      <c r="X184" s="1" t="str">
        <f>VLOOKUP($E184,'[9]Gui chi Quynh'!$C$11:$E$390,3,0)</f>
        <v>A3</v>
      </c>
      <c r="Y184" s="9">
        <f>VLOOKUP(X184,[18]Sheet1!$B$2:$C$12,2,TRUE)</f>
        <v>8</v>
      </c>
      <c r="Z184" s="1" t="str">
        <f>VLOOKUP($E184,'[10]Gui chi Quynh'!$C$11:$E$391,3,0)</f>
        <v>A3</v>
      </c>
      <c r="AA184" s="9">
        <f>VLOOKUP(Z184,[18]Sheet1!$B$2:$C$12,2,TRUE)</f>
        <v>8</v>
      </c>
      <c r="AB184" s="1" t="str">
        <f>VLOOKUP($E184,'[19]Gui chi Quynh'!$C$11:$E$388,3,0)</f>
        <v>A4</v>
      </c>
      <c r="AC184" s="9">
        <f>VLOOKUP(AB184,[18]Sheet1!$B$2:$C$12,2,TRUE)</f>
        <v>7</v>
      </c>
      <c r="AD184" s="1" t="str">
        <f>VLOOKUP($E184,'[20]Gui chi Quynh'!$C$11:$E$388,3,0)</f>
        <v>A3</v>
      </c>
      <c r="AE184" s="9">
        <f>VLOOKUP(AD184,[18]Sheet1!$B$2:$C$12,2,TRUE)</f>
        <v>8</v>
      </c>
      <c r="AF184" s="55"/>
    </row>
    <row r="185" spans="1:32" s="2" customFormat="1" ht="24.95" customHeight="1" x14ac:dyDescent="0.25">
      <c r="A185" s="41">
        <f>IF(E185="","",SUBTOTAL(3,$E$9:E185))</f>
        <v>177</v>
      </c>
      <c r="B185" s="41">
        <f>COUNTIF($F$9:F185,F185)</f>
        <v>20</v>
      </c>
      <c r="C185" s="43" t="s">
        <v>648</v>
      </c>
      <c r="D185" s="20" t="s">
        <v>117</v>
      </c>
      <c r="E185" s="43" t="s">
        <v>476</v>
      </c>
      <c r="F185" s="15" t="s">
        <v>265</v>
      </c>
      <c r="G185" s="15" t="s">
        <v>643</v>
      </c>
      <c r="H185" s="1" t="str">
        <f>VLOOKUP($E185,'[1]Gui chi Quynh'!$C$11:$E$397,3,0)</f>
        <v>A2</v>
      </c>
      <c r="I185" s="9">
        <f>VLOOKUP(H185,[18]Sheet1!$B$2:$C$12,2,TRUE)</f>
        <v>9</v>
      </c>
      <c r="J185" s="1" t="str">
        <f>VLOOKUP($E185,'[2]Gui chi Quynh'!$C$11:$E$397,3,0)</f>
        <v>A DN</v>
      </c>
      <c r="K185" s="9" t="e">
        <f>VLOOKUP(J185,[18]Sheet1!$B$2:$C$12,2,TRUE)</f>
        <v>#N/A</v>
      </c>
      <c r="L185" s="1" t="str">
        <f>VLOOKUP($E185,'[3]Gui chi Quynh'!$C$11:$E$396,3,0)</f>
        <v>A3</v>
      </c>
      <c r="M185" s="9">
        <f>VLOOKUP(L185,[18]Sheet1!$B$2:$C$12,2,TRUE)</f>
        <v>8</v>
      </c>
      <c r="N185" s="1" t="str">
        <f>VLOOKUP($E185,'[4]Gui chi Quynh'!$C$11:$E$396,3,0)</f>
        <v>A4</v>
      </c>
      <c r="O185" s="9">
        <f>VLOOKUP(N185,[18]Sheet1!$B$2:$C$12,2,TRUE)</f>
        <v>7</v>
      </c>
      <c r="P185" s="1" t="str">
        <f>VLOOKUP($E185,'[5]Gui chi Quynh'!$C$11:$E$394,3,0)</f>
        <v>A3</v>
      </c>
      <c r="Q185" s="9">
        <f>VLOOKUP(P185,[18]Sheet1!$B$2:$C$12,2,TRUE)</f>
        <v>8</v>
      </c>
      <c r="R185" s="1" t="str">
        <f>VLOOKUP($E185,'[6]Gui chi Quynh'!$C$11:$E$393,3,0)</f>
        <v>A3</v>
      </c>
      <c r="S185" s="9">
        <f>VLOOKUP(R185,[18]Sheet1!$B$2:$C$12,2,TRUE)</f>
        <v>8</v>
      </c>
      <c r="T185" s="1" t="str">
        <f>VLOOKUP($E185,'[7]Gui chi Quynh'!$C$11:$E$392,3,0)</f>
        <v>A2</v>
      </c>
      <c r="U185" s="9">
        <f>VLOOKUP(T185,[18]Sheet1!$B$2:$C$12,2,TRUE)</f>
        <v>9</v>
      </c>
      <c r="V185" s="1" t="str">
        <f>VLOOKUP($E185,'[8]Gui chi Quynh'!$C$11:$F$391,3,0)</f>
        <v>A4</v>
      </c>
      <c r="W185" s="9">
        <f>VLOOKUP(V185,[18]Sheet1!$B$2:$C$12,2,TRUE)</f>
        <v>7</v>
      </c>
      <c r="X185" s="1" t="str">
        <f>VLOOKUP($E185,'[9]Gui chi Quynh'!$C$11:$E$390,3,0)</f>
        <v>A4</v>
      </c>
      <c r="Y185" s="9">
        <f>VLOOKUP(X185,[18]Sheet1!$B$2:$C$12,2,TRUE)</f>
        <v>7</v>
      </c>
      <c r="Z185" s="1" t="str">
        <f>VLOOKUP($E185,'[10]Gui chi Quynh'!$C$11:$E$391,3,0)</f>
        <v>A1</v>
      </c>
      <c r="AA185" s="9">
        <f>VLOOKUP(Z185,[18]Sheet1!$B$2:$C$12,2,TRUE)</f>
        <v>10</v>
      </c>
      <c r="AB185" s="1" t="str">
        <f>VLOOKUP($E185,'[19]Gui chi Quynh'!$C$11:$E$388,3,0)</f>
        <v>A1</v>
      </c>
      <c r="AC185" s="9">
        <f>VLOOKUP(AB185,[18]Sheet1!$B$2:$C$12,2,TRUE)</f>
        <v>10</v>
      </c>
      <c r="AD185" s="1" t="str">
        <f>VLOOKUP($E185,'[20]Gui chi Quynh'!$C$11:$E$388,3,0)</f>
        <v>A3</v>
      </c>
      <c r="AE185" s="9">
        <f>VLOOKUP(AD185,[18]Sheet1!$B$2:$C$12,2,TRUE)</f>
        <v>8</v>
      </c>
      <c r="AF185" s="55"/>
    </row>
    <row r="186" spans="1:32" s="2" customFormat="1" ht="24.95" customHeight="1" x14ac:dyDescent="0.25">
      <c r="A186" s="41">
        <f>IF(E186="","",SUBTOTAL(3,$E$9:E186))</f>
        <v>178</v>
      </c>
      <c r="B186" s="41">
        <f>COUNTIF($F$9:F186,F186)</f>
        <v>21</v>
      </c>
      <c r="C186" s="43" t="s">
        <v>649</v>
      </c>
      <c r="D186" s="20" t="s">
        <v>245</v>
      </c>
      <c r="E186" s="43" t="s">
        <v>478</v>
      </c>
      <c r="F186" s="15" t="s">
        <v>265</v>
      </c>
      <c r="G186" s="15" t="s">
        <v>643</v>
      </c>
      <c r="H186" s="1" t="str">
        <f>VLOOKUP($E186,'[1]Gui chi Quynh'!$C$11:$E$397,3,0)</f>
        <v>A3</v>
      </c>
      <c r="I186" s="9">
        <f>VLOOKUP(H186,[18]Sheet1!$B$2:$C$12,2,TRUE)</f>
        <v>8</v>
      </c>
      <c r="J186" s="1" t="str">
        <f>VLOOKUP($E186,'[2]Gui chi Quynh'!$C$11:$E$397,3,0)</f>
        <v>A DN</v>
      </c>
      <c r="K186" s="9" t="e">
        <f>VLOOKUP(J186,[18]Sheet1!$B$2:$C$12,2,TRUE)</f>
        <v>#N/A</v>
      </c>
      <c r="L186" s="1" t="str">
        <f>VLOOKUP($E186,'[3]Gui chi Quynh'!$C$11:$E$396,3,0)</f>
        <v>A4</v>
      </c>
      <c r="M186" s="9">
        <f>VLOOKUP(L186,[18]Sheet1!$B$2:$C$12,2,TRUE)</f>
        <v>7</v>
      </c>
      <c r="N186" s="1" t="str">
        <f>VLOOKUP($E186,'[4]Gui chi Quynh'!$C$11:$E$396,3,0)</f>
        <v>A4</v>
      </c>
      <c r="O186" s="9">
        <f>VLOOKUP(N186,[18]Sheet1!$B$2:$C$12,2,TRUE)</f>
        <v>7</v>
      </c>
      <c r="P186" s="1" t="str">
        <f>VLOOKUP($E186,'[5]Gui chi Quynh'!$C$11:$E$394,3,0)</f>
        <v>A3</v>
      </c>
      <c r="Q186" s="9">
        <f>VLOOKUP(P186,[18]Sheet1!$B$2:$C$12,2,TRUE)</f>
        <v>8</v>
      </c>
      <c r="R186" s="1" t="str">
        <f>VLOOKUP($E186,'[6]Gui chi Quynh'!$C$11:$E$393,3,0)</f>
        <v>A3</v>
      </c>
      <c r="S186" s="9">
        <f>VLOOKUP(R186,[18]Sheet1!$B$2:$C$12,2,TRUE)</f>
        <v>8</v>
      </c>
      <c r="T186" s="1" t="str">
        <f>VLOOKUP($E186,'[7]Gui chi Quynh'!$C$11:$E$392,3,0)</f>
        <v>A3</v>
      </c>
      <c r="U186" s="9">
        <f>VLOOKUP(T186,[18]Sheet1!$B$2:$C$12,2,TRUE)</f>
        <v>8</v>
      </c>
      <c r="V186" s="1" t="str">
        <f>VLOOKUP($E186,'[8]Gui chi Quynh'!$C$11:$F$391,3,0)</f>
        <v>A4</v>
      </c>
      <c r="W186" s="9">
        <f>VLOOKUP(V186,[18]Sheet1!$B$2:$C$12,2,TRUE)</f>
        <v>7</v>
      </c>
      <c r="X186" s="1" t="str">
        <f>VLOOKUP($E186,'[9]Gui chi Quynh'!$C$11:$E$390,3,0)</f>
        <v>A3</v>
      </c>
      <c r="Y186" s="9">
        <f>VLOOKUP(X186,[18]Sheet1!$B$2:$C$12,2,TRUE)</f>
        <v>8</v>
      </c>
      <c r="Z186" s="1" t="str">
        <f>VLOOKUP($E186,'[10]Gui chi Quynh'!$C$11:$E$391,3,0)</f>
        <v>A3</v>
      </c>
      <c r="AA186" s="9">
        <f>VLOOKUP(Z186,[18]Sheet1!$B$2:$C$12,2,TRUE)</f>
        <v>8</v>
      </c>
      <c r="AB186" s="1" t="str">
        <f>VLOOKUP($E186,'[19]Gui chi Quynh'!$C$11:$E$388,3,0)</f>
        <v>A4</v>
      </c>
      <c r="AC186" s="9">
        <f>VLOOKUP(AB186,[18]Sheet1!$B$2:$C$12,2,TRUE)</f>
        <v>7</v>
      </c>
      <c r="AD186" s="1" t="str">
        <f>VLOOKUP($E186,'[20]Gui chi Quynh'!$C$11:$E$388,3,0)</f>
        <v>A4</v>
      </c>
      <c r="AE186" s="9">
        <f>VLOOKUP(AD186,[18]Sheet1!$B$2:$C$12,2,TRUE)</f>
        <v>7</v>
      </c>
      <c r="AF186" s="55"/>
    </row>
    <row r="187" spans="1:32" s="2" customFormat="1" ht="24.95" customHeight="1" x14ac:dyDescent="0.25">
      <c r="A187" s="41">
        <f>IF(E187="","",SUBTOTAL(3,$E$9:E187))</f>
        <v>179</v>
      </c>
      <c r="B187" s="41">
        <f>COUNTIF($F$9:F187,F187)</f>
        <v>22</v>
      </c>
      <c r="C187" s="43" t="s">
        <v>649</v>
      </c>
      <c r="D187" s="20" t="s">
        <v>248</v>
      </c>
      <c r="E187" s="43" t="s">
        <v>479</v>
      </c>
      <c r="F187" s="15" t="s">
        <v>265</v>
      </c>
      <c r="G187" s="15" t="s">
        <v>643</v>
      </c>
      <c r="H187" s="1" t="str">
        <f>VLOOKUP($E187,'[1]Gui chi Quynh'!$C$11:$E$397,3,0)</f>
        <v>A1</v>
      </c>
      <c r="I187" s="9">
        <f>VLOOKUP(H187,[18]Sheet1!$B$2:$C$12,2,TRUE)</f>
        <v>10</v>
      </c>
      <c r="J187" s="1" t="str">
        <f>VLOOKUP($E187,'[2]Gui chi Quynh'!$C$11:$E$397,3,0)</f>
        <v>A DN</v>
      </c>
      <c r="K187" s="9" t="e">
        <f>VLOOKUP(J187,[18]Sheet1!$B$2:$C$12,2,TRUE)</f>
        <v>#N/A</v>
      </c>
      <c r="L187" s="1" t="str">
        <f>VLOOKUP($E187,'[3]Gui chi Quynh'!$C$11:$E$396,3,0)</f>
        <v>A3</v>
      </c>
      <c r="M187" s="9">
        <f>VLOOKUP(L187,[18]Sheet1!$B$2:$C$12,2,TRUE)</f>
        <v>8</v>
      </c>
      <c r="N187" s="1" t="str">
        <f>VLOOKUP($E187,'[4]Gui chi Quynh'!$C$11:$E$396,3,0)</f>
        <v>A3</v>
      </c>
      <c r="O187" s="9">
        <f>VLOOKUP(N187,[18]Sheet1!$B$2:$C$12,2,TRUE)</f>
        <v>8</v>
      </c>
      <c r="P187" s="1" t="str">
        <f>VLOOKUP($E187,'[5]Gui chi Quynh'!$C$11:$E$394,3,0)</f>
        <v>A3</v>
      </c>
      <c r="Q187" s="9">
        <f>VLOOKUP(P187,[18]Sheet1!$B$2:$C$12,2,TRUE)</f>
        <v>8</v>
      </c>
      <c r="R187" s="1" t="str">
        <f>VLOOKUP($E187,'[6]Gui chi Quynh'!$C$11:$E$393,3,0)</f>
        <v>A3</v>
      </c>
      <c r="S187" s="9">
        <f>VLOOKUP(R187,[18]Sheet1!$B$2:$C$12,2,TRUE)</f>
        <v>8</v>
      </c>
      <c r="T187" s="1" t="str">
        <f>VLOOKUP($E187,'[7]Gui chi Quynh'!$C$11:$E$392,3,0)</f>
        <v>A3</v>
      </c>
      <c r="U187" s="9">
        <f>VLOOKUP(T187,[18]Sheet1!$B$2:$C$12,2,TRUE)</f>
        <v>8</v>
      </c>
      <c r="V187" s="1" t="str">
        <f>VLOOKUP($E187,'[8]Gui chi Quynh'!$C$11:$F$391,3,0)</f>
        <v>A3</v>
      </c>
      <c r="W187" s="9">
        <f>VLOOKUP(V187,[18]Sheet1!$B$2:$C$12,2,TRUE)</f>
        <v>8</v>
      </c>
      <c r="X187" s="1" t="str">
        <f>VLOOKUP($E187,'[9]Gui chi Quynh'!$C$11:$E$390,3,0)</f>
        <v>A2</v>
      </c>
      <c r="Y187" s="9">
        <f>VLOOKUP(X187,[18]Sheet1!$B$2:$C$12,2,TRUE)</f>
        <v>9</v>
      </c>
      <c r="Z187" s="1" t="str">
        <f>VLOOKUP($E187,'[10]Gui chi Quynh'!$C$11:$E$391,3,0)</f>
        <v>A2</v>
      </c>
      <c r="AA187" s="9">
        <f>VLOOKUP(Z187,[18]Sheet1!$B$2:$C$12,2,TRUE)</f>
        <v>9</v>
      </c>
      <c r="AB187" s="1" t="str">
        <f>VLOOKUP($E187,'[19]Gui chi Quynh'!$C$11:$E$388,3,0)</f>
        <v>A3</v>
      </c>
      <c r="AC187" s="9">
        <f>VLOOKUP(AB187,[18]Sheet1!$B$2:$C$12,2,TRUE)</f>
        <v>8</v>
      </c>
      <c r="AD187" s="1" t="str">
        <f>VLOOKUP($E187,'[20]Gui chi Quynh'!$C$11:$E$388,3,0)</f>
        <v>A3</v>
      </c>
      <c r="AE187" s="9">
        <f>VLOOKUP(AD187,[18]Sheet1!$B$2:$C$12,2,TRUE)</f>
        <v>8</v>
      </c>
      <c r="AF187" s="55"/>
    </row>
    <row r="188" spans="1:32" s="2" customFormat="1" ht="24.95" customHeight="1" x14ac:dyDescent="0.25">
      <c r="A188" s="41">
        <f>IF(E188="","",SUBTOTAL(3,$E$9:E188))</f>
        <v>180</v>
      </c>
      <c r="B188" s="41">
        <f>COUNTIF($F$9:F188,F188)</f>
        <v>23</v>
      </c>
      <c r="C188" s="43" t="s">
        <v>649</v>
      </c>
      <c r="D188" s="20" t="s">
        <v>61</v>
      </c>
      <c r="E188" s="41" t="s">
        <v>477</v>
      </c>
      <c r="F188" s="15" t="s">
        <v>265</v>
      </c>
      <c r="G188" s="15" t="s">
        <v>643</v>
      </c>
      <c r="H188" s="1" t="str">
        <f>VLOOKUP($E188,'[1]Gui chi Quynh'!$C$11:$E$397,3,0)</f>
        <v>A4</v>
      </c>
      <c r="I188" s="9">
        <f>VLOOKUP(H188,[18]Sheet1!$B$2:$C$12,2,TRUE)</f>
        <v>7</v>
      </c>
      <c r="J188" s="1" t="str">
        <f>VLOOKUP($E188,'[2]Gui chi Quynh'!$C$11:$E$397,3,0)</f>
        <v>A DN</v>
      </c>
      <c r="K188" s="9" t="e">
        <f>VLOOKUP(J188,[18]Sheet1!$B$2:$C$12,2,TRUE)</f>
        <v>#N/A</v>
      </c>
      <c r="L188" s="1" t="str">
        <f>VLOOKUP($E188,'[3]Gui chi Quynh'!$C$11:$E$396,3,0)</f>
        <v>A4</v>
      </c>
      <c r="M188" s="9">
        <f>VLOOKUP(L188,[18]Sheet1!$B$2:$C$12,2,TRUE)</f>
        <v>7</v>
      </c>
      <c r="N188" s="1" t="str">
        <f>VLOOKUP($E188,'[4]Gui chi Quynh'!$C$11:$E$396,3,0)</f>
        <v>A4</v>
      </c>
      <c r="O188" s="9">
        <f>VLOOKUP(N188,[18]Sheet1!$B$2:$C$12,2,TRUE)</f>
        <v>7</v>
      </c>
      <c r="P188" s="1" t="str">
        <f>VLOOKUP($E188,'[5]Gui chi Quynh'!$C$11:$E$394,3,0)</f>
        <v>A4</v>
      </c>
      <c r="Q188" s="9">
        <f>VLOOKUP(P188,[18]Sheet1!$B$2:$C$12,2,TRUE)</f>
        <v>7</v>
      </c>
      <c r="R188" s="1" t="str">
        <f>VLOOKUP($E188,'[6]Gui chi Quynh'!$C$11:$E$393,3,0)</f>
        <v>A4</v>
      </c>
      <c r="S188" s="9">
        <f>VLOOKUP(R188,[18]Sheet1!$B$2:$C$12,2,TRUE)</f>
        <v>7</v>
      </c>
      <c r="T188" s="1" t="str">
        <f>VLOOKUP($E188,'[7]Gui chi Quynh'!$C$11:$E$392,3,0)</f>
        <v>A4</v>
      </c>
      <c r="U188" s="9">
        <f>VLOOKUP(T188,[18]Sheet1!$B$2:$C$12,2,TRUE)</f>
        <v>7</v>
      </c>
      <c r="V188" s="1" t="str">
        <f>VLOOKUP($E188,'[8]Gui chi Quynh'!$C$11:$F$391,3,0)</f>
        <v>A4</v>
      </c>
      <c r="W188" s="9">
        <f>VLOOKUP(V188,[18]Sheet1!$B$2:$C$12,2,TRUE)</f>
        <v>7</v>
      </c>
      <c r="X188" s="1" t="str">
        <f>VLOOKUP($E188,'[9]Gui chi Quynh'!$C$11:$E$390,3,0)</f>
        <v>A4</v>
      </c>
      <c r="Y188" s="9">
        <f>VLOOKUP(X188,[18]Sheet1!$B$2:$C$12,2,TRUE)</f>
        <v>7</v>
      </c>
      <c r="Z188" s="1" t="str">
        <f>VLOOKUP($E188,'[10]Gui chi Quynh'!$C$11:$E$391,3,0)</f>
        <v>A4</v>
      </c>
      <c r="AA188" s="9">
        <f>VLOOKUP(Z188,[18]Sheet1!$B$2:$C$12,2,TRUE)</f>
        <v>7</v>
      </c>
      <c r="AB188" s="1" t="str">
        <f>VLOOKUP($E188,'[19]Gui chi Quynh'!$C$11:$E$388,3,0)</f>
        <v>A4</v>
      </c>
      <c r="AC188" s="9">
        <f>VLOOKUP(AB188,[18]Sheet1!$B$2:$C$12,2,TRUE)</f>
        <v>7</v>
      </c>
      <c r="AD188" s="1" t="str">
        <f>VLOOKUP($E188,'[20]Gui chi Quynh'!$C$11:$E$388,3,0)</f>
        <v>A4</v>
      </c>
      <c r="AE188" s="9">
        <f>VLOOKUP(AD188,[18]Sheet1!$B$2:$C$12,2,TRUE)</f>
        <v>7</v>
      </c>
      <c r="AF188" s="55"/>
    </row>
    <row r="189" spans="1:32" s="2" customFormat="1" ht="24.95" customHeight="1" x14ac:dyDescent="0.25">
      <c r="A189" s="41">
        <f>IF(E189="","",SUBTOTAL(3,$E$9:E189))</f>
        <v>181</v>
      </c>
      <c r="B189" s="41">
        <f>COUNTIF($F$9:F189,F189)</f>
        <v>24</v>
      </c>
      <c r="C189" s="43" t="s">
        <v>649</v>
      </c>
      <c r="D189" s="20" t="s">
        <v>261</v>
      </c>
      <c r="E189" s="43" t="s">
        <v>480</v>
      </c>
      <c r="F189" s="15" t="s">
        <v>265</v>
      </c>
      <c r="G189" s="15" t="s">
        <v>643</v>
      </c>
      <c r="H189" s="1" t="str">
        <f>VLOOKUP($E189,'[1]Gui chi Quynh'!$C$11:$E$397,3,0)</f>
        <v>A2</v>
      </c>
      <c r="I189" s="9">
        <f>VLOOKUP(H189,[18]Sheet1!$B$2:$C$12,2,TRUE)</f>
        <v>9</v>
      </c>
      <c r="J189" s="1" t="str">
        <f>VLOOKUP($E189,'[2]Gui chi Quynh'!$C$11:$E$397,3,0)</f>
        <v>A DN</v>
      </c>
      <c r="K189" s="9" t="e">
        <f>VLOOKUP(J189,[18]Sheet1!$B$2:$C$12,2,TRUE)</f>
        <v>#N/A</v>
      </c>
      <c r="L189" s="1" t="str">
        <f>VLOOKUP($E189,'[3]Gui chi Quynh'!$C$11:$E$396,3,0)</f>
        <v>A2</v>
      </c>
      <c r="M189" s="9">
        <f>VLOOKUP(L189,[18]Sheet1!$B$2:$C$12,2,TRUE)</f>
        <v>9</v>
      </c>
      <c r="N189" s="1" t="str">
        <f>VLOOKUP($E189,'[4]Gui chi Quynh'!$C$11:$E$396,3,0)</f>
        <v>A3</v>
      </c>
      <c r="O189" s="9">
        <f>VLOOKUP(N189,[18]Sheet1!$B$2:$C$12,2,TRUE)</f>
        <v>8</v>
      </c>
      <c r="P189" s="1" t="str">
        <f>VLOOKUP($E189,'[5]Gui chi Quynh'!$C$11:$E$394,3,0)</f>
        <v>A3</v>
      </c>
      <c r="Q189" s="9">
        <f>VLOOKUP(P189,[18]Sheet1!$B$2:$C$12,2,TRUE)</f>
        <v>8</v>
      </c>
      <c r="R189" s="1" t="str">
        <f>VLOOKUP($E189,'[6]Gui chi Quynh'!$C$11:$E$393,3,0)</f>
        <v>A3</v>
      </c>
      <c r="S189" s="9">
        <f>VLOOKUP(R189,[18]Sheet1!$B$2:$C$12,2,TRUE)</f>
        <v>8</v>
      </c>
      <c r="T189" s="1" t="str">
        <f>VLOOKUP($E189,'[7]Gui chi Quynh'!$C$11:$E$392,3,0)</f>
        <v>A3</v>
      </c>
      <c r="U189" s="9">
        <f>VLOOKUP(T189,[18]Sheet1!$B$2:$C$12,2,TRUE)</f>
        <v>8</v>
      </c>
      <c r="V189" s="1" t="str">
        <f>VLOOKUP($E189,'[8]Gui chi Quynh'!$C$11:$F$391,3,0)</f>
        <v>A2</v>
      </c>
      <c r="W189" s="9">
        <f>VLOOKUP(V189,[18]Sheet1!$B$2:$C$12,2,TRUE)</f>
        <v>9</v>
      </c>
      <c r="X189" s="1" t="str">
        <f>VLOOKUP($E189,'[9]Gui chi Quynh'!$C$11:$E$390,3,0)</f>
        <v>A1</v>
      </c>
      <c r="Y189" s="9">
        <f>VLOOKUP(X189,[18]Sheet1!$B$2:$C$12,2,TRUE)</f>
        <v>10</v>
      </c>
      <c r="Z189" s="1" t="str">
        <f>VLOOKUP($E189,'[10]Gui chi Quynh'!$C$11:$E$391,3,0)</f>
        <v>A1</v>
      </c>
      <c r="AA189" s="9">
        <f>VLOOKUP(Z189,[18]Sheet1!$B$2:$C$12,2,TRUE)</f>
        <v>10</v>
      </c>
      <c r="AB189" s="1" t="str">
        <f>VLOOKUP($E189,'[19]Gui chi Quynh'!$C$11:$E$388,3,0)</f>
        <v>A2</v>
      </c>
      <c r="AC189" s="9">
        <f>VLOOKUP(AB189,[18]Sheet1!$B$2:$C$12,2,TRUE)</f>
        <v>9</v>
      </c>
      <c r="AD189" s="1" t="str">
        <f>VLOOKUP($E189,'[20]Gui chi Quynh'!$C$11:$E$388,3,0)</f>
        <v>A2</v>
      </c>
      <c r="AE189" s="9">
        <f>VLOOKUP(AD189,[18]Sheet1!$B$2:$C$12,2,TRUE)</f>
        <v>9</v>
      </c>
      <c r="AF189" s="55"/>
    </row>
    <row r="190" spans="1:32" s="2" customFormat="1" ht="24.95" customHeight="1" x14ac:dyDescent="0.25">
      <c r="A190" s="41">
        <f>IF(E190="","",SUBTOTAL(3,$E$9:E190))</f>
        <v>182</v>
      </c>
      <c r="B190" s="41">
        <f>COUNTIF($F$9:F190,F190)</f>
        <v>25</v>
      </c>
      <c r="C190" s="43" t="s">
        <v>649</v>
      </c>
      <c r="D190" s="20" t="s">
        <v>621</v>
      </c>
      <c r="E190" s="41" t="s">
        <v>622</v>
      </c>
      <c r="F190" s="15" t="s">
        <v>265</v>
      </c>
      <c r="G190" s="15" t="s">
        <v>643</v>
      </c>
      <c r="H190" s="1" t="str">
        <f>VLOOKUP($E190,'[1]Gui chi Quynh'!$C$11:$E$397,3,0)</f>
        <v>A3</v>
      </c>
      <c r="I190" s="9">
        <f>VLOOKUP(H190,[18]Sheet1!$B$2:$C$12,2,TRUE)</f>
        <v>8</v>
      </c>
      <c r="J190" s="1" t="str">
        <f>VLOOKUP($E190,'[2]Gui chi Quynh'!$C$11:$E$397,3,0)</f>
        <v>A DN</v>
      </c>
      <c r="K190" s="9" t="e">
        <f>VLOOKUP(J190,[18]Sheet1!$B$2:$C$12,2,TRUE)</f>
        <v>#N/A</v>
      </c>
      <c r="L190" s="1" t="str">
        <f>VLOOKUP($E190,'[3]Gui chi Quynh'!$C$11:$E$396,3,0)</f>
        <v>A3</v>
      </c>
      <c r="M190" s="9">
        <f>VLOOKUP(L190,[18]Sheet1!$B$2:$C$12,2,TRUE)</f>
        <v>8</v>
      </c>
      <c r="N190" s="1" t="str">
        <f>VLOOKUP($E190,'[4]Gui chi Quynh'!$C$11:$E$396,3,0)</f>
        <v>A3</v>
      </c>
      <c r="O190" s="9">
        <f>VLOOKUP(N190,[18]Sheet1!$B$2:$C$12,2,TRUE)</f>
        <v>8</v>
      </c>
      <c r="P190" s="1" t="str">
        <f>VLOOKUP($E190,'[5]Gui chi Quynh'!$C$11:$E$394,3,0)</f>
        <v>A3</v>
      </c>
      <c r="Q190" s="9">
        <f>VLOOKUP(P190,[18]Sheet1!$B$2:$C$12,2,TRUE)</f>
        <v>8</v>
      </c>
      <c r="R190" s="1" t="str">
        <f>VLOOKUP($E190,'[6]Gui chi Quynh'!$C$11:$E$393,3,0)</f>
        <v>A3</v>
      </c>
      <c r="S190" s="9">
        <f>VLOOKUP(R190,[18]Sheet1!$B$2:$C$12,2,TRUE)</f>
        <v>8</v>
      </c>
      <c r="T190" s="1" t="str">
        <f>VLOOKUP($E190,'[7]Gui chi Quynh'!$C$11:$E$392,3,0)</f>
        <v>A3</v>
      </c>
      <c r="U190" s="9">
        <f>VLOOKUP(T190,[18]Sheet1!$B$2:$C$12,2,TRUE)</f>
        <v>8</v>
      </c>
      <c r="V190" s="1" t="str">
        <f>VLOOKUP($E190,'[8]Gui chi Quynh'!$C$11:$F$391,3,0)</f>
        <v>A3</v>
      </c>
      <c r="W190" s="9">
        <f>VLOOKUP(V190,[18]Sheet1!$B$2:$C$12,2,TRUE)</f>
        <v>8</v>
      </c>
      <c r="X190" s="1" t="str">
        <f>VLOOKUP($E190,'[9]Gui chi Quynh'!$C$11:$E$390,3,0)</f>
        <v>A1</v>
      </c>
      <c r="Y190" s="9">
        <f>VLOOKUP(X190,[18]Sheet1!$B$2:$C$12,2,TRUE)</f>
        <v>10</v>
      </c>
      <c r="Z190" s="1" t="str">
        <f>VLOOKUP($E190,'[10]Gui chi Quynh'!$C$11:$E$391,3,0)</f>
        <v>A1</v>
      </c>
      <c r="AA190" s="9">
        <f>VLOOKUP(Z190,[18]Sheet1!$B$2:$C$12,2,TRUE)</f>
        <v>10</v>
      </c>
      <c r="AB190" s="1" t="str">
        <f>VLOOKUP($E190,'[19]Gui chi Quynh'!$C$11:$E$388,3,0)</f>
        <v>A2</v>
      </c>
      <c r="AC190" s="9">
        <f>VLOOKUP(AB190,[18]Sheet1!$B$2:$C$12,2,TRUE)</f>
        <v>9</v>
      </c>
      <c r="AD190" s="1" t="str">
        <f>VLOOKUP($E190,'[20]Gui chi Quynh'!$C$11:$E$388,3,0)</f>
        <v>A3</v>
      </c>
      <c r="AE190" s="9">
        <f>VLOOKUP(AD190,[18]Sheet1!$B$2:$C$12,2,TRUE)</f>
        <v>8</v>
      </c>
      <c r="AF190" s="55"/>
    </row>
    <row r="191" spans="1:32" s="2" customFormat="1" ht="24.95" customHeight="1" x14ac:dyDescent="0.25">
      <c r="A191" s="41">
        <f>IF(E191="","",SUBTOTAL(3,$E$9:E191))</f>
        <v>183</v>
      </c>
      <c r="B191" s="41">
        <f>COUNTIF($F$9:F191,F191)</f>
        <v>26</v>
      </c>
      <c r="C191" s="43" t="s">
        <v>649</v>
      </c>
      <c r="D191" s="42" t="s">
        <v>50</v>
      </c>
      <c r="E191" s="41" t="s">
        <v>362</v>
      </c>
      <c r="F191" s="15" t="s">
        <v>265</v>
      </c>
      <c r="G191" s="13" t="s">
        <v>643</v>
      </c>
      <c r="H191" s="1" t="str">
        <f>VLOOKUP($E191,'[1]Gui chi Quynh'!$C$11:$E$397,3,0)</f>
        <v>A3</v>
      </c>
      <c r="I191" s="9">
        <f>VLOOKUP(H191,[18]Sheet1!$B$2:$C$12,2,TRUE)</f>
        <v>8</v>
      </c>
      <c r="J191" s="1" t="str">
        <f>VLOOKUP($E191,'[2]Gui chi Quynh'!$C$11:$E$397,3,0)</f>
        <v>A DN</v>
      </c>
      <c r="K191" s="9" t="e">
        <f>VLOOKUP(J191,[18]Sheet1!$B$2:$C$12,2,TRUE)</f>
        <v>#N/A</v>
      </c>
      <c r="L191" s="1" t="str">
        <f>VLOOKUP($E191,'[3]Gui chi Quynh'!$C$11:$E$396,3,0)</f>
        <v>A3</v>
      </c>
      <c r="M191" s="9">
        <f>VLOOKUP(L191,[18]Sheet1!$B$2:$C$12,2,TRUE)</f>
        <v>8</v>
      </c>
      <c r="N191" s="1" t="str">
        <f>VLOOKUP($E191,'[4]Gui chi Quynh'!$C$11:$E$396,3,0)</f>
        <v>A3</v>
      </c>
      <c r="O191" s="9">
        <f>VLOOKUP(N191,[18]Sheet1!$B$2:$C$12,2,TRUE)</f>
        <v>8</v>
      </c>
      <c r="P191" s="1" t="str">
        <f>VLOOKUP($E191,'[5]Gui chi Quynh'!$C$11:$E$394,3,0)</f>
        <v>A3</v>
      </c>
      <c r="Q191" s="9">
        <f>VLOOKUP(P191,[18]Sheet1!$B$2:$C$12,2,TRUE)</f>
        <v>8</v>
      </c>
      <c r="R191" s="1" t="str">
        <f>VLOOKUP($E191,'[6]Gui chi Quynh'!$C$11:$E$393,3,0)</f>
        <v>A3</v>
      </c>
      <c r="S191" s="9">
        <f>VLOOKUP(R191,[18]Sheet1!$B$2:$C$12,2,TRUE)</f>
        <v>8</v>
      </c>
      <c r="T191" s="1" t="str">
        <f>VLOOKUP($E191,'[7]Gui chi Quynh'!$C$11:$E$392,3,0)</f>
        <v>A3</v>
      </c>
      <c r="U191" s="9">
        <f>VLOOKUP(T191,[18]Sheet1!$B$2:$C$12,2,TRUE)</f>
        <v>8</v>
      </c>
      <c r="V191" s="1" t="str">
        <f>VLOOKUP($E191,'[8]Gui chi Quynh'!$C$11:$F$391,3,0)</f>
        <v>A3</v>
      </c>
      <c r="W191" s="9">
        <f>VLOOKUP(V191,[18]Sheet1!$B$2:$C$12,2,TRUE)</f>
        <v>8</v>
      </c>
      <c r="X191" s="1" t="str">
        <f>VLOOKUP($E191,'[9]Gui chi Quynh'!$C$11:$E$390,3,0)</f>
        <v>A3</v>
      </c>
      <c r="Y191" s="9">
        <f>VLOOKUP(X191,[18]Sheet1!$B$2:$C$12,2,TRUE)</f>
        <v>8</v>
      </c>
      <c r="Z191" s="1" t="str">
        <f>VLOOKUP($E191,'[10]Gui chi Quynh'!$C$11:$E$391,3,0)</f>
        <v>A2</v>
      </c>
      <c r="AA191" s="9">
        <f>VLOOKUP(Z191,[18]Sheet1!$B$2:$C$12,2,TRUE)</f>
        <v>9</v>
      </c>
      <c r="AB191" s="1" t="str">
        <f>VLOOKUP($E191,'[19]Gui chi Quynh'!$C$11:$E$388,3,0)</f>
        <v>A3</v>
      </c>
      <c r="AC191" s="9">
        <f>VLOOKUP(AB191,[18]Sheet1!$B$2:$C$12,2,TRUE)</f>
        <v>8</v>
      </c>
      <c r="AD191" s="1" t="str">
        <f>VLOOKUP($E191,'[20]Gui chi Quynh'!$C$11:$E$388,3,0)</f>
        <v>A3</v>
      </c>
      <c r="AE191" s="9">
        <f>VLOOKUP(AD191,[18]Sheet1!$B$2:$C$12,2,TRUE)</f>
        <v>8</v>
      </c>
      <c r="AF191" s="55"/>
    </row>
    <row r="192" spans="1:32" s="2" customFormat="1" ht="24.95" customHeight="1" x14ac:dyDescent="0.25">
      <c r="A192" s="41">
        <f>IF(E192="","",SUBTOTAL(3,$E$9:E192))</f>
        <v>184</v>
      </c>
      <c r="B192" s="41">
        <f>COUNTIF($F$9:F192,F192)</f>
        <v>27</v>
      </c>
      <c r="C192" s="43" t="s">
        <v>648</v>
      </c>
      <c r="D192" s="20" t="s">
        <v>636</v>
      </c>
      <c r="E192" s="41" t="s">
        <v>635</v>
      </c>
      <c r="F192" s="15" t="s">
        <v>265</v>
      </c>
      <c r="G192" s="15" t="s">
        <v>643</v>
      </c>
      <c r="H192" s="1" t="str">
        <f>VLOOKUP($E192,'[1]Gui chi Quynh'!$C$11:$E$397,3,0)</f>
        <v>A4</v>
      </c>
      <c r="I192" s="9">
        <f>VLOOKUP(H192,[18]Sheet1!$B$2:$C$12,2,TRUE)</f>
        <v>7</v>
      </c>
      <c r="J192" s="1" t="str">
        <f>VLOOKUP($E192,'[2]Gui chi Quynh'!$C$11:$E$397,3,0)</f>
        <v>A DN</v>
      </c>
      <c r="K192" s="9" t="e">
        <f>VLOOKUP(J192,[18]Sheet1!$B$2:$C$12,2,TRUE)</f>
        <v>#N/A</v>
      </c>
      <c r="L192" s="1" t="str">
        <f>VLOOKUP($E192,'[3]Gui chi Quynh'!$C$11:$E$396,3,0)</f>
        <v>A4</v>
      </c>
      <c r="M192" s="9">
        <f>VLOOKUP(L192,[18]Sheet1!$B$2:$C$12,2,TRUE)</f>
        <v>7</v>
      </c>
      <c r="N192" s="1" t="str">
        <f>VLOOKUP($E192,'[4]Gui chi Quynh'!$C$11:$E$396,3,0)</f>
        <v>A4</v>
      </c>
      <c r="O192" s="9">
        <f>VLOOKUP(N192,[18]Sheet1!$B$2:$C$12,2,TRUE)</f>
        <v>7</v>
      </c>
      <c r="P192" s="1" t="str">
        <f>VLOOKUP($E192,'[5]Gui chi Quynh'!$C$11:$E$394,3,0)</f>
        <v>A4</v>
      </c>
      <c r="Q192" s="9">
        <f>VLOOKUP(P192,[18]Sheet1!$B$2:$C$12,2,TRUE)</f>
        <v>7</v>
      </c>
      <c r="R192" s="1" t="str">
        <f>VLOOKUP($E192,'[6]Gui chi Quynh'!$C$11:$E$393,3,0)</f>
        <v>A4</v>
      </c>
      <c r="S192" s="9">
        <f>VLOOKUP(R192,[18]Sheet1!$B$2:$C$12,2,TRUE)</f>
        <v>7</v>
      </c>
      <c r="T192" s="1" t="str">
        <f>VLOOKUP($E192,'[7]Gui chi Quynh'!$C$11:$E$392,3,0)</f>
        <v>A3</v>
      </c>
      <c r="U192" s="9">
        <f>VLOOKUP(T192,[18]Sheet1!$B$2:$C$12,2,TRUE)</f>
        <v>8</v>
      </c>
      <c r="V192" s="1" t="str">
        <f>VLOOKUP($E192,'[8]Gui chi Quynh'!$C$11:$F$391,3,0)</f>
        <v>A4</v>
      </c>
      <c r="W192" s="9">
        <f>VLOOKUP(V192,[18]Sheet1!$B$2:$C$12,2,TRUE)</f>
        <v>7</v>
      </c>
      <c r="X192" s="1" t="str">
        <f>VLOOKUP($E192,'[9]Gui chi Quynh'!$C$11:$E$390,3,0)</f>
        <v>A4</v>
      </c>
      <c r="Y192" s="9">
        <f>VLOOKUP(X192,[18]Sheet1!$B$2:$C$12,2,TRUE)</f>
        <v>7</v>
      </c>
      <c r="Z192" s="1" t="str">
        <f>VLOOKUP($E192,'[10]Gui chi Quynh'!$C$11:$E$391,3,0)</f>
        <v>A4</v>
      </c>
      <c r="AA192" s="9">
        <f>VLOOKUP(Z192,[18]Sheet1!$B$2:$C$12,2,TRUE)</f>
        <v>7</v>
      </c>
      <c r="AB192" s="1" t="str">
        <f>VLOOKUP($E192,'[19]Gui chi Quynh'!$C$11:$E$388,3,0)</f>
        <v>A4</v>
      </c>
      <c r="AC192" s="9">
        <f>VLOOKUP(AB192,[18]Sheet1!$B$2:$C$12,2,TRUE)</f>
        <v>7</v>
      </c>
      <c r="AD192" s="1" t="str">
        <f>VLOOKUP($E192,'[20]Gui chi Quynh'!$C$11:$E$388,3,0)</f>
        <v>A4</v>
      </c>
      <c r="AE192" s="9">
        <f>VLOOKUP(AD192,[18]Sheet1!$B$2:$C$12,2,TRUE)</f>
        <v>7</v>
      </c>
      <c r="AF192" s="55"/>
    </row>
    <row r="193" spans="1:32" s="2" customFormat="1" ht="24.95" customHeight="1" x14ac:dyDescent="0.25">
      <c r="A193" s="41">
        <f>IF(E193="","",SUBTOTAL(3,$E$9:E193))</f>
        <v>185</v>
      </c>
      <c r="B193" s="41">
        <f>COUNTIF($F$9:F193,F193)</f>
        <v>28</v>
      </c>
      <c r="C193" s="41" t="s">
        <v>649</v>
      </c>
      <c r="D193" s="73" t="s">
        <v>658</v>
      </c>
      <c r="E193" s="41" t="s">
        <v>659</v>
      </c>
      <c r="F193" s="31" t="s">
        <v>265</v>
      </c>
      <c r="G193" s="31" t="s">
        <v>643</v>
      </c>
      <c r="H193" s="1" t="str">
        <f>VLOOKUP($E193,'[1]Gui chi Quynh'!$C$11:$E$397,3,0)</f>
        <v>A4</v>
      </c>
      <c r="I193" s="9">
        <f>VLOOKUP(H193,[18]Sheet1!$B$2:$C$12,2,TRUE)</f>
        <v>7</v>
      </c>
      <c r="J193" s="1" t="str">
        <f>VLOOKUP($E193,'[2]Gui chi Quynh'!$C$11:$E$397,3,0)</f>
        <v>A DN</v>
      </c>
      <c r="K193" s="9" t="e">
        <f>VLOOKUP(J193,[18]Sheet1!$B$2:$C$12,2,TRUE)</f>
        <v>#N/A</v>
      </c>
      <c r="L193" s="1" t="str">
        <f>VLOOKUP($E193,'[3]Gui chi Quynh'!$C$11:$E$396,3,0)</f>
        <v>A3</v>
      </c>
      <c r="M193" s="9">
        <f>VLOOKUP(L193,[18]Sheet1!$B$2:$C$12,2,TRUE)</f>
        <v>8</v>
      </c>
      <c r="N193" s="1" t="str">
        <f>VLOOKUP($E193,'[4]Gui chi Quynh'!$C$11:$E$396,3,0)</f>
        <v>A3</v>
      </c>
      <c r="O193" s="9">
        <f>VLOOKUP(N193,[18]Sheet1!$B$2:$C$12,2,TRUE)</f>
        <v>8</v>
      </c>
      <c r="P193" s="1" t="str">
        <f>VLOOKUP($E193,'[5]Gui chi Quynh'!$C$11:$E$394,3,0)</f>
        <v>A3</v>
      </c>
      <c r="Q193" s="9">
        <f>VLOOKUP(P193,[18]Sheet1!$B$2:$C$12,2,TRUE)</f>
        <v>8</v>
      </c>
      <c r="R193" s="1" t="str">
        <f>VLOOKUP($E193,'[6]Gui chi Quynh'!$C$11:$E$393,3,0)</f>
        <v>A3</v>
      </c>
      <c r="S193" s="9">
        <f>VLOOKUP(R193,[18]Sheet1!$B$2:$C$12,2,TRUE)</f>
        <v>8</v>
      </c>
      <c r="T193" s="1" t="str">
        <f>VLOOKUP($E193,'[7]Gui chi Quynh'!$C$11:$E$392,3,0)</f>
        <v>A3</v>
      </c>
      <c r="U193" s="9">
        <f>VLOOKUP(T193,[18]Sheet1!$B$2:$C$12,2,TRUE)</f>
        <v>8</v>
      </c>
      <c r="V193" s="1" t="str">
        <f>VLOOKUP($E193,'[8]Gui chi Quynh'!$C$11:$F$391,3,0)</f>
        <v>A3</v>
      </c>
      <c r="W193" s="9">
        <f>VLOOKUP(V193,[18]Sheet1!$B$2:$C$12,2,TRUE)</f>
        <v>8</v>
      </c>
      <c r="X193" s="1" t="str">
        <f>VLOOKUP($E193,'[9]Gui chi Quynh'!$C$11:$E$390,3,0)</f>
        <v>A3</v>
      </c>
      <c r="Y193" s="9">
        <f>VLOOKUP(X193,[18]Sheet1!$B$2:$C$12,2,TRUE)</f>
        <v>8</v>
      </c>
      <c r="Z193" s="1" t="str">
        <f>VLOOKUP($E193,'[10]Gui chi Quynh'!$C$11:$E$391,3,0)</f>
        <v>A3</v>
      </c>
      <c r="AA193" s="9">
        <f>VLOOKUP(Z193,[18]Sheet1!$B$2:$C$12,2,TRUE)</f>
        <v>8</v>
      </c>
      <c r="AB193" s="1" t="str">
        <f>VLOOKUP($E193,'[19]Gui chi Quynh'!$C$11:$E$388,3,0)</f>
        <v>A3</v>
      </c>
      <c r="AC193" s="9">
        <f>VLOOKUP(AB193,[18]Sheet1!$B$2:$C$12,2,TRUE)</f>
        <v>8</v>
      </c>
      <c r="AD193" s="1" t="str">
        <f>VLOOKUP($E193,'[20]Gui chi Quynh'!$C$11:$E$388,3,0)</f>
        <v>A3</v>
      </c>
      <c r="AE193" s="9">
        <f>VLOOKUP(AD193,[18]Sheet1!$B$2:$C$12,2,TRUE)</f>
        <v>8</v>
      </c>
      <c r="AF193" s="71"/>
    </row>
    <row r="194" spans="1:32" s="2" customFormat="1" ht="24.95" customHeight="1" x14ac:dyDescent="0.25">
      <c r="A194" s="41">
        <f>IF(E194="","",SUBTOTAL(3,$E$9:E194))</f>
        <v>186</v>
      </c>
      <c r="B194" s="41">
        <f>COUNTIF($F$9:F194,F194)</f>
        <v>1</v>
      </c>
      <c r="C194" s="43" t="s">
        <v>649</v>
      </c>
      <c r="D194" s="42" t="s">
        <v>200</v>
      </c>
      <c r="E194" s="43" t="s">
        <v>485</v>
      </c>
      <c r="F194" s="30" t="s">
        <v>290</v>
      </c>
      <c r="G194" s="30" t="s">
        <v>643</v>
      </c>
      <c r="H194" s="1" t="str">
        <f>VLOOKUP($E194,'[1]Gui chi Quynh'!$C$11:$E$397,3,0)</f>
        <v>A2</v>
      </c>
      <c r="I194" s="9">
        <f>VLOOKUP(H194,[18]Sheet1!$B$2:$C$12,2,TRUE)</f>
        <v>9</v>
      </c>
      <c r="J194" s="1" t="str">
        <f>VLOOKUP($E194,'[2]Gui chi Quynh'!$C$11:$E$397,3,0)</f>
        <v>A2</v>
      </c>
      <c r="K194" s="9">
        <f>VLOOKUP(J194,[18]Sheet1!$B$2:$C$12,2,TRUE)</f>
        <v>9</v>
      </c>
      <c r="L194" s="1" t="str">
        <f>VLOOKUP($E194,'[3]Gui chi Quynh'!$C$11:$E$396,3,0)</f>
        <v>A2</v>
      </c>
      <c r="M194" s="9">
        <f>VLOOKUP(L194,[18]Sheet1!$B$2:$C$12,2,TRUE)</f>
        <v>9</v>
      </c>
      <c r="N194" s="1" t="str">
        <f>VLOOKUP($E194,'[4]Gui chi Quynh'!$C$11:$E$396,3,0)</f>
        <v>A2</v>
      </c>
      <c r="O194" s="9">
        <f>VLOOKUP(N194,[18]Sheet1!$B$2:$C$12,2,TRUE)</f>
        <v>9</v>
      </c>
      <c r="P194" s="1" t="str">
        <f>VLOOKUP($E194,'[5]Gui chi Quynh'!$C$11:$E$394,3,0)</f>
        <v>A2</v>
      </c>
      <c r="Q194" s="9">
        <f>VLOOKUP(P194,[18]Sheet1!$B$2:$C$12,2,TRUE)</f>
        <v>9</v>
      </c>
      <c r="R194" s="1" t="str">
        <f>VLOOKUP($E194,'[6]Gui chi Quynh'!$C$11:$E$393,3,0)</f>
        <v>A2</v>
      </c>
      <c r="S194" s="9">
        <f>VLOOKUP(R194,[18]Sheet1!$B$2:$C$12,2,TRUE)</f>
        <v>9</v>
      </c>
      <c r="T194" s="1" t="str">
        <f>VLOOKUP($E194,'[7]Gui chi Quynh'!$C$11:$E$392,3,0)</f>
        <v>A2</v>
      </c>
      <c r="U194" s="9">
        <f>VLOOKUP(T194,[18]Sheet1!$B$2:$C$12,2,TRUE)</f>
        <v>9</v>
      </c>
      <c r="V194" s="1" t="str">
        <f>VLOOKUP($E194,'[8]Gui chi Quynh'!$C$11:$F$391,3,0)</f>
        <v>A2</v>
      </c>
      <c r="W194" s="9">
        <f>VLOOKUP(V194,[18]Sheet1!$B$2:$C$12,2,TRUE)</f>
        <v>9</v>
      </c>
      <c r="X194" s="1" t="str">
        <f>VLOOKUP($E194,'[9]Gui chi Quynh'!$C$11:$E$390,3,0)</f>
        <v>A2</v>
      </c>
      <c r="Y194" s="9">
        <f>VLOOKUP(X194,[18]Sheet1!$B$2:$C$12,2,TRUE)</f>
        <v>9</v>
      </c>
      <c r="Z194" s="1" t="str">
        <f>VLOOKUP($E194,'[10]Gui chi Quynh'!$C$11:$E$391,3,0)</f>
        <v>A2</v>
      </c>
      <c r="AA194" s="9">
        <f>VLOOKUP(Z194,[18]Sheet1!$B$2:$C$12,2,TRUE)</f>
        <v>9</v>
      </c>
      <c r="AB194" s="1" t="str">
        <f>VLOOKUP($E194,'[19]Gui chi Quynh'!$C$11:$E$388,3,0)</f>
        <v>A2</v>
      </c>
      <c r="AC194" s="9">
        <f>VLOOKUP(AB194,[18]Sheet1!$B$2:$C$12,2,TRUE)</f>
        <v>9</v>
      </c>
      <c r="AD194" s="1" t="str">
        <f>VLOOKUP($E194,'[20]Gui chi Quynh'!$C$11:$E$388,3,0)</f>
        <v>A2</v>
      </c>
      <c r="AE194" s="9">
        <f>VLOOKUP(AD194,[18]Sheet1!$B$2:$C$12,2,TRUE)</f>
        <v>9</v>
      </c>
      <c r="AF194" s="55"/>
    </row>
    <row r="195" spans="1:32" s="2" customFormat="1" ht="24.95" customHeight="1" x14ac:dyDescent="0.25">
      <c r="A195" s="41">
        <f>IF(E195="","",SUBTOTAL(3,$E$9:E195))</f>
        <v>187</v>
      </c>
      <c r="B195" s="41">
        <f>COUNTIF($F$9:F195,F195)</f>
        <v>2</v>
      </c>
      <c r="C195" s="43" t="s">
        <v>649</v>
      </c>
      <c r="D195" s="42" t="s">
        <v>204</v>
      </c>
      <c r="E195" s="43" t="s">
        <v>484</v>
      </c>
      <c r="F195" s="61" t="s">
        <v>290</v>
      </c>
      <c r="G195" s="105" t="s">
        <v>643</v>
      </c>
      <c r="H195" s="1" t="str">
        <f>VLOOKUP($E195,'[1]Gui chi Quynh'!$C$11:$E$397,3,0)</f>
        <v>A4</v>
      </c>
      <c r="I195" s="9">
        <f>VLOOKUP(H195,[18]Sheet1!$B$2:$C$12,2,TRUE)</f>
        <v>7</v>
      </c>
      <c r="J195" s="1" t="str">
        <f>VLOOKUP($E195,'[2]Gui chi Quynh'!$C$11:$E$397,3,0)</f>
        <v>A4</v>
      </c>
      <c r="K195" s="9">
        <f>VLOOKUP(J195,[18]Sheet1!$B$2:$C$12,2,TRUE)</f>
        <v>7</v>
      </c>
      <c r="L195" s="1" t="str">
        <f>VLOOKUP($E195,'[3]Gui chi Quynh'!$C$11:$E$396,3,0)</f>
        <v>A3</v>
      </c>
      <c r="M195" s="9">
        <f>VLOOKUP(L195,[18]Sheet1!$B$2:$C$12,2,TRUE)</f>
        <v>8</v>
      </c>
      <c r="N195" s="1" t="str">
        <f>VLOOKUP($E195,'[4]Gui chi Quynh'!$C$11:$E$396,3,0)</f>
        <v>A3</v>
      </c>
      <c r="O195" s="9">
        <f>VLOOKUP(N195,[18]Sheet1!$B$2:$C$12,2,TRUE)</f>
        <v>8</v>
      </c>
      <c r="P195" s="1" t="str">
        <f>VLOOKUP($E195,'[5]Gui chi Quynh'!$C$11:$E$394,3,0)</f>
        <v>A3</v>
      </c>
      <c r="Q195" s="9">
        <f>VLOOKUP(P195,[18]Sheet1!$B$2:$C$12,2,TRUE)</f>
        <v>8</v>
      </c>
      <c r="R195" s="1" t="str">
        <f>VLOOKUP($E195,'[6]Gui chi Quynh'!$C$11:$E$393,3,0)</f>
        <v>A3</v>
      </c>
      <c r="S195" s="9">
        <f>VLOOKUP(R195,[18]Sheet1!$B$2:$C$12,2,TRUE)</f>
        <v>8</v>
      </c>
      <c r="T195" s="1" t="str">
        <f>VLOOKUP($E195,'[7]Gui chi Quynh'!$C$11:$E$392,3,0)</f>
        <v>A4</v>
      </c>
      <c r="U195" s="9">
        <f>VLOOKUP(T195,[18]Sheet1!$B$2:$C$12,2,TRUE)</f>
        <v>7</v>
      </c>
      <c r="V195" s="1" t="str">
        <f>VLOOKUP($E195,'[8]Gui chi Quynh'!$C$11:$F$391,3,0)</f>
        <v>B1</v>
      </c>
      <c r="W195" s="9">
        <f>VLOOKUP(V195,[18]Sheet1!$B$2:$C$12,2,TRUE)</f>
        <v>6</v>
      </c>
      <c r="X195" s="1" t="str">
        <f>VLOOKUP($E195,'[9]Gui chi Quynh'!$C$11:$E$390,3,0)</f>
        <v>A3</v>
      </c>
      <c r="Y195" s="9">
        <f>VLOOKUP(X195,[18]Sheet1!$B$2:$C$12,2,TRUE)</f>
        <v>8</v>
      </c>
      <c r="Z195" s="1" t="str">
        <f>VLOOKUP($E195,'[10]Gui chi Quynh'!$C$11:$E$391,3,0)</f>
        <v>A3</v>
      </c>
      <c r="AA195" s="9">
        <f>VLOOKUP(Z195,[18]Sheet1!$B$2:$C$12,2,TRUE)</f>
        <v>8</v>
      </c>
      <c r="AB195" s="1" t="str">
        <f>VLOOKUP($E195,'[19]Gui chi Quynh'!$C$11:$E$388,3,0)</f>
        <v>A3</v>
      </c>
      <c r="AC195" s="9">
        <f>VLOOKUP(AB195,[18]Sheet1!$B$2:$C$12,2,TRUE)</f>
        <v>8</v>
      </c>
      <c r="AD195" s="1" t="str">
        <f>VLOOKUP($E195,'[20]Gui chi Quynh'!$C$11:$E$388,3,0)</f>
        <v>A3</v>
      </c>
      <c r="AE195" s="9">
        <f>VLOOKUP(AD195,[18]Sheet1!$B$2:$C$12,2,TRUE)</f>
        <v>8</v>
      </c>
      <c r="AF195" s="55"/>
    </row>
    <row r="196" spans="1:32" s="2" customFormat="1" ht="24.95" customHeight="1" x14ac:dyDescent="0.25">
      <c r="A196" s="41">
        <f>IF(E196="","",SUBTOTAL(3,$E$9:E196))</f>
        <v>188</v>
      </c>
      <c r="B196" s="41">
        <f>COUNTIF($F$9:F196,F196)</f>
        <v>3</v>
      </c>
      <c r="C196" s="43" t="s">
        <v>649</v>
      </c>
      <c r="D196" s="42" t="s">
        <v>195</v>
      </c>
      <c r="E196" s="43" t="s">
        <v>488</v>
      </c>
      <c r="F196" s="1" t="s">
        <v>290</v>
      </c>
      <c r="G196" s="1" t="s">
        <v>643</v>
      </c>
      <c r="H196" s="1" t="str">
        <f>VLOOKUP($E196,'[1]Gui chi Quynh'!$C$11:$E$397,3,0)</f>
        <v>A4</v>
      </c>
      <c r="I196" s="9">
        <f>VLOOKUP(H196,[18]Sheet1!$B$2:$C$12,2,TRUE)</f>
        <v>7</v>
      </c>
      <c r="J196" s="1" t="str">
        <f>VLOOKUP($E196,'[2]Gui chi Quynh'!$C$11:$E$397,3,0)</f>
        <v>A DN</v>
      </c>
      <c r="K196" s="9" t="e">
        <f>VLOOKUP(J196,[18]Sheet1!$B$2:$C$12,2,TRUE)</f>
        <v>#N/A</v>
      </c>
      <c r="L196" s="1" t="str">
        <f>VLOOKUP($E196,'[3]Gui chi Quynh'!$C$11:$E$396,3,0)</f>
        <v>A3</v>
      </c>
      <c r="M196" s="9">
        <f>VLOOKUP(L196,[18]Sheet1!$B$2:$C$12,2,TRUE)</f>
        <v>8</v>
      </c>
      <c r="N196" s="1" t="str">
        <f>VLOOKUP($E196,'[4]Gui chi Quynh'!$C$11:$E$396,3,0)</f>
        <v>A4</v>
      </c>
      <c r="O196" s="9">
        <f>VLOOKUP(N196,[18]Sheet1!$B$2:$C$12,2,TRUE)</f>
        <v>7</v>
      </c>
      <c r="P196" s="1" t="str">
        <f>VLOOKUP($E196,'[5]Gui chi Quynh'!$C$11:$E$394,3,0)</f>
        <v>A3</v>
      </c>
      <c r="Q196" s="9">
        <f>VLOOKUP(P196,[18]Sheet1!$B$2:$C$12,2,TRUE)</f>
        <v>8</v>
      </c>
      <c r="R196" s="1" t="str">
        <f>VLOOKUP($E196,'[6]Gui chi Quynh'!$C$11:$E$393,3,0)</f>
        <v>A4</v>
      </c>
      <c r="S196" s="9">
        <f>VLOOKUP(R196,[18]Sheet1!$B$2:$C$12,2,TRUE)</f>
        <v>7</v>
      </c>
      <c r="T196" s="1" t="str">
        <f>VLOOKUP($E196,'[7]Gui chi Quynh'!$C$11:$E$392,3,0)</f>
        <v>A4</v>
      </c>
      <c r="U196" s="9">
        <f>VLOOKUP(T196,[18]Sheet1!$B$2:$C$12,2,TRUE)</f>
        <v>7</v>
      </c>
      <c r="V196" s="1" t="str">
        <f>VLOOKUP($E196,'[8]Gui chi Quynh'!$C$11:$F$391,3,0)</f>
        <v>A4</v>
      </c>
      <c r="W196" s="9">
        <f>VLOOKUP(V196,[18]Sheet1!$B$2:$C$12,2,TRUE)</f>
        <v>7</v>
      </c>
      <c r="X196" s="1" t="str">
        <f>VLOOKUP($E196,'[9]Gui chi Quynh'!$C$11:$E$390,3,0)</f>
        <v>A4</v>
      </c>
      <c r="Y196" s="9">
        <f>VLOOKUP(X196,[18]Sheet1!$B$2:$C$12,2,TRUE)</f>
        <v>7</v>
      </c>
      <c r="Z196" s="1" t="str">
        <f>VLOOKUP($E196,'[10]Gui chi Quynh'!$C$11:$E$391,3,0)</f>
        <v>A4</v>
      </c>
      <c r="AA196" s="9">
        <f>VLOOKUP(Z196,[18]Sheet1!$B$2:$C$12,2,TRUE)</f>
        <v>7</v>
      </c>
      <c r="AB196" s="1" t="str">
        <f>VLOOKUP($E196,'[19]Gui chi Quynh'!$C$11:$E$388,3,0)</f>
        <v>A4</v>
      </c>
      <c r="AC196" s="9">
        <f>VLOOKUP(AB196,[18]Sheet1!$B$2:$C$12,2,TRUE)</f>
        <v>7</v>
      </c>
      <c r="AD196" s="1" t="str">
        <f>VLOOKUP($E196,'[20]Gui chi Quynh'!$C$11:$E$388,3,0)</f>
        <v>A3</v>
      </c>
      <c r="AE196" s="9">
        <f>VLOOKUP(AD196,[18]Sheet1!$B$2:$C$12,2,TRUE)</f>
        <v>8</v>
      </c>
      <c r="AF196" s="55"/>
    </row>
    <row r="197" spans="1:32" s="2" customFormat="1" ht="24.95" customHeight="1" x14ac:dyDescent="0.25">
      <c r="A197" s="41">
        <f>IF(E197="","",SUBTOTAL(3,$E$9:E197))</f>
        <v>189</v>
      </c>
      <c r="B197" s="41">
        <f>COUNTIF($F$9:F197,F197)</f>
        <v>4</v>
      </c>
      <c r="C197" s="43" t="s">
        <v>649</v>
      </c>
      <c r="D197" s="42" t="s">
        <v>203</v>
      </c>
      <c r="E197" s="43" t="s">
        <v>494</v>
      </c>
      <c r="F197" s="1" t="s">
        <v>290</v>
      </c>
      <c r="G197" s="1" t="s">
        <v>643</v>
      </c>
      <c r="H197" s="1" t="str">
        <f>VLOOKUP($E197,'[1]Gui chi Quynh'!$C$11:$E$397,3,0)</f>
        <v>A3</v>
      </c>
      <c r="I197" s="9">
        <f>VLOOKUP(H197,[18]Sheet1!$B$2:$C$12,2,TRUE)</f>
        <v>8</v>
      </c>
      <c r="J197" s="1" t="str">
        <f>VLOOKUP($E197,'[2]Gui chi Quynh'!$C$11:$E$397,3,0)</f>
        <v>A DN</v>
      </c>
      <c r="K197" s="9" t="e">
        <f>VLOOKUP(J197,[18]Sheet1!$B$2:$C$12,2,TRUE)</f>
        <v>#N/A</v>
      </c>
      <c r="L197" s="1" t="str">
        <f>VLOOKUP($E197,'[3]Gui chi Quynh'!$C$11:$E$396,3,0)</f>
        <v>A3</v>
      </c>
      <c r="M197" s="9">
        <f>VLOOKUP(L197,[18]Sheet1!$B$2:$C$12,2,TRUE)</f>
        <v>8</v>
      </c>
      <c r="N197" s="1" t="str">
        <f>VLOOKUP($E197,'[4]Gui chi Quynh'!$C$11:$E$396,3,0)</f>
        <v>A4</v>
      </c>
      <c r="O197" s="9">
        <f>VLOOKUP(N197,[18]Sheet1!$B$2:$C$12,2,TRUE)</f>
        <v>7</v>
      </c>
      <c r="P197" s="1" t="str">
        <f>VLOOKUP($E197,'[5]Gui chi Quynh'!$C$11:$E$394,3,0)</f>
        <v>A3</v>
      </c>
      <c r="Q197" s="9">
        <f>VLOOKUP(P197,[18]Sheet1!$B$2:$C$12,2,TRUE)</f>
        <v>8</v>
      </c>
      <c r="R197" s="1" t="str">
        <f>VLOOKUP($E197,'[6]Gui chi Quynh'!$C$11:$E$393,3,0)</f>
        <v>A4</v>
      </c>
      <c r="S197" s="9">
        <f>VLOOKUP(R197,[18]Sheet1!$B$2:$C$12,2,TRUE)</f>
        <v>7</v>
      </c>
      <c r="T197" s="1" t="str">
        <f>VLOOKUP($E197,'[7]Gui chi Quynh'!$C$11:$E$392,3,0)</f>
        <v>A3</v>
      </c>
      <c r="U197" s="9">
        <f>VLOOKUP(T197,[18]Sheet1!$B$2:$C$12,2,TRUE)</f>
        <v>8</v>
      </c>
      <c r="V197" s="1" t="str">
        <f>VLOOKUP($E197,'[8]Gui chi Quynh'!$C$11:$F$391,3,0)</f>
        <v>A3</v>
      </c>
      <c r="W197" s="9">
        <f>VLOOKUP(V197,[18]Sheet1!$B$2:$C$12,2,TRUE)</f>
        <v>8</v>
      </c>
      <c r="X197" s="1" t="str">
        <f>VLOOKUP($E197,'[9]Gui chi Quynh'!$C$11:$E$390,3,0)</f>
        <v>A3</v>
      </c>
      <c r="Y197" s="9">
        <f>VLOOKUP(X197,[18]Sheet1!$B$2:$C$12,2,TRUE)</f>
        <v>8</v>
      </c>
      <c r="Z197" s="1" t="str">
        <f>VLOOKUP($E197,'[10]Gui chi Quynh'!$C$11:$E$391,3,0)</f>
        <v>A4</v>
      </c>
      <c r="AA197" s="9">
        <f>VLOOKUP(Z197,[18]Sheet1!$B$2:$C$12,2,TRUE)</f>
        <v>7</v>
      </c>
      <c r="AB197" s="1" t="str">
        <f>VLOOKUP($E197,'[19]Gui chi Quynh'!$C$11:$E$388,3,0)</f>
        <v>A4</v>
      </c>
      <c r="AC197" s="9">
        <f>VLOOKUP(AB197,[18]Sheet1!$B$2:$C$12,2,TRUE)</f>
        <v>7</v>
      </c>
      <c r="AD197" s="1" t="str">
        <f>VLOOKUP($E197,'[20]Gui chi Quynh'!$C$11:$E$388,3,0)</f>
        <v>A3</v>
      </c>
      <c r="AE197" s="9">
        <f>VLOOKUP(AD197,[18]Sheet1!$B$2:$C$12,2,TRUE)</f>
        <v>8</v>
      </c>
      <c r="AF197" s="55"/>
    </row>
    <row r="198" spans="1:32" s="2" customFormat="1" ht="24.95" customHeight="1" x14ac:dyDescent="0.25">
      <c r="A198" s="41">
        <f>IF(E198="","",SUBTOTAL(3,$E$9:E198))</f>
        <v>190</v>
      </c>
      <c r="B198" s="41">
        <f>COUNTIF($F$9:F198,F198)</f>
        <v>5</v>
      </c>
      <c r="C198" s="43" t="s">
        <v>649</v>
      </c>
      <c r="D198" s="42" t="s">
        <v>250</v>
      </c>
      <c r="E198" s="43" t="s">
        <v>500</v>
      </c>
      <c r="F198" s="1" t="s">
        <v>290</v>
      </c>
      <c r="G198" s="1" t="s">
        <v>643</v>
      </c>
      <c r="H198" s="1" t="str">
        <f>VLOOKUP($E198,'[1]Gui chi Quynh'!$C$11:$E$397,3,0)</f>
        <v>A4</v>
      </c>
      <c r="I198" s="9">
        <f>VLOOKUP(H198,[18]Sheet1!$B$2:$C$12,2,TRUE)</f>
        <v>7</v>
      </c>
      <c r="J198" s="1" t="str">
        <f>VLOOKUP($E198,'[2]Gui chi Quynh'!$C$11:$E$397,3,0)</f>
        <v>A DN</v>
      </c>
      <c r="K198" s="9" t="e">
        <f>VLOOKUP(J198,[18]Sheet1!$B$2:$C$12,2,TRUE)</f>
        <v>#N/A</v>
      </c>
      <c r="L198" s="1" t="str">
        <f>VLOOKUP($E198,'[3]Gui chi Quynh'!$C$11:$E$396,3,0)</f>
        <v>A3</v>
      </c>
      <c r="M198" s="9">
        <f>VLOOKUP(L198,[18]Sheet1!$B$2:$C$12,2,TRUE)</f>
        <v>8</v>
      </c>
      <c r="N198" s="1" t="str">
        <f>VLOOKUP($E198,'[4]Gui chi Quynh'!$C$11:$E$396,3,0)</f>
        <v>A3</v>
      </c>
      <c r="O198" s="9">
        <f>VLOOKUP(N198,[18]Sheet1!$B$2:$C$12,2,TRUE)</f>
        <v>8</v>
      </c>
      <c r="P198" s="1" t="str">
        <f>VLOOKUP($E198,'[5]Gui chi Quynh'!$C$11:$E$394,3,0)</f>
        <v>A3</v>
      </c>
      <c r="Q198" s="9">
        <f>VLOOKUP(P198,[18]Sheet1!$B$2:$C$12,2,TRUE)</f>
        <v>8</v>
      </c>
      <c r="R198" s="1" t="str">
        <f>VLOOKUP($E198,'[6]Gui chi Quynh'!$C$11:$E$393,3,0)</f>
        <v>A3</v>
      </c>
      <c r="S198" s="9">
        <f>VLOOKUP(R198,[18]Sheet1!$B$2:$C$12,2,TRUE)</f>
        <v>8</v>
      </c>
      <c r="T198" s="1" t="str">
        <f>VLOOKUP($E198,'[7]Gui chi Quynh'!$C$11:$E$392,3,0)</f>
        <v>A2</v>
      </c>
      <c r="U198" s="9">
        <f>VLOOKUP(T198,[18]Sheet1!$B$2:$C$12,2,TRUE)</f>
        <v>9</v>
      </c>
      <c r="V198" s="1" t="str">
        <f>VLOOKUP($E198,'[8]Gui chi Quynh'!$C$11:$F$391,3,0)</f>
        <v>A3</v>
      </c>
      <c r="W198" s="9">
        <f>VLOOKUP(V198,[18]Sheet1!$B$2:$C$12,2,TRUE)</f>
        <v>8</v>
      </c>
      <c r="X198" s="1" t="str">
        <f>VLOOKUP($E198,'[9]Gui chi Quynh'!$C$11:$E$390,3,0)</f>
        <v>A3</v>
      </c>
      <c r="Y198" s="9">
        <f>VLOOKUP(X198,[18]Sheet1!$B$2:$C$12,2,TRUE)</f>
        <v>8</v>
      </c>
      <c r="Z198" s="1" t="str">
        <f>VLOOKUP($E198,'[10]Gui chi Quynh'!$C$11:$E$391,3,0)</f>
        <v>A3</v>
      </c>
      <c r="AA198" s="9">
        <f>VLOOKUP(Z198,[18]Sheet1!$B$2:$C$12,2,TRUE)</f>
        <v>8</v>
      </c>
      <c r="AB198" s="1" t="str">
        <f>VLOOKUP($E198,'[19]Gui chi Quynh'!$C$11:$E$388,3,0)</f>
        <v>A4</v>
      </c>
      <c r="AC198" s="9">
        <f>VLOOKUP(AB198,[18]Sheet1!$B$2:$C$12,2,TRUE)</f>
        <v>7</v>
      </c>
      <c r="AD198" s="1" t="str">
        <f>VLOOKUP($E198,'[20]Gui chi Quynh'!$C$11:$E$388,3,0)</f>
        <v>A3</v>
      </c>
      <c r="AE198" s="9">
        <f>VLOOKUP(AD198,[18]Sheet1!$B$2:$C$12,2,TRUE)</f>
        <v>8</v>
      </c>
      <c r="AF198" s="55"/>
    </row>
    <row r="199" spans="1:32" s="2" customFormat="1" ht="24.95" customHeight="1" x14ac:dyDescent="0.25">
      <c r="A199" s="41">
        <f>IF(E199="","",SUBTOTAL(3,$E$9:E199))</f>
        <v>191</v>
      </c>
      <c r="B199" s="41">
        <f>COUNTIF($F$9:F199,F199)</f>
        <v>6</v>
      </c>
      <c r="C199" s="43" t="s">
        <v>648</v>
      </c>
      <c r="D199" s="42" t="s">
        <v>194</v>
      </c>
      <c r="E199" s="43" t="s">
        <v>483</v>
      </c>
      <c r="F199" s="1" t="s">
        <v>290</v>
      </c>
      <c r="G199" s="1" t="s">
        <v>643</v>
      </c>
      <c r="H199" s="1" t="str">
        <f>VLOOKUP($E199,'[1]Gui chi Quynh'!$C$11:$E$397,3,0)</f>
        <v>A3</v>
      </c>
      <c r="I199" s="9">
        <f>VLOOKUP(H199,[18]Sheet1!$B$2:$C$12,2,TRUE)</f>
        <v>8</v>
      </c>
      <c r="J199" s="1" t="str">
        <f>VLOOKUP($E199,'[2]Gui chi Quynh'!$C$11:$E$397,3,0)</f>
        <v>A DN</v>
      </c>
      <c r="K199" s="9" t="e">
        <f>VLOOKUP(J199,[18]Sheet1!$B$2:$C$12,2,TRUE)</f>
        <v>#N/A</v>
      </c>
      <c r="L199" s="1" t="str">
        <f>VLOOKUP($E199,'[3]Gui chi Quynh'!$C$11:$E$396,3,0)</f>
        <v>A4</v>
      </c>
      <c r="M199" s="9">
        <f>VLOOKUP(L199,[18]Sheet1!$B$2:$C$12,2,TRUE)</f>
        <v>7</v>
      </c>
      <c r="N199" s="1" t="str">
        <f>VLOOKUP($E199,'[4]Gui chi Quynh'!$C$11:$E$396,3,0)</f>
        <v>A4</v>
      </c>
      <c r="O199" s="9">
        <f>VLOOKUP(N199,[18]Sheet1!$B$2:$C$12,2,TRUE)</f>
        <v>7</v>
      </c>
      <c r="P199" s="1" t="str">
        <f>VLOOKUP($E199,'[5]Gui chi Quynh'!$C$11:$E$394,3,0)</f>
        <v>A4</v>
      </c>
      <c r="Q199" s="9">
        <f>VLOOKUP(P199,[18]Sheet1!$B$2:$C$12,2,TRUE)</f>
        <v>7</v>
      </c>
      <c r="R199" s="1" t="str">
        <f>VLOOKUP($E199,'[6]Gui chi Quynh'!$C$11:$E$393,3,0)</f>
        <v>A4</v>
      </c>
      <c r="S199" s="9">
        <f>VLOOKUP(R199,[18]Sheet1!$B$2:$C$12,2,TRUE)</f>
        <v>7</v>
      </c>
      <c r="T199" s="1" t="str">
        <f>VLOOKUP($E199,'[7]Gui chi Quynh'!$C$11:$E$392,3,0)</f>
        <v>A2</v>
      </c>
      <c r="U199" s="9">
        <f>VLOOKUP(T199,[18]Sheet1!$B$2:$C$12,2,TRUE)</f>
        <v>9</v>
      </c>
      <c r="V199" s="1" t="str">
        <f>VLOOKUP($E199,'[8]Gui chi Quynh'!$C$11:$F$391,3,0)</f>
        <v>A4</v>
      </c>
      <c r="W199" s="9">
        <f>VLOOKUP(V199,[18]Sheet1!$B$2:$C$12,2,TRUE)</f>
        <v>7</v>
      </c>
      <c r="X199" s="1" t="str">
        <f>VLOOKUP($E199,'[9]Gui chi Quynh'!$C$11:$E$390,3,0)</f>
        <v>A4</v>
      </c>
      <c r="Y199" s="9">
        <f>VLOOKUP(X199,[18]Sheet1!$B$2:$C$12,2,TRUE)</f>
        <v>7</v>
      </c>
      <c r="Z199" s="1" t="str">
        <f>VLOOKUP($E199,'[10]Gui chi Quynh'!$C$11:$E$391,3,0)</f>
        <v>A4</v>
      </c>
      <c r="AA199" s="9">
        <f>VLOOKUP(Z199,[18]Sheet1!$B$2:$C$12,2,TRUE)</f>
        <v>7</v>
      </c>
      <c r="AB199" s="1" t="str">
        <f>VLOOKUP($E199,'[19]Gui chi Quynh'!$C$11:$E$388,3,0)</f>
        <v>A4</v>
      </c>
      <c r="AC199" s="9">
        <f>VLOOKUP(AB199,[18]Sheet1!$B$2:$C$12,2,TRUE)</f>
        <v>7</v>
      </c>
      <c r="AD199" s="1" t="str">
        <f>VLOOKUP($E199,'[20]Gui chi Quynh'!$C$11:$E$388,3,0)</f>
        <v>A3</v>
      </c>
      <c r="AE199" s="9">
        <f>VLOOKUP(AD199,[18]Sheet1!$B$2:$C$12,2,TRUE)</f>
        <v>8</v>
      </c>
      <c r="AF199" s="55"/>
    </row>
    <row r="200" spans="1:32" s="2" customFormat="1" ht="24.95" customHeight="1" x14ac:dyDescent="0.25">
      <c r="A200" s="41">
        <f>IF(E200="","",SUBTOTAL(3,$E$9:E200))</f>
        <v>192</v>
      </c>
      <c r="B200" s="41">
        <f>COUNTIF($F$9:F200,F200)</f>
        <v>7</v>
      </c>
      <c r="C200" s="43" t="s">
        <v>649</v>
      </c>
      <c r="D200" s="42" t="s">
        <v>198</v>
      </c>
      <c r="E200" s="43" t="s">
        <v>487</v>
      </c>
      <c r="F200" s="1" t="s">
        <v>290</v>
      </c>
      <c r="G200" s="1" t="s">
        <v>643</v>
      </c>
      <c r="H200" s="1" t="str">
        <f>VLOOKUP($E200,'[1]Gui chi Quynh'!$C$11:$E$397,3,0)</f>
        <v>A3</v>
      </c>
      <c r="I200" s="9">
        <f>VLOOKUP(H200,[18]Sheet1!$B$2:$C$12,2,TRUE)</f>
        <v>8</v>
      </c>
      <c r="J200" s="1" t="str">
        <f>VLOOKUP($E200,'[2]Gui chi Quynh'!$C$11:$E$397,3,0)</f>
        <v>A DN</v>
      </c>
      <c r="K200" s="9" t="e">
        <f>VLOOKUP(J200,[18]Sheet1!$B$2:$C$12,2,TRUE)</f>
        <v>#N/A</v>
      </c>
      <c r="L200" s="1" t="str">
        <f>VLOOKUP($E200,'[3]Gui chi Quynh'!$C$11:$E$396,3,0)</f>
        <v>A3</v>
      </c>
      <c r="M200" s="9">
        <f>VLOOKUP(L200,[18]Sheet1!$B$2:$C$12,2,TRUE)</f>
        <v>8</v>
      </c>
      <c r="N200" s="1" t="str">
        <f>VLOOKUP($E200,'[4]Gui chi Quynh'!$C$11:$E$396,3,0)</f>
        <v>A3</v>
      </c>
      <c r="O200" s="9">
        <f>VLOOKUP(N200,[18]Sheet1!$B$2:$C$12,2,TRUE)</f>
        <v>8</v>
      </c>
      <c r="P200" s="1" t="str">
        <f>VLOOKUP($E200,'[5]Gui chi Quynh'!$C$11:$E$394,3,0)</f>
        <v>A3</v>
      </c>
      <c r="Q200" s="9">
        <f>VLOOKUP(P200,[18]Sheet1!$B$2:$C$12,2,TRUE)</f>
        <v>8</v>
      </c>
      <c r="R200" s="1" t="str">
        <f>VLOOKUP($E200,'[6]Gui chi Quynh'!$C$11:$E$393,3,0)</f>
        <v>A3</v>
      </c>
      <c r="S200" s="9">
        <f>VLOOKUP(R200,[18]Sheet1!$B$2:$C$12,2,TRUE)</f>
        <v>8</v>
      </c>
      <c r="T200" s="1" t="str">
        <f>VLOOKUP($E200,'[7]Gui chi Quynh'!$C$11:$E$392,3,0)</f>
        <v>A2</v>
      </c>
      <c r="U200" s="9">
        <f>VLOOKUP(T200,[18]Sheet1!$B$2:$C$12,2,TRUE)</f>
        <v>9</v>
      </c>
      <c r="V200" s="1" t="str">
        <f>VLOOKUP($E200,'[8]Gui chi Quynh'!$C$11:$F$391,3,0)</f>
        <v>A3</v>
      </c>
      <c r="W200" s="9">
        <f>VLOOKUP(V200,[18]Sheet1!$B$2:$C$12,2,TRUE)</f>
        <v>8</v>
      </c>
      <c r="X200" s="1" t="str">
        <f>VLOOKUP($E200,'[9]Gui chi Quynh'!$C$11:$E$390,3,0)</f>
        <v>A3</v>
      </c>
      <c r="Y200" s="9">
        <f>VLOOKUP(X200,[18]Sheet1!$B$2:$C$12,2,TRUE)</f>
        <v>8</v>
      </c>
      <c r="Z200" s="1" t="str">
        <f>VLOOKUP($E200,'[10]Gui chi Quynh'!$C$11:$E$391,3,0)</f>
        <v>A3</v>
      </c>
      <c r="AA200" s="9">
        <f>VLOOKUP(Z200,[18]Sheet1!$B$2:$C$12,2,TRUE)</f>
        <v>8</v>
      </c>
      <c r="AB200" s="1" t="str">
        <f>VLOOKUP($E200,'[19]Gui chi Quynh'!$C$11:$E$388,3,0)</f>
        <v>A3</v>
      </c>
      <c r="AC200" s="9">
        <f>VLOOKUP(AB200,[18]Sheet1!$B$2:$C$12,2,TRUE)</f>
        <v>8</v>
      </c>
      <c r="AD200" s="1" t="str">
        <f>VLOOKUP($E200,'[20]Gui chi Quynh'!$C$11:$E$388,3,0)</f>
        <v>A3</v>
      </c>
      <c r="AE200" s="9">
        <f>VLOOKUP(AD200,[18]Sheet1!$B$2:$C$12,2,TRUE)</f>
        <v>8</v>
      </c>
      <c r="AF200" s="55"/>
    </row>
    <row r="201" spans="1:32" s="2" customFormat="1" ht="24.95" customHeight="1" x14ac:dyDescent="0.25">
      <c r="A201" s="41">
        <f>IF(E201="","",SUBTOTAL(3,$E$9:E201))</f>
        <v>193</v>
      </c>
      <c r="B201" s="41">
        <f>COUNTIF($F$9:F201,F201)</f>
        <v>8</v>
      </c>
      <c r="C201" s="43" t="s">
        <v>649</v>
      </c>
      <c r="D201" s="42" t="s">
        <v>208</v>
      </c>
      <c r="E201" s="43" t="s">
        <v>497</v>
      </c>
      <c r="F201" s="1" t="s">
        <v>290</v>
      </c>
      <c r="G201" s="1" t="s">
        <v>643</v>
      </c>
      <c r="H201" s="1" t="str">
        <f>VLOOKUP($E201,'[1]Gui chi Quynh'!$C$11:$E$397,3,0)</f>
        <v>A4</v>
      </c>
      <c r="I201" s="9">
        <f>VLOOKUP(H201,[18]Sheet1!$B$2:$C$12,2,TRUE)</f>
        <v>7</v>
      </c>
      <c r="J201" s="1" t="str">
        <f>VLOOKUP($E201,'[2]Gui chi Quynh'!$C$11:$E$397,3,0)</f>
        <v>A DN</v>
      </c>
      <c r="K201" s="9" t="e">
        <f>VLOOKUP(J201,[18]Sheet1!$B$2:$C$12,2,TRUE)</f>
        <v>#N/A</v>
      </c>
      <c r="L201" s="1" t="str">
        <f>VLOOKUP($E201,'[3]Gui chi Quynh'!$C$11:$E$396,3,0)</f>
        <v>A3</v>
      </c>
      <c r="M201" s="9">
        <f>VLOOKUP(L201,[18]Sheet1!$B$2:$C$12,2,TRUE)</f>
        <v>8</v>
      </c>
      <c r="N201" s="1" t="str">
        <f>VLOOKUP($E201,'[4]Gui chi Quynh'!$C$11:$E$396,3,0)</f>
        <v>A4</v>
      </c>
      <c r="O201" s="9">
        <f>VLOOKUP(N201,[18]Sheet1!$B$2:$C$12,2,TRUE)</f>
        <v>7</v>
      </c>
      <c r="P201" s="1" t="str">
        <f>VLOOKUP($E201,'[5]Gui chi Quynh'!$C$11:$E$394,3,0)</f>
        <v>A4</v>
      </c>
      <c r="Q201" s="9">
        <f>VLOOKUP(P201,[18]Sheet1!$B$2:$C$12,2,TRUE)</f>
        <v>7</v>
      </c>
      <c r="R201" s="1" t="str">
        <f>VLOOKUP($E201,'[6]Gui chi Quynh'!$C$11:$E$393,3,0)</f>
        <v>A4</v>
      </c>
      <c r="S201" s="9">
        <f>VLOOKUP(R201,[18]Sheet1!$B$2:$C$12,2,TRUE)</f>
        <v>7</v>
      </c>
      <c r="T201" s="1" t="str">
        <f>VLOOKUP($E201,'[7]Gui chi Quynh'!$C$11:$E$392,3,0)</f>
        <v>A3</v>
      </c>
      <c r="U201" s="9">
        <f>VLOOKUP(T201,[18]Sheet1!$B$2:$C$12,2,TRUE)</f>
        <v>8</v>
      </c>
      <c r="V201" s="1" t="str">
        <f>VLOOKUP($E201,'[8]Gui chi Quynh'!$C$11:$F$391,3,0)</f>
        <v>A4</v>
      </c>
      <c r="W201" s="9">
        <f>VLOOKUP(V201,[18]Sheet1!$B$2:$C$12,2,TRUE)</f>
        <v>7</v>
      </c>
      <c r="X201" s="1" t="str">
        <f>VLOOKUP($E201,'[9]Gui chi Quynh'!$C$11:$E$390,3,0)</f>
        <v>A4</v>
      </c>
      <c r="Y201" s="9">
        <f>VLOOKUP(X201,[18]Sheet1!$B$2:$C$12,2,TRUE)</f>
        <v>7</v>
      </c>
      <c r="Z201" s="1" t="str">
        <f>VLOOKUP($E201,'[10]Gui chi Quynh'!$C$11:$E$391,3,0)</f>
        <v>A4</v>
      </c>
      <c r="AA201" s="9">
        <f>VLOOKUP(Z201,[18]Sheet1!$B$2:$C$12,2,TRUE)</f>
        <v>7</v>
      </c>
      <c r="AB201" s="1" t="str">
        <f>VLOOKUP($E201,'[19]Gui chi Quynh'!$C$11:$E$388,3,0)</f>
        <v>A4</v>
      </c>
      <c r="AC201" s="9">
        <f>VLOOKUP(AB201,[18]Sheet1!$B$2:$C$12,2,TRUE)</f>
        <v>7</v>
      </c>
      <c r="AD201" s="1" t="str">
        <f>VLOOKUP($E201,'[20]Gui chi Quynh'!$C$11:$E$388,3,0)</f>
        <v>A4</v>
      </c>
      <c r="AE201" s="9">
        <f>VLOOKUP(AD201,[18]Sheet1!$B$2:$C$12,2,TRUE)</f>
        <v>7</v>
      </c>
      <c r="AF201" s="55"/>
    </row>
    <row r="202" spans="1:32" s="2" customFormat="1" ht="24.95" customHeight="1" x14ac:dyDescent="0.25">
      <c r="A202" s="41">
        <f>IF(E202="","",SUBTOTAL(3,$E$9:E202))</f>
        <v>194</v>
      </c>
      <c r="B202" s="41">
        <f>COUNTIF($F$9:F202,F202)</f>
        <v>9</v>
      </c>
      <c r="C202" s="43" t="s">
        <v>649</v>
      </c>
      <c r="D202" s="42" t="s">
        <v>196</v>
      </c>
      <c r="E202" s="43" t="s">
        <v>489</v>
      </c>
      <c r="F202" s="1" t="s">
        <v>290</v>
      </c>
      <c r="G202" s="1" t="s">
        <v>643</v>
      </c>
      <c r="H202" s="1" t="str">
        <f>VLOOKUP($E202,'[1]Gui chi Quynh'!$C$11:$E$397,3,0)</f>
        <v>A4</v>
      </c>
      <c r="I202" s="9">
        <f>VLOOKUP(H202,[18]Sheet1!$B$2:$C$12,2,TRUE)</f>
        <v>7</v>
      </c>
      <c r="J202" s="1" t="str">
        <f>VLOOKUP($E202,'[2]Gui chi Quynh'!$C$11:$E$397,3,0)</f>
        <v>A DN</v>
      </c>
      <c r="K202" s="9" t="e">
        <f>VLOOKUP(J202,[18]Sheet1!$B$2:$C$12,2,TRUE)</f>
        <v>#N/A</v>
      </c>
      <c r="L202" s="1" t="str">
        <f>VLOOKUP($E202,'[3]Gui chi Quynh'!$C$11:$E$396,3,0)</f>
        <v>A3</v>
      </c>
      <c r="M202" s="9">
        <f>VLOOKUP(L202,[18]Sheet1!$B$2:$C$12,2,TRUE)</f>
        <v>8</v>
      </c>
      <c r="N202" s="1" t="str">
        <f>VLOOKUP($E202,'[4]Gui chi Quynh'!$C$11:$E$396,3,0)</f>
        <v>A3</v>
      </c>
      <c r="O202" s="9">
        <f>VLOOKUP(N202,[18]Sheet1!$B$2:$C$12,2,TRUE)</f>
        <v>8</v>
      </c>
      <c r="P202" s="1" t="str">
        <f>VLOOKUP($E202,'[5]Gui chi Quynh'!$C$11:$E$394,3,0)</f>
        <v>A3</v>
      </c>
      <c r="Q202" s="9">
        <f>VLOOKUP(P202,[18]Sheet1!$B$2:$C$12,2,TRUE)</f>
        <v>8</v>
      </c>
      <c r="R202" s="1" t="str">
        <f>VLOOKUP($E202,'[6]Gui chi Quynh'!$C$11:$E$393,3,0)</f>
        <v>A3</v>
      </c>
      <c r="S202" s="9">
        <f>VLOOKUP(R202,[18]Sheet1!$B$2:$C$12,2,TRUE)</f>
        <v>8</v>
      </c>
      <c r="T202" s="1" t="str">
        <f>VLOOKUP($E202,'[7]Gui chi Quynh'!$C$11:$E$392,3,0)</f>
        <v>A3</v>
      </c>
      <c r="U202" s="9">
        <f>VLOOKUP(T202,[18]Sheet1!$B$2:$C$12,2,TRUE)</f>
        <v>8</v>
      </c>
      <c r="V202" s="1" t="str">
        <f>VLOOKUP($E202,'[8]Gui chi Quynh'!$C$11:$F$391,3,0)</f>
        <v>A4</v>
      </c>
      <c r="W202" s="9">
        <f>VLOOKUP(V202,[18]Sheet1!$B$2:$C$12,2,TRUE)</f>
        <v>7</v>
      </c>
      <c r="X202" s="1" t="str">
        <f>VLOOKUP($E202,'[9]Gui chi Quynh'!$C$11:$E$390,3,0)</f>
        <v>A3</v>
      </c>
      <c r="Y202" s="9">
        <f>VLOOKUP(X202,[18]Sheet1!$B$2:$C$12,2,TRUE)</f>
        <v>8</v>
      </c>
      <c r="Z202" s="1" t="str">
        <f>VLOOKUP($E202,'[10]Gui chi Quynh'!$C$11:$E$391,3,0)</f>
        <v>A3</v>
      </c>
      <c r="AA202" s="9">
        <f>VLOOKUP(Z202,[18]Sheet1!$B$2:$C$12,2,TRUE)</f>
        <v>8</v>
      </c>
      <c r="AB202" s="1" t="str">
        <f>VLOOKUP($E202,'[19]Gui chi Quynh'!$C$11:$E$388,3,0)</f>
        <v>A3</v>
      </c>
      <c r="AC202" s="9">
        <f>VLOOKUP(AB202,[18]Sheet1!$B$2:$C$12,2,TRUE)</f>
        <v>8</v>
      </c>
      <c r="AD202" s="1" t="str">
        <f>VLOOKUP($E202,'[20]Gui chi Quynh'!$C$11:$E$388,3,0)</f>
        <v>A3</v>
      </c>
      <c r="AE202" s="9">
        <f>VLOOKUP(AD202,[18]Sheet1!$B$2:$C$12,2,TRUE)</f>
        <v>8</v>
      </c>
      <c r="AF202" s="55"/>
    </row>
    <row r="203" spans="1:32" s="2" customFormat="1" ht="24.95" customHeight="1" x14ac:dyDescent="0.25">
      <c r="A203" s="41">
        <f>IF(E203="","",SUBTOTAL(3,$E$9:E203))</f>
        <v>195</v>
      </c>
      <c r="B203" s="41">
        <f>COUNTIF($F$9:F203,F203)</f>
        <v>10</v>
      </c>
      <c r="C203" s="43" t="s">
        <v>648</v>
      </c>
      <c r="D203" s="42" t="s">
        <v>202</v>
      </c>
      <c r="E203" s="43" t="s">
        <v>493</v>
      </c>
      <c r="F203" s="1" t="s">
        <v>290</v>
      </c>
      <c r="G203" s="1" t="s">
        <v>643</v>
      </c>
      <c r="H203" s="1" t="str">
        <f>VLOOKUP($E203,'[1]Gui chi Quynh'!$C$11:$E$397,3,0)</f>
        <v>A3</v>
      </c>
      <c r="I203" s="9">
        <f>VLOOKUP(H203,[18]Sheet1!$B$2:$C$12,2,TRUE)</f>
        <v>8</v>
      </c>
      <c r="J203" s="1" t="str">
        <f>VLOOKUP($E203,'[2]Gui chi Quynh'!$C$11:$E$397,3,0)</f>
        <v>A DN</v>
      </c>
      <c r="K203" s="9" t="e">
        <f>VLOOKUP(J203,[18]Sheet1!$B$2:$C$12,2,TRUE)</f>
        <v>#N/A</v>
      </c>
      <c r="L203" s="1" t="str">
        <f>VLOOKUP($E203,'[3]Gui chi Quynh'!$C$11:$E$396,3,0)</f>
        <v>A3</v>
      </c>
      <c r="M203" s="9">
        <f>VLOOKUP(L203,[18]Sheet1!$B$2:$C$12,2,TRUE)</f>
        <v>8</v>
      </c>
      <c r="N203" s="1" t="str">
        <f>VLOOKUP($E203,'[4]Gui chi Quynh'!$C$11:$E$396,3,0)</f>
        <v>A3</v>
      </c>
      <c r="O203" s="9">
        <f>VLOOKUP(N203,[18]Sheet1!$B$2:$C$12,2,TRUE)</f>
        <v>8</v>
      </c>
      <c r="P203" s="1" t="str">
        <f>VLOOKUP($E203,'[5]Gui chi Quynh'!$C$11:$E$394,3,0)</f>
        <v>A3</v>
      </c>
      <c r="Q203" s="9">
        <f>VLOOKUP(P203,[18]Sheet1!$B$2:$C$12,2,TRUE)</f>
        <v>8</v>
      </c>
      <c r="R203" s="1" t="str">
        <f>VLOOKUP($E203,'[6]Gui chi Quynh'!$C$11:$E$393,3,0)</f>
        <v>A4</v>
      </c>
      <c r="S203" s="9">
        <f>VLOOKUP(R203,[18]Sheet1!$B$2:$C$12,2,TRUE)</f>
        <v>7</v>
      </c>
      <c r="T203" s="1" t="str">
        <f>VLOOKUP($E203,'[7]Gui chi Quynh'!$C$11:$E$392,3,0)</f>
        <v>A3</v>
      </c>
      <c r="U203" s="9">
        <f>VLOOKUP(T203,[18]Sheet1!$B$2:$C$12,2,TRUE)</f>
        <v>8</v>
      </c>
      <c r="V203" s="1" t="str">
        <f>VLOOKUP($E203,'[8]Gui chi Quynh'!$C$11:$F$391,3,0)</f>
        <v>A4</v>
      </c>
      <c r="W203" s="9">
        <f>VLOOKUP(V203,[18]Sheet1!$B$2:$C$12,2,TRUE)</f>
        <v>7</v>
      </c>
      <c r="X203" s="1" t="str">
        <f>VLOOKUP($E203,'[9]Gui chi Quynh'!$C$11:$E$390,3,0)</f>
        <v>A3</v>
      </c>
      <c r="Y203" s="9">
        <f>VLOOKUP(X203,[18]Sheet1!$B$2:$C$12,2,TRUE)</f>
        <v>8</v>
      </c>
      <c r="Z203" s="1" t="str">
        <f>VLOOKUP($E203,'[10]Gui chi Quynh'!$C$11:$E$391,3,0)</f>
        <v>A3</v>
      </c>
      <c r="AA203" s="9">
        <f>VLOOKUP(Z203,[18]Sheet1!$B$2:$C$12,2,TRUE)</f>
        <v>8</v>
      </c>
      <c r="AB203" s="1" t="str">
        <f>VLOOKUP($E203,'[19]Gui chi Quynh'!$C$11:$E$388,3,0)</f>
        <v>A3</v>
      </c>
      <c r="AC203" s="9">
        <f>VLOOKUP(AB203,[18]Sheet1!$B$2:$C$12,2,TRUE)</f>
        <v>8</v>
      </c>
      <c r="AD203" s="1" t="str">
        <f>VLOOKUP($E203,'[20]Gui chi Quynh'!$C$11:$E$388,3,0)</f>
        <v>A3</v>
      </c>
      <c r="AE203" s="9">
        <f>VLOOKUP(AD203,[18]Sheet1!$B$2:$C$12,2,TRUE)</f>
        <v>8</v>
      </c>
      <c r="AF203" s="55"/>
    </row>
    <row r="204" spans="1:32" s="2" customFormat="1" ht="24.95" customHeight="1" x14ac:dyDescent="0.25">
      <c r="A204" s="41">
        <f>IF(E204="","",SUBTOTAL(3,$E$9:E204))</f>
        <v>196</v>
      </c>
      <c r="B204" s="41">
        <f>COUNTIF($F$9:F204,F204)</f>
        <v>11</v>
      </c>
      <c r="C204" s="43" t="s">
        <v>648</v>
      </c>
      <c r="D204" s="42" t="s">
        <v>199</v>
      </c>
      <c r="E204" s="43" t="s">
        <v>491</v>
      </c>
      <c r="F204" s="1" t="s">
        <v>290</v>
      </c>
      <c r="G204" s="1" t="s">
        <v>643</v>
      </c>
      <c r="H204" s="1" t="str">
        <f>VLOOKUP($E204,'[1]Gui chi Quynh'!$C$11:$E$397,3,0)</f>
        <v>A4</v>
      </c>
      <c r="I204" s="9">
        <f>VLOOKUP(H204,[18]Sheet1!$B$2:$C$12,2,TRUE)</f>
        <v>7</v>
      </c>
      <c r="J204" s="1" t="str">
        <f>VLOOKUP($E204,'[2]Gui chi Quynh'!$C$11:$E$397,3,0)</f>
        <v>A DN</v>
      </c>
      <c r="K204" s="9" t="e">
        <f>VLOOKUP(J204,[18]Sheet1!$B$2:$C$12,2,TRUE)</f>
        <v>#N/A</v>
      </c>
      <c r="L204" s="1" t="str">
        <f>VLOOKUP($E204,'[3]Gui chi Quynh'!$C$11:$E$396,3,0)</f>
        <v>B1</v>
      </c>
      <c r="M204" s="9">
        <f>VLOOKUP(L204,[18]Sheet1!$B$2:$C$12,2,TRUE)</f>
        <v>6</v>
      </c>
      <c r="N204" s="1" t="str">
        <f>VLOOKUP($E204,'[4]Gui chi Quynh'!$C$11:$E$396,3,0)</f>
        <v>A4</v>
      </c>
      <c r="O204" s="9">
        <f>VLOOKUP(N204,[18]Sheet1!$B$2:$C$12,2,TRUE)</f>
        <v>7</v>
      </c>
      <c r="P204" s="1" t="str">
        <f>VLOOKUP($E204,'[5]Gui chi Quynh'!$C$11:$E$394,3,0)</f>
        <v>A4</v>
      </c>
      <c r="Q204" s="9">
        <f>VLOOKUP(P204,[18]Sheet1!$B$2:$C$12,2,TRUE)</f>
        <v>7</v>
      </c>
      <c r="R204" s="1" t="str">
        <f>VLOOKUP($E204,'[6]Gui chi Quynh'!$C$11:$E$393,3,0)</f>
        <v>A4</v>
      </c>
      <c r="S204" s="9">
        <f>VLOOKUP(R204,[18]Sheet1!$B$2:$C$12,2,TRUE)</f>
        <v>7</v>
      </c>
      <c r="T204" s="1" t="str">
        <f>VLOOKUP($E204,'[7]Gui chi Quynh'!$C$11:$E$392,3,0)</f>
        <v>A2</v>
      </c>
      <c r="U204" s="9">
        <f>VLOOKUP(T204,[18]Sheet1!$B$2:$C$12,2,TRUE)</f>
        <v>9</v>
      </c>
      <c r="V204" s="1" t="str">
        <f>VLOOKUP($E204,'[8]Gui chi Quynh'!$C$11:$F$391,3,0)</f>
        <v>A4</v>
      </c>
      <c r="W204" s="9">
        <f>VLOOKUP(V204,[18]Sheet1!$B$2:$C$12,2,TRUE)</f>
        <v>7</v>
      </c>
      <c r="X204" s="1" t="str">
        <f>VLOOKUP($E204,'[9]Gui chi Quynh'!$C$11:$E$390,3,0)</f>
        <v>A4</v>
      </c>
      <c r="Y204" s="9">
        <f>VLOOKUP(X204,[18]Sheet1!$B$2:$C$12,2,TRUE)</f>
        <v>7</v>
      </c>
      <c r="Z204" s="1" t="str">
        <f>VLOOKUP($E204,'[10]Gui chi Quynh'!$C$11:$E$391,3,0)</f>
        <v>A3</v>
      </c>
      <c r="AA204" s="9">
        <f>VLOOKUP(Z204,[18]Sheet1!$B$2:$C$12,2,TRUE)</f>
        <v>8</v>
      </c>
      <c r="AB204" s="1" t="str">
        <f>VLOOKUP($E204,'[19]Gui chi Quynh'!$C$11:$E$388,3,0)</f>
        <v>A3</v>
      </c>
      <c r="AC204" s="9">
        <f>VLOOKUP(AB204,[18]Sheet1!$B$2:$C$12,2,TRUE)</f>
        <v>8</v>
      </c>
      <c r="AD204" s="1" t="str">
        <f>VLOOKUP($E204,'[20]Gui chi Quynh'!$C$11:$E$388,3,0)</f>
        <v>A3</v>
      </c>
      <c r="AE204" s="9">
        <f>VLOOKUP(AD204,[18]Sheet1!$B$2:$C$12,2,TRUE)</f>
        <v>8</v>
      </c>
      <c r="AF204" s="55"/>
    </row>
    <row r="205" spans="1:32" s="2" customFormat="1" ht="24.95" customHeight="1" x14ac:dyDescent="0.25">
      <c r="A205" s="41">
        <f>IF(E205="","",SUBTOTAL(3,$E$9:E205))</f>
        <v>197</v>
      </c>
      <c r="B205" s="41">
        <f>COUNTIF($F$9:F205,F205)</f>
        <v>12</v>
      </c>
      <c r="C205" s="43" t="s">
        <v>649</v>
      </c>
      <c r="D205" s="42" t="s">
        <v>209</v>
      </c>
      <c r="E205" s="43" t="s">
        <v>498</v>
      </c>
      <c r="F205" s="1" t="s">
        <v>290</v>
      </c>
      <c r="G205" s="1" t="s">
        <v>643</v>
      </c>
      <c r="H205" s="1" t="str">
        <f>VLOOKUP($E205,'[1]Gui chi Quynh'!$C$11:$E$397,3,0)</f>
        <v>A4</v>
      </c>
      <c r="I205" s="9">
        <f>VLOOKUP(H205,[18]Sheet1!$B$2:$C$12,2,TRUE)</f>
        <v>7</v>
      </c>
      <c r="J205" s="1" t="str">
        <f>VLOOKUP($E205,'[2]Gui chi Quynh'!$C$11:$E$397,3,0)</f>
        <v>A DN</v>
      </c>
      <c r="K205" s="9" t="e">
        <f>VLOOKUP(J205,[18]Sheet1!$B$2:$C$12,2,TRUE)</f>
        <v>#N/A</v>
      </c>
      <c r="L205" s="1" t="str">
        <f>VLOOKUP($E205,'[3]Gui chi Quynh'!$C$11:$E$396,3,0)</f>
        <v>A3</v>
      </c>
      <c r="M205" s="9">
        <f>VLOOKUP(L205,[18]Sheet1!$B$2:$C$12,2,TRUE)</f>
        <v>8</v>
      </c>
      <c r="N205" s="1" t="str">
        <f>VLOOKUP($E205,'[4]Gui chi Quynh'!$C$11:$E$396,3,0)</f>
        <v>A3</v>
      </c>
      <c r="O205" s="9">
        <f>VLOOKUP(N205,[18]Sheet1!$B$2:$C$12,2,TRUE)</f>
        <v>8</v>
      </c>
      <c r="P205" s="1" t="str">
        <f>VLOOKUP($E205,'[5]Gui chi Quynh'!$C$11:$E$394,3,0)</f>
        <v>A3</v>
      </c>
      <c r="Q205" s="9">
        <f>VLOOKUP(P205,[18]Sheet1!$B$2:$C$12,2,TRUE)</f>
        <v>8</v>
      </c>
      <c r="R205" s="1" t="str">
        <f>VLOOKUP($E205,'[6]Gui chi Quynh'!$C$11:$E$393,3,0)</f>
        <v>A3</v>
      </c>
      <c r="S205" s="9">
        <f>VLOOKUP(R205,[18]Sheet1!$B$2:$C$12,2,TRUE)</f>
        <v>8</v>
      </c>
      <c r="T205" s="1" t="str">
        <f>VLOOKUP($E205,'[7]Gui chi Quynh'!$C$11:$E$392,3,0)</f>
        <v>A2</v>
      </c>
      <c r="U205" s="9">
        <f>VLOOKUP(T205,[18]Sheet1!$B$2:$C$12,2,TRUE)</f>
        <v>9</v>
      </c>
      <c r="V205" s="1" t="str">
        <f>VLOOKUP($E205,'[8]Gui chi Quynh'!$C$11:$F$391,3,0)</f>
        <v>A3</v>
      </c>
      <c r="W205" s="9">
        <f>VLOOKUP(V205,[18]Sheet1!$B$2:$C$12,2,TRUE)</f>
        <v>8</v>
      </c>
      <c r="X205" s="1" t="str">
        <f>VLOOKUP($E205,'[9]Gui chi Quynh'!$C$11:$E$390,3,0)</f>
        <v>A3</v>
      </c>
      <c r="Y205" s="9">
        <f>VLOOKUP(X205,[18]Sheet1!$B$2:$C$12,2,TRUE)</f>
        <v>8</v>
      </c>
      <c r="Z205" s="1" t="str">
        <f>VLOOKUP($E205,'[10]Gui chi Quynh'!$C$11:$E$391,3,0)</f>
        <v>A3</v>
      </c>
      <c r="AA205" s="9">
        <f>VLOOKUP(Z205,[18]Sheet1!$B$2:$C$12,2,TRUE)</f>
        <v>8</v>
      </c>
      <c r="AB205" s="1" t="str">
        <f>VLOOKUP($E205,'[19]Gui chi Quynh'!$C$11:$E$388,3,0)</f>
        <v>A3</v>
      </c>
      <c r="AC205" s="9">
        <f>VLOOKUP(AB205,[18]Sheet1!$B$2:$C$12,2,TRUE)</f>
        <v>8</v>
      </c>
      <c r="AD205" s="1" t="str">
        <f>VLOOKUP($E205,'[20]Gui chi Quynh'!$C$11:$E$388,3,0)</f>
        <v>A3</v>
      </c>
      <c r="AE205" s="9">
        <f>VLOOKUP(AD205,[18]Sheet1!$B$2:$C$12,2,TRUE)</f>
        <v>8</v>
      </c>
      <c r="AF205" s="55"/>
    </row>
    <row r="206" spans="1:32" s="2" customFormat="1" ht="24.95" customHeight="1" x14ac:dyDescent="0.25">
      <c r="A206" s="41">
        <f>IF(E206="","",SUBTOTAL(3,$E$9:E206))</f>
        <v>198</v>
      </c>
      <c r="B206" s="41">
        <f>COUNTIF($F$9:F206,F206)</f>
        <v>13</v>
      </c>
      <c r="C206" s="43" t="s">
        <v>649</v>
      </c>
      <c r="D206" s="29" t="s">
        <v>207</v>
      </c>
      <c r="E206" s="43" t="s">
        <v>496</v>
      </c>
      <c r="F206" s="1" t="s">
        <v>290</v>
      </c>
      <c r="G206" s="1" t="s">
        <v>643</v>
      </c>
      <c r="H206" s="1" t="str">
        <f>VLOOKUP($E206,'[1]Gui chi Quynh'!$C$11:$E$397,3,0)</f>
        <v>A3</v>
      </c>
      <c r="I206" s="9">
        <f>VLOOKUP(H206,[18]Sheet1!$B$2:$C$12,2,TRUE)</f>
        <v>8</v>
      </c>
      <c r="J206" s="1" t="str">
        <f>VLOOKUP($E206,'[2]Gui chi Quynh'!$C$11:$E$397,3,0)</f>
        <v>A DN</v>
      </c>
      <c r="K206" s="9" t="e">
        <f>VLOOKUP(J206,[18]Sheet1!$B$2:$C$12,2,TRUE)</f>
        <v>#N/A</v>
      </c>
      <c r="L206" s="1" t="str">
        <f>VLOOKUP($E206,'[3]Gui chi Quynh'!$C$11:$E$396,3,0)</f>
        <v>A3</v>
      </c>
      <c r="M206" s="9">
        <f>VLOOKUP(L206,[18]Sheet1!$B$2:$C$12,2,TRUE)</f>
        <v>8</v>
      </c>
      <c r="N206" s="1" t="str">
        <f>VLOOKUP($E206,'[4]Gui chi Quynh'!$C$11:$E$396,3,0)</f>
        <v>A4</v>
      </c>
      <c r="O206" s="9">
        <f>VLOOKUP(N206,[18]Sheet1!$B$2:$C$12,2,TRUE)</f>
        <v>7</v>
      </c>
      <c r="P206" s="1" t="str">
        <f>VLOOKUP($E206,'[5]Gui chi Quynh'!$C$11:$E$394,3,0)</f>
        <v>A4</v>
      </c>
      <c r="Q206" s="9">
        <f>VLOOKUP(P206,[18]Sheet1!$B$2:$C$12,2,TRUE)</f>
        <v>7</v>
      </c>
      <c r="R206" s="1" t="str">
        <f>VLOOKUP($E206,'[6]Gui chi Quynh'!$C$11:$E$393,3,0)</f>
        <v>A4</v>
      </c>
      <c r="S206" s="9">
        <f>VLOOKUP(R206,[18]Sheet1!$B$2:$C$12,2,TRUE)</f>
        <v>7</v>
      </c>
      <c r="T206" s="1" t="str">
        <f>VLOOKUP($E206,'[7]Gui chi Quynh'!$C$11:$E$392,3,0)</f>
        <v>A3</v>
      </c>
      <c r="U206" s="9">
        <f>VLOOKUP(T206,[18]Sheet1!$B$2:$C$12,2,TRUE)</f>
        <v>8</v>
      </c>
      <c r="V206" s="1" t="str">
        <f>VLOOKUP($E206,'[8]Gui chi Quynh'!$C$11:$F$391,3,0)</f>
        <v>A4</v>
      </c>
      <c r="W206" s="9">
        <f>VLOOKUP(V206,[18]Sheet1!$B$2:$C$12,2,TRUE)</f>
        <v>7</v>
      </c>
      <c r="X206" s="1" t="str">
        <f>VLOOKUP($E206,'[9]Gui chi Quynh'!$C$11:$E$390,3,0)</f>
        <v>A4</v>
      </c>
      <c r="Y206" s="9">
        <f>VLOOKUP(X206,[18]Sheet1!$B$2:$C$12,2,TRUE)</f>
        <v>7</v>
      </c>
      <c r="Z206" s="1" t="str">
        <f>VLOOKUP($E206,'[10]Gui chi Quynh'!$C$11:$E$391,3,0)</f>
        <v>A4</v>
      </c>
      <c r="AA206" s="9">
        <f>VLOOKUP(Z206,[18]Sheet1!$B$2:$C$12,2,TRUE)</f>
        <v>7</v>
      </c>
      <c r="AB206" s="1" t="str">
        <f>VLOOKUP($E206,'[19]Gui chi Quynh'!$C$11:$E$388,3,0)</f>
        <v>A4</v>
      </c>
      <c r="AC206" s="9">
        <f>VLOOKUP(AB206,[18]Sheet1!$B$2:$C$12,2,TRUE)</f>
        <v>7</v>
      </c>
      <c r="AD206" s="1" t="str">
        <f>VLOOKUP($E206,'[20]Gui chi Quynh'!$C$11:$E$388,3,0)</f>
        <v>A3</v>
      </c>
      <c r="AE206" s="9">
        <f>VLOOKUP(AD206,[18]Sheet1!$B$2:$C$12,2,TRUE)</f>
        <v>8</v>
      </c>
      <c r="AF206" s="55"/>
    </row>
    <row r="207" spans="1:32" s="2" customFormat="1" ht="24.95" customHeight="1" x14ac:dyDescent="0.25">
      <c r="A207" s="41">
        <f>IF(E207="","",SUBTOTAL(3,$E$9:E207))</f>
        <v>199</v>
      </c>
      <c r="B207" s="41">
        <f>COUNTIF($F$9:F207,F207)</f>
        <v>14</v>
      </c>
      <c r="C207" s="43" t="s">
        <v>649</v>
      </c>
      <c r="D207" s="42" t="s">
        <v>171</v>
      </c>
      <c r="E207" s="43" t="s">
        <v>486</v>
      </c>
      <c r="F207" s="1" t="s">
        <v>290</v>
      </c>
      <c r="G207" s="1" t="s">
        <v>643</v>
      </c>
      <c r="H207" s="1" t="str">
        <f>VLOOKUP($E207,'[1]Gui chi Quynh'!$C$11:$E$397,3,0)</f>
        <v>A4</v>
      </c>
      <c r="I207" s="9">
        <f>VLOOKUP(H207,[18]Sheet1!$B$2:$C$12,2,TRUE)</f>
        <v>7</v>
      </c>
      <c r="J207" s="1" t="str">
        <f>VLOOKUP($E207,'[2]Gui chi Quynh'!$C$11:$E$397,3,0)</f>
        <v>A DN</v>
      </c>
      <c r="K207" s="9" t="e">
        <f>VLOOKUP(J207,[18]Sheet1!$B$2:$C$12,2,TRUE)</f>
        <v>#N/A</v>
      </c>
      <c r="L207" s="1" t="str">
        <f>VLOOKUP($E207,'[3]Gui chi Quynh'!$C$11:$E$396,3,0)</f>
        <v>A3</v>
      </c>
      <c r="M207" s="9">
        <f>VLOOKUP(L207,[18]Sheet1!$B$2:$C$12,2,TRUE)</f>
        <v>8</v>
      </c>
      <c r="N207" s="1" t="str">
        <f>VLOOKUP($E207,'[4]Gui chi Quynh'!$C$11:$E$396,3,0)</f>
        <v>A3</v>
      </c>
      <c r="O207" s="9">
        <f>VLOOKUP(N207,[18]Sheet1!$B$2:$C$12,2,TRUE)</f>
        <v>8</v>
      </c>
      <c r="P207" s="1" t="str">
        <f>VLOOKUP($E207,'[5]Gui chi Quynh'!$C$11:$E$394,3,0)</f>
        <v>A3</v>
      </c>
      <c r="Q207" s="9">
        <f>VLOOKUP(P207,[18]Sheet1!$B$2:$C$12,2,TRUE)</f>
        <v>8</v>
      </c>
      <c r="R207" s="1" t="str">
        <f>VLOOKUP($E207,'[6]Gui chi Quynh'!$C$11:$E$393,3,0)</f>
        <v>A3</v>
      </c>
      <c r="S207" s="9">
        <f>VLOOKUP(R207,[18]Sheet1!$B$2:$C$12,2,TRUE)</f>
        <v>8</v>
      </c>
      <c r="T207" s="1" t="str">
        <f>VLOOKUP($E207,'[7]Gui chi Quynh'!$C$11:$E$392,3,0)</f>
        <v>A3</v>
      </c>
      <c r="U207" s="9">
        <f>VLOOKUP(T207,[18]Sheet1!$B$2:$C$12,2,TRUE)</f>
        <v>8</v>
      </c>
      <c r="V207" s="1" t="str">
        <f>VLOOKUP($E207,'[8]Gui chi Quynh'!$C$11:$F$391,3,0)</f>
        <v>A4</v>
      </c>
      <c r="W207" s="9">
        <f>VLOOKUP(V207,[18]Sheet1!$B$2:$C$12,2,TRUE)</f>
        <v>7</v>
      </c>
      <c r="X207" s="1" t="str">
        <f>VLOOKUP($E207,'[9]Gui chi Quynh'!$C$11:$E$390,3,0)</f>
        <v>A4</v>
      </c>
      <c r="Y207" s="9">
        <f>VLOOKUP(X207,[18]Sheet1!$B$2:$C$12,2,TRUE)</f>
        <v>7</v>
      </c>
      <c r="Z207" s="1" t="str">
        <f>VLOOKUP($E207,'[10]Gui chi Quynh'!$C$11:$E$391,3,0)</f>
        <v>A4</v>
      </c>
      <c r="AA207" s="9">
        <f>VLOOKUP(Z207,[18]Sheet1!$B$2:$C$12,2,TRUE)</f>
        <v>7</v>
      </c>
      <c r="AB207" s="1" t="str">
        <f>VLOOKUP($E207,'[19]Gui chi Quynh'!$C$11:$E$388,3,0)</f>
        <v>A4</v>
      </c>
      <c r="AC207" s="9">
        <f>VLOOKUP(AB207,[18]Sheet1!$B$2:$C$12,2,TRUE)</f>
        <v>7</v>
      </c>
      <c r="AD207" s="1" t="str">
        <f>VLOOKUP($E207,'[20]Gui chi Quynh'!$C$11:$E$388,3,0)</f>
        <v>A3</v>
      </c>
      <c r="AE207" s="9">
        <f>VLOOKUP(AD207,[18]Sheet1!$B$2:$C$12,2,TRUE)</f>
        <v>8</v>
      </c>
      <c r="AF207" s="55"/>
    </row>
    <row r="208" spans="1:32" s="2" customFormat="1" ht="24.95" customHeight="1" x14ac:dyDescent="0.25">
      <c r="A208" s="41">
        <f>IF(E208="","",SUBTOTAL(3,$E$9:E208))</f>
        <v>200</v>
      </c>
      <c r="B208" s="41">
        <f>COUNTIF($F$9:F208,F208)</f>
        <v>15</v>
      </c>
      <c r="C208" s="43" t="s">
        <v>649</v>
      </c>
      <c r="D208" s="42" t="s">
        <v>206</v>
      </c>
      <c r="E208" s="43" t="s">
        <v>495</v>
      </c>
      <c r="F208" s="1" t="s">
        <v>290</v>
      </c>
      <c r="G208" s="1" t="s">
        <v>643</v>
      </c>
      <c r="H208" s="1" t="str">
        <f>VLOOKUP($E208,'[1]Gui chi Quynh'!$C$11:$E$397,3,0)</f>
        <v>A4</v>
      </c>
      <c r="I208" s="9">
        <f>VLOOKUP(H208,[18]Sheet1!$B$2:$C$12,2,TRUE)</f>
        <v>7</v>
      </c>
      <c r="J208" s="1" t="str">
        <f>VLOOKUP($E208,'[2]Gui chi Quynh'!$C$11:$E$397,3,0)</f>
        <v>A DN</v>
      </c>
      <c r="K208" s="9" t="e">
        <f>VLOOKUP(J208,[18]Sheet1!$B$2:$C$12,2,TRUE)</f>
        <v>#N/A</v>
      </c>
      <c r="L208" s="1" t="str">
        <f>VLOOKUP($E208,'[3]Gui chi Quynh'!$C$11:$E$396,3,0)</f>
        <v>A3</v>
      </c>
      <c r="M208" s="9">
        <f>VLOOKUP(L208,[18]Sheet1!$B$2:$C$12,2,TRUE)</f>
        <v>8</v>
      </c>
      <c r="N208" s="1" t="str">
        <f>VLOOKUP($E208,'[4]Gui chi Quynh'!$C$11:$E$396,3,0)</f>
        <v>A3</v>
      </c>
      <c r="O208" s="9">
        <f>VLOOKUP(N208,[18]Sheet1!$B$2:$C$12,2,TRUE)</f>
        <v>8</v>
      </c>
      <c r="P208" s="1" t="str">
        <f>VLOOKUP($E208,'[5]Gui chi Quynh'!$C$11:$E$394,3,0)</f>
        <v>A3</v>
      </c>
      <c r="Q208" s="9">
        <f>VLOOKUP(P208,[18]Sheet1!$B$2:$C$12,2,TRUE)</f>
        <v>8</v>
      </c>
      <c r="R208" s="1" t="str">
        <f>VLOOKUP($E208,'[6]Gui chi Quynh'!$C$11:$E$393,3,0)</f>
        <v>A4</v>
      </c>
      <c r="S208" s="9">
        <f>VLOOKUP(R208,[18]Sheet1!$B$2:$C$12,2,TRUE)</f>
        <v>7</v>
      </c>
      <c r="T208" s="1" t="str">
        <f>VLOOKUP($E208,'[7]Gui chi Quynh'!$C$11:$E$392,3,0)</f>
        <v>A3</v>
      </c>
      <c r="U208" s="9">
        <f>VLOOKUP(T208,[18]Sheet1!$B$2:$C$12,2,TRUE)</f>
        <v>8</v>
      </c>
      <c r="V208" s="1" t="str">
        <f>VLOOKUP($E208,'[8]Gui chi Quynh'!$C$11:$F$391,3,0)</f>
        <v>A4</v>
      </c>
      <c r="W208" s="9">
        <f>VLOOKUP(V208,[18]Sheet1!$B$2:$C$12,2,TRUE)</f>
        <v>7</v>
      </c>
      <c r="X208" s="1" t="str">
        <f>VLOOKUP($E208,'[9]Gui chi Quynh'!$C$11:$E$390,3,0)</f>
        <v>A3</v>
      </c>
      <c r="Y208" s="9">
        <f>VLOOKUP(X208,[18]Sheet1!$B$2:$C$12,2,TRUE)</f>
        <v>8</v>
      </c>
      <c r="Z208" s="1" t="str">
        <f>VLOOKUP($E208,'[10]Gui chi Quynh'!$C$11:$E$391,3,0)</f>
        <v>A3</v>
      </c>
      <c r="AA208" s="9">
        <f>VLOOKUP(Z208,[18]Sheet1!$B$2:$C$12,2,TRUE)</f>
        <v>8</v>
      </c>
      <c r="AB208" s="1" t="str">
        <f>VLOOKUP($E208,'[19]Gui chi Quynh'!$C$11:$E$388,3,0)</f>
        <v>A3</v>
      </c>
      <c r="AC208" s="9">
        <f>VLOOKUP(AB208,[18]Sheet1!$B$2:$C$12,2,TRUE)</f>
        <v>8</v>
      </c>
      <c r="AD208" s="1" t="str">
        <f>VLOOKUP($E208,'[20]Gui chi Quynh'!$C$11:$E$388,3,0)</f>
        <v>A3</v>
      </c>
      <c r="AE208" s="9">
        <f>VLOOKUP(AD208,[18]Sheet1!$B$2:$C$12,2,TRUE)</f>
        <v>8</v>
      </c>
      <c r="AF208" s="55"/>
    </row>
    <row r="209" spans="1:32" s="2" customFormat="1" ht="24.95" customHeight="1" x14ac:dyDescent="0.25">
      <c r="A209" s="41">
        <f>IF(E209="","",SUBTOTAL(3,$E$9:E209))</f>
        <v>201</v>
      </c>
      <c r="B209" s="41">
        <f>COUNTIF($F$9:F209,F209)</f>
        <v>16</v>
      </c>
      <c r="C209" s="43" t="s">
        <v>649</v>
      </c>
      <c r="D209" s="42" t="s">
        <v>205</v>
      </c>
      <c r="E209" s="43" t="s">
        <v>482</v>
      </c>
      <c r="F209" s="1" t="s">
        <v>290</v>
      </c>
      <c r="G209" s="1" t="s">
        <v>643</v>
      </c>
      <c r="H209" s="1" t="str">
        <f>VLOOKUP($E209,'[1]Gui chi Quynh'!$C$11:$E$397,3,0)</f>
        <v>A3</v>
      </c>
      <c r="I209" s="9">
        <f>VLOOKUP(H209,[18]Sheet1!$B$2:$C$12,2,TRUE)</f>
        <v>8</v>
      </c>
      <c r="J209" s="1" t="str">
        <f>VLOOKUP($E209,'[2]Gui chi Quynh'!$C$11:$E$397,3,0)</f>
        <v>A DN</v>
      </c>
      <c r="K209" s="9" t="e">
        <f>VLOOKUP(J209,[18]Sheet1!$B$2:$C$12,2,TRUE)</f>
        <v>#N/A</v>
      </c>
      <c r="L209" s="1" t="str">
        <f>VLOOKUP($E209,'[3]Gui chi Quynh'!$C$11:$E$396,3,0)</f>
        <v>A3</v>
      </c>
      <c r="M209" s="9">
        <f>VLOOKUP(L209,[18]Sheet1!$B$2:$C$12,2,TRUE)</f>
        <v>8</v>
      </c>
      <c r="N209" s="1" t="str">
        <f>VLOOKUP($E209,'[4]Gui chi Quynh'!$C$11:$E$396,3,0)</f>
        <v>A4</v>
      </c>
      <c r="O209" s="9">
        <f>VLOOKUP(N209,[18]Sheet1!$B$2:$C$12,2,TRUE)</f>
        <v>7</v>
      </c>
      <c r="P209" s="1" t="str">
        <f>VLOOKUP($E209,'[5]Gui chi Quynh'!$C$11:$E$394,3,0)</f>
        <v>A3</v>
      </c>
      <c r="Q209" s="9">
        <f>VLOOKUP(P209,[18]Sheet1!$B$2:$C$12,2,TRUE)</f>
        <v>8</v>
      </c>
      <c r="R209" s="1" t="str">
        <f>VLOOKUP($E209,'[6]Gui chi Quynh'!$C$11:$E$393,3,0)</f>
        <v>A4</v>
      </c>
      <c r="S209" s="9">
        <f>VLOOKUP(R209,[18]Sheet1!$B$2:$C$12,2,TRUE)</f>
        <v>7</v>
      </c>
      <c r="T209" s="1" t="str">
        <f>VLOOKUP($E209,'[7]Gui chi Quynh'!$C$11:$E$392,3,0)</f>
        <v>A3</v>
      </c>
      <c r="U209" s="9">
        <f>VLOOKUP(T209,[18]Sheet1!$B$2:$C$12,2,TRUE)</f>
        <v>8</v>
      </c>
      <c r="V209" s="1" t="str">
        <f>VLOOKUP($E209,'[8]Gui chi Quynh'!$C$11:$F$391,3,0)</f>
        <v>A4</v>
      </c>
      <c r="W209" s="9">
        <f>VLOOKUP(V209,[18]Sheet1!$B$2:$C$12,2,TRUE)</f>
        <v>7</v>
      </c>
      <c r="X209" s="1" t="str">
        <f>VLOOKUP($E209,'[9]Gui chi Quynh'!$C$11:$E$390,3,0)</f>
        <v>A4</v>
      </c>
      <c r="Y209" s="9">
        <f>VLOOKUP(X209,[18]Sheet1!$B$2:$C$12,2,TRUE)</f>
        <v>7</v>
      </c>
      <c r="Z209" s="1" t="str">
        <f>VLOOKUP($E209,'[10]Gui chi Quynh'!$C$11:$E$391,3,0)</f>
        <v>A4</v>
      </c>
      <c r="AA209" s="9">
        <f>VLOOKUP(Z209,[18]Sheet1!$B$2:$C$12,2,TRUE)</f>
        <v>7</v>
      </c>
      <c r="AB209" s="1" t="str">
        <f>VLOOKUP($E209,'[19]Gui chi Quynh'!$C$11:$E$388,3,0)</f>
        <v>A4</v>
      </c>
      <c r="AC209" s="9">
        <f>VLOOKUP(AB209,[18]Sheet1!$B$2:$C$12,2,TRUE)</f>
        <v>7</v>
      </c>
      <c r="AD209" s="1" t="str">
        <f>VLOOKUP($E209,'[20]Gui chi Quynh'!$C$11:$E$388,3,0)</f>
        <v>A3</v>
      </c>
      <c r="AE209" s="9">
        <f>VLOOKUP(AD209,[18]Sheet1!$B$2:$C$12,2,TRUE)</f>
        <v>8</v>
      </c>
      <c r="AF209" s="55"/>
    </row>
    <row r="210" spans="1:32" s="2" customFormat="1" ht="24.95" customHeight="1" x14ac:dyDescent="0.25">
      <c r="A210" s="41">
        <f>IF(E210="","",SUBTOTAL(3,$E$9:E210))</f>
        <v>202</v>
      </c>
      <c r="B210" s="41">
        <f>COUNTIF($F$9:F210,F210)</f>
        <v>17</v>
      </c>
      <c r="C210" s="43" t="s">
        <v>648</v>
      </c>
      <c r="D210" s="29" t="s">
        <v>201</v>
      </c>
      <c r="E210" s="43" t="s">
        <v>492</v>
      </c>
      <c r="F210" s="1" t="s">
        <v>290</v>
      </c>
      <c r="G210" s="1" t="s">
        <v>643</v>
      </c>
      <c r="H210" s="1" t="str">
        <f>VLOOKUP($E210,'[1]Gui chi Quynh'!$C$11:$E$397,3,0)</f>
        <v>A3</v>
      </c>
      <c r="I210" s="9">
        <f>VLOOKUP(H210,[18]Sheet1!$B$2:$C$12,2,TRUE)</f>
        <v>8</v>
      </c>
      <c r="J210" s="1" t="str">
        <f>VLOOKUP($E210,'[2]Gui chi Quynh'!$C$11:$E$397,3,0)</f>
        <v>A DN</v>
      </c>
      <c r="K210" s="9" t="e">
        <f>VLOOKUP(J210,[18]Sheet1!$B$2:$C$12,2,TRUE)</f>
        <v>#N/A</v>
      </c>
      <c r="L210" s="1" t="str">
        <f>VLOOKUP($E210,'[3]Gui chi Quynh'!$C$11:$E$396,3,0)</f>
        <v>A3</v>
      </c>
      <c r="M210" s="9">
        <f>VLOOKUP(L210,[18]Sheet1!$B$2:$C$12,2,TRUE)</f>
        <v>8</v>
      </c>
      <c r="N210" s="1" t="str">
        <f>VLOOKUP($E210,'[4]Gui chi Quynh'!$C$11:$E$396,3,0)</f>
        <v>A4</v>
      </c>
      <c r="O210" s="9">
        <f>VLOOKUP(N210,[18]Sheet1!$B$2:$C$12,2,TRUE)</f>
        <v>7</v>
      </c>
      <c r="P210" s="1" t="str">
        <f>VLOOKUP($E210,'[5]Gui chi Quynh'!$C$11:$E$394,3,0)</f>
        <v>A3</v>
      </c>
      <c r="Q210" s="9">
        <f>VLOOKUP(P210,[18]Sheet1!$B$2:$C$12,2,TRUE)</f>
        <v>8</v>
      </c>
      <c r="R210" s="1" t="str">
        <f>VLOOKUP($E210,'[6]Gui chi Quynh'!$C$11:$E$393,3,0)</f>
        <v>A4</v>
      </c>
      <c r="S210" s="9">
        <f>VLOOKUP(R210,[18]Sheet1!$B$2:$C$12,2,TRUE)</f>
        <v>7</v>
      </c>
      <c r="T210" s="1" t="str">
        <f>VLOOKUP($E210,'[7]Gui chi Quynh'!$C$11:$E$392,3,0)</f>
        <v>A3</v>
      </c>
      <c r="U210" s="9">
        <f>VLOOKUP(T210,[18]Sheet1!$B$2:$C$12,2,TRUE)</f>
        <v>8</v>
      </c>
      <c r="V210" s="1" t="str">
        <f>VLOOKUP($E210,'[8]Gui chi Quynh'!$C$11:$F$391,3,0)</f>
        <v>A4</v>
      </c>
      <c r="W210" s="9">
        <f>VLOOKUP(V210,[18]Sheet1!$B$2:$C$12,2,TRUE)</f>
        <v>7</v>
      </c>
      <c r="X210" s="1" t="str">
        <f>VLOOKUP($E210,'[9]Gui chi Quynh'!$C$11:$E$390,3,0)</f>
        <v>A4</v>
      </c>
      <c r="Y210" s="9">
        <f>VLOOKUP(X210,[18]Sheet1!$B$2:$C$12,2,TRUE)</f>
        <v>7</v>
      </c>
      <c r="Z210" s="1" t="str">
        <f>VLOOKUP($E210,'[10]Gui chi Quynh'!$C$11:$E$391,3,0)</f>
        <v>A3</v>
      </c>
      <c r="AA210" s="9">
        <f>VLOOKUP(Z210,[18]Sheet1!$B$2:$C$12,2,TRUE)</f>
        <v>8</v>
      </c>
      <c r="AB210" s="1" t="str">
        <f>VLOOKUP($E210,'[19]Gui chi Quynh'!$C$11:$E$388,3,0)</f>
        <v>B1</v>
      </c>
      <c r="AC210" s="9">
        <f>VLOOKUP(AB210,[18]Sheet1!$B$2:$C$12,2,TRUE)</f>
        <v>6</v>
      </c>
      <c r="AD210" s="1" t="str">
        <f>VLOOKUP($E210,'[20]Gui chi Quynh'!$C$11:$E$388,3,0)</f>
        <v>A3</v>
      </c>
      <c r="AE210" s="9">
        <f>VLOOKUP(AD210,[18]Sheet1!$B$2:$C$12,2,TRUE)</f>
        <v>8</v>
      </c>
      <c r="AF210" s="55"/>
    </row>
    <row r="211" spans="1:32" s="2" customFormat="1" ht="24.95" customHeight="1" x14ac:dyDescent="0.25">
      <c r="A211" s="41">
        <f>IF(E211="","",SUBTOTAL(3,$E$9:E211))</f>
        <v>203</v>
      </c>
      <c r="B211" s="41">
        <f>COUNTIF($F$9:F211,F211)</f>
        <v>18</v>
      </c>
      <c r="C211" s="43" t="s">
        <v>648</v>
      </c>
      <c r="D211" s="29" t="s">
        <v>681</v>
      </c>
      <c r="E211" s="41" t="s">
        <v>682</v>
      </c>
      <c r="F211" s="1" t="s">
        <v>290</v>
      </c>
      <c r="G211" s="1" t="s">
        <v>643</v>
      </c>
      <c r="H211" s="1" t="str">
        <f>VLOOKUP($E211,'[1]Gui chi Quynh'!$C$11:$E$397,3,0)</f>
        <v>A3</v>
      </c>
      <c r="I211" s="9">
        <f>VLOOKUP(H211,[18]Sheet1!$B$2:$C$12,2,TRUE)</f>
        <v>8</v>
      </c>
      <c r="J211" s="1" t="str">
        <f>VLOOKUP($E211,'[2]Gui chi Quynh'!$C$11:$E$397,3,0)</f>
        <v>A DN</v>
      </c>
      <c r="K211" s="9" t="e">
        <f>VLOOKUP(J211,[18]Sheet1!$B$2:$C$12,2,TRUE)</f>
        <v>#N/A</v>
      </c>
      <c r="L211" s="1" t="str">
        <f>VLOOKUP($E211,'[3]Gui chi Quynh'!$C$11:$E$396,3,0)</f>
        <v>A3</v>
      </c>
      <c r="M211" s="9">
        <f>VLOOKUP(L211,[18]Sheet1!$B$2:$C$12,2,TRUE)</f>
        <v>8</v>
      </c>
      <c r="N211" s="1" t="str">
        <f>VLOOKUP($E211,'[4]Gui chi Quynh'!$C$11:$E$396,3,0)</f>
        <v>A3</v>
      </c>
      <c r="O211" s="9">
        <f>VLOOKUP(N211,[18]Sheet1!$B$2:$C$12,2,TRUE)</f>
        <v>8</v>
      </c>
      <c r="P211" s="1" t="str">
        <f>VLOOKUP($E211,'[5]Gui chi Quynh'!$C$11:$E$394,3,0)</f>
        <v>A3</v>
      </c>
      <c r="Q211" s="9">
        <f>VLOOKUP(P211,[18]Sheet1!$B$2:$C$12,2,TRUE)</f>
        <v>8</v>
      </c>
      <c r="R211" s="1" t="str">
        <f>VLOOKUP($E211,'[6]Gui chi Quynh'!$C$11:$E$393,3,0)</f>
        <v>A3</v>
      </c>
      <c r="S211" s="9">
        <f>VLOOKUP(R211,[18]Sheet1!$B$2:$C$12,2,TRUE)</f>
        <v>8</v>
      </c>
      <c r="T211" s="1" t="str">
        <f>VLOOKUP($E211,'[7]Gui chi Quynh'!$C$11:$E$392,3,0)</f>
        <v>A3</v>
      </c>
      <c r="U211" s="9">
        <f>VLOOKUP(T211,[18]Sheet1!$B$2:$C$12,2,TRUE)</f>
        <v>8</v>
      </c>
      <c r="V211" s="1" t="str">
        <f>VLOOKUP($E211,'[8]Gui chi Quynh'!$C$11:$F$391,3,0)</f>
        <v>A3</v>
      </c>
      <c r="W211" s="9">
        <f>VLOOKUP(V211,[18]Sheet1!$B$2:$C$12,2,TRUE)</f>
        <v>8</v>
      </c>
      <c r="X211" s="1" t="str">
        <f>VLOOKUP($E211,'[9]Gui chi Quynh'!$C$11:$E$390,3,0)</f>
        <v>A3</v>
      </c>
      <c r="Y211" s="9">
        <f>VLOOKUP(X211,[18]Sheet1!$B$2:$C$12,2,TRUE)</f>
        <v>8</v>
      </c>
      <c r="Z211" s="1" t="str">
        <f>VLOOKUP($E211,'[10]Gui chi Quynh'!$C$11:$E$391,3,0)</f>
        <v>A3</v>
      </c>
      <c r="AA211" s="9">
        <f>VLOOKUP(Z211,[18]Sheet1!$B$2:$C$12,2,TRUE)</f>
        <v>8</v>
      </c>
      <c r="AB211" s="1" t="str">
        <f>VLOOKUP($E211,'[19]Gui chi Quynh'!$C$11:$E$388,3,0)</f>
        <v>A3</v>
      </c>
      <c r="AC211" s="9">
        <f>VLOOKUP(AB211,[18]Sheet1!$B$2:$C$12,2,TRUE)</f>
        <v>8</v>
      </c>
      <c r="AD211" s="1" t="str">
        <f>VLOOKUP($E211,'[20]Gui chi Quynh'!$C$11:$E$388,3,0)</f>
        <v>A3</v>
      </c>
      <c r="AE211" s="9">
        <f>VLOOKUP(AD211,[18]Sheet1!$B$2:$C$12,2,TRUE)</f>
        <v>8</v>
      </c>
      <c r="AF211" s="71"/>
    </row>
    <row r="212" spans="1:32" s="2" customFormat="1" ht="24.95" customHeight="1" x14ac:dyDescent="0.25">
      <c r="A212" s="41">
        <f>IF(E212="","",SUBTOTAL(3,$E$9:E212))</f>
        <v>204</v>
      </c>
      <c r="B212" s="41">
        <f>COUNTIF($F$9:F212,F212)</f>
        <v>19</v>
      </c>
      <c r="C212" s="43" t="s">
        <v>649</v>
      </c>
      <c r="D212" s="29" t="s">
        <v>690</v>
      </c>
      <c r="E212" s="41" t="s">
        <v>693</v>
      </c>
      <c r="F212" s="1" t="s">
        <v>290</v>
      </c>
      <c r="G212" s="1" t="s">
        <v>643</v>
      </c>
      <c r="H212" s="1" t="str">
        <f>VLOOKUP($E212,'[1]Gui chi Quynh'!$C$11:$E$397,3,0)</f>
        <v>A3</v>
      </c>
      <c r="I212" s="9">
        <f>VLOOKUP(H212,[18]Sheet1!$B$2:$C$12,2,TRUE)</f>
        <v>8</v>
      </c>
      <c r="J212" s="1" t="str">
        <f>VLOOKUP($E212,'[2]Gui chi Quynh'!$C$11:$E$397,3,0)</f>
        <v>A DN</v>
      </c>
      <c r="K212" s="9" t="e">
        <f>VLOOKUP(J212,[18]Sheet1!$B$2:$C$12,2,TRUE)</f>
        <v>#N/A</v>
      </c>
      <c r="L212" s="1" t="str">
        <f>VLOOKUP($E212,'[3]Gui chi Quynh'!$C$11:$E$396,3,0)</f>
        <v>A3</v>
      </c>
      <c r="M212" s="9">
        <f>VLOOKUP(L212,[18]Sheet1!$B$2:$C$12,2,TRUE)</f>
        <v>8</v>
      </c>
      <c r="N212" s="1" t="str">
        <f>VLOOKUP($E212,'[4]Gui chi Quynh'!$C$11:$E$396,3,0)</f>
        <v>A3</v>
      </c>
      <c r="O212" s="9">
        <f>VLOOKUP(N212,[18]Sheet1!$B$2:$C$12,2,TRUE)</f>
        <v>8</v>
      </c>
      <c r="P212" s="1" t="str">
        <f>VLOOKUP($E212,'[5]Gui chi Quynh'!$C$11:$E$394,3,0)</f>
        <v>A3</v>
      </c>
      <c r="Q212" s="9">
        <f>VLOOKUP(P212,[18]Sheet1!$B$2:$C$12,2,TRUE)</f>
        <v>8</v>
      </c>
      <c r="R212" s="1" t="str">
        <f>VLOOKUP($E212,'[6]Gui chi Quynh'!$C$11:$E$393,3,0)</f>
        <v>A3</v>
      </c>
      <c r="S212" s="9">
        <f>VLOOKUP(R212,[18]Sheet1!$B$2:$C$12,2,TRUE)</f>
        <v>8</v>
      </c>
      <c r="T212" s="1" t="str">
        <f>VLOOKUP($E212,'[7]Gui chi Quynh'!$C$11:$E$392,3,0)</f>
        <v>A3</v>
      </c>
      <c r="U212" s="9">
        <f>VLOOKUP(T212,[18]Sheet1!$B$2:$C$12,2,TRUE)</f>
        <v>8</v>
      </c>
      <c r="V212" s="1" t="str">
        <f>VLOOKUP($E212,'[8]Gui chi Quynh'!$C$11:$F$391,3,0)</f>
        <v>A3</v>
      </c>
      <c r="W212" s="9">
        <f>VLOOKUP(V212,[18]Sheet1!$B$2:$C$12,2,TRUE)</f>
        <v>8</v>
      </c>
      <c r="X212" s="1" t="str">
        <f>VLOOKUP($E212,'[9]Gui chi Quynh'!$C$11:$E$390,3,0)</f>
        <v>A3</v>
      </c>
      <c r="Y212" s="9">
        <f>VLOOKUP(X212,[18]Sheet1!$B$2:$C$12,2,TRUE)</f>
        <v>8</v>
      </c>
      <c r="Z212" s="1" t="str">
        <f>VLOOKUP($E212,'[10]Gui chi Quynh'!$C$11:$E$391,3,0)</f>
        <v>A3</v>
      </c>
      <c r="AA212" s="9">
        <f>VLOOKUP(Z212,[18]Sheet1!$B$2:$C$12,2,TRUE)</f>
        <v>8</v>
      </c>
      <c r="AB212" s="1" t="str">
        <f>VLOOKUP($E212,'[19]Gui chi Quynh'!$C$11:$E$388,3,0)</f>
        <v>A3</v>
      </c>
      <c r="AC212" s="9">
        <f>VLOOKUP(AB212,[18]Sheet1!$B$2:$C$12,2,TRUE)</f>
        <v>8</v>
      </c>
      <c r="AD212" s="1" t="str">
        <f>VLOOKUP($E212,'[20]Gui chi Quynh'!$C$11:$E$388,3,0)</f>
        <v>A3</v>
      </c>
      <c r="AE212" s="9">
        <f>VLOOKUP(AD212,[18]Sheet1!$B$2:$C$12,2,TRUE)</f>
        <v>8</v>
      </c>
      <c r="AF212" s="71"/>
    </row>
    <row r="213" spans="1:32" s="2" customFormat="1" ht="24.95" customHeight="1" x14ac:dyDescent="0.25">
      <c r="A213" s="41">
        <f>IF(E213="","",SUBTOTAL(3,$E$9:E213))</f>
        <v>205</v>
      </c>
      <c r="B213" s="41">
        <f>COUNTIF($F$9:F213,F213)</f>
        <v>1</v>
      </c>
      <c r="C213" s="43" t="s">
        <v>649</v>
      </c>
      <c r="D213" s="50" t="s">
        <v>120</v>
      </c>
      <c r="E213" s="32" t="s">
        <v>501</v>
      </c>
      <c r="F213" s="30" t="s">
        <v>268</v>
      </c>
      <c r="G213" s="30" t="s">
        <v>643</v>
      </c>
      <c r="H213" s="1" t="str">
        <f>VLOOKUP($E213,'[1]Gui chi Quynh'!$C$11:$E$397,3,0)</f>
        <v>A2</v>
      </c>
      <c r="I213" s="9">
        <f>VLOOKUP(H213,[18]Sheet1!$B$2:$C$12,2,TRUE)</f>
        <v>9</v>
      </c>
      <c r="J213" s="1" t="str">
        <f>VLOOKUP($E213,'[2]Gui chi Quynh'!$C$11:$E$397,3,0)</f>
        <v>A2</v>
      </c>
      <c r="K213" s="9">
        <f>VLOOKUP(J213,[18]Sheet1!$B$2:$C$12,2,TRUE)</f>
        <v>9</v>
      </c>
      <c r="L213" s="1" t="str">
        <f>VLOOKUP($E213,'[3]Gui chi Quynh'!$C$11:$E$396,3,0)</f>
        <v>A1</v>
      </c>
      <c r="M213" s="9">
        <f>VLOOKUP(L213,[18]Sheet1!$B$2:$C$12,2,TRUE)</f>
        <v>10</v>
      </c>
      <c r="N213" s="1" t="str">
        <f>VLOOKUP($E213,'[4]Gui chi Quynh'!$C$11:$E$396,3,0)</f>
        <v>A2</v>
      </c>
      <c r="O213" s="9">
        <f>VLOOKUP(N213,[18]Sheet1!$B$2:$C$12,2,TRUE)</f>
        <v>9</v>
      </c>
      <c r="P213" s="1" t="str">
        <f>VLOOKUP($E213,'[5]Gui chi Quynh'!$C$11:$E$394,3,0)</f>
        <v>A1</v>
      </c>
      <c r="Q213" s="9">
        <f>VLOOKUP(P213,[18]Sheet1!$B$2:$C$12,2,TRUE)</f>
        <v>10</v>
      </c>
      <c r="R213" s="1" t="str">
        <f>VLOOKUP($E213,'[6]Gui chi Quynh'!$C$11:$E$393,3,0)</f>
        <v>A2</v>
      </c>
      <c r="S213" s="9">
        <f>VLOOKUP(R213,[18]Sheet1!$B$2:$C$12,2,TRUE)</f>
        <v>9</v>
      </c>
      <c r="T213" s="1" t="str">
        <f>VLOOKUP($E213,'[7]Gui chi Quynh'!$C$11:$E$392,3,0)</f>
        <v>A2</v>
      </c>
      <c r="U213" s="9">
        <f>VLOOKUP(T213,[18]Sheet1!$B$2:$C$12,2,TRUE)</f>
        <v>9</v>
      </c>
      <c r="V213" s="1" t="str">
        <f>VLOOKUP($E213,'[8]Gui chi Quynh'!$C$11:$F$391,3,0)</f>
        <v>A1</v>
      </c>
      <c r="W213" s="9">
        <f>VLOOKUP(V213,[18]Sheet1!$B$2:$C$12,2,TRUE)</f>
        <v>10</v>
      </c>
      <c r="X213" s="1" t="str">
        <f>VLOOKUP($E213,'[9]Gui chi Quynh'!$C$11:$E$390,3,0)</f>
        <v>A1</v>
      </c>
      <c r="Y213" s="9">
        <f>VLOOKUP(X213,[18]Sheet1!$B$2:$C$12,2,TRUE)</f>
        <v>10</v>
      </c>
      <c r="Z213" s="1" t="str">
        <f>VLOOKUP($E213,'[10]Gui chi Quynh'!$C$11:$E$391,3,0)</f>
        <v>A1</v>
      </c>
      <c r="AA213" s="9">
        <f>VLOOKUP(Z213,[18]Sheet1!$B$2:$C$12,2,TRUE)</f>
        <v>10</v>
      </c>
      <c r="AB213" s="1" t="str">
        <f>VLOOKUP($E213,'[19]Gui chi Quynh'!$C$11:$E$388,3,0)</f>
        <v>A1</v>
      </c>
      <c r="AC213" s="9">
        <f>VLOOKUP(AB213,[18]Sheet1!$B$2:$C$12,2,TRUE)</f>
        <v>10</v>
      </c>
      <c r="AD213" s="1" t="str">
        <f>VLOOKUP($E213,'[20]Gui chi Quynh'!$C$11:$E$388,3,0)</f>
        <v>A2</v>
      </c>
      <c r="AE213" s="9">
        <f>VLOOKUP(AD213,[18]Sheet1!$B$2:$C$12,2,TRUE)</f>
        <v>9</v>
      </c>
      <c r="AF213" s="55"/>
    </row>
    <row r="214" spans="1:32" s="2" customFormat="1" ht="24.95" customHeight="1" x14ac:dyDescent="0.25">
      <c r="A214" s="41">
        <f>IF(E214="","",SUBTOTAL(3,$E$9:E214))</f>
        <v>206</v>
      </c>
      <c r="B214" s="41">
        <f>COUNTIF($F$9:F214,F214)</f>
        <v>2</v>
      </c>
      <c r="C214" s="43" t="s">
        <v>649</v>
      </c>
      <c r="D214" s="50" t="s">
        <v>121</v>
      </c>
      <c r="E214" s="32" t="s">
        <v>502</v>
      </c>
      <c r="F214" s="61" t="s">
        <v>268</v>
      </c>
      <c r="G214" s="105" t="s">
        <v>643</v>
      </c>
      <c r="H214" s="1" t="str">
        <f>VLOOKUP($E214,'[1]Gui chi Quynh'!$C$11:$E$397,3,0)</f>
        <v>A3</v>
      </c>
      <c r="I214" s="9">
        <f>VLOOKUP(H214,[18]Sheet1!$B$2:$C$12,2,TRUE)</f>
        <v>8</v>
      </c>
      <c r="J214" s="1" t="str">
        <f>VLOOKUP($E214,'[2]Gui chi Quynh'!$C$11:$E$397,3,0)</f>
        <v>A4</v>
      </c>
      <c r="K214" s="9">
        <f>VLOOKUP(J214,[18]Sheet1!$B$2:$C$12,2,TRUE)</f>
        <v>7</v>
      </c>
      <c r="L214" s="1" t="str">
        <f>VLOOKUP($E214,'[3]Gui chi Quynh'!$C$11:$E$396,3,0)</f>
        <v>A2</v>
      </c>
      <c r="M214" s="9">
        <f>VLOOKUP(L214,[18]Sheet1!$B$2:$C$12,2,TRUE)</f>
        <v>9</v>
      </c>
      <c r="N214" s="1" t="str">
        <f>VLOOKUP($E214,'[4]Gui chi Quynh'!$C$11:$E$396,3,0)</f>
        <v>A3</v>
      </c>
      <c r="O214" s="9">
        <f>VLOOKUP(N214,[18]Sheet1!$B$2:$C$12,2,TRUE)</f>
        <v>8</v>
      </c>
      <c r="P214" s="1" t="str">
        <f>VLOOKUP($E214,'[5]Gui chi Quynh'!$C$11:$E$394,3,0)</f>
        <v>A2</v>
      </c>
      <c r="Q214" s="9">
        <f>VLOOKUP(P214,[18]Sheet1!$B$2:$C$12,2,TRUE)</f>
        <v>9</v>
      </c>
      <c r="R214" s="1" t="str">
        <f>VLOOKUP($E214,'[6]Gui chi Quynh'!$C$11:$E$393,3,0)</f>
        <v>A2</v>
      </c>
      <c r="S214" s="9">
        <f>VLOOKUP(R214,[18]Sheet1!$B$2:$C$12,2,TRUE)</f>
        <v>9</v>
      </c>
      <c r="T214" s="1" t="str">
        <f>VLOOKUP($E214,'[7]Gui chi Quynh'!$C$11:$E$392,3,0)</f>
        <v>A3</v>
      </c>
      <c r="U214" s="9">
        <f>VLOOKUP(T214,[18]Sheet1!$B$2:$C$12,2,TRUE)</f>
        <v>8</v>
      </c>
      <c r="V214" s="1" t="str">
        <f>VLOOKUP($E214,'[8]Gui chi Quynh'!$C$11:$F$391,3,0)</f>
        <v>A2</v>
      </c>
      <c r="W214" s="9">
        <f>VLOOKUP(V214,[18]Sheet1!$B$2:$C$12,2,TRUE)</f>
        <v>9</v>
      </c>
      <c r="X214" s="1" t="str">
        <f>VLOOKUP($E214,'[9]Gui chi Quynh'!$C$11:$E$390,3,0)</f>
        <v>A2</v>
      </c>
      <c r="Y214" s="9">
        <f>VLOOKUP(X214,[18]Sheet1!$B$2:$C$12,2,TRUE)</f>
        <v>9</v>
      </c>
      <c r="Z214" s="1" t="str">
        <f>VLOOKUP($E214,'[10]Gui chi Quynh'!$C$11:$E$391,3,0)</f>
        <v>A1</v>
      </c>
      <c r="AA214" s="9">
        <f>VLOOKUP(Z214,[18]Sheet1!$B$2:$C$12,2,TRUE)</f>
        <v>10</v>
      </c>
      <c r="AB214" s="1" t="str">
        <f>VLOOKUP($E214,'[19]Gui chi Quynh'!$C$11:$E$388,3,0)</f>
        <v>A2</v>
      </c>
      <c r="AC214" s="9">
        <f>VLOOKUP(AB214,[18]Sheet1!$B$2:$C$12,2,TRUE)</f>
        <v>9</v>
      </c>
      <c r="AD214" s="1" t="str">
        <f>VLOOKUP($E214,'[20]Gui chi Quynh'!$C$11:$E$388,3,0)</f>
        <v>A3</v>
      </c>
      <c r="AE214" s="9">
        <f>VLOOKUP(AD214,[18]Sheet1!$B$2:$C$12,2,TRUE)</f>
        <v>8</v>
      </c>
      <c r="AF214" s="55"/>
    </row>
    <row r="215" spans="1:32" s="2" customFormat="1" ht="24.95" customHeight="1" x14ac:dyDescent="0.25">
      <c r="A215" s="41">
        <f>IF(E215="","",SUBTOTAL(3,$E$9:E215))</f>
        <v>207</v>
      </c>
      <c r="B215" s="41">
        <f>COUNTIF($F$9:F215,F215)</f>
        <v>3</v>
      </c>
      <c r="C215" s="43" t="s">
        <v>649</v>
      </c>
      <c r="D215" s="50" t="s">
        <v>122</v>
      </c>
      <c r="E215" s="32" t="s">
        <v>503</v>
      </c>
      <c r="F215" s="13" t="s">
        <v>268</v>
      </c>
      <c r="G215" s="13" t="s">
        <v>643</v>
      </c>
      <c r="H215" s="1" t="str">
        <f>VLOOKUP($E215,'[1]Gui chi Quynh'!$C$11:$E$397,3,0)</f>
        <v>A4</v>
      </c>
      <c r="I215" s="9">
        <f>VLOOKUP(H215,[18]Sheet1!$B$2:$C$12,2,TRUE)</f>
        <v>7</v>
      </c>
      <c r="J215" s="1" t="str">
        <f>VLOOKUP($E215,'[2]Gui chi Quynh'!$C$11:$E$397,3,0)</f>
        <v>A DN</v>
      </c>
      <c r="K215" s="9" t="e">
        <f>VLOOKUP(J215,[18]Sheet1!$B$2:$C$12,2,TRUE)</f>
        <v>#N/A</v>
      </c>
      <c r="L215" s="1" t="str">
        <f>VLOOKUP($E215,'[3]Gui chi Quynh'!$C$11:$E$396,3,0)</f>
        <v>A4</v>
      </c>
      <c r="M215" s="9">
        <f>VLOOKUP(L215,[18]Sheet1!$B$2:$C$12,2,TRUE)</f>
        <v>7</v>
      </c>
      <c r="N215" s="1" t="str">
        <f>VLOOKUP($E215,'[4]Gui chi Quynh'!$C$11:$E$396,3,0)</f>
        <v>A4</v>
      </c>
      <c r="O215" s="9">
        <f>VLOOKUP(N215,[18]Sheet1!$B$2:$C$12,2,TRUE)</f>
        <v>7</v>
      </c>
      <c r="P215" s="1" t="str">
        <f>VLOOKUP($E215,'[5]Gui chi Quynh'!$C$11:$E$394,3,0)</f>
        <v>A4</v>
      </c>
      <c r="Q215" s="9">
        <f>VLOOKUP(P215,[18]Sheet1!$B$2:$C$12,2,TRUE)</f>
        <v>7</v>
      </c>
      <c r="R215" s="1" t="str">
        <f>VLOOKUP($E215,'[6]Gui chi Quynh'!$C$11:$E$393,3,0)</f>
        <v>A3</v>
      </c>
      <c r="S215" s="9">
        <f>VLOOKUP(R215,[18]Sheet1!$B$2:$C$12,2,TRUE)</f>
        <v>8</v>
      </c>
      <c r="T215" s="1" t="str">
        <f>VLOOKUP($E215,'[7]Gui chi Quynh'!$C$11:$E$392,3,0)</f>
        <v>A3</v>
      </c>
      <c r="U215" s="9">
        <f>VLOOKUP(T215,[18]Sheet1!$B$2:$C$12,2,TRUE)</f>
        <v>8</v>
      </c>
      <c r="V215" s="1" t="str">
        <f>VLOOKUP($E215,'[8]Gui chi Quynh'!$C$11:$F$391,3,0)</f>
        <v>A3</v>
      </c>
      <c r="W215" s="9">
        <f>VLOOKUP(V215,[18]Sheet1!$B$2:$C$12,2,TRUE)</f>
        <v>8</v>
      </c>
      <c r="X215" s="1" t="str">
        <f>VLOOKUP($E215,'[9]Gui chi Quynh'!$C$11:$E$390,3,0)</f>
        <v>A3</v>
      </c>
      <c r="Y215" s="9">
        <f>VLOOKUP(X215,[18]Sheet1!$B$2:$C$12,2,TRUE)</f>
        <v>8</v>
      </c>
      <c r="Z215" s="1" t="str">
        <f>VLOOKUP($E215,'[10]Gui chi Quynh'!$C$11:$E$391,3,0)</f>
        <v>A3</v>
      </c>
      <c r="AA215" s="9">
        <f>VLOOKUP(Z215,[18]Sheet1!$B$2:$C$12,2,TRUE)</f>
        <v>8</v>
      </c>
      <c r="AB215" s="1" t="str">
        <f>VLOOKUP($E215,'[19]Gui chi Quynh'!$C$11:$E$388,3,0)</f>
        <v>A3</v>
      </c>
      <c r="AC215" s="9">
        <f>VLOOKUP(AB215,[18]Sheet1!$B$2:$C$12,2,TRUE)</f>
        <v>8</v>
      </c>
      <c r="AD215" s="1" t="str">
        <f>VLOOKUP($E215,'[20]Gui chi Quynh'!$C$11:$E$388,3,0)</f>
        <v>A3</v>
      </c>
      <c r="AE215" s="9">
        <f>VLOOKUP(AD215,[18]Sheet1!$B$2:$C$12,2,TRUE)</f>
        <v>8</v>
      </c>
      <c r="AF215" s="55"/>
    </row>
    <row r="216" spans="1:32" s="2" customFormat="1" ht="24.95" customHeight="1" x14ac:dyDescent="0.25">
      <c r="A216" s="41">
        <f>IF(E216="","",SUBTOTAL(3,$E$9:E216))</f>
        <v>208</v>
      </c>
      <c r="B216" s="41">
        <f>COUNTIF($F$9:F216,F216)</f>
        <v>4</v>
      </c>
      <c r="C216" s="43" t="s">
        <v>649</v>
      </c>
      <c r="D216" s="50" t="s">
        <v>133</v>
      </c>
      <c r="E216" s="32" t="s">
        <v>504</v>
      </c>
      <c r="F216" s="13" t="s">
        <v>268</v>
      </c>
      <c r="G216" s="13" t="s">
        <v>643</v>
      </c>
      <c r="H216" s="1" t="str">
        <f>VLOOKUP($E216,'[1]Gui chi Quynh'!$C$11:$E$397,3,0)</f>
        <v>A4</v>
      </c>
      <c r="I216" s="9">
        <f>VLOOKUP(H216,[18]Sheet1!$B$2:$C$12,2,TRUE)</f>
        <v>7</v>
      </c>
      <c r="J216" s="1" t="str">
        <f>VLOOKUP($E216,'[2]Gui chi Quynh'!$C$11:$E$397,3,0)</f>
        <v>A DN</v>
      </c>
      <c r="K216" s="9" t="e">
        <f>VLOOKUP(J216,[18]Sheet1!$B$2:$C$12,2,TRUE)</f>
        <v>#N/A</v>
      </c>
      <c r="L216" s="1" t="str">
        <f>VLOOKUP($E216,'[3]Gui chi Quynh'!$C$11:$E$396,3,0)</f>
        <v>A4</v>
      </c>
      <c r="M216" s="9">
        <f>VLOOKUP(L216,[18]Sheet1!$B$2:$C$12,2,TRUE)</f>
        <v>7</v>
      </c>
      <c r="N216" s="1" t="str">
        <f>VLOOKUP($E216,'[4]Gui chi Quynh'!$C$11:$E$396,3,0)</f>
        <v>A4</v>
      </c>
      <c r="O216" s="9">
        <f>VLOOKUP(N216,[18]Sheet1!$B$2:$C$12,2,TRUE)</f>
        <v>7</v>
      </c>
      <c r="P216" s="1" t="str">
        <f>VLOOKUP($E216,'[5]Gui chi Quynh'!$C$11:$E$394,3,0)</f>
        <v>A4</v>
      </c>
      <c r="Q216" s="9">
        <f>VLOOKUP(P216,[18]Sheet1!$B$2:$C$12,2,TRUE)</f>
        <v>7</v>
      </c>
      <c r="R216" s="1" t="str">
        <f>VLOOKUP($E216,'[6]Gui chi Quynh'!$C$11:$E$393,3,0)</f>
        <v>A3</v>
      </c>
      <c r="S216" s="9">
        <f>VLOOKUP(R216,[18]Sheet1!$B$2:$C$12,2,TRUE)</f>
        <v>8</v>
      </c>
      <c r="T216" s="1" t="str">
        <f>VLOOKUP($E216,'[7]Gui chi Quynh'!$C$11:$E$392,3,0)</f>
        <v>A3</v>
      </c>
      <c r="U216" s="9">
        <f>VLOOKUP(T216,[18]Sheet1!$B$2:$C$12,2,TRUE)</f>
        <v>8</v>
      </c>
      <c r="V216" s="1" t="str">
        <f>VLOOKUP($E216,'[8]Gui chi Quynh'!$C$11:$F$391,3,0)</f>
        <v>A3</v>
      </c>
      <c r="W216" s="9">
        <f>VLOOKUP(V216,[18]Sheet1!$B$2:$C$12,2,TRUE)</f>
        <v>8</v>
      </c>
      <c r="X216" s="1" t="str">
        <f>VLOOKUP($E216,'[9]Gui chi Quynh'!$C$11:$E$390,3,0)</f>
        <v>A3</v>
      </c>
      <c r="Y216" s="9">
        <f>VLOOKUP(X216,[18]Sheet1!$B$2:$C$12,2,TRUE)</f>
        <v>8</v>
      </c>
      <c r="Z216" s="1" t="str">
        <f>VLOOKUP($E216,'[10]Gui chi Quynh'!$C$11:$E$391,3,0)</f>
        <v>A3</v>
      </c>
      <c r="AA216" s="9">
        <f>VLOOKUP(Z216,[18]Sheet1!$B$2:$C$12,2,TRUE)</f>
        <v>8</v>
      </c>
      <c r="AB216" s="1" t="str">
        <f>VLOOKUP($E216,'[19]Gui chi Quynh'!$C$11:$E$388,3,0)</f>
        <v>A3</v>
      </c>
      <c r="AC216" s="9">
        <f>VLOOKUP(AB216,[18]Sheet1!$B$2:$C$12,2,TRUE)</f>
        <v>8</v>
      </c>
      <c r="AD216" s="1" t="str">
        <f>VLOOKUP($E216,'[20]Gui chi Quynh'!$C$11:$E$388,3,0)</f>
        <v>A3</v>
      </c>
      <c r="AE216" s="9">
        <f>VLOOKUP(AD216,[18]Sheet1!$B$2:$C$12,2,TRUE)</f>
        <v>8</v>
      </c>
      <c r="AF216" s="55"/>
    </row>
    <row r="217" spans="1:32" s="2" customFormat="1" ht="24.95" customHeight="1" x14ac:dyDescent="0.25">
      <c r="A217" s="41">
        <f>IF(E217="","",SUBTOTAL(3,$E$9:E217))</f>
        <v>209</v>
      </c>
      <c r="B217" s="41">
        <f>COUNTIF($F$9:F217,F217)</f>
        <v>5</v>
      </c>
      <c r="C217" s="43" t="s">
        <v>649</v>
      </c>
      <c r="D217" s="50" t="s">
        <v>124</v>
      </c>
      <c r="E217" s="32" t="s">
        <v>505</v>
      </c>
      <c r="F217" s="13" t="s">
        <v>268</v>
      </c>
      <c r="G217" s="13" t="s">
        <v>643</v>
      </c>
      <c r="H217" s="1" t="str">
        <f>VLOOKUP($E217,'[1]Gui chi Quynh'!$C$11:$E$397,3,0)</f>
        <v>A3</v>
      </c>
      <c r="I217" s="9">
        <f>VLOOKUP(H217,[18]Sheet1!$B$2:$C$12,2,TRUE)</f>
        <v>8</v>
      </c>
      <c r="J217" s="1" t="str">
        <f>VLOOKUP($E217,'[2]Gui chi Quynh'!$C$11:$E$397,3,0)</f>
        <v>A DN</v>
      </c>
      <c r="K217" s="9" t="e">
        <f>VLOOKUP(J217,[18]Sheet1!$B$2:$C$12,2,TRUE)</f>
        <v>#N/A</v>
      </c>
      <c r="L217" s="1" t="str">
        <f>VLOOKUP($E217,'[3]Gui chi Quynh'!$C$11:$E$396,3,0)</f>
        <v>A1</v>
      </c>
      <c r="M217" s="9">
        <f>VLOOKUP(L217,[18]Sheet1!$B$2:$C$12,2,TRUE)</f>
        <v>10</v>
      </c>
      <c r="N217" s="1" t="str">
        <f>VLOOKUP($E217,'[4]Gui chi Quynh'!$C$11:$E$396,3,0)</f>
        <v>A3</v>
      </c>
      <c r="O217" s="9">
        <f>VLOOKUP(N217,[18]Sheet1!$B$2:$C$12,2,TRUE)</f>
        <v>8</v>
      </c>
      <c r="P217" s="1" t="str">
        <f>VLOOKUP($E217,'[5]Gui chi Quynh'!$C$11:$E$394,3,0)</f>
        <v>A3</v>
      </c>
      <c r="Q217" s="9">
        <f>VLOOKUP(P217,[18]Sheet1!$B$2:$C$12,2,TRUE)</f>
        <v>8</v>
      </c>
      <c r="R217" s="1" t="str">
        <f>VLOOKUP($E217,'[6]Gui chi Quynh'!$C$11:$E$393,3,0)</f>
        <v>A3</v>
      </c>
      <c r="S217" s="9">
        <f>VLOOKUP(R217,[18]Sheet1!$B$2:$C$12,2,TRUE)</f>
        <v>8</v>
      </c>
      <c r="T217" s="1" t="str">
        <f>VLOOKUP($E217,'[7]Gui chi Quynh'!$C$11:$E$392,3,0)</f>
        <v>A3</v>
      </c>
      <c r="U217" s="9">
        <f>VLOOKUP(T217,[18]Sheet1!$B$2:$C$12,2,TRUE)</f>
        <v>8</v>
      </c>
      <c r="V217" s="1" t="str">
        <f>VLOOKUP($E217,'[8]Gui chi Quynh'!$C$11:$F$391,3,0)</f>
        <v>A3</v>
      </c>
      <c r="W217" s="9">
        <f>VLOOKUP(V217,[18]Sheet1!$B$2:$C$12,2,TRUE)</f>
        <v>8</v>
      </c>
      <c r="X217" s="1" t="str">
        <f>VLOOKUP($E217,'[9]Gui chi Quynh'!$C$11:$E$390,3,0)</f>
        <v>A3</v>
      </c>
      <c r="Y217" s="9">
        <f>VLOOKUP(X217,[18]Sheet1!$B$2:$C$12,2,TRUE)</f>
        <v>8</v>
      </c>
      <c r="Z217" s="1" t="str">
        <f>VLOOKUP($E217,'[10]Gui chi Quynh'!$C$11:$E$391,3,0)</f>
        <v>A2</v>
      </c>
      <c r="AA217" s="9">
        <f>VLOOKUP(Z217,[18]Sheet1!$B$2:$C$12,2,TRUE)</f>
        <v>9</v>
      </c>
      <c r="AB217" s="1" t="str">
        <f>VLOOKUP($E217,'[19]Gui chi Quynh'!$C$11:$E$388,3,0)</f>
        <v>A3</v>
      </c>
      <c r="AC217" s="9">
        <f>VLOOKUP(AB217,[18]Sheet1!$B$2:$C$12,2,TRUE)</f>
        <v>8</v>
      </c>
      <c r="AD217" s="1" t="str">
        <f>VLOOKUP($E217,'[20]Gui chi Quynh'!$C$11:$E$388,3,0)</f>
        <v>A3</v>
      </c>
      <c r="AE217" s="9">
        <f>VLOOKUP(AD217,[18]Sheet1!$B$2:$C$12,2,TRUE)</f>
        <v>8</v>
      </c>
      <c r="AF217" s="55"/>
    </row>
    <row r="218" spans="1:32" s="2" customFormat="1" ht="24.95" customHeight="1" x14ac:dyDescent="0.25">
      <c r="A218" s="41">
        <f>IF(E218="","",SUBTOTAL(3,$E$9:E218))</f>
        <v>210</v>
      </c>
      <c r="B218" s="41">
        <f>COUNTIF($F$9:F218,F218)</f>
        <v>6</v>
      </c>
      <c r="C218" s="43" t="s">
        <v>649</v>
      </c>
      <c r="D218" s="38" t="s">
        <v>125</v>
      </c>
      <c r="E218" s="34" t="s">
        <v>508</v>
      </c>
      <c r="F218" s="13" t="s">
        <v>268</v>
      </c>
      <c r="G218" s="13" t="s">
        <v>643</v>
      </c>
      <c r="H218" s="1" t="str">
        <f>VLOOKUP($E218,'[1]Gui chi Quynh'!$C$11:$E$397,3,0)</f>
        <v>A4</v>
      </c>
      <c r="I218" s="9">
        <f>VLOOKUP(H218,[18]Sheet1!$B$2:$C$12,2,TRUE)</f>
        <v>7</v>
      </c>
      <c r="J218" s="1" t="str">
        <f>VLOOKUP($E218,'[2]Gui chi Quynh'!$C$11:$E$397,3,0)</f>
        <v>A DN</v>
      </c>
      <c r="K218" s="9" t="e">
        <f>VLOOKUP(J218,[18]Sheet1!$B$2:$C$12,2,TRUE)</f>
        <v>#N/A</v>
      </c>
      <c r="L218" s="1" t="str">
        <f>VLOOKUP($E218,'[3]Gui chi Quynh'!$C$11:$E$396,3,0)</f>
        <v>A4</v>
      </c>
      <c r="M218" s="9">
        <f>VLOOKUP(L218,[18]Sheet1!$B$2:$C$12,2,TRUE)</f>
        <v>7</v>
      </c>
      <c r="N218" s="1" t="str">
        <f>VLOOKUP($E218,'[4]Gui chi Quynh'!$C$11:$E$396,3,0)</f>
        <v>A4</v>
      </c>
      <c r="O218" s="9">
        <f>VLOOKUP(N218,[18]Sheet1!$B$2:$C$12,2,TRUE)</f>
        <v>7</v>
      </c>
      <c r="P218" s="1" t="str">
        <f>VLOOKUP($E218,'[5]Gui chi Quynh'!$C$11:$E$394,3,0)</f>
        <v>A4</v>
      </c>
      <c r="Q218" s="9">
        <f>VLOOKUP(P218,[18]Sheet1!$B$2:$C$12,2,TRUE)</f>
        <v>7</v>
      </c>
      <c r="R218" s="1" t="str">
        <f>VLOOKUP($E218,'[6]Gui chi Quynh'!$C$11:$E$393,3,0)</f>
        <v>A3</v>
      </c>
      <c r="S218" s="9">
        <f>VLOOKUP(R218,[18]Sheet1!$B$2:$C$12,2,TRUE)</f>
        <v>8</v>
      </c>
      <c r="T218" s="1" t="str">
        <f>VLOOKUP($E218,'[7]Gui chi Quynh'!$C$11:$E$392,3,0)</f>
        <v>A4</v>
      </c>
      <c r="U218" s="9">
        <f>VLOOKUP(T218,[18]Sheet1!$B$2:$C$12,2,TRUE)</f>
        <v>7</v>
      </c>
      <c r="V218" s="1" t="str">
        <f>VLOOKUP($E218,'[8]Gui chi Quynh'!$C$11:$F$391,3,0)</f>
        <v>A4</v>
      </c>
      <c r="W218" s="9">
        <f>VLOOKUP(V218,[18]Sheet1!$B$2:$C$12,2,TRUE)</f>
        <v>7</v>
      </c>
      <c r="X218" s="1" t="str">
        <f>VLOOKUP($E218,'[9]Gui chi Quynh'!$C$11:$E$390,3,0)</f>
        <v>A4</v>
      </c>
      <c r="Y218" s="9">
        <f>VLOOKUP(X218,[18]Sheet1!$B$2:$C$12,2,TRUE)</f>
        <v>7</v>
      </c>
      <c r="Z218" s="1" t="str">
        <f>VLOOKUP($E218,'[10]Gui chi Quynh'!$C$11:$E$391,3,0)</f>
        <v>A4</v>
      </c>
      <c r="AA218" s="9">
        <f>VLOOKUP(Z218,[18]Sheet1!$B$2:$C$12,2,TRUE)</f>
        <v>7</v>
      </c>
      <c r="AB218" s="1" t="str">
        <f>VLOOKUP($E218,'[19]Gui chi Quynh'!$C$11:$E$388,3,0)</f>
        <v>A4</v>
      </c>
      <c r="AC218" s="9">
        <f>VLOOKUP(AB218,[18]Sheet1!$B$2:$C$12,2,TRUE)</f>
        <v>7</v>
      </c>
      <c r="AD218" s="1" t="str">
        <f>VLOOKUP($E218,'[20]Gui chi Quynh'!$C$11:$E$388,3,0)</f>
        <v>A4</v>
      </c>
      <c r="AE218" s="9">
        <f>VLOOKUP(AD218,[18]Sheet1!$B$2:$C$12,2,TRUE)</f>
        <v>7</v>
      </c>
      <c r="AF218" s="55"/>
    </row>
    <row r="219" spans="1:32" s="2" customFormat="1" ht="24.95" customHeight="1" x14ac:dyDescent="0.25">
      <c r="A219" s="41">
        <f>IF(E219="","",SUBTOTAL(3,$E$9:E219))</f>
        <v>211</v>
      </c>
      <c r="B219" s="41">
        <f>COUNTIF($F$9:F219,F219)</f>
        <v>7</v>
      </c>
      <c r="C219" s="43" t="s">
        <v>649</v>
      </c>
      <c r="D219" s="50" t="s">
        <v>126</v>
      </c>
      <c r="E219" s="32" t="s">
        <v>509</v>
      </c>
      <c r="F219" s="13" t="s">
        <v>268</v>
      </c>
      <c r="G219" s="13" t="s">
        <v>643</v>
      </c>
      <c r="H219" s="1" t="str">
        <f>VLOOKUP($E219,'[1]Gui chi Quynh'!$C$11:$E$397,3,0)</f>
        <v>A4</v>
      </c>
      <c r="I219" s="9">
        <f>VLOOKUP(H219,[18]Sheet1!$B$2:$C$12,2,TRUE)</f>
        <v>7</v>
      </c>
      <c r="J219" s="1" t="str">
        <f>VLOOKUP($E219,'[2]Gui chi Quynh'!$C$11:$E$397,3,0)</f>
        <v>A DN</v>
      </c>
      <c r="K219" s="9" t="e">
        <f>VLOOKUP(J219,[18]Sheet1!$B$2:$C$12,2,TRUE)</f>
        <v>#N/A</v>
      </c>
      <c r="L219" s="1" t="str">
        <f>VLOOKUP($E219,'[3]Gui chi Quynh'!$C$11:$E$396,3,0)</f>
        <v>A4</v>
      </c>
      <c r="M219" s="9">
        <f>VLOOKUP(L219,[18]Sheet1!$B$2:$C$12,2,TRUE)</f>
        <v>7</v>
      </c>
      <c r="N219" s="1" t="str">
        <f>VLOOKUP($E219,'[4]Gui chi Quynh'!$C$11:$E$396,3,0)</f>
        <v>A4</v>
      </c>
      <c r="O219" s="9">
        <f>VLOOKUP(N219,[18]Sheet1!$B$2:$C$12,2,TRUE)</f>
        <v>7</v>
      </c>
      <c r="P219" s="1" t="str">
        <f>VLOOKUP($E219,'[5]Gui chi Quynh'!$C$11:$E$394,3,0)</f>
        <v>A4</v>
      </c>
      <c r="Q219" s="9">
        <f>VLOOKUP(P219,[18]Sheet1!$B$2:$C$12,2,TRUE)</f>
        <v>7</v>
      </c>
      <c r="R219" s="1" t="str">
        <f>VLOOKUP($E219,'[6]Gui chi Quynh'!$C$11:$E$393,3,0)</f>
        <v>A3</v>
      </c>
      <c r="S219" s="9">
        <f>VLOOKUP(R219,[18]Sheet1!$B$2:$C$12,2,TRUE)</f>
        <v>8</v>
      </c>
      <c r="T219" s="1" t="str">
        <f>VLOOKUP($E219,'[7]Gui chi Quynh'!$C$11:$E$392,3,0)</f>
        <v>A3</v>
      </c>
      <c r="U219" s="9">
        <f>VLOOKUP(T219,[18]Sheet1!$B$2:$C$12,2,TRUE)</f>
        <v>8</v>
      </c>
      <c r="V219" s="1" t="str">
        <f>VLOOKUP($E219,'[8]Gui chi Quynh'!$C$11:$F$391,3,0)</f>
        <v>A4</v>
      </c>
      <c r="W219" s="9">
        <f>VLOOKUP(V219,[18]Sheet1!$B$2:$C$12,2,TRUE)</f>
        <v>7</v>
      </c>
      <c r="X219" s="1" t="str">
        <f>VLOOKUP($E219,'[9]Gui chi Quynh'!$C$11:$E$390,3,0)</f>
        <v>A3</v>
      </c>
      <c r="Y219" s="9">
        <f>VLOOKUP(X219,[18]Sheet1!$B$2:$C$12,2,TRUE)</f>
        <v>8</v>
      </c>
      <c r="Z219" s="1" t="str">
        <f>VLOOKUP($E219,'[10]Gui chi Quynh'!$C$11:$E$391,3,0)</f>
        <v>A3</v>
      </c>
      <c r="AA219" s="9">
        <f>VLOOKUP(Z219,[18]Sheet1!$B$2:$C$12,2,TRUE)</f>
        <v>8</v>
      </c>
      <c r="AB219" s="1" t="str">
        <f>VLOOKUP($E219,'[19]Gui chi Quynh'!$C$11:$E$388,3,0)</f>
        <v>A4</v>
      </c>
      <c r="AC219" s="9">
        <f>VLOOKUP(AB219,[18]Sheet1!$B$2:$C$12,2,TRUE)</f>
        <v>7</v>
      </c>
      <c r="AD219" s="1" t="str">
        <f>VLOOKUP($E219,'[20]Gui chi Quynh'!$C$11:$E$388,3,0)</f>
        <v>A4</v>
      </c>
      <c r="AE219" s="9">
        <f>VLOOKUP(AD219,[18]Sheet1!$B$2:$C$12,2,TRUE)</f>
        <v>7</v>
      </c>
      <c r="AF219" s="55"/>
    </row>
    <row r="220" spans="1:32" s="2" customFormat="1" ht="24.95" customHeight="1" x14ac:dyDescent="0.25">
      <c r="A220" s="41">
        <f>IF(E220="","",SUBTOTAL(3,$E$9:E220))</f>
        <v>212</v>
      </c>
      <c r="B220" s="41">
        <f>COUNTIF($F$9:F220,F220)</f>
        <v>8</v>
      </c>
      <c r="C220" s="43" t="s">
        <v>649</v>
      </c>
      <c r="D220" s="50" t="s">
        <v>127</v>
      </c>
      <c r="E220" s="32" t="s">
        <v>507</v>
      </c>
      <c r="F220" s="13" t="s">
        <v>268</v>
      </c>
      <c r="G220" s="13" t="s">
        <v>643</v>
      </c>
      <c r="H220" s="1" t="str">
        <f>VLOOKUP($E220,'[1]Gui chi Quynh'!$C$11:$E$397,3,0)</f>
        <v>A4</v>
      </c>
      <c r="I220" s="9">
        <f>VLOOKUP(H220,[18]Sheet1!$B$2:$C$12,2,TRUE)</f>
        <v>7</v>
      </c>
      <c r="J220" s="1" t="str">
        <f>VLOOKUP($E220,'[2]Gui chi Quynh'!$C$11:$E$397,3,0)</f>
        <v>A DN</v>
      </c>
      <c r="K220" s="9" t="e">
        <f>VLOOKUP(J220,[18]Sheet1!$B$2:$C$12,2,TRUE)</f>
        <v>#N/A</v>
      </c>
      <c r="L220" s="1" t="str">
        <f>VLOOKUP($E220,'[3]Gui chi Quynh'!$C$11:$E$396,3,0)</f>
        <v>A4</v>
      </c>
      <c r="M220" s="9">
        <f>VLOOKUP(L220,[18]Sheet1!$B$2:$C$12,2,TRUE)</f>
        <v>7</v>
      </c>
      <c r="N220" s="1" t="str">
        <f>VLOOKUP($E220,'[4]Gui chi Quynh'!$C$11:$E$396,3,0)</f>
        <v>A4</v>
      </c>
      <c r="O220" s="9">
        <f>VLOOKUP(N220,[18]Sheet1!$B$2:$C$12,2,TRUE)</f>
        <v>7</v>
      </c>
      <c r="P220" s="1" t="str">
        <f>VLOOKUP($E220,'[5]Gui chi Quynh'!$C$11:$E$394,3,0)</f>
        <v>A4</v>
      </c>
      <c r="Q220" s="9">
        <f>VLOOKUP(P220,[18]Sheet1!$B$2:$C$12,2,TRUE)</f>
        <v>7</v>
      </c>
      <c r="R220" s="1" t="str">
        <f>VLOOKUP($E220,'[6]Gui chi Quynh'!$C$11:$E$393,3,0)</f>
        <v>A3</v>
      </c>
      <c r="S220" s="9">
        <f>VLOOKUP(R220,[18]Sheet1!$B$2:$C$12,2,TRUE)</f>
        <v>8</v>
      </c>
      <c r="T220" s="1" t="str">
        <f>VLOOKUP($E220,'[7]Gui chi Quynh'!$C$11:$E$392,3,0)</f>
        <v>A4</v>
      </c>
      <c r="U220" s="9">
        <f>VLOOKUP(T220,[18]Sheet1!$B$2:$C$12,2,TRUE)</f>
        <v>7</v>
      </c>
      <c r="V220" s="1" t="str">
        <f>VLOOKUP($E220,'[8]Gui chi Quynh'!$C$11:$F$391,3,0)</f>
        <v>A4</v>
      </c>
      <c r="W220" s="9">
        <f>VLOOKUP(V220,[18]Sheet1!$B$2:$C$12,2,TRUE)</f>
        <v>7</v>
      </c>
      <c r="X220" s="1" t="str">
        <f>VLOOKUP($E220,'[9]Gui chi Quynh'!$C$11:$E$390,3,0)</f>
        <v>A4</v>
      </c>
      <c r="Y220" s="9">
        <f>VLOOKUP(X220,[18]Sheet1!$B$2:$C$12,2,TRUE)</f>
        <v>7</v>
      </c>
      <c r="Z220" s="1" t="str">
        <f>VLOOKUP($E220,'[10]Gui chi Quynh'!$C$11:$E$391,3,0)</f>
        <v>A3</v>
      </c>
      <c r="AA220" s="9">
        <f>VLOOKUP(Z220,[18]Sheet1!$B$2:$C$12,2,TRUE)</f>
        <v>8</v>
      </c>
      <c r="AB220" s="1" t="str">
        <f>VLOOKUP($E220,'[19]Gui chi Quynh'!$C$11:$E$388,3,0)</f>
        <v>A4</v>
      </c>
      <c r="AC220" s="9">
        <f>VLOOKUP(AB220,[18]Sheet1!$B$2:$C$12,2,TRUE)</f>
        <v>7</v>
      </c>
      <c r="AD220" s="1" t="str">
        <f>VLOOKUP($E220,'[20]Gui chi Quynh'!$C$11:$E$388,3,0)</f>
        <v>A4</v>
      </c>
      <c r="AE220" s="9">
        <f>VLOOKUP(AD220,[18]Sheet1!$B$2:$C$12,2,TRUE)</f>
        <v>7</v>
      </c>
      <c r="AF220" s="55"/>
    </row>
    <row r="221" spans="1:32" s="2" customFormat="1" ht="24.95" customHeight="1" x14ac:dyDescent="0.25">
      <c r="A221" s="41">
        <f>IF(E221="","",SUBTOTAL(3,$E$9:E221))</f>
        <v>213</v>
      </c>
      <c r="B221" s="41">
        <f>COUNTIF($F$9:F221,F221)</f>
        <v>9</v>
      </c>
      <c r="C221" s="43" t="s">
        <v>649</v>
      </c>
      <c r="D221" s="50" t="s">
        <v>128</v>
      </c>
      <c r="E221" s="32" t="s">
        <v>510</v>
      </c>
      <c r="F221" s="13" t="s">
        <v>268</v>
      </c>
      <c r="G221" s="13" t="s">
        <v>643</v>
      </c>
      <c r="H221" s="1" t="str">
        <f>VLOOKUP($E221,'[1]Gui chi Quynh'!$C$11:$E$397,3,0)</f>
        <v>A4</v>
      </c>
      <c r="I221" s="9">
        <f>VLOOKUP(H221,[18]Sheet1!$B$2:$C$12,2,TRUE)</f>
        <v>7</v>
      </c>
      <c r="J221" s="1" t="str">
        <f>VLOOKUP($E221,'[2]Gui chi Quynh'!$C$11:$E$397,3,0)</f>
        <v>A DN</v>
      </c>
      <c r="K221" s="9" t="e">
        <f>VLOOKUP(J221,[18]Sheet1!$B$2:$C$12,2,TRUE)</f>
        <v>#N/A</v>
      </c>
      <c r="L221" s="1" t="str">
        <f>VLOOKUP($E221,'[3]Gui chi Quynh'!$C$11:$E$396,3,0)</f>
        <v>A4</v>
      </c>
      <c r="M221" s="9">
        <f>VLOOKUP(L221,[18]Sheet1!$B$2:$C$12,2,TRUE)</f>
        <v>7</v>
      </c>
      <c r="N221" s="1" t="str">
        <f>VLOOKUP($E221,'[4]Gui chi Quynh'!$C$11:$E$396,3,0)</f>
        <v>A4</v>
      </c>
      <c r="O221" s="9">
        <f>VLOOKUP(N221,[18]Sheet1!$B$2:$C$12,2,TRUE)</f>
        <v>7</v>
      </c>
      <c r="P221" s="1" t="str">
        <f>VLOOKUP($E221,'[5]Gui chi Quynh'!$C$11:$E$394,3,0)</f>
        <v>A4</v>
      </c>
      <c r="Q221" s="9">
        <f>VLOOKUP(P221,[18]Sheet1!$B$2:$C$12,2,TRUE)</f>
        <v>7</v>
      </c>
      <c r="R221" s="1" t="str">
        <f>VLOOKUP($E221,'[6]Gui chi Quynh'!$C$11:$E$393,3,0)</f>
        <v>A3</v>
      </c>
      <c r="S221" s="9">
        <f>VLOOKUP(R221,[18]Sheet1!$B$2:$C$12,2,TRUE)</f>
        <v>8</v>
      </c>
      <c r="T221" s="1" t="str">
        <f>VLOOKUP($E221,'[7]Gui chi Quynh'!$C$11:$E$392,3,0)</f>
        <v>A4</v>
      </c>
      <c r="U221" s="9">
        <f>VLOOKUP(T221,[18]Sheet1!$B$2:$C$12,2,TRUE)</f>
        <v>7</v>
      </c>
      <c r="V221" s="1" t="str">
        <f>VLOOKUP($E221,'[8]Gui chi Quynh'!$C$11:$F$391,3,0)</f>
        <v>A4</v>
      </c>
      <c r="W221" s="9">
        <f>VLOOKUP(V221,[18]Sheet1!$B$2:$C$12,2,TRUE)</f>
        <v>7</v>
      </c>
      <c r="X221" s="1" t="str">
        <f>VLOOKUP($E221,'[9]Gui chi Quynh'!$C$11:$E$390,3,0)</f>
        <v>A4</v>
      </c>
      <c r="Y221" s="9">
        <f>VLOOKUP(X221,[18]Sheet1!$B$2:$C$12,2,TRUE)</f>
        <v>7</v>
      </c>
      <c r="Z221" s="1" t="str">
        <f>VLOOKUP($E221,'[10]Gui chi Quynh'!$C$11:$E$391,3,0)</f>
        <v>A3</v>
      </c>
      <c r="AA221" s="9">
        <f>VLOOKUP(Z221,[18]Sheet1!$B$2:$C$12,2,TRUE)</f>
        <v>8</v>
      </c>
      <c r="AB221" s="1" t="str">
        <f>VLOOKUP($E221,'[19]Gui chi Quynh'!$C$11:$E$388,3,0)</f>
        <v>A4</v>
      </c>
      <c r="AC221" s="9">
        <f>VLOOKUP(AB221,[18]Sheet1!$B$2:$C$12,2,TRUE)</f>
        <v>7</v>
      </c>
      <c r="AD221" s="1" t="str">
        <f>VLOOKUP($E221,'[20]Gui chi Quynh'!$C$11:$E$388,3,0)</f>
        <v>A4</v>
      </c>
      <c r="AE221" s="9">
        <f>VLOOKUP(AD221,[18]Sheet1!$B$2:$C$12,2,TRUE)</f>
        <v>7</v>
      </c>
      <c r="AF221" s="55"/>
    </row>
    <row r="222" spans="1:32" s="2" customFormat="1" ht="24.95" customHeight="1" x14ac:dyDescent="0.25">
      <c r="A222" s="41">
        <f>IF(E222="","",SUBTOTAL(3,$E$9:E222))</f>
        <v>214</v>
      </c>
      <c r="B222" s="41">
        <f>COUNTIF($F$9:F222,F222)</f>
        <v>10</v>
      </c>
      <c r="C222" s="43" t="s">
        <v>649</v>
      </c>
      <c r="D222" s="50" t="s">
        <v>129</v>
      </c>
      <c r="E222" s="32" t="s">
        <v>511</v>
      </c>
      <c r="F222" s="13" t="s">
        <v>268</v>
      </c>
      <c r="G222" s="13" t="s">
        <v>643</v>
      </c>
      <c r="H222" s="1" t="str">
        <f>VLOOKUP($E222,'[1]Gui chi Quynh'!$C$11:$E$397,3,0)</f>
        <v>A4</v>
      </c>
      <c r="I222" s="9">
        <f>VLOOKUP(H222,[18]Sheet1!$B$2:$C$12,2,TRUE)</f>
        <v>7</v>
      </c>
      <c r="J222" s="1" t="str">
        <f>VLOOKUP($E222,'[2]Gui chi Quynh'!$C$11:$E$397,3,0)</f>
        <v>A DN</v>
      </c>
      <c r="K222" s="9" t="e">
        <f>VLOOKUP(J222,[18]Sheet1!$B$2:$C$12,2,TRUE)</f>
        <v>#N/A</v>
      </c>
      <c r="L222" s="1" t="str">
        <f>VLOOKUP($E222,'[3]Gui chi Quynh'!$C$11:$E$396,3,0)</f>
        <v>A4</v>
      </c>
      <c r="M222" s="9">
        <f>VLOOKUP(L222,[18]Sheet1!$B$2:$C$12,2,TRUE)</f>
        <v>7</v>
      </c>
      <c r="N222" s="1" t="str">
        <f>VLOOKUP($E222,'[4]Gui chi Quynh'!$C$11:$E$396,3,0)</f>
        <v>A4</v>
      </c>
      <c r="O222" s="9">
        <f>VLOOKUP(N222,[18]Sheet1!$B$2:$C$12,2,TRUE)</f>
        <v>7</v>
      </c>
      <c r="P222" s="1" t="str">
        <f>VLOOKUP($E222,'[5]Gui chi Quynh'!$C$11:$E$394,3,0)</f>
        <v>A4</v>
      </c>
      <c r="Q222" s="9">
        <f>VLOOKUP(P222,[18]Sheet1!$B$2:$C$12,2,TRUE)</f>
        <v>7</v>
      </c>
      <c r="R222" s="1" t="str">
        <f>VLOOKUP($E222,'[6]Gui chi Quynh'!$C$11:$E$393,3,0)</f>
        <v>A4</v>
      </c>
      <c r="S222" s="9">
        <f>VLOOKUP(R222,[18]Sheet1!$B$2:$C$12,2,TRUE)</f>
        <v>7</v>
      </c>
      <c r="T222" s="1" t="str">
        <f>VLOOKUP($E222,'[7]Gui chi Quynh'!$C$11:$E$392,3,0)</f>
        <v>A3</v>
      </c>
      <c r="U222" s="9">
        <f>VLOOKUP(T222,[18]Sheet1!$B$2:$C$12,2,TRUE)</f>
        <v>8</v>
      </c>
      <c r="V222" s="1" t="str">
        <f>VLOOKUP($E222,'[8]Gui chi Quynh'!$C$11:$F$391,3,0)</f>
        <v>A4</v>
      </c>
      <c r="W222" s="9">
        <f>VLOOKUP(V222,[18]Sheet1!$B$2:$C$12,2,TRUE)</f>
        <v>7</v>
      </c>
      <c r="X222" s="1" t="str">
        <f>VLOOKUP($E222,'[9]Gui chi Quynh'!$C$11:$E$390,3,0)</f>
        <v>A4</v>
      </c>
      <c r="Y222" s="9">
        <f>VLOOKUP(X222,[18]Sheet1!$B$2:$C$12,2,TRUE)</f>
        <v>7</v>
      </c>
      <c r="Z222" s="1" t="str">
        <f>VLOOKUP($E222,'[10]Gui chi Quynh'!$C$11:$E$391,3,0)</f>
        <v>A3</v>
      </c>
      <c r="AA222" s="9">
        <f>VLOOKUP(Z222,[18]Sheet1!$B$2:$C$12,2,TRUE)</f>
        <v>8</v>
      </c>
      <c r="AB222" s="1" t="str">
        <f>VLOOKUP($E222,'[19]Gui chi Quynh'!$C$11:$E$388,3,0)</f>
        <v>A4</v>
      </c>
      <c r="AC222" s="9">
        <f>VLOOKUP(AB222,[18]Sheet1!$B$2:$C$12,2,TRUE)</f>
        <v>7</v>
      </c>
      <c r="AD222" s="1" t="str">
        <f>VLOOKUP($E222,'[20]Gui chi Quynh'!$C$11:$E$388,3,0)</f>
        <v>A4</v>
      </c>
      <c r="AE222" s="9">
        <f>VLOOKUP(AD222,[18]Sheet1!$B$2:$C$12,2,TRUE)</f>
        <v>7</v>
      </c>
      <c r="AF222" s="55"/>
    </row>
    <row r="223" spans="1:32" s="2" customFormat="1" ht="24.95" customHeight="1" x14ac:dyDescent="0.25">
      <c r="A223" s="41">
        <f>IF(E223="","",SUBTOTAL(3,$E$9:E223))</f>
        <v>215</v>
      </c>
      <c r="B223" s="41">
        <f>COUNTIF($F$9:F223,F223)</f>
        <v>11</v>
      </c>
      <c r="C223" s="43" t="s">
        <v>649</v>
      </c>
      <c r="D223" s="50" t="s">
        <v>130</v>
      </c>
      <c r="E223" s="32" t="s">
        <v>512</v>
      </c>
      <c r="F223" s="13" t="s">
        <v>268</v>
      </c>
      <c r="G223" s="13" t="s">
        <v>643</v>
      </c>
      <c r="H223" s="1" t="str">
        <f>VLOOKUP($E223,'[1]Gui chi Quynh'!$C$11:$E$397,3,0)</f>
        <v>A3</v>
      </c>
      <c r="I223" s="9">
        <f>VLOOKUP(H223,[18]Sheet1!$B$2:$C$12,2,TRUE)</f>
        <v>8</v>
      </c>
      <c r="J223" s="1" t="str">
        <f>VLOOKUP($E223,'[2]Gui chi Quynh'!$C$11:$E$397,3,0)</f>
        <v>A DN</v>
      </c>
      <c r="K223" s="9" t="e">
        <f>VLOOKUP(J223,[18]Sheet1!$B$2:$C$12,2,TRUE)</f>
        <v>#N/A</v>
      </c>
      <c r="L223" s="1" t="str">
        <f>VLOOKUP($E223,'[3]Gui chi Quynh'!$C$11:$E$396,3,0)</f>
        <v>A4</v>
      </c>
      <c r="M223" s="9">
        <f>VLOOKUP(L223,[18]Sheet1!$B$2:$C$12,2,TRUE)</f>
        <v>7</v>
      </c>
      <c r="N223" s="1" t="str">
        <f>VLOOKUP($E223,'[4]Gui chi Quynh'!$C$11:$E$396,3,0)</f>
        <v>A4</v>
      </c>
      <c r="O223" s="9">
        <f>VLOOKUP(N223,[18]Sheet1!$B$2:$C$12,2,TRUE)</f>
        <v>7</v>
      </c>
      <c r="P223" s="1" t="str">
        <f>VLOOKUP($E223,'[5]Gui chi Quynh'!$C$11:$E$394,3,0)</f>
        <v>A4</v>
      </c>
      <c r="Q223" s="9">
        <f>VLOOKUP(P223,[18]Sheet1!$B$2:$C$12,2,TRUE)</f>
        <v>7</v>
      </c>
      <c r="R223" s="1" t="str">
        <f>VLOOKUP($E223,'[6]Gui chi Quynh'!$C$11:$E$393,3,0)</f>
        <v>A3</v>
      </c>
      <c r="S223" s="9">
        <f>VLOOKUP(R223,[18]Sheet1!$B$2:$C$12,2,TRUE)</f>
        <v>8</v>
      </c>
      <c r="T223" s="1" t="str">
        <f>VLOOKUP($E223,'[7]Gui chi Quynh'!$C$11:$E$392,3,0)</f>
        <v>A4</v>
      </c>
      <c r="U223" s="9">
        <f>VLOOKUP(T223,[18]Sheet1!$B$2:$C$12,2,TRUE)</f>
        <v>7</v>
      </c>
      <c r="V223" s="1" t="str">
        <f>VLOOKUP($E223,'[8]Gui chi Quynh'!$C$11:$F$391,3,0)</f>
        <v>A4</v>
      </c>
      <c r="W223" s="9">
        <f>VLOOKUP(V223,[18]Sheet1!$B$2:$C$12,2,TRUE)</f>
        <v>7</v>
      </c>
      <c r="X223" s="1" t="str">
        <f>VLOOKUP($E223,'[9]Gui chi Quynh'!$C$11:$E$390,3,0)</f>
        <v>A3</v>
      </c>
      <c r="Y223" s="9">
        <f>VLOOKUP(X223,[18]Sheet1!$B$2:$C$12,2,TRUE)</f>
        <v>8</v>
      </c>
      <c r="Z223" s="1" t="str">
        <f>VLOOKUP($E223,'[10]Gui chi Quynh'!$C$11:$E$391,3,0)</f>
        <v>A3</v>
      </c>
      <c r="AA223" s="9">
        <f>VLOOKUP(Z223,[18]Sheet1!$B$2:$C$12,2,TRUE)</f>
        <v>8</v>
      </c>
      <c r="AB223" s="1" t="str">
        <f>VLOOKUP($E223,'[19]Gui chi Quynh'!$C$11:$E$388,3,0)</f>
        <v>A4</v>
      </c>
      <c r="AC223" s="9">
        <f>VLOOKUP(AB223,[18]Sheet1!$B$2:$C$12,2,TRUE)</f>
        <v>7</v>
      </c>
      <c r="AD223" s="1" t="str">
        <f>VLOOKUP($E223,'[20]Gui chi Quynh'!$C$11:$E$388,3,0)</f>
        <v>A4</v>
      </c>
      <c r="AE223" s="9">
        <f>VLOOKUP(AD223,[18]Sheet1!$B$2:$C$12,2,TRUE)</f>
        <v>7</v>
      </c>
      <c r="AF223" s="55"/>
    </row>
    <row r="224" spans="1:32" s="2" customFormat="1" ht="24.95" customHeight="1" x14ac:dyDescent="0.25">
      <c r="A224" s="41">
        <f>IF(E224="","",SUBTOTAL(3,$E$9:E224))</f>
        <v>216</v>
      </c>
      <c r="B224" s="41">
        <f>COUNTIF($F$9:F224,F224)</f>
        <v>12</v>
      </c>
      <c r="C224" s="43" t="s">
        <v>649</v>
      </c>
      <c r="D224" s="50" t="s">
        <v>131</v>
      </c>
      <c r="E224" s="32" t="s">
        <v>513</v>
      </c>
      <c r="F224" s="13" t="s">
        <v>268</v>
      </c>
      <c r="G224" s="13" t="s">
        <v>643</v>
      </c>
      <c r="H224" s="1" t="str">
        <f>VLOOKUP($E224,'[1]Gui chi Quynh'!$C$11:$E$397,3,0)</f>
        <v>A3</v>
      </c>
      <c r="I224" s="9">
        <f>VLOOKUP(H224,[18]Sheet1!$B$2:$C$12,2,TRUE)</f>
        <v>8</v>
      </c>
      <c r="J224" s="1" t="str">
        <f>VLOOKUP($E224,'[2]Gui chi Quynh'!$C$11:$E$397,3,0)</f>
        <v>A DN</v>
      </c>
      <c r="K224" s="9" t="e">
        <f>VLOOKUP(J224,[18]Sheet1!$B$2:$C$12,2,TRUE)</f>
        <v>#N/A</v>
      </c>
      <c r="L224" s="1" t="str">
        <f>VLOOKUP($E224,'[3]Gui chi Quynh'!$C$11:$E$396,3,0)</f>
        <v>A4</v>
      </c>
      <c r="M224" s="9">
        <f>VLOOKUP(L224,[18]Sheet1!$B$2:$C$12,2,TRUE)</f>
        <v>7</v>
      </c>
      <c r="N224" s="1" t="str">
        <f>VLOOKUP($E224,'[4]Gui chi Quynh'!$C$11:$E$396,3,0)</f>
        <v>A3</v>
      </c>
      <c r="O224" s="9">
        <f>VLOOKUP(N224,[18]Sheet1!$B$2:$C$12,2,TRUE)</f>
        <v>8</v>
      </c>
      <c r="P224" s="1" t="str">
        <f>VLOOKUP($E224,'[5]Gui chi Quynh'!$C$11:$E$394,3,0)</f>
        <v>A3</v>
      </c>
      <c r="Q224" s="9">
        <f>VLOOKUP(P224,[18]Sheet1!$B$2:$C$12,2,TRUE)</f>
        <v>8</v>
      </c>
      <c r="R224" s="1" t="str">
        <f>VLOOKUP($E224,'[6]Gui chi Quynh'!$C$11:$E$393,3,0)</f>
        <v>A3</v>
      </c>
      <c r="S224" s="9">
        <f>VLOOKUP(R224,[18]Sheet1!$B$2:$C$12,2,TRUE)</f>
        <v>8</v>
      </c>
      <c r="T224" s="1" t="str">
        <f>VLOOKUP($E224,'[7]Gui chi Quynh'!$C$11:$E$392,3,0)</f>
        <v>A4</v>
      </c>
      <c r="U224" s="9">
        <f>VLOOKUP(T224,[18]Sheet1!$B$2:$C$12,2,TRUE)</f>
        <v>7</v>
      </c>
      <c r="V224" s="1" t="str">
        <f>VLOOKUP($E224,'[8]Gui chi Quynh'!$C$11:$F$391,3,0)</f>
        <v>A4</v>
      </c>
      <c r="W224" s="9">
        <f>VLOOKUP(V224,[18]Sheet1!$B$2:$C$12,2,TRUE)</f>
        <v>7</v>
      </c>
      <c r="X224" s="1" t="str">
        <f>VLOOKUP($E224,'[9]Gui chi Quynh'!$C$11:$E$390,3,0)</f>
        <v>A4</v>
      </c>
      <c r="Y224" s="9">
        <f>VLOOKUP(X224,[18]Sheet1!$B$2:$C$12,2,TRUE)</f>
        <v>7</v>
      </c>
      <c r="Z224" s="1" t="str">
        <f>VLOOKUP($E224,'[10]Gui chi Quynh'!$C$11:$E$391,3,0)</f>
        <v>A3</v>
      </c>
      <c r="AA224" s="9">
        <f>VLOOKUP(Z224,[18]Sheet1!$B$2:$C$12,2,TRUE)</f>
        <v>8</v>
      </c>
      <c r="AB224" s="1" t="str">
        <f>VLOOKUP($E224,'[19]Gui chi Quynh'!$C$11:$E$388,3,0)</f>
        <v>A4</v>
      </c>
      <c r="AC224" s="9">
        <f>VLOOKUP(AB224,[18]Sheet1!$B$2:$C$12,2,TRUE)</f>
        <v>7</v>
      </c>
      <c r="AD224" s="1" t="str">
        <f>VLOOKUP($E224,'[20]Gui chi Quynh'!$C$11:$E$388,3,0)</f>
        <v>A4</v>
      </c>
      <c r="AE224" s="9">
        <f>VLOOKUP(AD224,[18]Sheet1!$B$2:$C$12,2,TRUE)</f>
        <v>7</v>
      </c>
      <c r="AF224" s="55"/>
    </row>
    <row r="225" spans="1:32" s="2" customFormat="1" ht="24.95" customHeight="1" x14ac:dyDescent="0.25">
      <c r="A225" s="41">
        <f>IF(E225="","",SUBTOTAL(3,$E$9:E225))</f>
        <v>217</v>
      </c>
      <c r="B225" s="41">
        <f>COUNTIF($F$9:F225,F225)</f>
        <v>13</v>
      </c>
      <c r="C225" s="43" t="s">
        <v>649</v>
      </c>
      <c r="D225" s="50" t="s">
        <v>132</v>
      </c>
      <c r="E225" s="32" t="s">
        <v>514</v>
      </c>
      <c r="F225" s="13" t="s">
        <v>268</v>
      </c>
      <c r="G225" s="13" t="s">
        <v>643</v>
      </c>
      <c r="H225" s="1" t="str">
        <f>VLOOKUP($E225,'[1]Gui chi Quynh'!$C$11:$E$397,3,0)</f>
        <v>A4</v>
      </c>
      <c r="I225" s="9">
        <f>VLOOKUP(H225,[18]Sheet1!$B$2:$C$12,2,TRUE)</f>
        <v>7</v>
      </c>
      <c r="J225" s="1" t="str">
        <f>VLOOKUP($E225,'[2]Gui chi Quynh'!$C$11:$E$397,3,0)</f>
        <v>A DN</v>
      </c>
      <c r="K225" s="9" t="e">
        <f>VLOOKUP(J225,[18]Sheet1!$B$2:$C$12,2,TRUE)</f>
        <v>#N/A</v>
      </c>
      <c r="L225" s="1" t="str">
        <f>VLOOKUP($E225,'[3]Gui chi Quynh'!$C$11:$E$396,3,0)</f>
        <v>A4</v>
      </c>
      <c r="M225" s="9">
        <f>VLOOKUP(L225,[18]Sheet1!$B$2:$C$12,2,TRUE)</f>
        <v>7</v>
      </c>
      <c r="N225" s="1" t="str">
        <f>VLOOKUP($E225,'[4]Gui chi Quynh'!$C$11:$E$396,3,0)</f>
        <v>A4</v>
      </c>
      <c r="O225" s="9">
        <f>VLOOKUP(N225,[18]Sheet1!$B$2:$C$12,2,TRUE)</f>
        <v>7</v>
      </c>
      <c r="P225" s="1" t="str">
        <f>VLOOKUP($E225,'[5]Gui chi Quynh'!$C$11:$E$394,3,0)</f>
        <v>A4</v>
      </c>
      <c r="Q225" s="9">
        <f>VLOOKUP(P225,[18]Sheet1!$B$2:$C$12,2,TRUE)</f>
        <v>7</v>
      </c>
      <c r="R225" s="1" t="str">
        <f>VLOOKUP($E225,'[6]Gui chi Quynh'!$C$11:$E$393,3,0)</f>
        <v>A4</v>
      </c>
      <c r="S225" s="9">
        <f>VLOOKUP(R225,[18]Sheet1!$B$2:$C$12,2,TRUE)</f>
        <v>7</v>
      </c>
      <c r="T225" s="1" t="str">
        <f>VLOOKUP($E225,'[7]Gui chi Quynh'!$C$11:$E$392,3,0)</f>
        <v>A3</v>
      </c>
      <c r="U225" s="9">
        <f>VLOOKUP(T225,[18]Sheet1!$B$2:$C$12,2,TRUE)</f>
        <v>8</v>
      </c>
      <c r="V225" s="1" t="str">
        <f>VLOOKUP($E225,'[8]Gui chi Quynh'!$C$11:$F$391,3,0)</f>
        <v>A4</v>
      </c>
      <c r="W225" s="9">
        <f>VLOOKUP(V225,[18]Sheet1!$B$2:$C$12,2,TRUE)</f>
        <v>7</v>
      </c>
      <c r="X225" s="1" t="str">
        <f>VLOOKUP($E225,'[9]Gui chi Quynh'!$C$11:$E$390,3,0)</f>
        <v>A4</v>
      </c>
      <c r="Y225" s="9">
        <f>VLOOKUP(X225,[18]Sheet1!$B$2:$C$12,2,TRUE)</f>
        <v>7</v>
      </c>
      <c r="Z225" s="1" t="str">
        <f>VLOOKUP($E225,'[10]Gui chi Quynh'!$C$11:$E$391,3,0)</f>
        <v>A3</v>
      </c>
      <c r="AA225" s="9">
        <f>VLOOKUP(Z225,[18]Sheet1!$B$2:$C$12,2,TRUE)</f>
        <v>8</v>
      </c>
      <c r="AB225" s="1" t="str">
        <f>VLOOKUP($E225,'[19]Gui chi Quynh'!$C$11:$E$388,3,0)</f>
        <v>A4</v>
      </c>
      <c r="AC225" s="9">
        <f>VLOOKUP(AB225,[18]Sheet1!$B$2:$C$12,2,TRUE)</f>
        <v>7</v>
      </c>
      <c r="AD225" s="1" t="str">
        <f>VLOOKUP($E225,'[20]Gui chi Quynh'!$C$11:$E$388,3,0)</f>
        <v>A4</v>
      </c>
      <c r="AE225" s="9">
        <f>VLOOKUP(AD225,[18]Sheet1!$B$2:$C$12,2,TRUE)</f>
        <v>7</v>
      </c>
      <c r="AF225" s="55"/>
    </row>
    <row r="226" spans="1:32" s="2" customFormat="1" ht="24.95" customHeight="1" x14ac:dyDescent="0.25">
      <c r="A226" s="41">
        <f>IF(E226="","",SUBTOTAL(3,$E$9:E226))</f>
        <v>218</v>
      </c>
      <c r="B226" s="41">
        <f>COUNTIF($F$9:F226,F226)</f>
        <v>14</v>
      </c>
      <c r="C226" s="43" t="s">
        <v>649</v>
      </c>
      <c r="D226" s="50" t="s">
        <v>123</v>
      </c>
      <c r="E226" s="32" t="s">
        <v>506</v>
      </c>
      <c r="F226" s="13" t="s">
        <v>268</v>
      </c>
      <c r="G226" s="13" t="s">
        <v>643</v>
      </c>
      <c r="H226" s="1" t="str">
        <f>VLOOKUP($E226,'[1]Gui chi Quynh'!$C$11:$E$397,3,0)</f>
        <v>A4</v>
      </c>
      <c r="I226" s="9">
        <f>VLOOKUP(H226,[18]Sheet1!$B$2:$C$12,2,TRUE)</f>
        <v>7</v>
      </c>
      <c r="J226" s="1" t="str">
        <f>VLOOKUP($E226,'[2]Gui chi Quynh'!$C$11:$E$397,3,0)</f>
        <v>A DN</v>
      </c>
      <c r="K226" s="9" t="e">
        <f>VLOOKUP(J226,[18]Sheet1!$B$2:$C$12,2,TRUE)</f>
        <v>#N/A</v>
      </c>
      <c r="L226" s="1" t="str">
        <f>VLOOKUP($E226,'[3]Gui chi Quynh'!$C$11:$E$396,3,0)</f>
        <v>A4</v>
      </c>
      <c r="M226" s="9">
        <f>VLOOKUP(L226,[18]Sheet1!$B$2:$C$12,2,TRUE)</f>
        <v>7</v>
      </c>
      <c r="N226" s="1" t="str">
        <f>VLOOKUP($E226,'[4]Gui chi Quynh'!$C$11:$E$396,3,0)</f>
        <v>A4</v>
      </c>
      <c r="O226" s="9">
        <f>VLOOKUP(N226,[18]Sheet1!$B$2:$C$12,2,TRUE)</f>
        <v>7</v>
      </c>
      <c r="P226" s="1" t="str">
        <f>VLOOKUP($E226,'[5]Gui chi Quynh'!$C$11:$E$394,3,0)</f>
        <v>A4</v>
      </c>
      <c r="Q226" s="9">
        <f>VLOOKUP(P226,[18]Sheet1!$B$2:$C$12,2,TRUE)</f>
        <v>7</v>
      </c>
      <c r="R226" s="1" t="str">
        <f>VLOOKUP($E226,'[6]Gui chi Quynh'!$C$11:$E$393,3,0)</f>
        <v>A4</v>
      </c>
      <c r="S226" s="9">
        <f>VLOOKUP(R226,[18]Sheet1!$B$2:$C$12,2,TRUE)</f>
        <v>7</v>
      </c>
      <c r="T226" s="1" t="str">
        <f>VLOOKUP($E226,'[7]Gui chi Quynh'!$C$11:$E$392,3,0)</f>
        <v>A3</v>
      </c>
      <c r="U226" s="9">
        <f>VLOOKUP(T226,[18]Sheet1!$B$2:$C$12,2,TRUE)</f>
        <v>8</v>
      </c>
      <c r="V226" s="1" t="str">
        <f>VLOOKUP($E226,'[8]Gui chi Quynh'!$C$11:$F$391,3,0)</f>
        <v>A3</v>
      </c>
      <c r="W226" s="9">
        <f>VLOOKUP(V226,[18]Sheet1!$B$2:$C$12,2,TRUE)</f>
        <v>8</v>
      </c>
      <c r="X226" s="1" t="str">
        <f>VLOOKUP($E226,'[9]Gui chi Quynh'!$C$11:$E$390,3,0)</f>
        <v>A3</v>
      </c>
      <c r="Y226" s="9">
        <f>VLOOKUP(X226,[18]Sheet1!$B$2:$C$12,2,TRUE)</f>
        <v>8</v>
      </c>
      <c r="Z226" s="1" t="str">
        <f>VLOOKUP($E226,'[10]Gui chi Quynh'!$C$11:$E$391,3,0)</f>
        <v>A3</v>
      </c>
      <c r="AA226" s="9">
        <f>VLOOKUP(Z226,[18]Sheet1!$B$2:$C$12,2,TRUE)</f>
        <v>8</v>
      </c>
      <c r="AB226" s="1" t="str">
        <f>VLOOKUP($E226,'[19]Gui chi Quynh'!$C$11:$E$388,3,0)</f>
        <v>A4</v>
      </c>
      <c r="AC226" s="9">
        <f>VLOOKUP(AB226,[18]Sheet1!$B$2:$C$12,2,TRUE)</f>
        <v>7</v>
      </c>
      <c r="AD226" s="1" t="str">
        <f>VLOOKUP($E226,'[20]Gui chi Quynh'!$C$11:$E$388,3,0)</f>
        <v>A4</v>
      </c>
      <c r="AE226" s="9">
        <f>VLOOKUP(AD226,[18]Sheet1!$B$2:$C$12,2,TRUE)</f>
        <v>7</v>
      </c>
      <c r="AF226" s="55"/>
    </row>
    <row r="227" spans="1:32" s="2" customFormat="1" ht="24.95" customHeight="1" x14ac:dyDescent="0.25">
      <c r="A227" s="41">
        <f>IF(E227="","",SUBTOTAL(3,$E$9:E227))</f>
        <v>219</v>
      </c>
      <c r="B227" s="41">
        <f>COUNTIF($F$9:F227,F227)</f>
        <v>15</v>
      </c>
      <c r="C227" s="43" t="s">
        <v>649</v>
      </c>
      <c r="D227" s="50" t="s">
        <v>134</v>
      </c>
      <c r="E227" s="32" t="s">
        <v>515</v>
      </c>
      <c r="F227" s="13" t="s">
        <v>268</v>
      </c>
      <c r="G227" s="13" t="s">
        <v>643</v>
      </c>
      <c r="H227" s="1" t="str">
        <f>VLOOKUP($E227,'[1]Gui chi Quynh'!$C$11:$E$397,3,0)</f>
        <v>A4</v>
      </c>
      <c r="I227" s="9">
        <f>VLOOKUP(H227,[18]Sheet1!$B$2:$C$12,2,TRUE)</f>
        <v>7</v>
      </c>
      <c r="J227" s="1" t="str">
        <f>VLOOKUP($E227,'[2]Gui chi Quynh'!$C$11:$E$397,3,0)</f>
        <v>A DN</v>
      </c>
      <c r="K227" s="9" t="e">
        <f>VLOOKUP(J227,[18]Sheet1!$B$2:$C$12,2,TRUE)</f>
        <v>#N/A</v>
      </c>
      <c r="L227" s="1" t="str">
        <f>VLOOKUP($E227,'[3]Gui chi Quynh'!$C$11:$E$396,3,0)</f>
        <v>A2</v>
      </c>
      <c r="M227" s="9">
        <f>VLOOKUP(L227,[18]Sheet1!$B$2:$C$12,2,TRUE)</f>
        <v>9</v>
      </c>
      <c r="N227" s="1" t="str">
        <f>VLOOKUP($E227,'[4]Gui chi Quynh'!$C$11:$E$396,3,0)</f>
        <v>A1</v>
      </c>
      <c r="O227" s="9">
        <f>VLOOKUP(N227,[18]Sheet1!$B$2:$C$12,2,TRUE)</f>
        <v>10</v>
      </c>
      <c r="P227" s="1" t="str">
        <f>VLOOKUP($E227,'[5]Gui chi Quynh'!$C$11:$E$394,3,0)</f>
        <v>A3</v>
      </c>
      <c r="Q227" s="9">
        <f>VLOOKUP(P227,[18]Sheet1!$B$2:$C$12,2,TRUE)</f>
        <v>8</v>
      </c>
      <c r="R227" s="1" t="str">
        <f>VLOOKUP($E227,'[6]Gui chi Quynh'!$C$11:$E$393,3,0)</f>
        <v>A4</v>
      </c>
      <c r="S227" s="9">
        <f>VLOOKUP(R227,[18]Sheet1!$B$2:$C$12,2,TRUE)</f>
        <v>7</v>
      </c>
      <c r="T227" s="1" t="str">
        <f>VLOOKUP($E227,'[7]Gui chi Quynh'!$C$11:$E$392,3,0)</f>
        <v>A4</v>
      </c>
      <c r="U227" s="9">
        <f>VLOOKUP(T227,[18]Sheet1!$B$2:$C$12,2,TRUE)</f>
        <v>7</v>
      </c>
      <c r="V227" s="1" t="str">
        <f>VLOOKUP($E227,'[8]Gui chi Quynh'!$C$11:$F$391,3,0)</f>
        <v>A4</v>
      </c>
      <c r="W227" s="9">
        <f>VLOOKUP(V227,[18]Sheet1!$B$2:$C$12,2,TRUE)</f>
        <v>7</v>
      </c>
      <c r="X227" s="1" t="str">
        <f>VLOOKUP($E227,'[9]Gui chi Quynh'!$C$11:$E$390,3,0)</f>
        <v>A3</v>
      </c>
      <c r="Y227" s="9">
        <f>VLOOKUP(X227,[18]Sheet1!$B$2:$C$12,2,TRUE)</f>
        <v>8</v>
      </c>
      <c r="Z227" s="1" t="str">
        <f>VLOOKUP($E227,'[10]Gui chi Quynh'!$C$11:$E$391,3,0)</f>
        <v>A3</v>
      </c>
      <c r="AA227" s="9">
        <f>VLOOKUP(Z227,[18]Sheet1!$B$2:$C$12,2,TRUE)</f>
        <v>8</v>
      </c>
      <c r="AB227" s="1" t="str">
        <f>VLOOKUP($E227,'[19]Gui chi Quynh'!$C$11:$E$388,3,0)</f>
        <v>A4</v>
      </c>
      <c r="AC227" s="9">
        <f>VLOOKUP(AB227,[18]Sheet1!$B$2:$C$12,2,TRUE)</f>
        <v>7</v>
      </c>
      <c r="AD227" s="1" t="str">
        <f>VLOOKUP($E227,'[20]Gui chi Quynh'!$C$11:$E$388,3,0)</f>
        <v>A4</v>
      </c>
      <c r="AE227" s="9">
        <f>VLOOKUP(AD227,[18]Sheet1!$B$2:$C$12,2,TRUE)</f>
        <v>7</v>
      </c>
      <c r="AF227" s="55"/>
    </row>
    <row r="228" spans="1:32" s="2" customFormat="1" ht="24.95" customHeight="1" x14ac:dyDescent="0.25">
      <c r="A228" s="41">
        <f>IF(E228="","",SUBTOTAL(3,$E$9:E228))</f>
        <v>220</v>
      </c>
      <c r="B228" s="41">
        <f>COUNTIF($F$9:F228,F228)</f>
        <v>16</v>
      </c>
      <c r="C228" s="43" t="s">
        <v>649</v>
      </c>
      <c r="D228" s="50" t="s">
        <v>251</v>
      </c>
      <c r="E228" s="32" t="s">
        <v>516</v>
      </c>
      <c r="F228" s="13" t="s">
        <v>268</v>
      </c>
      <c r="G228" s="13" t="s">
        <v>643</v>
      </c>
      <c r="H228" s="1" t="str">
        <f>VLOOKUP($E228,'[1]Gui chi Quynh'!$C$11:$E$397,3,0)</f>
        <v>A4</v>
      </c>
      <c r="I228" s="9">
        <f>VLOOKUP(H228,[18]Sheet1!$B$2:$C$12,2,TRUE)</f>
        <v>7</v>
      </c>
      <c r="J228" s="1" t="str">
        <f>VLOOKUP($E228,'[2]Gui chi Quynh'!$C$11:$E$397,3,0)</f>
        <v>A DN</v>
      </c>
      <c r="K228" s="9" t="e">
        <f>VLOOKUP(J228,[18]Sheet1!$B$2:$C$12,2,TRUE)</f>
        <v>#N/A</v>
      </c>
      <c r="L228" s="1" t="str">
        <f>VLOOKUP($E228,'[3]Gui chi Quynh'!$C$11:$E$396,3,0)</f>
        <v>A4</v>
      </c>
      <c r="M228" s="9">
        <f>VLOOKUP(L228,[18]Sheet1!$B$2:$C$12,2,TRUE)</f>
        <v>7</v>
      </c>
      <c r="N228" s="1" t="str">
        <f>VLOOKUP($E228,'[4]Gui chi Quynh'!$C$11:$E$396,3,0)</f>
        <v>A4</v>
      </c>
      <c r="O228" s="9">
        <f>VLOOKUP(N228,[18]Sheet1!$B$2:$C$12,2,TRUE)</f>
        <v>7</v>
      </c>
      <c r="P228" s="1" t="str">
        <f>VLOOKUP($E228,'[5]Gui chi Quynh'!$C$11:$E$394,3,0)</f>
        <v>A4</v>
      </c>
      <c r="Q228" s="9">
        <f>VLOOKUP(P228,[18]Sheet1!$B$2:$C$12,2,TRUE)</f>
        <v>7</v>
      </c>
      <c r="R228" s="1" t="str">
        <f>VLOOKUP($E228,'[6]Gui chi Quynh'!$C$11:$E$393,3,0)</f>
        <v>A3</v>
      </c>
      <c r="S228" s="9">
        <f>VLOOKUP(R228,[18]Sheet1!$B$2:$C$12,2,TRUE)</f>
        <v>8</v>
      </c>
      <c r="T228" s="1" t="str">
        <f>VLOOKUP($E228,'[7]Gui chi Quynh'!$C$11:$E$392,3,0)</f>
        <v>A3</v>
      </c>
      <c r="U228" s="9">
        <f>VLOOKUP(T228,[18]Sheet1!$B$2:$C$12,2,TRUE)</f>
        <v>8</v>
      </c>
      <c r="V228" s="1" t="str">
        <f>VLOOKUP($E228,'[8]Gui chi Quynh'!$C$11:$F$391,3,0)</f>
        <v>A4</v>
      </c>
      <c r="W228" s="9">
        <f>VLOOKUP(V228,[18]Sheet1!$B$2:$C$12,2,TRUE)</f>
        <v>7</v>
      </c>
      <c r="X228" s="1" t="str">
        <f>VLOOKUP($E228,'[9]Gui chi Quynh'!$C$11:$E$390,3,0)</f>
        <v>A4</v>
      </c>
      <c r="Y228" s="9">
        <f>VLOOKUP(X228,[18]Sheet1!$B$2:$C$12,2,TRUE)</f>
        <v>7</v>
      </c>
      <c r="Z228" s="1" t="str">
        <f>VLOOKUP($E228,'[10]Gui chi Quynh'!$C$11:$E$391,3,0)</f>
        <v>A3</v>
      </c>
      <c r="AA228" s="9">
        <f>VLOOKUP(Z228,[18]Sheet1!$B$2:$C$12,2,TRUE)</f>
        <v>8</v>
      </c>
      <c r="AB228" s="1" t="str">
        <f>VLOOKUP($E228,'[19]Gui chi Quynh'!$C$11:$E$388,3,0)</f>
        <v>A4</v>
      </c>
      <c r="AC228" s="9">
        <f>VLOOKUP(AB228,[18]Sheet1!$B$2:$C$12,2,TRUE)</f>
        <v>7</v>
      </c>
      <c r="AD228" s="1" t="str">
        <f>VLOOKUP($E228,'[20]Gui chi Quynh'!$C$11:$E$388,3,0)</f>
        <v>A4</v>
      </c>
      <c r="AE228" s="9">
        <f>VLOOKUP(AD228,[18]Sheet1!$B$2:$C$12,2,TRUE)</f>
        <v>7</v>
      </c>
      <c r="AF228" s="55"/>
    </row>
    <row r="229" spans="1:32" s="2" customFormat="1" ht="24.95" customHeight="1" x14ac:dyDescent="0.25">
      <c r="A229" s="41">
        <f>IF(E229="","",SUBTOTAL(3,$E$9:E229))</f>
        <v>221</v>
      </c>
      <c r="B229" s="41">
        <f>COUNTIF($F$9:F229,F229)</f>
        <v>17</v>
      </c>
      <c r="C229" s="43" t="s">
        <v>649</v>
      </c>
      <c r="D229" s="50" t="s">
        <v>252</v>
      </c>
      <c r="E229" s="32" t="s">
        <v>517</v>
      </c>
      <c r="F229" s="13" t="s">
        <v>268</v>
      </c>
      <c r="G229" s="13" t="s">
        <v>643</v>
      </c>
      <c r="H229" s="1" t="str">
        <f>VLOOKUP($E229,'[1]Gui chi Quynh'!$C$11:$E$397,3,0)</f>
        <v>A4</v>
      </c>
      <c r="I229" s="9">
        <f>VLOOKUP(H229,[18]Sheet1!$B$2:$C$12,2,TRUE)</f>
        <v>7</v>
      </c>
      <c r="J229" s="1" t="str">
        <f>VLOOKUP($E229,'[2]Gui chi Quynh'!$C$11:$E$397,3,0)</f>
        <v>A DN</v>
      </c>
      <c r="K229" s="9" t="e">
        <f>VLOOKUP(J229,[18]Sheet1!$B$2:$C$12,2,TRUE)</f>
        <v>#N/A</v>
      </c>
      <c r="L229" s="1" t="str">
        <f>VLOOKUP($E229,'[3]Gui chi Quynh'!$C$11:$E$396,3,0)</f>
        <v>A3</v>
      </c>
      <c r="M229" s="9">
        <f>VLOOKUP(L229,[18]Sheet1!$B$2:$C$12,2,TRUE)</f>
        <v>8</v>
      </c>
      <c r="N229" s="1" t="str">
        <f>VLOOKUP($E229,'[4]Gui chi Quynh'!$C$11:$E$396,3,0)</f>
        <v>A4</v>
      </c>
      <c r="O229" s="9">
        <f>VLOOKUP(N229,[18]Sheet1!$B$2:$C$12,2,TRUE)</f>
        <v>7</v>
      </c>
      <c r="P229" s="1" t="str">
        <f>VLOOKUP($E229,'[5]Gui chi Quynh'!$C$11:$E$394,3,0)</f>
        <v>A4</v>
      </c>
      <c r="Q229" s="9">
        <f>VLOOKUP(P229,[18]Sheet1!$B$2:$C$12,2,TRUE)</f>
        <v>7</v>
      </c>
      <c r="R229" s="1" t="str">
        <f>VLOOKUP($E229,'[6]Gui chi Quynh'!$C$11:$E$393,3,0)</f>
        <v>A3</v>
      </c>
      <c r="S229" s="9">
        <f>VLOOKUP(R229,[18]Sheet1!$B$2:$C$12,2,TRUE)</f>
        <v>8</v>
      </c>
      <c r="T229" s="1" t="str">
        <f>VLOOKUP($E229,'[7]Gui chi Quynh'!$C$11:$E$392,3,0)</f>
        <v>A4</v>
      </c>
      <c r="U229" s="9">
        <f>VLOOKUP(T229,[18]Sheet1!$B$2:$C$12,2,TRUE)</f>
        <v>7</v>
      </c>
      <c r="V229" s="1" t="str">
        <f>VLOOKUP($E229,'[8]Gui chi Quynh'!$C$11:$F$391,3,0)</f>
        <v>A4</v>
      </c>
      <c r="W229" s="9">
        <f>VLOOKUP(V229,[18]Sheet1!$B$2:$C$12,2,TRUE)</f>
        <v>7</v>
      </c>
      <c r="X229" s="1" t="str">
        <f>VLOOKUP($E229,'[9]Gui chi Quynh'!$C$11:$E$390,3,0)</f>
        <v>A4</v>
      </c>
      <c r="Y229" s="9">
        <f>VLOOKUP(X229,[18]Sheet1!$B$2:$C$12,2,TRUE)</f>
        <v>7</v>
      </c>
      <c r="Z229" s="1" t="str">
        <f>VLOOKUP($E229,'[10]Gui chi Quynh'!$C$11:$E$391,3,0)</f>
        <v>A3</v>
      </c>
      <c r="AA229" s="9">
        <f>VLOOKUP(Z229,[18]Sheet1!$B$2:$C$12,2,TRUE)</f>
        <v>8</v>
      </c>
      <c r="AB229" s="1" t="str">
        <f>VLOOKUP($E229,'[19]Gui chi Quynh'!$C$11:$E$388,3,0)</f>
        <v>A4</v>
      </c>
      <c r="AC229" s="9">
        <f>VLOOKUP(AB229,[18]Sheet1!$B$2:$C$12,2,TRUE)</f>
        <v>7</v>
      </c>
      <c r="AD229" s="1" t="str">
        <f>VLOOKUP($E229,'[20]Gui chi Quynh'!$C$11:$E$388,3,0)</f>
        <v>A4</v>
      </c>
      <c r="AE229" s="9">
        <f>VLOOKUP(AD229,[18]Sheet1!$B$2:$C$12,2,TRUE)</f>
        <v>7</v>
      </c>
      <c r="AF229" s="55"/>
    </row>
    <row r="230" spans="1:32" s="2" customFormat="1" ht="24.95" customHeight="1" x14ac:dyDescent="0.25">
      <c r="A230" s="41">
        <f>IF(E230="","",SUBTOTAL(3,$E$9:E230))</f>
        <v>222</v>
      </c>
      <c r="B230" s="41">
        <f>COUNTIF($F$9:F230,F230)</f>
        <v>18</v>
      </c>
      <c r="C230" s="43" t="s">
        <v>649</v>
      </c>
      <c r="D230" s="19" t="s">
        <v>257</v>
      </c>
      <c r="E230" s="32" t="s">
        <v>518</v>
      </c>
      <c r="F230" s="13" t="s">
        <v>268</v>
      </c>
      <c r="G230" s="13" t="s">
        <v>643</v>
      </c>
      <c r="H230" s="1" t="str">
        <f>VLOOKUP($E230,'[1]Gui chi Quynh'!$C$11:$E$397,3,0)</f>
        <v>A4</v>
      </c>
      <c r="I230" s="9">
        <f>VLOOKUP(H230,[18]Sheet1!$B$2:$C$12,2,TRUE)</f>
        <v>7</v>
      </c>
      <c r="J230" s="1" t="str">
        <f>VLOOKUP($E230,'[2]Gui chi Quynh'!$C$11:$E$397,3,0)</f>
        <v>A DN</v>
      </c>
      <c r="K230" s="9" t="e">
        <f>VLOOKUP(J230,[18]Sheet1!$B$2:$C$12,2,TRUE)</f>
        <v>#N/A</v>
      </c>
      <c r="L230" s="1" t="str">
        <f>VLOOKUP($E230,'[3]Gui chi Quynh'!$C$11:$E$396,3,0)</f>
        <v>A4</v>
      </c>
      <c r="M230" s="9">
        <f>VLOOKUP(L230,[18]Sheet1!$B$2:$C$12,2,TRUE)</f>
        <v>7</v>
      </c>
      <c r="N230" s="1" t="str">
        <f>VLOOKUP($E230,'[4]Gui chi Quynh'!$C$11:$E$396,3,0)</f>
        <v>A4</v>
      </c>
      <c r="O230" s="9">
        <f>VLOOKUP(N230,[18]Sheet1!$B$2:$C$12,2,TRUE)</f>
        <v>7</v>
      </c>
      <c r="P230" s="1" t="str">
        <f>VLOOKUP($E230,'[5]Gui chi Quynh'!$C$11:$E$394,3,0)</f>
        <v>A4</v>
      </c>
      <c r="Q230" s="9">
        <f>VLOOKUP(P230,[18]Sheet1!$B$2:$C$12,2,TRUE)</f>
        <v>7</v>
      </c>
      <c r="R230" s="1" t="str">
        <f>VLOOKUP($E230,'[6]Gui chi Quynh'!$C$11:$E$393,3,0)</f>
        <v>A3</v>
      </c>
      <c r="S230" s="9">
        <f>VLOOKUP(R230,[18]Sheet1!$B$2:$C$12,2,TRUE)</f>
        <v>8</v>
      </c>
      <c r="T230" s="1" t="str">
        <f>VLOOKUP($E230,'[7]Gui chi Quynh'!$C$11:$E$392,3,0)</f>
        <v>A3</v>
      </c>
      <c r="U230" s="9">
        <f>VLOOKUP(T230,[18]Sheet1!$B$2:$C$12,2,TRUE)</f>
        <v>8</v>
      </c>
      <c r="V230" s="1" t="str">
        <f>VLOOKUP($E230,'[8]Gui chi Quynh'!$C$11:$F$391,3,0)</f>
        <v>A3</v>
      </c>
      <c r="W230" s="9">
        <f>VLOOKUP(V230,[18]Sheet1!$B$2:$C$12,2,TRUE)</f>
        <v>8</v>
      </c>
      <c r="X230" s="1" t="str">
        <f>VLOOKUP($E230,'[9]Gui chi Quynh'!$C$11:$E$390,3,0)</f>
        <v>A4</v>
      </c>
      <c r="Y230" s="9">
        <f>VLOOKUP(X230,[18]Sheet1!$B$2:$C$12,2,TRUE)</f>
        <v>7</v>
      </c>
      <c r="Z230" s="1" t="str">
        <f>VLOOKUP($E230,'[10]Gui chi Quynh'!$C$11:$E$391,3,0)</f>
        <v>A3</v>
      </c>
      <c r="AA230" s="9">
        <f>VLOOKUP(Z230,[18]Sheet1!$B$2:$C$12,2,TRUE)</f>
        <v>8</v>
      </c>
      <c r="AB230" s="1" t="str">
        <f>VLOOKUP($E230,'[19]Gui chi Quynh'!$C$11:$E$388,3,0)</f>
        <v>A4</v>
      </c>
      <c r="AC230" s="9">
        <f>VLOOKUP(AB230,[18]Sheet1!$B$2:$C$12,2,TRUE)</f>
        <v>7</v>
      </c>
      <c r="AD230" s="1" t="str">
        <f>VLOOKUP($E230,'[20]Gui chi Quynh'!$C$11:$E$388,3,0)</f>
        <v>A4</v>
      </c>
      <c r="AE230" s="9">
        <f>VLOOKUP(AD230,[18]Sheet1!$B$2:$C$12,2,TRUE)</f>
        <v>7</v>
      </c>
      <c r="AF230" s="55"/>
    </row>
    <row r="231" spans="1:32" s="2" customFormat="1" ht="24.95" customHeight="1" x14ac:dyDescent="0.25">
      <c r="A231" s="41">
        <f>IF(E231="","",SUBTOTAL(3,$E$9:E231))</f>
        <v>223</v>
      </c>
      <c r="B231" s="41">
        <f>COUNTIF($F$9:F231,F231)</f>
        <v>19</v>
      </c>
      <c r="C231" s="43" t="s">
        <v>649</v>
      </c>
      <c r="D231" s="19" t="s">
        <v>270</v>
      </c>
      <c r="E231" s="32" t="s">
        <v>519</v>
      </c>
      <c r="F231" s="13" t="s">
        <v>268</v>
      </c>
      <c r="G231" s="13" t="s">
        <v>643</v>
      </c>
      <c r="H231" s="1" t="str">
        <f>VLOOKUP($E231,'[1]Gui chi Quynh'!$C$11:$E$397,3,0)</f>
        <v>A3</v>
      </c>
      <c r="I231" s="9">
        <f>VLOOKUP(H231,[18]Sheet1!$B$2:$C$12,2,TRUE)</f>
        <v>8</v>
      </c>
      <c r="J231" s="1" t="str">
        <f>VLOOKUP($E231,'[2]Gui chi Quynh'!$C$11:$E$397,3,0)</f>
        <v>A DN</v>
      </c>
      <c r="K231" s="9" t="e">
        <f>VLOOKUP(J231,[18]Sheet1!$B$2:$C$12,2,TRUE)</f>
        <v>#N/A</v>
      </c>
      <c r="L231" s="1" t="str">
        <f>VLOOKUP($E231,'[3]Gui chi Quynh'!$C$11:$E$396,3,0)</f>
        <v>A3</v>
      </c>
      <c r="M231" s="9">
        <f>VLOOKUP(L231,[18]Sheet1!$B$2:$C$12,2,TRUE)</f>
        <v>8</v>
      </c>
      <c r="N231" s="1" t="str">
        <f>VLOOKUP($E231,'[4]Gui chi Quynh'!$C$11:$E$396,3,0)</f>
        <v>A4</v>
      </c>
      <c r="O231" s="9">
        <f>VLOOKUP(N231,[18]Sheet1!$B$2:$C$12,2,TRUE)</f>
        <v>7</v>
      </c>
      <c r="P231" s="1" t="str">
        <f>VLOOKUP($E231,'[5]Gui chi Quynh'!$C$11:$E$394,3,0)</f>
        <v>A3</v>
      </c>
      <c r="Q231" s="9">
        <f>VLOOKUP(P231,[18]Sheet1!$B$2:$C$12,2,TRUE)</f>
        <v>8</v>
      </c>
      <c r="R231" s="1" t="str">
        <f>VLOOKUP($E231,'[6]Gui chi Quynh'!$C$11:$E$393,3,0)</f>
        <v>A3</v>
      </c>
      <c r="S231" s="9">
        <f>VLOOKUP(R231,[18]Sheet1!$B$2:$C$12,2,TRUE)</f>
        <v>8</v>
      </c>
      <c r="T231" s="1" t="str">
        <f>VLOOKUP($E231,'[7]Gui chi Quynh'!$C$11:$E$392,3,0)</f>
        <v>A3</v>
      </c>
      <c r="U231" s="9">
        <f>VLOOKUP(T231,[18]Sheet1!$B$2:$C$12,2,TRUE)</f>
        <v>8</v>
      </c>
      <c r="V231" s="1" t="str">
        <f>VLOOKUP($E231,'[8]Gui chi Quynh'!$C$11:$F$391,3,0)</f>
        <v>A3</v>
      </c>
      <c r="W231" s="9">
        <f>VLOOKUP(V231,[18]Sheet1!$B$2:$C$12,2,TRUE)</f>
        <v>8</v>
      </c>
      <c r="X231" s="1" t="str">
        <f>VLOOKUP($E231,'[9]Gui chi Quynh'!$C$11:$E$390,3,0)</f>
        <v>A3</v>
      </c>
      <c r="Y231" s="9">
        <f>VLOOKUP(X231,[18]Sheet1!$B$2:$C$12,2,TRUE)</f>
        <v>8</v>
      </c>
      <c r="Z231" s="1" t="str">
        <f>VLOOKUP($E231,'[10]Gui chi Quynh'!$C$11:$E$391,3,0)</f>
        <v>A3</v>
      </c>
      <c r="AA231" s="9">
        <f>VLOOKUP(Z231,[18]Sheet1!$B$2:$C$12,2,TRUE)</f>
        <v>8</v>
      </c>
      <c r="AB231" s="1" t="str">
        <f>VLOOKUP($E231,'[19]Gui chi Quynh'!$C$11:$E$388,3,0)</f>
        <v>A4</v>
      </c>
      <c r="AC231" s="9">
        <f>VLOOKUP(AB231,[18]Sheet1!$B$2:$C$12,2,TRUE)</f>
        <v>7</v>
      </c>
      <c r="AD231" s="1" t="str">
        <f>VLOOKUP($E231,'[20]Gui chi Quynh'!$C$11:$E$388,3,0)</f>
        <v>A4</v>
      </c>
      <c r="AE231" s="9">
        <f>VLOOKUP(AD231,[18]Sheet1!$B$2:$C$12,2,TRUE)</f>
        <v>7</v>
      </c>
      <c r="AF231" s="55"/>
    </row>
    <row r="232" spans="1:32" s="2" customFormat="1" ht="24.95" customHeight="1" x14ac:dyDescent="0.25">
      <c r="A232" s="41">
        <f>IF(E232="","",SUBTOTAL(3,$E$9:E232))</f>
        <v>224</v>
      </c>
      <c r="B232" s="41">
        <f>COUNTIF($F$9:F232,F232)</f>
        <v>20</v>
      </c>
      <c r="C232" s="43" t="s">
        <v>649</v>
      </c>
      <c r="D232" s="19" t="s">
        <v>271</v>
      </c>
      <c r="E232" s="32" t="s">
        <v>520</v>
      </c>
      <c r="F232" s="13" t="s">
        <v>268</v>
      </c>
      <c r="G232" s="13" t="s">
        <v>643</v>
      </c>
      <c r="H232" s="1" t="str">
        <f>VLOOKUP($E232,'[1]Gui chi Quynh'!$C$11:$E$397,3,0)</f>
        <v>A3</v>
      </c>
      <c r="I232" s="9">
        <f>VLOOKUP(H232,[18]Sheet1!$B$2:$C$12,2,TRUE)</f>
        <v>8</v>
      </c>
      <c r="J232" s="1" t="str">
        <f>VLOOKUP($E232,'[2]Gui chi Quynh'!$C$11:$E$397,3,0)</f>
        <v>A DN</v>
      </c>
      <c r="K232" s="9" t="e">
        <f>VLOOKUP(J232,[18]Sheet1!$B$2:$C$12,2,TRUE)</f>
        <v>#N/A</v>
      </c>
      <c r="L232" s="1" t="str">
        <f>VLOOKUP($E232,'[3]Gui chi Quynh'!$C$11:$E$396,3,0)</f>
        <v>A3</v>
      </c>
      <c r="M232" s="9">
        <f>VLOOKUP(L232,[18]Sheet1!$B$2:$C$12,2,TRUE)</f>
        <v>8</v>
      </c>
      <c r="N232" s="1" t="str">
        <f>VLOOKUP($E232,'[4]Gui chi Quynh'!$C$11:$E$396,3,0)</f>
        <v>A3</v>
      </c>
      <c r="O232" s="9">
        <f>VLOOKUP(N232,[18]Sheet1!$B$2:$C$12,2,TRUE)</f>
        <v>8</v>
      </c>
      <c r="P232" s="1" t="str">
        <f>VLOOKUP($E232,'[5]Gui chi Quynh'!$C$11:$E$394,3,0)</f>
        <v>A4</v>
      </c>
      <c r="Q232" s="9">
        <f>VLOOKUP(P232,[18]Sheet1!$B$2:$C$12,2,TRUE)</f>
        <v>7</v>
      </c>
      <c r="R232" s="1" t="str">
        <f>VLOOKUP($E232,'[6]Gui chi Quynh'!$C$11:$E$393,3,0)</f>
        <v>A4</v>
      </c>
      <c r="S232" s="9">
        <f>VLOOKUP(R232,[18]Sheet1!$B$2:$C$12,2,TRUE)</f>
        <v>7</v>
      </c>
      <c r="T232" s="1" t="str">
        <f>VLOOKUP($E232,'[7]Gui chi Quynh'!$C$11:$E$392,3,0)</f>
        <v>A3</v>
      </c>
      <c r="U232" s="9">
        <f>VLOOKUP(T232,[18]Sheet1!$B$2:$C$12,2,TRUE)</f>
        <v>8</v>
      </c>
      <c r="V232" s="1" t="str">
        <f>VLOOKUP($E232,'[8]Gui chi Quynh'!$C$11:$F$391,3,0)</f>
        <v>A3</v>
      </c>
      <c r="W232" s="9">
        <f>VLOOKUP(V232,[18]Sheet1!$B$2:$C$12,2,TRUE)</f>
        <v>8</v>
      </c>
      <c r="X232" s="1" t="str">
        <f>VLOOKUP($E232,'[9]Gui chi Quynh'!$C$11:$E$390,3,0)</f>
        <v>A3</v>
      </c>
      <c r="Y232" s="9">
        <f>VLOOKUP(X232,[18]Sheet1!$B$2:$C$12,2,TRUE)</f>
        <v>8</v>
      </c>
      <c r="Z232" s="1" t="str">
        <f>VLOOKUP($E232,'[10]Gui chi Quynh'!$C$11:$E$391,3,0)</f>
        <v>A3</v>
      </c>
      <c r="AA232" s="9">
        <f>VLOOKUP(Z232,[18]Sheet1!$B$2:$C$12,2,TRUE)</f>
        <v>8</v>
      </c>
      <c r="AB232" s="1" t="str">
        <f>VLOOKUP($E232,'[19]Gui chi Quynh'!$C$11:$E$388,3,0)</f>
        <v>A3</v>
      </c>
      <c r="AC232" s="9">
        <f>VLOOKUP(AB232,[18]Sheet1!$B$2:$C$12,2,TRUE)</f>
        <v>8</v>
      </c>
      <c r="AD232" s="1" t="str">
        <f>VLOOKUP($E232,'[20]Gui chi Quynh'!$C$11:$E$388,3,0)</f>
        <v>A4</v>
      </c>
      <c r="AE232" s="9">
        <f>VLOOKUP(AD232,[18]Sheet1!$B$2:$C$12,2,TRUE)</f>
        <v>7</v>
      </c>
      <c r="AF232" s="55"/>
    </row>
    <row r="233" spans="1:32" s="2" customFormat="1" ht="24.95" customHeight="1" x14ac:dyDescent="0.25">
      <c r="A233" s="41">
        <f>IF(E233="","",SUBTOTAL(3,$E$9:E233))</f>
        <v>225</v>
      </c>
      <c r="B233" s="41">
        <f>COUNTIF($F$9:F233,F233)</f>
        <v>21</v>
      </c>
      <c r="C233" s="43" t="s">
        <v>649</v>
      </c>
      <c r="D233" s="19" t="s">
        <v>604</v>
      </c>
      <c r="E233" s="32" t="s">
        <v>605</v>
      </c>
      <c r="F233" s="13" t="s">
        <v>268</v>
      </c>
      <c r="G233" s="13" t="s">
        <v>643</v>
      </c>
      <c r="H233" s="1" t="str">
        <f>VLOOKUP($E233,'[1]Gui chi Quynh'!$C$11:$E$397,3,0)</f>
        <v>A3</v>
      </c>
      <c r="I233" s="9">
        <f>VLOOKUP(H233,[18]Sheet1!$B$2:$C$12,2,TRUE)</f>
        <v>8</v>
      </c>
      <c r="J233" s="1" t="str">
        <f>VLOOKUP($E233,'[2]Gui chi Quynh'!$C$11:$E$397,3,0)</f>
        <v>A DN</v>
      </c>
      <c r="K233" s="9" t="e">
        <f>VLOOKUP(J233,[18]Sheet1!$B$2:$C$12,2,TRUE)</f>
        <v>#N/A</v>
      </c>
      <c r="L233" s="1" t="str">
        <f>VLOOKUP($E233,'[3]Gui chi Quynh'!$C$11:$E$396,3,0)</f>
        <v>A4</v>
      </c>
      <c r="M233" s="9">
        <f>VLOOKUP(L233,[18]Sheet1!$B$2:$C$12,2,TRUE)</f>
        <v>7</v>
      </c>
      <c r="N233" s="1" t="str">
        <f>VLOOKUP($E233,'[4]Gui chi Quynh'!$C$11:$E$396,3,0)</f>
        <v>A4</v>
      </c>
      <c r="O233" s="9">
        <f>VLOOKUP(N233,[18]Sheet1!$B$2:$C$12,2,TRUE)</f>
        <v>7</v>
      </c>
      <c r="P233" s="1" t="str">
        <f>VLOOKUP($E233,'[5]Gui chi Quynh'!$C$11:$E$394,3,0)</f>
        <v>A4</v>
      </c>
      <c r="Q233" s="9">
        <f>VLOOKUP(P233,[18]Sheet1!$B$2:$C$12,2,TRUE)</f>
        <v>7</v>
      </c>
      <c r="R233" s="1" t="str">
        <f>VLOOKUP($E233,'[6]Gui chi Quynh'!$C$11:$E$393,3,0)</f>
        <v>A3</v>
      </c>
      <c r="S233" s="9">
        <f>VLOOKUP(R233,[18]Sheet1!$B$2:$C$12,2,TRUE)</f>
        <v>8</v>
      </c>
      <c r="T233" s="1" t="str">
        <f>VLOOKUP($E233,'[7]Gui chi Quynh'!$C$11:$E$392,3,0)</f>
        <v>A3</v>
      </c>
      <c r="U233" s="9">
        <f>VLOOKUP(T233,[18]Sheet1!$B$2:$C$12,2,TRUE)</f>
        <v>8</v>
      </c>
      <c r="V233" s="1" t="str">
        <f>VLOOKUP($E233,'[8]Gui chi Quynh'!$C$11:$F$391,3,0)</f>
        <v>A4</v>
      </c>
      <c r="W233" s="9">
        <f>VLOOKUP(V233,[18]Sheet1!$B$2:$C$12,2,TRUE)</f>
        <v>7</v>
      </c>
      <c r="X233" s="1" t="str">
        <f>VLOOKUP($E233,'[9]Gui chi Quynh'!$C$11:$E$390,3,0)</f>
        <v>A3</v>
      </c>
      <c r="Y233" s="9">
        <f>VLOOKUP(X233,[18]Sheet1!$B$2:$C$12,2,TRUE)</f>
        <v>8</v>
      </c>
      <c r="Z233" s="1" t="str">
        <f>VLOOKUP($E233,'[10]Gui chi Quynh'!$C$11:$E$391,3,0)</f>
        <v>A3</v>
      </c>
      <c r="AA233" s="9">
        <f>VLOOKUP(Z233,[18]Sheet1!$B$2:$C$12,2,TRUE)</f>
        <v>8</v>
      </c>
      <c r="AB233" s="1" t="str">
        <f>VLOOKUP($E233,'[19]Gui chi Quynh'!$C$11:$E$388,3,0)</f>
        <v>A4</v>
      </c>
      <c r="AC233" s="9">
        <f>VLOOKUP(AB233,[18]Sheet1!$B$2:$C$12,2,TRUE)</f>
        <v>7</v>
      </c>
      <c r="AD233" s="1" t="str">
        <f>VLOOKUP($E233,'[20]Gui chi Quynh'!$C$11:$E$388,3,0)</f>
        <v>A4</v>
      </c>
      <c r="AE233" s="9">
        <f>VLOOKUP(AD233,[18]Sheet1!$B$2:$C$12,2,TRUE)</f>
        <v>7</v>
      </c>
      <c r="AF233" s="55"/>
    </row>
    <row r="234" spans="1:32" s="2" customFormat="1" ht="24.95" customHeight="1" x14ac:dyDescent="0.25">
      <c r="A234" s="41">
        <f>IF(E234="","",SUBTOTAL(3,$E$9:E234))</f>
        <v>226</v>
      </c>
      <c r="B234" s="41">
        <f>COUNTIF($F$9:F234,F234)</f>
        <v>22</v>
      </c>
      <c r="C234" s="43" t="s">
        <v>649</v>
      </c>
      <c r="D234" s="19" t="s">
        <v>627</v>
      </c>
      <c r="E234" s="32" t="s">
        <v>632</v>
      </c>
      <c r="F234" s="13" t="s">
        <v>268</v>
      </c>
      <c r="G234" s="13" t="s">
        <v>643</v>
      </c>
      <c r="H234" s="1" t="str">
        <f>VLOOKUP($E234,'[1]Gui chi Quynh'!$C$11:$E$397,3,0)</f>
        <v>A4</v>
      </c>
      <c r="I234" s="9">
        <f>VLOOKUP(H234,[18]Sheet1!$B$2:$C$12,2,TRUE)</f>
        <v>7</v>
      </c>
      <c r="J234" s="1" t="str">
        <f>VLOOKUP($E234,'[2]Gui chi Quynh'!$C$11:$E$397,3,0)</f>
        <v>A DN</v>
      </c>
      <c r="K234" s="9" t="e">
        <f>VLOOKUP(J234,[18]Sheet1!$B$2:$C$12,2,TRUE)</f>
        <v>#N/A</v>
      </c>
      <c r="L234" s="1" t="str">
        <f>VLOOKUP($E234,'[3]Gui chi Quynh'!$C$11:$E$396,3,0)</f>
        <v>A4</v>
      </c>
      <c r="M234" s="9">
        <f>VLOOKUP(L234,[18]Sheet1!$B$2:$C$12,2,TRUE)</f>
        <v>7</v>
      </c>
      <c r="N234" s="1" t="str">
        <f>VLOOKUP($E234,'[4]Gui chi Quynh'!$C$11:$E$396,3,0)</f>
        <v>A4</v>
      </c>
      <c r="O234" s="9">
        <f>VLOOKUP(N234,[18]Sheet1!$B$2:$C$12,2,TRUE)</f>
        <v>7</v>
      </c>
      <c r="P234" s="1" t="str">
        <f>VLOOKUP($E234,'[5]Gui chi Quynh'!$C$11:$E$394,3,0)</f>
        <v>A4</v>
      </c>
      <c r="Q234" s="9">
        <f>VLOOKUP(P234,[18]Sheet1!$B$2:$C$12,2,TRUE)</f>
        <v>7</v>
      </c>
      <c r="R234" s="1" t="str">
        <f>VLOOKUP($E234,'[6]Gui chi Quynh'!$C$11:$E$393,3,0)</f>
        <v>A3</v>
      </c>
      <c r="S234" s="9">
        <f>VLOOKUP(R234,[18]Sheet1!$B$2:$C$12,2,TRUE)</f>
        <v>8</v>
      </c>
      <c r="T234" s="1" t="str">
        <f>VLOOKUP($E234,'[7]Gui chi Quynh'!$C$11:$E$392,3,0)</f>
        <v>A3</v>
      </c>
      <c r="U234" s="9">
        <f>VLOOKUP(T234,[18]Sheet1!$B$2:$C$12,2,TRUE)</f>
        <v>8</v>
      </c>
      <c r="V234" s="1" t="str">
        <f>VLOOKUP($E234,'[8]Gui chi Quynh'!$C$11:$F$391,3,0)</f>
        <v>A4</v>
      </c>
      <c r="W234" s="9">
        <f>VLOOKUP(V234,[18]Sheet1!$B$2:$C$12,2,TRUE)</f>
        <v>7</v>
      </c>
      <c r="X234" s="1" t="str">
        <f>VLOOKUP($E234,'[9]Gui chi Quynh'!$C$11:$E$390,3,0)</f>
        <v>A4</v>
      </c>
      <c r="Y234" s="9">
        <f>VLOOKUP(X234,[18]Sheet1!$B$2:$C$12,2,TRUE)</f>
        <v>7</v>
      </c>
      <c r="Z234" s="1" t="str">
        <f>VLOOKUP($E234,'[10]Gui chi Quynh'!$C$11:$E$391,3,0)</f>
        <v>A3</v>
      </c>
      <c r="AA234" s="9">
        <f>VLOOKUP(Z234,[18]Sheet1!$B$2:$C$12,2,TRUE)</f>
        <v>8</v>
      </c>
      <c r="AB234" s="1" t="str">
        <f>VLOOKUP($E234,'[19]Gui chi Quynh'!$C$11:$E$388,3,0)</f>
        <v>A4</v>
      </c>
      <c r="AC234" s="9">
        <f>VLOOKUP(AB234,[18]Sheet1!$B$2:$C$12,2,TRUE)</f>
        <v>7</v>
      </c>
      <c r="AD234" s="1" t="str">
        <f>VLOOKUP($E234,'[20]Gui chi Quynh'!$C$11:$E$388,3,0)</f>
        <v>A4</v>
      </c>
      <c r="AE234" s="9">
        <f>VLOOKUP(AD234,[18]Sheet1!$B$2:$C$12,2,TRUE)</f>
        <v>7</v>
      </c>
      <c r="AF234" s="55"/>
    </row>
    <row r="235" spans="1:32" s="2" customFormat="1" ht="24.95" customHeight="1" x14ac:dyDescent="0.25">
      <c r="A235" s="41">
        <f>IF(E235="","",SUBTOTAL(3,$E$9:E235))</f>
        <v>227</v>
      </c>
      <c r="B235" s="41">
        <f>COUNTIF($F$9:F235,F235)</f>
        <v>23</v>
      </c>
      <c r="C235" s="41" t="s">
        <v>649</v>
      </c>
      <c r="D235" s="36" t="s">
        <v>660</v>
      </c>
      <c r="E235" s="41" t="s">
        <v>661</v>
      </c>
      <c r="F235" s="37" t="s">
        <v>268</v>
      </c>
      <c r="G235" s="37" t="s">
        <v>643</v>
      </c>
      <c r="H235" s="1" t="str">
        <f>VLOOKUP($E235,'[1]Gui chi Quynh'!$C$11:$E$397,3,0)</f>
        <v>A3</v>
      </c>
      <c r="I235" s="9">
        <f>VLOOKUP(H235,[18]Sheet1!$B$2:$C$12,2,TRUE)</f>
        <v>8</v>
      </c>
      <c r="J235" s="1" t="str">
        <f>VLOOKUP($E235,'[2]Gui chi Quynh'!$C$11:$E$397,3,0)</f>
        <v>A DN</v>
      </c>
      <c r="K235" s="9" t="e">
        <f>VLOOKUP(J235,[18]Sheet1!$B$2:$C$12,2,TRUE)</f>
        <v>#N/A</v>
      </c>
      <c r="L235" s="1" t="str">
        <f>VLOOKUP($E235,'[3]Gui chi Quynh'!$C$11:$E$396,3,0)</f>
        <v>A4</v>
      </c>
      <c r="M235" s="9">
        <f>VLOOKUP(L235,[18]Sheet1!$B$2:$C$12,2,TRUE)</f>
        <v>7</v>
      </c>
      <c r="N235" s="1" t="str">
        <f>VLOOKUP($E235,'[4]Gui chi Quynh'!$C$11:$E$396,3,0)</f>
        <v>A4</v>
      </c>
      <c r="O235" s="9">
        <f>VLOOKUP(N235,[18]Sheet1!$B$2:$C$12,2,TRUE)</f>
        <v>7</v>
      </c>
      <c r="P235" s="1" t="str">
        <f>VLOOKUP($E235,'[5]Gui chi Quynh'!$C$11:$E$394,3,0)</f>
        <v>A4</v>
      </c>
      <c r="Q235" s="9">
        <f>VLOOKUP(P235,[18]Sheet1!$B$2:$C$12,2,TRUE)</f>
        <v>7</v>
      </c>
      <c r="R235" s="1" t="str">
        <f>VLOOKUP($E235,'[6]Gui chi Quynh'!$C$11:$E$393,3,0)</f>
        <v>A3</v>
      </c>
      <c r="S235" s="9">
        <f>VLOOKUP(R235,[18]Sheet1!$B$2:$C$12,2,TRUE)</f>
        <v>8</v>
      </c>
      <c r="T235" s="1" t="str">
        <f>VLOOKUP($E235,'[7]Gui chi Quynh'!$C$11:$E$392,3,0)</f>
        <v>A3</v>
      </c>
      <c r="U235" s="9">
        <f>VLOOKUP(T235,[18]Sheet1!$B$2:$C$12,2,TRUE)</f>
        <v>8</v>
      </c>
      <c r="V235" s="1" t="str">
        <f>VLOOKUP($E235,'[8]Gui chi Quynh'!$C$11:$F$391,3,0)</f>
        <v>A4</v>
      </c>
      <c r="W235" s="9">
        <f>VLOOKUP(V235,[18]Sheet1!$B$2:$C$12,2,TRUE)</f>
        <v>7</v>
      </c>
      <c r="X235" s="1" t="str">
        <f>VLOOKUP($E235,'[9]Gui chi Quynh'!$C$11:$E$390,3,0)</f>
        <v>A3</v>
      </c>
      <c r="Y235" s="9">
        <f>VLOOKUP(X235,[18]Sheet1!$B$2:$C$12,2,TRUE)</f>
        <v>8</v>
      </c>
      <c r="Z235" s="1" t="str">
        <f>VLOOKUP($E235,'[10]Gui chi Quynh'!$C$11:$E$391,3,0)</f>
        <v>A3</v>
      </c>
      <c r="AA235" s="9">
        <f>VLOOKUP(Z235,[18]Sheet1!$B$2:$C$12,2,TRUE)</f>
        <v>8</v>
      </c>
      <c r="AB235" s="1" t="str">
        <f>VLOOKUP($E235,'[19]Gui chi Quynh'!$C$11:$E$388,3,0)</f>
        <v>A4</v>
      </c>
      <c r="AC235" s="9">
        <f>VLOOKUP(AB235,[18]Sheet1!$B$2:$C$12,2,TRUE)</f>
        <v>7</v>
      </c>
      <c r="AD235" s="1" t="str">
        <f>VLOOKUP($E235,'[20]Gui chi Quynh'!$C$11:$E$388,3,0)</f>
        <v>A4</v>
      </c>
      <c r="AE235" s="9">
        <f>VLOOKUP(AD235,[18]Sheet1!$B$2:$C$12,2,TRUE)</f>
        <v>7</v>
      </c>
      <c r="AF235" s="71"/>
    </row>
    <row r="236" spans="1:32" s="72" customFormat="1" ht="24.95" customHeight="1" x14ac:dyDescent="0.25">
      <c r="A236" s="41">
        <f>IF(E236="","",SUBTOTAL(3,$E$9:E236))</f>
        <v>228</v>
      </c>
      <c r="B236" s="41">
        <f>COUNTIF($F$9:F236,F236)</f>
        <v>24</v>
      </c>
      <c r="C236" s="41" t="s">
        <v>649</v>
      </c>
      <c r="D236" s="36" t="s">
        <v>679</v>
      </c>
      <c r="E236" s="41" t="s">
        <v>680</v>
      </c>
      <c r="F236" s="37" t="s">
        <v>268</v>
      </c>
      <c r="G236" s="37" t="s">
        <v>643</v>
      </c>
      <c r="H236" s="1" t="str">
        <f>VLOOKUP($E236,'[1]Gui chi Quynh'!$C$11:$E$397,3,0)</f>
        <v>A4</v>
      </c>
      <c r="I236" s="9">
        <f>VLOOKUP(H236,[18]Sheet1!$B$2:$C$12,2,TRUE)</f>
        <v>7</v>
      </c>
      <c r="J236" s="1" t="str">
        <f>VLOOKUP($E236,'[2]Gui chi Quynh'!$C$11:$E$397,3,0)</f>
        <v>A DN</v>
      </c>
      <c r="K236" s="9" t="e">
        <f>VLOOKUP(J236,[18]Sheet1!$B$2:$C$12,2,TRUE)</f>
        <v>#N/A</v>
      </c>
      <c r="L236" s="1" t="str">
        <f>VLOOKUP($E236,'[3]Gui chi Quynh'!$C$11:$E$396,3,0)</f>
        <v>A4</v>
      </c>
      <c r="M236" s="9">
        <f>VLOOKUP(L236,[18]Sheet1!$B$2:$C$12,2,TRUE)</f>
        <v>7</v>
      </c>
      <c r="N236" s="1" t="str">
        <f>VLOOKUP($E236,'[4]Gui chi Quynh'!$C$11:$E$396,3,0)</f>
        <v>A4</v>
      </c>
      <c r="O236" s="9">
        <f>VLOOKUP(N236,[18]Sheet1!$B$2:$C$12,2,TRUE)</f>
        <v>7</v>
      </c>
      <c r="P236" s="1" t="str">
        <f>VLOOKUP($E236,'[5]Gui chi Quynh'!$C$11:$E$394,3,0)</f>
        <v>A4</v>
      </c>
      <c r="Q236" s="9">
        <f>VLOOKUP(P236,[18]Sheet1!$B$2:$C$12,2,TRUE)</f>
        <v>7</v>
      </c>
      <c r="R236" s="1" t="str">
        <f>VLOOKUP($E236,'[6]Gui chi Quynh'!$C$11:$E$393,3,0)</f>
        <v>A3</v>
      </c>
      <c r="S236" s="9">
        <f>VLOOKUP(R236,[18]Sheet1!$B$2:$C$12,2,TRUE)</f>
        <v>8</v>
      </c>
      <c r="T236" s="1" t="str">
        <f>VLOOKUP($E236,'[7]Gui chi Quynh'!$C$11:$E$392,3,0)</f>
        <v>A3</v>
      </c>
      <c r="U236" s="9">
        <f>VLOOKUP(T236,[18]Sheet1!$B$2:$C$12,2,TRUE)</f>
        <v>8</v>
      </c>
      <c r="V236" s="1" t="str">
        <f>VLOOKUP($E236,'[8]Gui chi Quynh'!$C$11:$F$391,3,0)</f>
        <v>A2</v>
      </c>
      <c r="W236" s="9">
        <f>VLOOKUP(V236,[18]Sheet1!$B$2:$C$12,2,TRUE)</f>
        <v>9</v>
      </c>
      <c r="X236" s="1" t="str">
        <f>VLOOKUP($E236,'[9]Gui chi Quynh'!$C$11:$E$390,3,0)</f>
        <v>A3</v>
      </c>
      <c r="Y236" s="9">
        <f>VLOOKUP(X236,[18]Sheet1!$B$2:$C$12,2,TRUE)</f>
        <v>8</v>
      </c>
      <c r="Z236" s="1" t="str">
        <f>VLOOKUP($E236,'[10]Gui chi Quynh'!$C$11:$E$391,3,0)</f>
        <v>A3</v>
      </c>
      <c r="AA236" s="9">
        <f>VLOOKUP(Z236,[18]Sheet1!$B$2:$C$12,2,TRUE)</f>
        <v>8</v>
      </c>
      <c r="AB236" s="1" t="str">
        <f>VLOOKUP($E236,'[19]Gui chi Quynh'!$C$11:$E$388,3,0)</f>
        <v>A4</v>
      </c>
      <c r="AC236" s="9">
        <f>VLOOKUP(AB236,[18]Sheet1!$B$2:$C$12,2,TRUE)</f>
        <v>7</v>
      </c>
      <c r="AD236" s="1" t="str">
        <f>VLOOKUP($E236,'[20]Gui chi Quynh'!$C$11:$E$388,3,0)</f>
        <v>A4</v>
      </c>
      <c r="AE236" s="9">
        <f>VLOOKUP(AD236,[18]Sheet1!$B$2:$C$12,2,TRUE)</f>
        <v>7</v>
      </c>
      <c r="AF236" s="71"/>
    </row>
    <row r="237" spans="1:32" s="2" customFormat="1" ht="24.95" customHeight="1" x14ac:dyDescent="0.25">
      <c r="A237" s="41">
        <f>IF(E237="","",SUBTOTAL(3,$E$9:E237))</f>
        <v>229</v>
      </c>
      <c r="B237" s="41">
        <f>COUNTIF($F$9:F237,F237)</f>
        <v>25</v>
      </c>
      <c r="C237" s="84" t="s">
        <v>649</v>
      </c>
      <c r="D237" s="80" t="s">
        <v>277</v>
      </c>
      <c r="E237" s="77" t="s">
        <v>521</v>
      </c>
      <c r="F237" s="63" t="s">
        <v>268</v>
      </c>
      <c r="G237" s="63" t="s">
        <v>644</v>
      </c>
      <c r="H237" s="1" t="str">
        <f>VLOOKUP($E237,'[1]Gui chi Quynh'!$C$11:$E$397,3,0)</f>
        <v>A4</v>
      </c>
      <c r="I237" s="9">
        <f>VLOOKUP(H237,[18]Sheet1!$B$2:$C$12,2,TRUE)</f>
        <v>7</v>
      </c>
      <c r="J237" s="1" t="str">
        <f>VLOOKUP($E237,'[2]Gui chi Quynh'!$C$11:$E$397,3,0)</f>
        <v>A4</v>
      </c>
      <c r="K237" s="9">
        <f>VLOOKUP(J237,[18]Sheet1!$B$2:$C$12,2,TRUE)</f>
        <v>7</v>
      </c>
      <c r="L237" s="1" t="str">
        <f>VLOOKUP($E237,'[3]Gui chi Quynh'!$C$11:$E$396,3,0)</f>
        <v>A2</v>
      </c>
      <c r="M237" s="9">
        <f>VLOOKUP(L237,[18]Sheet1!$B$2:$C$12,2,TRUE)</f>
        <v>9</v>
      </c>
      <c r="N237" s="1" t="str">
        <f>VLOOKUP($E237,'[4]Gui chi Quynh'!$C$11:$E$396,3,0)</f>
        <v>A3</v>
      </c>
      <c r="O237" s="9">
        <f>VLOOKUP(N237,[18]Sheet1!$B$2:$C$12,2,TRUE)</f>
        <v>8</v>
      </c>
      <c r="P237" s="1" t="str">
        <f>VLOOKUP($E237,'[5]Gui chi Quynh'!$C$11:$E$394,3,0)</f>
        <v>A3</v>
      </c>
      <c r="Q237" s="9">
        <f>VLOOKUP(P237,[18]Sheet1!$B$2:$C$12,2,TRUE)</f>
        <v>8</v>
      </c>
      <c r="R237" s="1" t="str">
        <f>VLOOKUP($E237,'[6]Gui chi Quynh'!$C$11:$E$393,3,0)</f>
        <v>A3</v>
      </c>
      <c r="S237" s="9">
        <f>VLOOKUP(R237,[18]Sheet1!$B$2:$C$12,2,TRUE)</f>
        <v>8</v>
      </c>
      <c r="T237" s="1" t="str">
        <f>VLOOKUP($E237,'[7]Gui chi Quynh'!$C$11:$E$392,3,0)</f>
        <v>A3</v>
      </c>
      <c r="U237" s="9">
        <f>VLOOKUP(T237,[18]Sheet1!$B$2:$C$12,2,TRUE)</f>
        <v>8</v>
      </c>
      <c r="V237" s="1" t="str">
        <f>VLOOKUP($E237,'[8]Gui chi Quynh'!$C$11:$F$391,3,0)</f>
        <v>A3</v>
      </c>
      <c r="W237" s="9">
        <f>VLOOKUP(V237,[18]Sheet1!$B$2:$C$12,2,TRUE)</f>
        <v>8</v>
      </c>
      <c r="X237" s="1" t="str">
        <f>VLOOKUP($E237,'[9]Gui chi Quynh'!$C$11:$E$390,3,0)</f>
        <v>A3</v>
      </c>
      <c r="Y237" s="9">
        <f>VLOOKUP(X237,[18]Sheet1!$B$2:$C$12,2,TRUE)</f>
        <v>8</v>
      </c>
      <c r="Z237" s="1" t="str">
        <f>VLOOKUP($E237,'[10]Gui chi Quynh'!$C$11:$E$391,3,0)</f>
        <v>A2</v>
      </c>
      <c r="AA237" s="9">
        <f>VLOOKUP(Z237,[18]Sheet1!$B$2:$C$12,2,TRUE)</f>
        <v>9</v>
      </c>
      <c r="AB237" s="1" t="str">
        <f>VLOOKUP($E237,'[19]Gui chi Quynh'!$C$11:$E$388,3,0)</f>
        <v>A3</v>
      </c>
      <c r="AC237" s="9">
        <f>VLOOKUP(AB237,[18]Sheet1!$B$2:$C$12,2,TRUE)</f>
        <v>8</v>
      </c>
      <c r="AD237" s="1" t="str">
        <f>VLOOKUP($E237,'[20]Gui chi Quynh'!$C$11:$E$388,3,0)</f>
        <v>A4</v>
      </c>
      <c r="AE237" s="9">
        <f>VLOOKUP(AD237,[18]Sheet1!$B$2:$C$12,2,TRUE)</f>
        <v>7</v>
      </c>
      <c r="AF237" s="55"/>
    </row>
    <row r="238" spans="1:32" s="2" customFormat="1" ht="24.95" customHeight="1" x14ac:dyDescent="0.25">
      <c r="A238" s="41">
        <f>IF(E238="","",SUBTOTAL(3,$E$9:E238))</f>
        <v>230</v>
      </c>
      <c r="B238" s="41">
        <f>COUNTIF($F$9:F238,F238)</f>
        <v>1</v>
      </c>
      <c r="C238" s="43" t="s">
        <v>649</v>
      </c>
      <c r="D238" s="29" t="s">
        <v>140</v>
      </c>
      <c r="E238" s="44" t="s">
        <v>522</v>
      </c>
      <c r="F238" s="58" t="s">
        <v>291</v>
      </c>
      <c r="G238" s="58" t="s">
        <v>643</v>
      </c>
      <c r="H238" s="1" t="str">
        <f>VLOOKUP($E238,'[1]Gui chi Quynh'!$C$11:$E$397,3,0)</f>
        <v>A1</v>
      </c>
      <c r="I238" s="9">
        <f>VLOOKUP(H238,[18]Sheet1!$B$2:$C$12,2,TRUE)</f>
        <v>10</v>
      </c>
      <c r="J238" s="1" t="str">
        <f>VLOOKUP($E238,'[2]Gui chi Quynh'!$C$11:$E$397,3,0)</f>
        <v>A1</v>
      </c>
      <c r="K238" s="9">
        <f>VLOOKUP(J238,[18]Sheet1!$B$2:$C$12,2,TRUE)</f>
        <v>10</v>
      </c>
      <c r="L238" s="1" t="str">
        <f>VLOOKUP($E238,'[3]Gui chi Quynh'!$C$11:$E$396,3,0)</f>
        <v>A1</v>
      </c>
      <c r="M238" s="9">
        <f>VLOOKUP(L238,[18]Sheet1!$B$2:$C$12,2,TRUE)</f>
        <v>10</v>
      </c>
      <c r="N238" s="1" t="str">
        <f>VLOOKUP($E238,'[4]Gui chi Quynh'!$C$11:$E$396,3,0)</f>
        <v>A1</v>
      </c>
      <c r="O238" s="9">
        <f>VLOOKUP(N238,[18]Sheet1!$B$2:$C$12,2,TRUE)</f>
        <v>10</v>
      </c>
      <c r="P238" s="1" t="str">
        <f>VLOOKUP($E238,'[5]Gui chi Quynh'!$C$11:$E$394,3,0)</f>
        <v>A1</v>
      </c>
      <c r="Q238" s="9">
        <f>VLOOKUP(P238,[18]Sheet1!$B$2:$C$12,2,TRUE)</f>
        <v>10</v>
      </c>
      <c r="R238" s="1" t="str">
        <f>VLOOKUP($E238,'[6]Gui chi Quynh'!$C$11:$E$393,3,0)</f>
        <v>A1</v>
      </c>
      <c r="S238" s="9">
        <f>VLOOKUP(R238,[18]Sheet1!$B$2:$C$12,2,TRUE)</f>
        <v>10</v>
      </c>
      <c r="T238" s="1" t="str">
        <f>VLOOKUP($E238,'[7]Gui chi Quynh'!$C$11:$E$392,3,0)</f>
        <v>A1</v>
      </c>
      <c r="U238" s="9">
        <f>VLOOKUP(T238,[18]Sheet1!$B$2:$C$12,2,TRUE)</f>
        <v>10</v>
      </c>
      <c r="V238" s="1" t="str">
        <f>VLOOKUP($E238,'[8]Gui chi Quynh'!$C$11:$F$391,3,0)</f>
        <v>A1</v>
      </c>
      <c r="W238" s="9">
        <f>VLOOKUP(V238,[18]Sheet1!$B$2:$C$12,2,TRUE)</f>
        <v>10</v>
      </c>
      <c r="X238" s="1" t="str">
        <f>VLOOKUP($E238,'[9]Gui chi Quynh'!$C$11:$E$390,3,0)</f>
        <v>A1</v>
      </c>
      <c r="Y238" s="9">
        <f>VLOOKUP(X238,[18]Sheet1!$B$2:$C$12,2,TRUE)</f>
        <v>10</v>
      </c>
      <c r="Z238" s="1" t="str">
        <f>VLOOKUP($E238,'[10]Gui chi Quynh'!$C$11:$E$391,3,0)</f>
        <v>A1</v>
      </c>
      <c r="AA238" s="9">
        <f>VLOOKUP(Z238,[18]Sheet1!$B$2:$C$12,2,TRUE)</f>
        <v>10</v>
      </c>
      <c r="AB238" s="1" t="str">
        <f>VLOOKUP($E238,'[19]Gui chi Quynh'!$C$11:$E$388,3,0)</f>
        <v>A1</v>
      </c>
      <c r="AC238" s="9">
        <f>VLOOKUP(AB238,[18]Sheet1!$B$2:$C$12,2,TRUE)</f>
        <v>10</v>
      </c>
      <c r="AD238" s="1" t="str">
        <f>VLOOKUP($E238,'[20]Gui chi Quynh'!$C$11:$E$388,3,0)</f>
        <v>A1</v>
      </c>
      <c r="AE238" s="9">
        <f>VLOOKUP(AD238,[18]Sheet1!$B$2:$C$12,2,TRUE)</f>
        <v>10</v>
      </c>
      <c r="AF238" s="55"/>
    </row>
    <row r="239" spans="1:32" s="2" customFormat="1" ht="24.95" customHeight="1" x14ac:dyDescent="0.25">
      <c r="A239" s="41">
        <f>IF(E239="","",SUBTOTAL(3,$E$9:E239))</f>
        <v>231</v>
      </c>
      <c r="B239" s="41">
        <f>COUNTIF($F$9:F239,F239)</f>
        <v>2</v>
      </c>
      <c r="C239" s="43" t="s">
        <v>649</v>
      </c>
      <c r="D239" s="29" t="s">
        <v>149</v>
      </c>
      <c r="E239" s="44" t="s">
        <v>524</v>
      </c>
      <c r="F239" s="61" t="s">
        <v>291</v>
      </c>
      <c r="G239" s="105" t="s">
        <v>643</v>
      </c>
      <c r="H239" s="1" t="str">
        <f>VLOOKUP($E239,'[1]Gui chi Quynh'!$C$11:$E$397,3,0)</f>
        <v>A3</v>
      </c>
      <c r="I239" s="9">
        <f>VLOOKUP(H239,[18]Sheet1!$B$2:$C$12,2,TRUE)</f>
        <v>8</v>
      </c>
      <c r="J239" s="1" t="str">
        <f>VLOOKUP($E239,'[2]Gui chi Quynh'!$C$11:$E$397,3,0)</f>
        <v>A3</v>
      </c>
      <c r="K239" s="9">
        <f>VLOOKUP(J239,[18]Sheet1!$B$2:$C$12,2,TRUE)</f>
        <v>8</v>
      </c>
      <c r="L239" s="1" t="str">
        <f>VLOOKUP($E239,'[3]Gui chi Quynh'!$C$11:$E$396,3,0)</f>
        <v>A2</v>
      </c>
      <c r="M239" s="9">
        <f>VLOOKUP(L239,[18]Sheet1!$B$2:$C$12,2,TRUE)</f>
        <v>9</v>
      </c>
      <c r="N239" s="1" t="str">
        <f>VLOOKUP($E239,'[4]Gui chi Quynh'!$C$11:$E$396,3,0)</f>
        <v>A1</v>
      </c>
      <c r="O239" s="9">
        <f>VLOOKUP(N239,[18]Sheet1!$B$2:$C$12,2,TRUE)</f>
        <v>10</v>
      </c>
      <c r="P239" s="1" t="str">
        <f>VLOOKUP($E239,'[5]Gui chi Quynh'!$C$11:$E$394,3,0)</f>
        <v>A1</v>
      </c>
      <c r="Q239" s="9">
        <f>VLOOKUP(P239,[18]Sheet1!$B$2:$C$12,2,TRUE)</f>
        <v>10</v>
      </c>
      <c r="R239" s="1" t="str">
        <f>VLOOKUP($E239,'[6]Gui chi Quynh'!$C$11:$E$393,3,0)</f>
        <v>A1</v>
      </c>
      <c r="S239" s="9">
        <f>VLOOKUP(R239,[18]Sheet1!$B$2:$C$12,2,TRUE)</f>
        <v>10</v>
      </c>
      <c r="T239" s="1" t="str">
        <f>VLOOKUP($E239,'[7]Gui chi Quynh'!$C$11:$E$392,3,0)</f>
        <v>A2</v>
      </c>
      <c r="U239" s="9">
        <f>VLOOKUP(T239,[18]Sheet1!$B$2:$C$12,2,TRUE)</f>
        <v>9</v>
      </c>
      <c r="V239" s="1" t="str">
        <f>VLOOKUP($E239,'[8]Gui chi Quynh'!$C$11:$F$391,3,0)</f>
        <v>A1</v>
      </c>
      <c r="W239" s="9">
        <f>VLOOKUP(V239,[18]Sheet1!$B$2:$C$12,2,TRUE)</f>
        <v>10</v>
      </c>
      <c r="X239" s="1" t="str">
        <f>VLOOKUP($E239,'[9]Gui chi Quynh'!$C$11:$E$390,3,0)</f>
        <v>A1</v>
      </c>
      <c r="Y239" s="9">
        <f>VLOOKUP(X239,[18]Sheet1!$B$2:$C$12,2,TRUE)</f>
        <v>10</v>
      </c>
      <c r="Z239" s="1" t="str">
        <f>VLOOKUP($E239,'[10]Gui chi Quynh'!$C$11:$E$391,3,0)</f>
        <v>A3</v>
      </c>
      <c r="AA239" s="9">
        <f>VLOOKUP(Z239,[18]Sheet1!$B$2:$C$12,2,TRUE)</f>
        <v>8</v>
      </c>
      <c r="AB239" s="1" t="str">
        <f>VLOOKUP($E239,'[19]Gui chi Quynh'!$C$11:$E$388,3,0)</f>
        <v>A3</v>
      </c>
      <c r="AC239" s="9">
        <f>VLOOKUP(AB239,[18]Sheet1!$B$2:$C$12,2,TRUE)</f>
        <v>8</v>
      </c>
      <c r="AD239" s="1" t="str">
        <f>VLOOKUP($E239,'[20]Gui chi Quynh'!$C$11:$E$388,3,0)</f>
        <v>A3</v>
      </c>
      <c r="AE239" s="9">
        <f>VLOOKUP(AD239,[18]Sheet1!$B$2:$C$12,2,TRUE)</f>
        <v>8</v>
      </c>
      <c r="AF239" s="55"/>
    </row>
    <row r="240" spans="1:32" s="2" customFormat="1" ht="24.95" customHeight="1" x14ac:dyDescent="0.25">
      <c r="A240" s="41">
        <f>IF(E240="","",SUBTOTAL(3,$E$9:E240))</f>
        <v>232</v>
      </c>
      <c r="B240" s="41">
        <f>COUNTIF($F$9:F240,F240)</f>
        <v>3</v>
      </c>
      <c r="C240" s="43" t="s">
        <v>649</v>
      </c>
      <c r="D240" s="29" t="s">
        <v>49</v>
      </c>
      <c r="E240" s="44" t="s">
        <v>523</v>
      </c>
      <c r="F240" s="61" t="s">
        <v>291</v>
      </c>
      <c r="G240" s="105" t="s">
        <v>643</v>
      </c>
      <c r="H240" s="1" t="str">
        <f>VLOOKUP($E240,'[1]Gui chi Quynh'!$C$11:$E$397,3,0)</f>
        <v>A3</v>
      </c>
      <c r="I240" s="9">
        <f>VLOOKUP(H240,[18]Sheet1!$B$2:$C$12,2,TRUE)</f>
        <v>8</v>
      </c>
      <c r="J240" s="1" t="str">
        <f>VLOOKUP($E240,'[2]Gui chi Quynh'!$C$11:$E$397,3,0)</f>
        <v>A3</v>
      </c>
      <c r="K240" s="9">
        <f>VLOOKUP(J240,[18]Sheet1!$B$2:$C$12,2,TRUE)</f>
        <v>8</v>
      </c>
      <c r="L240" s="1" t="str">
        <f>VLOOKUP($E240,'[3]Gui chi Quynh'!$C$11:$E$396,3,0)</f>
        <v>A2</v>
      </c>
      <c r="M240" s="9">
        <f>VLOOKUP(L240,[18]Sheet1!$B$2:$C$12,2,TRUE)</f>
        <v>9</v>
      </c>
      <c r="N240" s="1" t="str">
        <f>VLOOKUP($E240,'[4]Gui chi Quynh'!$C$11:$E$396,3,0)</f>
        <v>A1</v>
      </c>
      <c r="O240" s="9">
        <f>VLOOKUP(N240,[18]Sheet1!$B$2:$C$12,2,TRUE)</f>
        <v>10</v>
      </c>
      <c r="P240" s="1" t="str">
        <f>VLOOKUP($E240,'[5]Gui chi Quynh'!$C$11:$E$394,3,0)</f>
        <v>A1</v>
      </c>
      <c r="Q240" s="9">
        <f>VLOOKUP(P240,[18]Sheet1!$B$2:$C$12,2,TRUE)</f>
        <v>10</v>
      </c>
      <c r="R240" s="1" t="str">
        <f>VLOOKUP($E240,'[6]Gui chi Quynh'!$C$11:$E$393,3,0)</f>
        <v>A1</v>
      </c>
      <c r="S240" s="9">
        <f>VLOOKUP(R240,[18]Sheet1!$B$2:$C$12,2,TRUE)</f>
        <v>10</v>
      </c>
      <c r="T240" s="1" t="str">
        <f>VLOOKUP($E240,'[7]Gui chi Quynh'!$C$11:$E$392,3,0)</f>
        <v>A1</v>
      </c>
      <c r="U240" s="9">
        <f>VLOOKUP(T240,[18]Sheet1!$B$2:$C$12,2,TRUE)</f>
        <v>10</v>
      </c>
      <c r="V240" s="1" t="str">
        <f>VLOOKUP($E240,'[8]Gui chi Quynh'!$C$11:$F$391,3,0)</f>
        <v>A1</v>
      </c>
      <c r="W240" s="9">
        <f>VLOOKUP(V240,[18]Sheet1!$B$2:$C$12,2,TRUE)</f>
        <v>10</v>
      </c>
      <c r="X240" s="1" t="str">
        <f>VLOOKUP($E240,'[9]Gui chi Quynh'!$C$11:$E$390,3,0)</f>
        <v>A1</v>
      </c>
      <c r="Y240" s="9">
        <f>VLOOKUP(X240,[18]Sheet1!$B$2:$C$12,2,TRUE)</f>
        <v>10</v>
      </c>
      <c r="Z240" s="1" t="str">
        <f>VLOOKUP($E240,'[10]Gui chi Quynh'!$C$11:$E$391,3,0)</f>
        <v>A3</v>
      </c>
      <c r="AA240" s="9">
        <f>VLOOKUP(Z240,[18]Sheet1!$B$2:$C$12,2,TRUE)</f>
        <v>8</v>
      </c>
      <c r="AB240" s="1" t="str">
        <f>VLOOKUP($E240,'[19]Gui chi Quynh'!$C$11:$E$388,3,0)</f>
        <v>A3</v>
      </c>
      <c r="AC240" s="9">
        <f>VLOOKUP(AB240,[18]Sheet1!$B$2:$C$12,2,TRUE)</f>
        <v>8</v>
      </c>
      <c r="AD240" s="1" t="str">
        <f>VLOOKUP($E240,'[20]Gui chi Quynh'!$C$11:$E$388,3,0)</f>
        <v>A1</v>
      </c>
      <c r="AE240" s="9">
        <f>VLOOKUP(AD240,[18]Sheet1!$B$2:$C$12,2,TRUE)</f>
        <v>10</v>
      </c>
      <c r="AF240" s="55"/>
    </row>
    <row r="241" spans="1:32" s="2" customFormat="1" ht="24.95" customHeight="1" x14ac:dyDescent="0.25">
      <c r="A241" s="41">
        <f>IF(E241="","",SUBTOTAL(3,$E$9:E241))</f>
        <v>233</v>
      </c>
      <c r="B241" s="41">
        <f>COUNTIF($F$9:F241,F241)</f>
        <v>4</v>
      </c>
      <c r="C241" s="43" t="s">
        <v>649</v>
      </c>
      <c r="D241" s="29" t="s">
        <v>158</v>
      </c>
      <c r="E241" s="44" t="s">
        <v>545</v>
      </c>
      <c r="F241" s="13" t="s">
        <v>291</v>
      </c>
      <c r="G241" s="13" t="s">
        <v>643</v>
      </c>
      <c r="H241" s="1" t="str">
        <f>VLOOKUP($E241,'[1]Gui chi Quynh'!$C$11:$E$397,3,0)</f>
        <v>A3</v>
      </c>
      <c r="I241" s="9">
        <f>VLOOKUP(H241,[18]Sheet1!$B$2:$C$12,2,TRUE)</f>
        <v>8</v>
      </c>
      <c r="J241" s="1" t="str">
        <f>VLOOKUP($E241,'[2]Gui chi Quynh'!$C$11:$E$397,3,0)</f>
        <v>A DN</v>
      </c>
      <c r="K241" s="9" t="e">
        <f>VLOOKUP(J241,[18]Sheet1!$B$2:$C$12,2,TRUE)</f>
        <v>#N/A</v>
      </c>
      <c r="L241" s="1" t="str">
        <f>VLOOKUP($E241,'[3]Gui chi Quynh'!$C$11:$E$396,3,0)</f>
        <v>A1</v>
      </c>
      <c r="M241" s="9">
        <f>VLOOKUP(L241,[18]Sheet1!$B$2:$C$12,2,TRUE)</f>
        <v>10</v>
      </c>
      <c r="N241" s="1" t="str">
        <f>VLOOKUP($E241,'[4]Gui chi Quynh'!$C$11:$E$396,3,0)</f>
        <v>A1</v>
      </c>
      <c r="O241" s="9">
        <f>VLOOKUP(N241,[18]Sheet1!$B$2:$C$12,2,TRUE)</f>
        <v>10</v>
      </c>
      <c r="P241" s="1" t="str">
        <f>VLOOKUP($E241,'[5]Gui chi Quynh'!$C$11:$E$394,3,0)</f>
        <v>A1</v>
      </c>
      <c r="Q241" s="9">
        <f>VLOOKUP(P241,[18]Sheet1!$B$2:$C$12,2,TRUE)</f>
        <v>10</v>
      </c>
      <c r="R241" s="1" t="str">
        <f>VLOOKUP($E241,'[6]Gui chi Quynh'!$C$11:$E$393,3,0)</f>
        <v>A1</v>
      </c>
      <c r="S241" s="9">
        <f>VLOOKUP(R241,[18]Sheet1!$B$2:$C$12,2,TRUE)</f>
        <v>10</v>
      </c>
      <c r="T241" s="1" t="str">
        <f>VLOOKUP($E241,'[7]Gui chi Quynh'!$C$11:$E$392,3,0)</f>
        <v>A1</v>
      </c>
      <c r="U241" s="9">
        <f>VLOOKUP(T241,[18]Sheet1!$B$2:$C$12,2,TRUE)</f>
        <v>10</v>
      </c>
      <c r="V241" s="1" t="str">
        <f>VLOOKUP($E241,'[8]Gui chi Quynh'!$C$11:$F$391,3,0)</f>
        <v>A1</v>
      </c>
      <c r="W241" s="9">
        <f>VLOOKUP(V241,[18]Sheet1!$B$2:$C$12,2,TRUE)</f>
        <v>10</v>
      </c>
      <c r="X241" s="1" t="str">
        <f>VLOOKUP($E241,'[9]Gui chi Quynh'!$C$11:$E$390,3,0)</f>
        <v>A1</v>
      </c>
      <c r="Y241" s="9">
        <f>VLOOKUP(X241,[18]Sheet1!$B$2:$C$12,2,TRUE)</f>
        <v>10</v>
      </c>
      <c r="Z241" s="1" t="str">
        <f>VLOOKUP($E241,'[10]Gui chi Quynh'!$C$11:$E$391,3,0)</f>
        <v>A1</v>
      </c>
      <c r="AA241" s="9">
        <f>VLOOKUP(Z241,[18]Sheet1!$B$2:$C$12,2,TRUE)</f>
        <v>10</v>
      </c>
      <c r="AB241" s="1" t="str">
        <f>VLOOKUP($E241,'[19]Gui chi Quynh'!$C$11:$E$388,3,0)</f>
        <v>A3</v>
      </c>
      <c r="AC241" s="9">
        <f>VLOOKUP(AB241,[18]Sheet1!$B$2:$C$12,2,TRUE)</f>
        <v>8</v>
      </c>
      <c r="AD241" s="1" t="str">
        <f>VLOOKUP($E241,'[20]Gui chi Quynh'!$C$11:$E$388,3,0)</f>
        <v>A3</v>
      </c>
      <c r="AE241" s="9">
        <f>VLOOKUP(AD241,[18]Sheet1!$B$2:$C$12,2,TRUE)</f>
        <v>8</v>
      </c>
      <c r="AF241" s="55"/>
    </row>
    <row r="242" spans="1:32" s="2" customFormat="1" ht="24.95" customHeight="1" x14ac:dyDescent="0.25">
      <c r="A242" s="41">
        <f>IF(E242="","",SUBTOTAL(3,$E$9:E242))</f>
        <v>234</v>
      </c>
      <c r="B242" s="41">
        <f>COUNTIF($F$9:F242,F242)</f>
        <v>5</v>
      </c>
      <c r="C242" s="41" t="s">
        <v>649</v>
      </c>
      <c r="D242" s="29" t="s">
        <v>662</v>
      </c>
      <c r="E242" s="94" t="s">
        <v>663</v>
      </c>
      <c r="F242" s="95" t="s">
        <v>291</v>
      </c>
      <c r="G242" s="37" t="s">
        <v>643</v>
      </c>
      <c r="H242" s="1" t="str">
        <f>VLOOKUP($E242,'[1]Gui chi Quynh'!$C$11:$E$397,3,0)</f>
        <v>A3</v>
      </c>
      <c r="I242" s="9">
        <f>VLOOKUP(H242,[18]Sheet1!$B$2:$C$12,2,TRUE)</f>
        <v>8</v>
      </c>
      <c r="J242" s="1" t="str">
        <f>VLOOKUP($E242,'[2]Gui chi Quynh'!$C$11:$E$397,3,0)</f>
        <v>A DN</v>
      </c>
      <c r="K242" s="9" t="e">
        <f>VLOOKUP(J242,[18]Sheet1!$B$2:$C$12,2,TRUE)</f>
        <v>#N/A</v>
      </c>
      <c r="L242" s="1" t="str">
        <f>VLOOKUP($E242,'[3]Gui chi Quynh'!$C$11:$E$396,3,0)</f>
        <v>A3</v>
      </c>
      <c r="M242" s="9">
        <f>VLOOKUP(L242,[18]Sheet1!$B$2:$C$12,2,TRUE)</f>
        <v>8</v>
      </c>
      <c r="N242" s="1" t="str">
        <f>VLOOKUP($E242,'[4]Gui chi Quynh'!$C$11:$E$396,3,0)</f>
        <v>A3</v>
      </c>
      <c r="O242" s="9">
        <f>VLOOKUP(N242,[18]Sheet1!$B$2:$C$12,2,TRUE)</f>
        <v>8</v>
      </c>
      <c r="P242" s="1" t="str">
        <f>VLOOKUP($E242,'[5]Gui chi Quynh'!$C$11:$E$394,3,0)</f>
        <v>A3</v>
      </c>
      <c r="Q242" s="9">
        <f>VLOOKUP(P242,[18]Sheet1!$B$2:$C$12,2,TRUE)</f>
        <v>8</v>
      </c>
      <c r="R242" s="1" t="str">
        <f>VLOOKUP($E242,'[6]Gui chi Quynh'!$C$11:$E$393,3,0)</f>
        <v>A1</v>
      </c>
      <c r="S242" s="9">
        <f>VLOOKUP(R242,[18]Sheet1!$B$2:$C$12,2,TRUE)</f>
        <v>10</v>
      </c>
      <c r="T242" s="1" t="str">
        <f>VLOOKUP($E242,'[7]Gui chi Quynh'!$C$11:$E$392,3,0)</f>
        <v>A3</v>
      </c>
      <c r="U242" s="9">
        <f>VLOOKUP(T242,[18]Sheet1!$B$2:$C$12,2,TRUE)</f>
        <v>8</v>
      </c>
      <c r="V242" s="1" t="str">
        <f>VLOOKUP($E242,'[8]Gui chi Quynh'!$C$11:$F$391,3,0)</f>
        <v>A3</v>
      </c>
      <c r="W242" s="9">
        <f>VLOOKUP(V242,[18]Sheet1!$B$2:$C$12,2,TRUE)</f>
        <v>8</v>
      </c>
      <c r="X242" s="1" t="str">
        <f>VLOOKUP($E242,'[9]Gui chi Quynh'!$C$11:$E$390,3,0)</f>
        <v>A3</v>
      </c>
      <c r="Y242" s="9">
        <f>VLOOKUP(X242,[18]Sheet1!$B$2:$C$12,2,TRUE)</f>
        <v>8</v>
      </c>
      <c r="Z242" s="1" t="str">
        <f>VLOOKUP($E242,'[10]Gui chi Quynh'!$C$11:$E$391,3,0)</f>
        <v>A1</v>
      </c>
      <c r="AA242" s="9">
        <f>VLOOKUP(Z242,[18]Sheet1!$B$2:$C$12,2,TRUE)</f>
        <v>10</v>
      </c>
      <c r="AB242" s="1" t="str">
        <f>VLOOKUP($E242,'[19]Gui chi Quynh'!$C$11:$E$388,3,0)</f>
        <v>A4</v>
      </c>
      <c r="AC242" s="9">
        <f>VLOOKUP(AB242,[18]Sheet1!$B$2:$C$12,2,TRUE)</f>
        <v>7</v>
      </c>
      <c r="AD242" s="1" t="str">
        <f>VLOOKUP($E242,'[20]Gui chi Quynh'!$C$11:$E$388,3,0)</f>
        <v>A4</v>
      </c>
      <c r="AE242" s="9">
        <f>VLOOKUP(AD242,[18]Sheet1!$B$2:$C$12,2,TRUE)</f>
        <v>7</v>
      </c>
      <c r="AF242" s="71"/>
    </row>
    <row r="243" spans="1:32" s="2" customFormat="1" ht="24.95" customHeight="1" x14ac:dyDescent="0.25">
      <c r="A243" s="41">
        <f>IF(E243="","",SUBTOTAL(3,$E$9:E243))</f>
        <v>235</v>
      </c>
      <c r="B243" s="41">
        <f>COUNTIF($F$9:F243,F243)</f>
        <v>6</v>
      </c>
      <c r="C243" s="43" t="s">
        <v>649</v>
      </c>
      <c r="D243" s="29" t="s">
        <v>135</v>
      </c>
      <c r="E243" s="44" t="s">
        <v>526</v>
      </c>
      <c r="F243" s="13" t="s">
        <v>291</v>
      </c>
      <c r="G243" s="13" t="s">
        <v>643</v>
      </c>
      <c r="H243" s="1" t="str">
        <f>VLOOKUP($E243,'[1]Gui chi Quynh'!$C$11:$E$397,3,0)</f>
        <v>A3</v>
      </c>
      <c r="I243" s="9">
        <f>VLOOKUP(H243,[18]Sheet1!$B$2:$C$12,2,TRUE)</f>
        <v>8</v>
      </c>
      <c r="J243" s="1" t="str">
        <f>VLOOKUP($E243,'[2]Gui chi Quynh'!$C$11:$E$397,3,0)</f>
        <v>A DN</v>
      </c>
      <c r="K243" s="9" t="e">
        <f>VLOOKUP(J243,[18]Sheet1!$B$2:$C$12,2,TRUE)</f>
        <v>#N/A</v>
      </c>
      <c r="L243" s="1" t="str">
        <f>VLOOKUP($E243,'[3]Gui chi Quynh'!$C$11:$E$396,3,0)</f>
        <v>A3</v>
      </c>
      <c r="M243" s="9">
        <f>VLOOKUP(L243,[18]Sheet1!$B$2:$C$12,2,TRUE)</f>
        <v>8</v>
      </c>
      <c r="N243" s="1" t="str">
        <f>VLOOKUP($E243,'[4]Gui chi Quynh'!$C$11:$E$396,3,0)</f>
        <v>A4</v>
      </c>
      <c r="O243" s="9">
        <f>VLOOKUP(N243,[18]Sheet1!$B$2:$C$12,2,TRUE)</f>
        <v>7</v>
      </c>
      <c r="P243" s="1" t="str">
        <f>VLOOKUP($E243,'[5]Gui chi Quynh'!$C$11:$E$394,3,0)</f>
        <v>A3</v>
      </c>
      <c r="Q243" s="9">
        <f>VLOOKUP(P243,[18]Sheet1!$B$2:$C$12,2,TRUE)</f>
        <v>8</v>
      </c>
      <c r="R243" s="1" t="str">
        <f>VLOOKUP($E243,'[6]Gui chi Quynh'!$C$11:$E$393,3,0)</f>
        <v>A4</v>
      </c>
      <c r="S243" s="9">
        <f>VLOOKUP(R243,[18]Sheet1!$B$2:$C$12,2,TRUE)</f>
        <v>7</v>
      </c>
      <c r="T243" s="1" t="str">
        <f>VLOOKUP($E243,'[7]Gui chi Quynh'!$C$11:$E$392,3,0)</f>
        <v>A4</v>
      </c>
      <c r="U243" s="9">
        <f>VLOOKUP(T243,[18]Sheet1!$B$2:$C$12,2,TRUE)</f>
        <v>7</v>
      </c>
      <c r="V243" s="1" t="str">
        <f>VLOOKUP($E243,'[8]Gui chi Quynh'!$C$11:$F$391,3,0)</f>
        <v>A3</v>
      </c>
      <c r="W243" s="9">
        <f>VLOOKUP(V243,[18]Sheet1!$B$2:$C$12,2,TRUE)</f>
        <v>8</v>
      </c>
      <c r="X243" s="1" t="str">
        <f>VLOOKUP($E243,'[9]Gui chi Quynh'!$C$11:$E$390,3,0)</f>
        <v>A3</v>
      </c>
      <c r="Y243" s="9">
        <f>VLOOKUP(X243,[18]Sheet1!$B$2:$C$12,2,TRUE)</f>
        <v>8</v>
      </c>
      <c r="Z243" s="1" t="str">
        <f>VLOOKUP($E243,'[10]Gui chi Quynh'!$C$11:$E$391,3,0)</f>
        <v>A3</v>
      </c>
      <c r="AA243" s="9">
        <f>VLOOKUP(Z243,[18]Sheet1!$B$2:$C$12,2,TRUE)</f>
        <v>8</v>
      </c>
      <c r="AB243" s="1" t="str">
        <f>VLOOKUP($E243,'[19]Gui chi Quynh'!$C$11:$E$388,3,0)</f>
        <v>A3</v>
      </c>
      <c r="AC243" s="9">
        <f>VLOOKUP(AB243,[18]Sheet1!$B$2:$C$12,2,TRUE)</f>
        <v>8</v>
      </c>
      <c r="AD243" s="1" t="str">
        <f>VLOOKUP($E243,'[20]Gui chi Quynh'!$C$11:$E$388,3,0)</f>
        <v>A4</v>
      </c>
      <c r="AE243" s="9">
        <f>VLOOKUP(AD243,[18]Sheet1!$B$2:$C$12,2,TRUE)</f>
        <v>7</v>
      </c>
      <c r="AF243" s="55"/>
    </row>
    <row r="244" spans="1:32" s="2" customFormat="1" ht="24.95" customHeight="1" x14ac:dyDescent="0.25">
      <c r="A244" s="41">
        <f>IF(E244="","",SUBTOTAL(3,$E$9:E244))</f>
        <v>236</v>
      </c>
      <c r="B244" s="41">
        <f>COUNTIF($F$9:F244,F244)</f>
        <v>7</v>
      </c>
      <c r="C244" s="43" t="s">
        <v>649</v>
      </c>
      <c r="D244" s="29" t="s">
        <v>243</v>
      </c>
      <c r="E244" s="44" t="s">
        <v>548</v>
      </c>
      <c r="F244" s="13" t="s">
        <v>291</v>
      </c>
      <c r="G244" s="13" t="s">
        <v>643</v>
      </c>
      <c r="H244" s="1" t="str">
        <f>VLOOKUP($E244,'[1]Gui chi Quynh'!$C$11:$E$397,3,0)</f>
        <v>A3</v>
      </c>
      <c r="I244" s="9">
        <f>VLOOKUP(H244,[18]Sheet1!$B$2:$C$12,2,TRUE)</f>
        <v>8</v>
      </c>
      <c r="J244" s="1" t="str">
        <f>VLOOKUP($E244,'[2]Gui chi Quynh'!$C$11:$E$397,3,0)</f>
        <v>A DN</v>
      </c>
      <c r="K244" s="9" t="e">
        <f>VLOOKUP(J244,[18]Sheet1!$B$2:$C$12,2,TRUE)</f>
        <v>#N/A</v>
      </c>
      <c r="L244" s="1" t="str">
        <f>VLOOKUP($E244,'[3]Gui chi Quynh'!$C$11:$E$396,3,0)</f>
        <v>A2</v>
      </c>
      <c r="M244" s="9">
        <f>VLOOKUP(L244,[18]Sheet1!$B$2:$C$12,2,TRUE)</f>
        <v>9</v>
      </c>
      <c r="N244" s="1" t="str">
        <f>VLOOKUP($E244,'[4]Gui chi Quynh'!$C$11:$E$396,3,0)</f>
        <v>A1</v>
      </c>
      <c r="O244" s="9">
        <f>VLOOKUP(N244,[18]Sheet1!$B$2:$C$12,2,TRUE)</f>
        <v>10</v>
      </c>
      <c r="P244" s="1" t="str">
        <f>VLOOKUP($E244,'[5]Gui chi Quynh'!$C$11:$E$394,3,0)</f>
        <v>A1</v>
      </c>
      <c r="Q244" s="9">
        <f>VLOOKUP(P244,[18]Sheet1!$B$2:$C$12,2,TRUE)</f>
        <v>10</v>
      </c>
      <c r="R244" s="1" t="str">
        <f>VLOOKUP($E244,'[6]Gui chi Quynh'!$C$11:$E$393,3,0)</f>
        <v>A1</v>
      </c>
      <c r="S244" s="9">
        <f>VLOOKUP(R244,[18]Sheet1!$B$2:$C$12,2,TRUE)</f>
        <v>10</v>
      </c>
      <c r="T244" s="1" t="str">
        <f>VLOOKUP($E244,'[7]Gui chi Quynh'!$C$11:$E$392,3,0)</f>
        <v>A1</v>
      </c>
      <c r="U244" s="9">
        <f>VLOOKUP(T244,[18]Sheet1!$B$2:$C$12,2,TRUE)</f>
        <v>10</v>
      </c>
      <c r="V244" s="1" t="str">
        <f>VLOOKUP($E244,'[8]Gui chi Quynh'!$C$11:$F$391,3,0)</f>
        <v>A1</v>
      </c>
      <c r="W244" s="9">
        <f>VLOOKUP(V244,[18]Sheet1!$B$2:$C$12,2,TRUE)</f>
        <v>10</v>
      </c>
      <c r="X244" s="1" t="str">
        <f>VLOOKUP($E244,'[9]Gui chi Quynh'!$C$11:$E$390,3,0)</f>
        <v>A1</v>
      </c>
      <c r="Y244" s="9">
        <f>VLOOKUP(X244,[18]Sheet1!$B$2:$C$12,2,TRUE)</f>
        <v>10</v>
      </c>
      <c r="Z244" s="1" t="str">
        <f>VLOOKUP($E244,'[10]Gui chi Quynh'!$C$11:$E$391,3,0)</f>
        <v>A1</v>
      </c>
      <c r="AA244" s="9">
        <f>VLOOKUP(Z244,[18]Sheet1!$B$2:$C$12,2,TRUE)</f>
        <v>10</v>
      </c>
      <c r="AB244" s="1" t="str">
        <f>VLOOKUP($E244,'[19]Gui chi Quynh'!$C$11:$E$388,3,0)</f>
        <v>A2</v>
      </c>
      <c r="AC244" s="9">
        <f>VLOOKUP(AB244,[18]Sheet1!$B$2:$C$12,2,TRUE)</f>
        <v>9</v>
      </c>
      <c r="AD244" s="1" t="str">
        <f>VLOOKUP($E244,'[20]Gui chi Quynh'!$C$11:$E$388,3,0)</f>
        <v>A1</v>
      </c>
      <c r="AE244" s="9">
        <f>VLOOKUP(AD244,[18]Sheet1!$B$2:$C$12,2,TRUE)</f>
        <v>10</v>
      </c>
      <c r="AF244" s="55"/>
    </row>
    <row r="245" spans="1:32" s="2" customFormat="1" ht="24.95" customHeight="1" x14ac:dyDescent="0.25">
      <c r="A245" s="41">
        <f>IF(E245="","",SUBTOTAL(3,$E$9:E245))</f>
        <v>237</v>
      </c>
      <c r="B245" s="41">
        <f>COUNTIF($F$9:F245,F245)</f>
        <v>8</v>
      </c>
      <c r="C245" s="43" t="s">
        <v>648</v>
      </c>
      <c r="D245" s="29" t="s">
        <v>137</v>
      </c>
      <c r="E245" s="44" t="s">
        <v>527</v>
      </c>
      <c r="F245" s="13" t="s">
        <v>291</v>
      </c>
      <c r="G245" s="13" t="s">
        <v>643</v>
      </c>
      <c r="H245" s="1" t="str">
        <f>VLOOKUP($E245,'[1]Gui chi Quynh'!$C$11:$E$397,3,0)</f>
        <v>A3</v>
      </c>
      <c r="I245" s="9">
        <f>VLOOKUP(H245,[18]Sheet1!$B$2:$C$12,2,TRUE)</f>
        <v>8</v>
      </c>
      <c r="J245" s="1" t="str">
        <f>VLOOKUP($E245,'[2]Gui chi Quynh'!$C$11:$E$397,3,0)</f>
        <v>A DN</v>
      </c>
      <c r="K245" s="9" t="e">
        <f>VLOOKUP(J245,[18]Sheet1!$B$2:$C$12,2,TRUE)</f>
        <v>#N/A</v>
      </c>
      <c r="L245" s="1" t="str">
        <f>VLOOKUP($E245,'[3]Gui chi Quynh'!$C$11:$E$396,3,0)</f>
        <v>A3</v>
      </c>
      <c r="M245" s="9">
        <f>VLOOKUP(L245,[18]Sheet1!$B$2:$C$12,2,TRUE)</f>
        <v>8</v>
      </c>
      <c r="N245" s="1" t="str">
        <f>VLOOKUP($E245,'[4]Gui chi Quynh'!$C$11:$E$396,3,0)</f>
        <v>A3</v>
      </c>
      <c r="O245" s="9">
        <f>VLOOKUP(N245,[18]Sheet1!$B$2:$C$12,2,TRUE)</f>
        <v>8</v>
      </c>
      <c r="P245" s="1" t="str">
        <f>VLOOKUP($E245,'[5]Gui chi Quynh'!$C$11:$E$394,3,0)</f>
        <v>A3</v>
      </c>
      <c r="Q245" s="9">
        <f>VLOOKUP(P245,[18]Sheet1!$B$2:$C$12,2,TRUE)</f>
        <v>8</v>
      </c>
      <c r="R245" s="1" t="str">
        <f>VLOOKUP($E245,'[6]Gui chi Quynh'!$C$11:$E$393,3,0)</f>
        <v>A4</v>
      </c>
      <c r="S245" s="9">
        <f>VLOOKUP(R245,[18]Sheet1!$B$2:$C$12,2,TRUE)</f>
        <v>7</v>
      </c>
      <c r="T245" s="1" t="str">
        <f>VLOOKUP($E245,'[7]Gui chi Quynh'!$C$11:$E$392,3,0)</f>
        <v>A3</v>
      </c>
      <c r="U245" s="9">
        <f>VLOOKUP(T245,[18]Sheet1!$B$2:$C$12,2,TRUE)</f>
        <v>8</v>
      </c>
      <c r="V245" s="1" t="str">
        <f>VLOOKUP($E245,'[8]Gui chi Quynh'!$C$11:$F$391,3,0)</f>
        <v>A1</v>
      </c>
      <c r="W245" s="9">
        <f>VLOOKUP(V245,[18]Sheet1!$B$2:$C$12,2,TRUE)</f>
        <v>10</v>
      </c>
      <c r="X245" s="1" t="str">
        <f>VLOOKUP($E245,'[9]Gui chi Quynh'!$C$11:$E$390,3,0)</f>
        <v>A3</v>
      </c>
      <c r="Y245" s="9">
        <f>VLOOKUP(X245,[18]Sheet1!$B$2:$C$12,2,TRUE)</f>
        <v>8</v>
      </c>
      <c r="Z245" s="1" t="str">
        <f>VLOOKUP($E245,'[10]Gui chi Quynh'!$C$11:$E$391,3,0)</f>
        <v>A3</v>
      </c>
      <c r="AA245" s="9">
        <f>VLOOKUP(Z245,[18]Sheet1!$B$2:$C$12,2,TRUE)</f>
        <v>8</v>
      </c>
      <c r="AB245" s="1" t="str">
        <f>VLOOKUP($E245,'[19]Gui chi Quynh'!$C$11:$E$388,3,0)</f>
        <v>A3</v>
      </c>
      <c r="AC245" s="9">
        <f>VLOOKUP(AB245,[18]Sheet1!$B$2:$C$12,2,TRUE)</f>
        <v>8</v>
      </c>
      <c r="AD245" s="1" t="str">
        <f>VLOOKUP($E245,'[20]Gui chi Quynh'!$C$11:$E$388,3,0)</f>
        <v>A3</v>
      </c>
      <c r="AE245" s="9">
        <f>VLOOKUP(AD245,[18]Sheet1!$B$2:$C$12,2,TRUE)</f>
        <v>8</v>
      </c>
      <c r="AF245" s="55"/>
    </row>
    <row r="246" spans="1:32" s="2" customFormat="1" ht="24.95" customHeight="1" x14ac:dyDescent="0.25">
      <c r="A246" s="41">
        <f>IF(E246="","",SUBTOTAL(3,$E$9:E246))</f>
        <v>238</v>
      </c>
      <c r="B246" s="41">
        <f>COUNTIF($F$9:F246,F246)</f>
        <v>9</v>
      </c>
      <c r="C246" s="43" t="s">
        <v>649</v>
      </c>
      <c r="D246" s="29" t="s">
        <v>138</v>
      </c>
      <c r="E246" s="44" t="s">
        <v>528</v>
      </c>
      <c r="F246" s="13" t="s">
        <v>291</v>
      </c>
      <c r="G246" s="13" t="s">
        <v>643</v>
      </c>
      <c r="H246" s="1" t="str">
        <f>VLOOKUP($E246,'[1]Gui chi Quynh'!$C$11:$E$397,3,0)</f>
        <v>A3</v>
      </c>
      <c r="I246" s="9">
        <f>VLOOKUP(H246,[18]Sheet1!$B$2:$C$12,2,TRUE)</f>
        <v>8</v>
      </c>
      <c r="J246" s="1" t="str">
        <f>VLOOKUP($E246,'[2]Gui chi Quynh'!$C$11:$E$397,3,0)</f>
        <v>A DN</v>
      </c>
      <c r="K246" s="9" t="e">
        <f>VLOOKUP(J246,[18]Sheet1!$B$2:$C$12,2,TRUE)</f>
        <v>#N/A</v>
      </c>
      <c r="L246" s="1" t="str">
        <f>VLOOKUP($E246,'[3]Gui chi Quynh'!$C$11:$E$396,3,0)</f>
        <v>A4</v>
      </c>
      <c r="M246" s="9">
        <f>VLOOKUP(L246,[18]Sheet1!$B$2:$C$12,2,TRUE)</f>
        <v>7</v>
      </c>
      <c r="N246" s="1" t="str">
        <f>VLOOKUP($E246,'[4]Gui chi Quynh'!$C$11:$E$396,3,0)</f>
        <v>A4</v>
      </c>
      <c r="O246" s="9">
        <f>VLOOKUP(N246,[18]Sheet1!$B$2:$C$12,2,TRUE)</f>
        <v>7</v>
      </c>
      <c r="P246" s="1" t="str">
        <f>VLOOKUP($E246,'[5]Gui chi Quynh'!$C$11:$E$394,3,0)</f>
        <v>A3</v>
      </c>
      <c r="Q246" s="9">
        <f>VLOOKUP(P246,[18]Sheet1!$B$2:$C$12,2,TRUE)</f>
        <v>8</v>
      </c>
      <c r="R246" s="1" t="str">
        <f>VLOOKUP($E246,'[6]Gui chi Quynh'!$C$11:$E$393,3,0)</f>
        <v>A4</v>
      </c>
      <c r="S246" s="9">
        <f>VLOOKUP(R246,[18]Sheet1!$B$2:$C$12,2,TRUE)</f>
        <v>7</v>
      </c>
      <c r="T246" s="1" t="str">
        <f>VLOOKUP($E246,'[7]Gui chi Quynh'!$C$11:$E$392,3,0)</f>
        <v>A3</v>
      </c>
      <c r="U246" s="9">
        <f>VLOOKUP(T246,[18]Sheet1!$B$2:$C$12,2,TRUE)</f>
        <v>8</v>
      </c>
      <c r="V246" s="1" t="str">
        <f>VLOOKUP($E246,'[8]Gui chi Quynh'!$C$11:$F$391,3,0)</f>
        <v>A3</v>
      </c>
      <c r="W246" s="9">
        <f>VLOOKUP(V246,[18]Sheet1!$B$2:$C$12,2,TRUE)</f>
        <v>8</v>
      </c>
      <c r="X246" s="1" t="str">
        <f>VLOOKUP($E246,'[9]Gui chi Quynh'!$C$11:$E$390,3,0)</f>
        <v>A3</v>
      </c>
      <c r="Y246" s="9">
        <f>VLOOKUP(X246,[18]Sheet1!$B$2:$C$12,2,TRUE)</f>
        <v>8</v>
      </c>
      <c r="Z246" s="1" t="str">
        <f>VLOOKUP($E246,'[10]Gui chi Quynh'!$C$11:$E$391,3,0)</f>
        <v>A3</v>
      </c>
      <c r="AA246" s="9">
        <f>VLOOKUP(Z246,[18]Sheet1!$B$2:$C$12,2,TRUE)</f>
        <v>8</v>
      </c>
      <c r="AB246" s="1" t="str">
        <f>VLOOKUP($E246,'[19]Gui chi Quynh'!$C$11:$E$388,3,0)</f>
        <v>A3</v>
      </c>
      <c r="AC246" s="9">
        <f>VLOOKUP(AB246,[18]Sheet1!$B$2:$C$12,2,TRUE)</f>
        <v>8</v>
      </c>
      <c r="AD246" s="1" t="str">
        <f>VLOOKUP($E246,'[20]Gui chi Quynh'!$C$11:$E$388,3,0)</f>
        <v>A4</v>
      </c>
      <c r="AE246" s="9">
        <f>VLOOKUP(AD246,[18]Sheet1!$B$2:$C$12,2,TRUE)</f>
        <v>7</v>
      </c>
      <c r="AF246" s="55"/>
    </row>
    <row r="247" spans="1:32" s="2" customFormat="1" ht="24.95" customHeight="1" x14ac:dyDescent="0.25">
      <c r="A247" s="41">
        <f>IF(E247="","",SUBTOTAL(3,$E$9:E247))</f>
        <v>239</v>
      </c>
      <c r="B247" s="41">
        <f>COUNTIF($F$9:F247,F247)</f>
        <v>10</v>
      </c>
      <c r="C247" s="43" t="s">
        <v>649</v>
      </c>
      <c r="D247" s="29" t="s">
        <v>139</v>
      </c>
      <c r="E247" s="44" t="s">
        <v>529</v>
      </c>
      <c r="F247" s="13" t="s">
        <v>291</v>
      </c>
      <c r="G247" s="13" t="s">
        <v>643</v>
      </c>
      <c r="H247" s="1" t="str">
        <f>VLOOKUP($E247,'[1]Gui chi Quynh'!$C$11:$E$397,3,0)</f>
        <v>A3</v>
      </c>
      <c r="I247" s="9">
        <f>VLOOKUP(H247,[18]Sheet1!$B$2:$C$12,2,TRUE)</f>
        <v>8</v>
      </c>
      <c r="J247" s="1" t="str">
        <f>VLOOKUP($E247,'[2]Gui chi Quynh'!$C$11:$E$397,3,0)</f>
        <v>A DN</v>
      </c>
      <c r="K247" s="9" t="e">
        <f>VLOOKUP(J247,[18]Sheet1!$B$2:$C$12,2,TRUE)</f>
        <v>#N/A</v>
      </c>
      <c r="L247" s="1" t="str">
        <f>VLOOKUP($E247,'[3]Gui chi Quynh'!$C$11:$E$396,3,0)</f>
        <v>A3</v>
      </c>
      <c r="M247" s="9">
        <f>VLOOKUP(L247,[18]Sheet1!$B$2:$C$12,2,TRUE)</f>
        <v>8</v>
      </c>
      <c r="N247" s="1" t="str">
        <f>VLOOKUP($E247,'[4]Gui chi Quynh'!$C$11:$E$396,3,0)</f>
        <v>A1</v>
      </c>
      <c r="O247" s="9">
        <f>VLOOKUP(N247,[18]Sheet1!$B$2:$C$12,2,TRUE)</f>
        <v>10</v>
      </c>
      <c r="P247" s="1" t="str">
        <f>VLOOKUP($E247,'[5]Gui chi Quynh'!$C$11:$E$394,3,0)</f>
        <v>A1</v>
      </c>
      <c r="Q247" s="9">
        <f>VLOOKUP(P247,[18]Sheet1!$B$2:$C$12,2,TRUE)</f>
        <v>10</v>
      </c>
      <c r="R247" s="1" t="str">
        <f>VLOOKUP($E247,'[6]Gui chi Quynh'!$C$11:$E$393,3,0)</f>
        <v>A1</v>
      </c>
      <c r="S247" s="9">
        <f>VLOOKUP(R247,[18]Sheet1!$B$2:$C$12,2,TRUE)</f>
        <v>10</v>
      </c>
      <c r="T247" s="1" t="str">
        <f>VLOOKUP($E247,'[7]Gui chi Quynh'!$C$11:$E$392,3,0)</f>
        <v>A1</v>
      </c>
      <c r="U247" s="9">
        <f>VLOOKUP(T247,[18]Sheet1!$B$2:$C$12,2,TRUE)</f>
        <v>10</v>
      </c>
      <c r="V247" s="1" t="str">
        <f>VLOOKUP($E247,'[8]Gui chi Quynh'!$C$11:$F$391,3,0)</f>
        <v>A1</v>
      </c>
      <c r="W247" s="9">
        <f>VLOOKUP(V247,[18]Sheet1!$B$2:$C$12,2,TRUE)</f>
        <v>10</v>
      </c>
      <c r="X247" s="1" t="str">
        <f>VLOOKUP($E247,'[9]Gui chi Quynh'!$C$11:$E$390,3,0)</f>
        <v>A1</v>
      </c>
      <c r="Y247" s="9">
        <f>VLOOKUP(X247,[18]Sheet1!$B$2:$C$12,2,TRUE)</f>
        <v>10</v>
      </c>
      <c r="Z247" s="1" t="str">
        <f>VLOOKUP($E247,'[10]Gui chi Quynh'!$C$11:$E$391,3,0)</f>
        <v>A2</v>
      </c>
      <c r="AA247" s="9">
        <f>VLOOKUP(Z247,[18]Sheet1!$B$2:$C$12,2,TRUE)</f>
        <v>9</v>
      </c>
      <c r="AB247" s="1" t="str">
        <f>VLOOKUP($E247,'[19]Gui chi Quynh'!$C$11:$E$388,3,0)</f>
        <v>A3</v>
      </c>
      <c r="AC247" s="9">
        <f>VLOOKUP(AB247,[18]Sheet1!$B$2:$C$12,2,TRUE)</f>
        <v>8</v>
      </c>
      <c r="AD247" s="1" t="str">
        <f>VLOOKUP($E247,'[20]Gui chi Quynh'!$C$11:$E$388,3,0)</f>
        <v>A3</v>
      </c>
      <c r="AE247" s="9">
        <f>VLOOKUP(AD247,[18]Sheet1!$B$2:$C$12,2,TRUE)</f>
        <v>8</v>
      </c>
      <c r="AF247" s="55"/>
    </row>
    <row r="248" spans="1:32" s="2" customFormat="1" ht="24.95" customHeight="1" x14ac:dyDescent="0.25">
      <c r="A248" s="41">
        <f>IF(E248="","",SUBTOTAL(3,$E$9:E248))</f>
        <v>240</v>
      </c>
      <c r="B248" s="41">
        <f>COUNTIF($F$9:F248,F248)</f>
        <v>11</v>
      </c>
      <c r="C248" s="43" t="s">
        <v>649</v>
      </c>
      <c r="D248" s="29" t="s">
        <v>142</v>
      </c>
      <c r="E248" s="44" t="s">
        <v>530</v>
      </c>
      <c r="F248" s="13" t="s">
        <v>291</v>
      </c>
      <c r="G248" s="13" t="s">
        <v>643</v>
      </c>
      <c r="H248" s="1" t="str">
        <f>VLOOKUP($E248,'[1]Gui chi Quynh'!$C$11:$E$397,3,0)</f>
        <v>A4</v>
      </c>
      <c r="I248" s="9">
        <f>VLOOKUP(H248,[18]Sheet1!$B$2:$C$12,2,TRUE)</f>
        <v>7</v>
      </c>
      <c r="J248" s="1" t="str">
        <f>VLOOKUP($E248,'[2]Gui chi Quynh'!$C$11:$E$397,3,0)</f>
        <v>A DN</v>
      </c>
      <c r="K248" s="9" t="e">
        <f>VLOOKUP(J248,[18]Sheet1!$B$2:$C$12,2,TRUE)</f>
        <v>#N/A</v>
      </c>
      <c r="L248" s="1" t="str">
        <f>VLOOKUP($E248,'[3]Gui chi Quynh'!$C$11:$E$396,3,0)</f>
        <v>A4</v>
      </c>
      <c r="M248" s="9">
        <f>VLOOKUP(L248,[18]Sheet1!$B$2:$C$12,2,TRUE)</f>
        <v>7</v>
      </c>
      <c r="N248" s="1" t="str">
        <f>VLOOKUP($E248,'[4]Gui chi Quynh'!$C$11:$E$396,3,0)</f>
        <v>A3</v>
      </c>
      <c r="O248" s="9">
        <f>VLOOKUP(N248,[18]Sheet1!$B$2:$C$12,2,TRUE)</f>
        <v>8</v>
      </c>
      <c r="P248" s="1" t="str">
        <f>VLOOKUP($E248,'[5]Gui chi Quynh'!$C$11:$E$394,3,0)</f>
        <v>A4</v>
      </c>
      <c r="Q248" s="9">
        <f>VLOOKUP(P248,[18]Sheet1!$B$2:$C$12,2,TRUE)</f>
        <v>7</v>
      </c>
      <c r="R248" s="1" t="str">
        <f>VLOOKUP($E248,'[6]Gui chi Quynh'!$C$11:$E$393,3,0)</f>
        <v>A4</v>
      </c>
      <c r="S248" s="9">
        <f>VLOOKUP(R248,[18]Sheet1!$B$2:$C$12,2,TRUE)</f>
        <v>7</v>
      </c>
      <c r="T248" s="1" t="str">
        <f>VLOOKUP($E248,'[7]Gui chi Quynh'!$C$11:$E$392,3,0)</f>
        <v>A3</v>
      </c>
      <c r="U248" s="9">
        <f>VLOOKUP(T248,[18]Sheet1!$B$2:$C$12,2,TRUE)</f>
        <v>8</v>
      </c>
      <c r="V248" s="1" t="str">
        <f>VLOOKUP($E248,'[8]Gui chi Quynh'!$C$11:$F$391,3,0)</f>
        <v>A4</v>
      </c>
      <c r="W248" s="9">
        <f>VLOOKUP(V248,[18]Sheet1!$B$2:$C$12,2,TRUE)</f>
        <v>7</v>
      </c>
      <c r="X248" s="1" t="str">
        <f>VLOOKUP($E248,'[9]Gui chi Quynh'!$C$11:$E$390,3,0)</f>
        <v>A4</v>
      </c>
      <c r="Y248" s="9">
        <f>VLOOKUP(X248,[18]Sheet1!$B$2:$C$12,2,TRUE)</f>
        <v>7</v>
      </c>
      <c r="Z248" s="1" t="str">
        <f>VLOOKUP($E248,'[10]Gui chi Quynh'!$C$11:$E$391,3,0)</f>
        <v>A3</v>
      </c>
      <c r="AA248" s="9">
        <f>VLOOKUP(Z248,[18]Sheet1!$B$2:$C$12,2,TRUE)</f>
        <v>8</v>
      </c>
      <c r="AB248" s="1" t="str">
        <f>VLOOKUP($E248,'[19]Gui chi Quynh'!$C$11:$E$388,3,0)</f>
        <v>A4</v>
      </c>
      <c r="AC248" s="9">
        <f>VLOOKUP(AB248,[18]Sheet1!$B$2:$C$12,2,TRUE)</f>
        <v>7</v>
      </c>
      <c r="AD248" s="1" t="str">
        <f>VLOOKUP($E248,'[20]Gui chi Quynh'!$C$11:$E$388,3,0)</f>
        <v>A3</v>
      </c>
      <c r="AE248" s="9">
        <f>VLOOKUP(AD248,[18]Sheet1!$B$2:$C$12,2,TRUE)</f>
        <v>8</v>
      </c>
      <c r="AF248" s="55"/>
    </row>
    <row r="249" spans="1:32" s="2" customFormat="1" ht="24.95" customHeight="1" x14ac:dyDescent="0.25">
      <c r="A249" s="41">
        <f>IF(E249="","",SUBTOTAL(3,$E$9:E249))</f>
        <v>241</v>
      </c>
      <c r="B249" s="41">
        <f>COUNTIF($F$9:F249,F249)</f>
        <v>12</v>
      </c>
      <c r="C249" s="43" t="s">
        <v>649</v>
      </c>
      <c r="D249" s="29" t="s">
        <v>640</v>
      </c>
      <c r="E249" s="44" t="s">
        <v>531</v>
      </c>
      <c r="F249" s="13" t="s">
        <v>291</v>
      </c>
      <c r="G249" s="13" t="s">
        <v>643</v>
      </c>
      <c r="H249" s="1" t="str">
        <f>VLOOKUP($E249,'[1]Gui chi Quynh'!$C$11:$E$397,3,0)</f>
        <v>A3</v>
      </c>
      <c r="I249" s="9">
        <f>VLOOKUP(H249,[18]Sheet1!$B$2:$C$12,2,TRUE)</f>
        <v>8</v>
      </c>
      <c r="J249" s="1" t="str">
        <f>VLOOKUP($E249,'[2]Gui chi Quynh'!$C$11:$E$397,3,0)</f>
        <v>A DN</v>
      </c>
      <c r="K249" s="9" t="e">
        <f>VLOOKUP(J249,[18]Sheet1!$B$2:$C$12,2,TRUE)</f>
        <v>#N/A</v>
      </c>
      <c r="L249" s="1" t="str">
        <f>VLOOKUP($E249,'[3]Gui chi Quynh'!$C$11:$E$396,3,0)</f>
        <v>A2</v>
      </c>
      <c r="M249" s="9">
        <f>VLOOKUP(L249,[18]Sheet1!$B$2:$C$12,2,TRUE)</f>
        <v>9</v>
      </c>
      <c r="N249" s="1" t="str">
        <f>VLOOKUP($E249,'[4]Gui chi Quynh'!$C$11:$E$396,3,0)</f>
        <v>A3</v>
      </c>
      <c r="O249" s="9">
        <f>VLOOKUP(N249,[18]Sheet1!$B$2:$C$12,2,TRUE)</f>
        <v>8</v>
      </c>
      <c r="P249" s="1" t="str">
        <f>VLOOKUP($E249,'[5]Gui chi Quynh'!$C$11:$E$394,3,0)</f>
        <v>A3</v>
      </c>
      <c r="Q249" s="9">
        <f>VLOOKUP(P249,[18]Sheet1!$B$2:$C$12,2,TRUE)</f>
        <v>8</v>
      </c>
      <c r="R249" s="1" t="str">
        <f>VLOOKUP($E249,'[6]Gui chi Quynh'!$C$11:$E$393,3,0)</f>
        <v>A4</v>
      </c>
      <c r="S249" s="9">
        <f>VLOOKUP(R249,[18]Sheet1!$B$2:$C$12,2,TRUE)</f>
        <v>7</v>
      </c>
      <c r="T249" s="1" t="str">
        <f>VLOOKUP($E249,'[7]Gui chi Quynh'!$C$11:$E$392,3,0)</f>
        <v>A3</v>
      </c>
      <c r="U249" s="9">
        <f>VLOOKUP(T249,[18]Sheet1!$B$2:$C$12,2,TRUE)</f>
        <v>8</v>
      </c>
      <c r="V249" s="1" t="str">
        <f>VLOOKUP($E249,'[8]Gui chi Quynh'!$C$11:$F$391,3,0)</f>
        <v>A3</v>
      </c>
      <c r="W249" s="9">
        <f>VLOOKUP(V249,[18]Sheet1!$B$2:$C$12,2,TRUE)</f>
        <v>8</v>
      </c>
      <c r="X249" s="1" t="str">
        <f>VLOOKUP($E249,'[9]Gui chi Quynh'!$C$11:$E$390,3,0)</f>
        <v>A3</v>
      </c>
      <c r="Y249" s="9">
        <f>VLOOKUP(X249,[18]Sheet1!$B$2:$C$12,2,TRUE)</f>
        <v>8</v>
      </c>
      <c r="Z249" s="1" t="str">
        <f>VLOOKUP($E249,'[10]Gui chi Quynh'!$C$11:$E$391,3,0)</f>
        <v>A3</v>
      </c>
      <c r="AA249" s="9">
        <f>VLOOKUP(Z249,[18]Sheet1!$B$2:$C$12,2,TRUE)</f>
        <v>8</v>
      </c>
      <c r="AB249" s="1" t="str">
        <f>VLOOKUP($E249,'[19]Gui chi Quynh'!$C$11:$E$388,3,0)</f>
        <v>A4</v>
      </c>
      <c r="AC249" s="9">
        <f>VLOOKUP(AB249,[18]Sheet1!$B$2:$C$12,2,TRUE)</f>
        <v>7</v>
      </c>
      <c r="AD249" s="1" t="str">
        <f>VLOOKUP($E249,'[20]Gui chi Quynh'!$C$11:$E$388,3,0)</f>
        <v>A4</v>
      </c>
      <c r="AE249" s="9">
        <f>VLOOKUP(AD249,[18]Sheet1!$B$2:$C$12,2,TRUE)</f>
        <v>7</v>
      </c>
      <c r="AF249" s="55"/>
    </row>
    <row r="250" spans="1:32" s="2" customFormat="1" ht="24.95" customHeight="1" x14ac:dyDescent="0.25">
      <c r="A250" s="41">
        <f>IF(E250="","",SUBTOTAL(3,$E$9:E250))</f>
        <v>242</v>
      </c>
      <c r="B250" s="41">
        <f>COUNTIF($F$9:F250,F250)</f>
        <v>13</v>
      </c>
      <c r="C250" s="43" t="s">
        <v>648</v>
      </c>
      <c r="D250" s="29" t="s">
        <v>143</v>
      </c>
      <c r="E250" s="44" t="s">
        <v>532</v>
      </c>
      <c r="F250" s="13" t="s">
        <v>291</v>
      </c>
      <c r="G250" s="13" t="s">
        <v>643</v>
      </c>
      <c r="H250" s="1" t="str">
        <f>VLOOKUP($E250,'[1]Gui chi Quynh'!$C$11:$E$397,3,0)</f>
        <v>A4</v>
      </c>
      <c r="I250" s="9">
        <f>VLOOKUP(H250,[18]Sheet1!$B$2:$C$12,2,TRUE)</f>
        <v>7</v>
      </c>
      <c r="J250" s="1" t="str">
        <f>VLOOKUP($E250,'[2]Gui chi Quynh'!$C$11:$E$397,3,0)</f>
        <v>A DN</v>
      </c>
      <c r="K250" s="9" t="e">
        <f>VLOOKUP(J250,[18]Sheet1!$B$2:$C$12,2,TRUE)</f>
        <v>#N/A</v>
      </c>
      <c r="L250" s="1" t="str">
        <f>VLOOKUP($E250,'[3]Gui chi Quynh'!$C$11:$E$396,3,0)</f>
        <v>A3</v>
      </c>
      <c r="M250" s="9">
        <f>VLOOKUP(L250,[18]Sheet1!$B$2:$C$12,2,TRUE)</f>
        <v>8</v>
      </c>
      <c r="N250" s="1" t="str">
        <f>VLOOKUP($E250,'[4]Gui chi Quynh'!$C$11:$E$396,3,0)</f>
        <v>A4</v>
      </c>
      <c r="O250" s="9">
        <f>VLOOKUP(N250,[18]Sheet1!$B$2:$C$12,2,TRUE)</f>
        <v>7</v>
      </c>
      <c r="P250" s="1" t="str">
        <f>VLOOKUP($E250,'[5]Gui chi Quynh'!$C$11:$E$394,3,0)</f>
        <v>A3</v>
      </c>
      <c r="Q250" s="9">
        <f>VLOOKUP(P250,[18]Sheet1!$B$2:$C$12,2,TRUE)</f>
        <v>8</v>
      </c>
      <c r="R250" s="1" t="str">
        <f>VLOOKUP($E250,'[6]Gui chi Quynh'!$C$11:$E$393,3,0)</f>
        <v>A4</v>
      </c>
      <c r="S250" s="9">
        <f>VLOOKUP(R250,[18]Sheet1!$B$2:$C$12,2,TRUE)</f>
        <v>7</v>
      </c>
      <c r="T250" s="1" t="str">
        <f>VLOOKUP($E250,'[7]Gui chi Quynh'!$C$11:$E$392,3,0)</f>
        <v>A3</v>
      </c>
      <c r="U250" s="9">
        <f>VLOOKUP(T250,[18]Sheet1!$B$2:$C$12,2,TRUE)</f>
        <v>8</v>
      </c>
      <c r="V250" s="1" t="str">
        <f>VLOOKUP($E250,'[8]Gui chi Quynh'!$C$11:$F$391,3,0)</f>
        <v>A4</v>
      </c>
      <c r="W250" s="9">
        <f>VLOOKUP(V250,[18]Sheet1!$B$2:$C$12,2,TRUE)</f>
        <v>7</v>
      </c>
      <c r="X250" s="1" t="str">
        <f>VLOOKUP($E250,'[9]Gui chi Quynh'!$C$11:$E$390,3,0)</f>
        <v>A4</v>
      </c>
      <c r="Y250" s="9">
        <f>VLOOKUP(X250,[18]Sheet1!$B$2:$C$12,2,TRUE)</f>
        <v>7</v>
      </c>
      <c r="Z250" s="1" t="str">
        <f>VLOOKUP($E250,'[10]Gui chi Quynh'!$C$11:$E$391,3,0)</f>
        <v>A3</v>
      </c>
      <c r="AA250" s="9">
        <f>VLOOKUP(Z250,[18]Sheet1!$B$2:$C$12,2,TRUE)</f>
        <v>8</v>
      </c>
      <c r="AB250" s="1" t="str">
        <f>VLOOKUP($E250,'[19]Gui chi Quynh'!$C$11:$E$388,3,0)</f>
        <v>A3</v>
      </c>
      <c r="AC250" s="9">
        <f>VLOOKUP(AB250,[18]Sheet1!$B$2:$C$12,2,TRUE)</f>
        <v>8</v>
      </c>
      <c r="AD250" s="1" t="str">
        <f>VLOOKUP($E250,'[20]Gui chi Quynh'!$C$11:$E$388,3,0)</f>
        <v>A3</v>
      </c>
      <c r="AE250" s="9">
        <f>VLOOKUP(AD250,[18]Sheet1!$B$2:$C$12,2,TRUE)</f>
        <v>8</v>
      </c>
      <c r="AF250" s="55"/>
    </row>
    <row r="251" spans="1:32" s="2" customFormat="1" ht="24.95" customHeight="1" x14ac:dyDescent="0.25">
      <c r="A251" s="41">
        <f>IF(E251="","",SUBTOTAL(3,$E$9:E251))</f>
        <v>243</v>
      </c>
      <c r="B251" s="41">
        <f>COUNTIF($F$9:F251,F251)</f>
        <v>14</v>
      </c>
      <c r="C251" s="43" t="s">
        <v>649</v>
      </c>
      <c r="D251" s="29" t="s">
        <v>144</v>
      </c>
      <c r="E251" s="44" t="s">
        <v>533</v>
      </c>
      <c r="F251" s="13" t="s">
        <v>291</v>
      </c>
      <c r="G251" s="13" t="s">
        <v>643</v>
      </c>
      <c r="H251" s="1" t="str">
        <f>VLOOKUP($E251,'[1]Gui chi Quynh'!$C$11:$E$397,3,0)</f>
        <v>A3</v>
      </c>
      <c r="I251" s="9">
        <f>VLOOKUP(H251,[18]Sheet1!$B$2:$C$12,2,TRUE)</f>
        <v>8</v>
      </c>
      <c r="J251" s="1" t="str">
        <f>VLOOKUP($E251,'[2]Gui chi Quynh'!$C$11:$E$397,3,0)</f>
        <v>A DN</v>
      </c>
      <c r="K251" s="9" t="e">
        <f>VLOOKUP(J251,[18]Sheet1!$B$2:$C$12,2,TRUE)</f>
        <v>#N/A</v>
      </c>
      <c r="L251" s="1" t="str">
        <f>VLOOKUP($E251,'[3]Gui chi Quynh'!$C$11:$E$396,3,0)</f>
        <v>A4</v>
      </c>
      <c r="M251" s="9">
        <f>VLOOKUP(L251,[18]Sheet1!$B$2:$C$12,2,TRUE)</f>
        <v>7</v>
      </c>
      <c r="N251" s="1" t="str">
        <f>VLOOKUP($E251,'[4]Gui chi Quynh'!$C$11:$E$396,3,0)</f>
        <v>A3</v>
      </c>
      <c r="O251" s="9">
        <f>VLOOKUP(N251,[18]Sheet1!$B$2:$C$12,2,TRUE)</f>
        <v>8</v>
      </c>
      <c r="P251" s="1" t="str">
        <f>VLOOKUP($E251,'[5]Gui chi Quynh'!$C$11:$E$394,3,0)</f>
        <v>A3</v>
      </c>
      <c r="Q251" s="9">
        <f>VLOOKUP(P251,[18]Sheet1!$B$2:$C$12,2,TRUE)</f>
        <v>8</v>
      </c>
      <c r="R251" s="1" t="str">
        <f>VLOOKUP($E251,'[6]Gui chi Quynh'!$C$11:$E$393,3,0)</f>
        <v>A2</v>
      </c>
      <c r="S251" s="9">
        <f>VLOOKUP(R251,[18]Sheet1!$B$2:$C$12,2,TRUE)</f>
        <v>9</v>
      </c>
      <c r="T251" s="1" t="str">
        <f>VLOOKUP($E251,'[7]Gui chi Quynh'!$C$11:$E$392,3,0)</f>
        <v>A3</v>
      </c>
      <c r="U251" s="9">
        <f>VLOOKUP(T251,[18]Sheet1!$B$2:$C$12,2,TRUE)</f>
        <v>8</v>
      </c>
      <c r="V251" s="1" t="str">
        <f>VLOOKUP($E251,'[8]Gui chi Quynh'!$C$11:$F$391,3,0)</f>
        <v>A3</v>
      </c>
      <c r="W251" s="9">
        <f>VLOOKUP(V251,[18]Sheet1!$B$2:$C$12,2,TRUE)</f>
        <v>8</v>
      </c>
      <c r="X251" s="1" t="str">
        <f>VLOOKUP($E251,'[9]Gui chi Quynh'!$C$11:$E$390,3,0)</f>
        <v>A3</v>
      </c>
      <c r="Y251" s="9">
        <f>VLOOKUP(X251,[18]Sheet1!$B$2:$C$12,2,TRUE)</f>
        <v>8</v>
      </c>
      <c r="Z251" s="1" t="str">
        <f>VLOOKUP($E251,'[10]Gui chi Quynh'!$C$11:$E$391,3,0)</f>
        <v>A3</v>
      </c>
      <c r="AA251" s="9">
        <f>VLOOKUP(Z251,[18]Sheet1!$B$2:$C$12,2,TRUE)</f>
        <v>8</v>
      </c>
      <c r="AB251" s="1" t="str">
        <f>VLOOKUP($E251,'[19]Gui chi Quynh'!$C$11:$E$388,3,0)</f>
        <v>A4</v>
      </c>
      <c r="AC251" s="9">
        <f>VLOOKUP(AB251,[18]Sheet1!$B$2:$C$12,2,TRUE)</f>
        <v>7</v>
      </c>
      <c r="AD251" s="1" t="str">
        <f>VLOOKUP($E251,'[20]Gui chi Quynh'!$C$11:$E$388,3,0)</f>
        <v>A3</v>
      </c>
      <c r="AE251" s="9">
        <f>VLOOKUP(AD251,[18]Sheet1!$B$2:$C$12,2,TRUE)</f>
        <v>8</v>
      </c>
      <c r="AF251" s="55"/>
    </row>
    <row r="252" spans="1:32" s="2" customFormat="1" ht="24.95" customHeight="1" x14ac:dyDescent="0.25">
      <c r="A252" s="41">
        <f>IF(E252="","",SUBTOTAL(3,$E$9:E252))</f>
        <v>244</v>
      </c>
      <c r="B252" s="41">
        <f>COUNTIF($F$9:F252,F252)</f>
        <v>15</v>
      </c>
      <c r="C252" s="43" t="s">
        <v>649</v>
      </c>
      <c r="D252" s="29" t="s">
        <v>145</v>
      </c>
      <c r="E252" s="44" t="s">
        <v>534</v>
      </c>
      <c r="F252" s="13" t="s">
        <v>291</v>
      </c>
      <c r="G252" s="13" t="s">
        <v>643</v>
      </c>
      <c r="H252" s="1" t="str">
        <f>VLOOKUP($E252,'[1]Gui chi Quynh'!$C$11:$E$397,3,0)</f>
        <v>A3</v>
      </c>
      <c r="I252" s="9">
        <f>VLOOKUP(H252,[18]Sheet1!$B$2:$C$12,2,TRUE)</f>
        <v>8</v>
      </c>
      <c r="J252" s="1" t="str">
        <f>VLOOKUP($E252,'[2]Gui chi Quynh'!$C$11:$E$397,3,0)</f>
        <v>A DN</v>
      </c>
      <c r="K252" s="9" t="e">
        <f>VLOOKUP(J252,[18]Sheet1!$B$2:$C$12,2,TRUE)</f>
        <v>#N/A</v>
      </c>
      <c r="L252" s="1" t="str">
        <f>VLOOKUP($E252,'[3]Gui chi Quynh'!$C$11:$E$396,3,0)</f>
        <v>A3</v>
      </c>
      <c r="M252" s="9">
        <f>VLOOKUP(L252,[18]Sheet1!$B$2:$C$12,2,TRUE)</f>
        <v>8</v>
      </c>
      <c r="N252" s="1" t="str">
        <f>VLOOKUP($E252,'[4]Gui chi Quynh'!$C$11:$E$396,3,0)</f>
        <v>A3</v>
      </c>
      <c r="O252" s="9">
        <f>VLOOKUP(N252,[18]Sheet1!$B$2:$C$12,2,TRUE)</f>
        <v>8</v>
      </c>
      <c r="P252" s="1" t="str">
        <f>VLOOKUP($E252,'[5]Gui chi Quynh'!$C$11:$E$394,3,0)</f>
        <v>A3</v>
      </c>
      <c r="Q252" s="9">
        <f>VLOOKUP(P252,[18]Sheet1!$B$2:$C$12,2,TRUE)</f>
        <v>8</v>
      </c>
      <c r="R252" s="1" t="str">
        <f>VLOOKUP($E252,'[6]Gui chi Quynh'!$C$11:$E$393,3,0)</f>
        <v>A4</v>
      </c>
      <c r="S252" s="9">
        <f>VLOOKUP(R252,[18]Sheet1!$B$2:$C$12,2,TRUE)</f>
        <v>7</v>
      </c>
      <c r="T252" s="1" t="str">
        <f>VLOOKUP($E252,'[7]Gui chi Quynh'!$C$11:$E$392,3,0)</f>
        <v>A3</v>
      </c>
      <c r="U252" s="9">
        <f>VLOOKUP(T252,[18]Sheet1!$B$2:$C$12,2,TRUE)</f>
        <v>8</v>
      </c>
      <c r="V252" s="1" t="str">
        <f>VLOOKUP($E252,'[8]Gui chi Quynh'!$C$11:$F$391,3,0)</f>
        <v>A3</v>
      </c>
      <c r="W252" s="9">
        <f>VLOOKUP(V252,[18]Sheet1!$B$2:$C$12,2,TRUE)</f>
        <v>8</v>
      </c>
      <c r="X252" s="1" t="str">
        <f>VLOOKUP($E252,'[9]Gui chi Quynh'!$C$11:$E$390,3,0)</f>
        <v>A3</v>
      </c>
      <c r="Y252" s="9">
        <f>VLOOKUP(X252,[18]Sheet1!$B$2:$C$12,2,TRUE)</f>
        <v>8</v>
      </c>
      <c r="Z252" s="1" t="str">
        <f>VLOOKUP($E252,'[10]Gui chi Quynh'!$C$11:$E$391,3,0)</f>
        <v>A3</v>
      </c>
      <c r="AA252" s="9">
        <f>VLOOKUP(Z252,[18]Sheet1!$B$2:$C$12,2,TRUE)</f>
        <v>8</v>
      </c>
      <c r="AB252" s="1" t="str">
        <f>VLOOKUP($E252,'[19]Gui chi Quynh'!$C$11:$E$388,3,0)</f>
        <v>A4</v>
      </c>
      <c r="AC252" s="9">
        <f>VLOOKUP(AB252,[18]Sheet1!$B$2:$C$12,2,TRUE)</f>
        <v>7</v>
      </c>
      <c r="AD252" s="1" t="str">
        <f>VLOOKUP($E252,'[20]Gui chi Quynh'!$C$11:$E$388,3,0)</f>
        <v>A4</v>
      </c>
      <c r="AE252" s="9">
        <f>VLOOKUP(AD252,[18]Sheet1!$B$2:$C$12,2,TRUE)</f>
        <v>7</v>
      </c>
      <c r="AF252" s="55"/>
    </row>
    <row r="253" spans="1:32" s="2" customFormat="1" ht="24.95" customHeight="1" x14ac:dyDescent="0.25">
      <c r="A253" s="41">
        <f>IF(E253="","",SUBTOTAL(3,$E$9:E253))</f>
        <v>245</v>
      </c>
      <c r="B253" s="41">
        <f>COUNTIF($F$9:F253,F253)</f>
        <v>16</v>
      </c>
      <c r="C253" s="43" t="s">
        <v>649</v>
      </c>
      <c r="D253" s="18" t="s">
        <v>637</v>
      </c>
      <c r="E253" s="51" t="s">
        <v>638</v>
      </c>
      <c r="F253" s="13" t="s">
        <v>291</v>
      </c>
      <c r="G253" s="13" t="s">
        <v>643</v>
      </c>
      <c r="H253" s="1" t="str">
        <f>VLOOKUP($E253,'[1]Gui chi Quynh'!$C$11:$E$397,3,0)</f>
        <v>A3</v>
      </c>
      <c r="I253" s="9">
        <f>VLOOKUP(H253,[18]Sheet1!$B$2:$C$12,2,TRUE)</f>
        <v>8</v>
      </c>
      <c r="J253" s="1" t="str">
        <f>VLOOKUP($E253,'[2]Gui chi Quynh'!$C$11:$E$397,3,0)</f>
        <v>A DN</v>
      </c>
      <c r="K253" s="9" t="e">
        <f>VLOOKUP(J253,[18]Sheet1!$B$2:$C$12,2,TRUE)</f>
        <v>#N/A</v>
      </c>
      <c r="L253" s="1" t="str">
        <f>VLOOKUP($E253,'[3]Gui chi Quynh'!$C$11:$E$396,3,0)</f>
        <v>A3</v>
      </c>
      <c r="M253" s="9">
        <f>VLOOKUP(L253,[18]Sheet1!$B$2:$C$12,2,TRUE)</f>
        <v>8</v>
      </c>
      <c r="N253" s="1" t="str">
        <f>VLOOKUP($E253,'[4]Gui chi Quynh'!$C$11:$E$396,3,0)</f>
        <v>A3</v>
      </c>
      <c r="O253" s="9">
        <f>VLOOKUP(N253,[18]Sheet1!$B$2:$C$12,2,TRUE)</f>
        <v>8</v>
      </c>
      <c r="P253" s="1" t="str">
        <f>VLOOKUP($E253,'[5]Gui chi Quynh'!$C$11:$E$394,3,0)</f>
        <v>A3</v>
      </c>
      <c r="Q253" s="9">
        <f>VLOOKUP(P253,[18]Sheet1!$B$2:$C$12,2,TRUE)</f>
        <v>8</v>
      </c>
      <c r="R253" s="1" t="str">
        <f>VLOOKUP($E253,'[6]Gui chi Quynh'!$C$11:$E$393,3,0)</f>
        <v>A3</v>
      </c>
      <c r="S253" s="9">
        <f>VLOOKUP(R253,[18]Sheet1!$B$2:$C$12,2,TRUE)</f>
        <v>8</v>
      </c>
      <c r="T253" s="1" t="str">
        <f>VLOOKUP($E253,'[7]Gui chi Quynh'!$C$11:$E$392,3,0)</f>
        <v>A3</v>
      </c>
      <c r="U253" s="9">
        <f>VLOOKUP(T253,[18]Sheet1!$B$2:$C$12,2,TRUE)</f>
        <v>8</v>
      </c>
      <c r="V253" s="1" t="str">
        <f>VLOOKUP($E253,'[8]Gui chi Quynh'!$C$11:$F$391,3,0)</f>
        <v>A3</v>
      </c>
      <c r="W253" s="9">
        <f>VLOOKUP(V253,[18]Sheet1!$B$2:$C$12,2,TRUE)</f>
        <v>8</v>
      </c>
      <c r="X253" s="1" t="str">
        <f>VLOOKUP($E253,'[9]Gui chi Quynh'!$C$11:$E$390,3,0)</f>
        <v>A3</v>
      </c>
      <c r="Y253" s="9">
        <f>VLOOKUP(X253,[18]Sheet1!$B$2:$C$12,2,TRUE)</f>
        <v>8</v>
      </c>
      <c r="Z253" s="1" t="str">
        <f>VLOOKUP($E253,'[10]Gui chi Quynh'!$C$11:$E$391,3,0)</f>
        <v>A1</v>
      </c>
      <c r="AA253" s="9">
        <f>VLOOKUP(Z253,[18]Sheet1!$B$2:$C$12,2,TRUE)</f>
        <v>10</v>
      </c>
      <c r="AB253" s="1" t="str">
        <f>VLOOKUP($E253,'[19]Gui chi Quynh'!$C$11:$E$388,3,0)</f>
        <v>A3</v>
      </c>
      <c r="AC253" s="9">
        <f>VLOOKUP(AB253,[18]Sheet1!$B$2:$C$12,2,TRUE)</f>
        <v>8</v>
      </c>
      <c r="AD253" s="1" t="str">
        <f>VLOOKUP($E253,'[20]Gui chi Quynh'!$C$11:$E$388,3,0)</f>
        <v>A4</v>
      </c>
      <c r="AE253" s="9">
        <f>VLOOKUP(AD253,[18]Sheet1!$B$2:$C$12,2,TRUE)</f>
        <v>7</v>
      </c>
      <c r="AF253" s="55"/>
    </row>
    <row r="254" spans="1:32" s="2" customFormat="1" ht="24.95" customHeight="1" x14ac:dyDescent="0.25">
      <c r="A254" s="41">
        <f>IF(E254="","",SUBTOTAL(3,$E$9:E254))</f>
        <v>246</v>
      </c>
      <c r="B254" s="41">
        <f>COUNTIF($F$9:F254,F254)</f>
        <v>17</v>
      </c>
      <c r="C254" s="43" t="s">
        <v>649</v>
      </c>
      <c r="D254" s="29" t="s">
        <v>146</v>
      </c>
      <c r="E254" s="44" t="s">
        <v>535</v>
      </c>
      <c r="F254" s="13" t="s">
        <v>291</v>
      </c>
      <c r="G254" s="13" t="s">
        <v>643</v>
      </c>
      <c r="H254" s="1" t="str">
        <f>VLOOKUP($E254,'[1]Gui chi Quynh'!$C$11:$E$397,3,0)</f>
        <v>A3</v>
      </c>
      <c r="I254" s="9">
        <f>VLOOKUP(H254,[18]Sheet1!$B$2:$C$12,2,TRUE)</f>
        <v>8</v>
      </c>
      <c r="J254" s="1" t="str">
        <f>VLOOKUP($E254,'[2]Gui chi Quynh'!$C$11:$E$397,3,0)</f>
        <v>A DN</v>
      </c>
      <c r="K254" s="9" t="e">
        <f>VLOOKUP(J254,[18]Sheet1!$B$2:$C$12,2,TRUE)</f>
        <v>#N/A</v>
      </c>
      <c r="L254" s="1" t="str">
        <f>VLOOKUP($E254,'[3]Gui chi Quynh'!$C$11:$E$396,3,0)</f>
        <v>A4</v>
      </c>
      <c r="M254" s="9">
        <f>VLOOKUP(L254,[18]Sheet1!$B$2:$C$12,2,TRUE)</f>
        <v>7</v>
      </c>
      <c r="N254" s="1" t="str">
        <f>VLOOKUP($E254,'[4]Gui chi Quynh'!$C$11:$E$396,3,0)</f>
        <v>A3</v>
      </c>
      <c r="O254" s="9">
        <f>VLOOKUP(N254,[18]Sheet1!$B$2:$C$12,2,TRUE)</f>
        <v>8</v>
      </c>
      <c r="P254" s="1" t="str">
        <f>VLOOKUP($E254,'[5]Gui chi Quynh'!$C$11:$E$394,3,0)</f>
        <v>A3</v>
      </c>
      <c r="Q254" s="9">
        <f>VLOOKUP(P254,[18]Sheet1!$B$2:$C$12,2,TRUE)</f>
        <v>8</v>
      </c>
      <c r="R254" s="1" t="str">
        <f>VLOOKUP($E254,'[6]Gui chi Quynh'!$C$11:$E$393,3,0)</f>
        <v>A4</v>
      </c>
      <c r="S254" s="9">
        <f>VLOOKUP(R254,[18]Sheet1!$B$2:$C$12,2,TRUE)</f>
        <v>7</v>
      </c>
      <c r="T254" s="1" t="str">
        <f>VLOOKUP($E254,'[7]Gui chi Quynh'!$C$11:$E$392,3,0)</f>
        <v>A3</v>
      </c>
      <c r="U254" s="9">
        <f>VLOOKUP(T254,[18]Sheet1!$B$2:$C$12,2,TRUE)</f>
        <v>8</v>
      </c>
      <c r="V254" s="1" t="str">
        <f>VLOOKUP($E254,'[8]Gui chi Quynh'!$C$11:$F$391,3,0)</f>
        <v>A3</v>
      </c>
      <c r="W254" s="9">
        <f>VLOOKUP(V254,[18]Sheet1!$B$2:$C$12,2,TRUE)</f>
        <v>8</v>
      </c>
      <c r="X254" s="1" t="str">
        <f>VLOOKUP($E254,'[9]Gui chi Quynh'!$C$11:$E$390,3,0)</f>
        <v>A3</v>
      </c>
      <c r="Y254" s="9">
        <f>VLOOKUP(X254,[18]Sheet1!$B$2:$C$12,2,TRUE)</f>
        <v>8</v>
      </c>
      <c r="Z254" s="1" t="str">
        <f>VLOOKUP($E254,'[10]Gui chi Quynh'!$C$11:$E$391,3,0)</f>
        <v>A3</v>
      </c>
      <c r="AA254" s="9">
        <f>VLOOKUP(Z254,[18]Sheet1!$B$2:$C$12,2,TRUE)</f>
        <v>8</v>
      </c>
      <c r="AB254" s="1" t="str">
        <f>VLOOKUP($E254,'[19]Gui chi Quynh'!$C$11:$E$388,3,0)</f>
        <v>A4</v>
      </c>
      <c r="AC254" s="9">
        <f>VLOOKUP(AB254,[18]Sheet1!$B$2:$C$12,2,TRUE)</f>
        <v>7</v>
      </c>
      <c r="AD254" s="1" t="str">
        <f>VLOOKUP($E254,'[20]Gui chi Quynh'!$C$11:$E$388,3,0)</f>
        <v>A4</v>
      </c>
      <c r="AE254" s="9">
        <f>VLOOKUP(AD254,[18]Sheet1!$B$2:$C$12,2,TRUE)</f>
        <v>7</v>
      </c>
      <c r="AF254" s="55"/>
    </row>
    <row r="255" spans="1:32" s="2" customFormat="1" ht="24.95" customHeight="1" x14ac:dyDescent="0.25">
      <c r="A255" s="41">
        <f>IF(E255="","",SUBTOTAL(3,$E$9:E255))</f>
        <v>247</v>
      </c>
      <c r="B255" s="41">
        <f>COUNTIF($F$9:F255,F255)</f>
        <v>18</v>
      </c>
      <c r="C255" s="43" t="s">
        <v>648</v>
      </c>
      <c r="D255" s="29" t="s">
        <v>147</v>
      </c>
      <c r="E255" s="44" t="s">
        <v>536</v>
      </c>
      <c r="F255" s="13" t="s">
        <v>291</v>
      </c>
      <c r="G255" s="13" t="s">
        <v>643</v>
      </c>
      <c r="H255" s="1" t="str">
        <f>VLOOKUP($E255,'[1]Gui chi Quynh'!$C$11:$E$397,3,0)</f>
        <v>A3</v>
      </c>
      <c r="I255" s="9">
        <f>VLOOKUP(H255,[18]Sheet1!$B$2:$C$12,2,TRUE)</f>
        <v>8</v>
      </c>
      <c r="J255" s="1" t="str">
        <f>VLOOKUP($E255,'[2]Gui chi Quynh'!$C$11:$E$397,3,0)</f>
        <v>A DN</v>
      </c>
      <c r="K255" s="9" t="e">
        <f>VLOOKUP(J255,[18]Sheet1!$B$2:$C$12,2,TRUE)</f>
        <v>#N/A</v>
      </c>
      <c r="L255" s="1" t="str">
        <f>VLOOKUP($E255,'[3]Gui chi Quynh'!$C$11:$E$396,3,0)</f>
        <v>A4</v>
      </c>
      <c r="M255" s="9">
        <f>VLOOKUP(L255,[18]Sheet1!$B$2:$C$12,2,TRUE)</f>
        <v>7</v>
      </c>
      <c r="N255" s="1" t="str">
        <f>VLOOKUP($E255,'[4]Gui chi Quynh'!$C$11:$E$396,3,0)</f>
        <v>A3</v>
      </c>
      <c r="O255" s="9">
        <f>VLOOKUP(N255,[18]Sheet1!$B$2:$C$12,2,TRUE)</f>
        <v>8</v>
      </c>
      <c r="P255" s="1" t="str">
        <f>VLOOKUP($E255,'[5]Gui chi Quynh'!$C$11:$E$394,3,0)</f>
        <v>A3</v>
      </c>
      <c r="Q255" s="9">
        <f>VLOOKUP(P255,[18]Sheet1!$B$2:$C$12,2,TRUE)</f>
        <v>8</v>
      </c>
      <c r="R255" s="1" t="str">
        <f>VLOOKUP($E255,'[6]Gui chi Quynh'!$C$11:$E$393,3,0)</f>
        <v>A4</v>
      </c>
      <c r="S255" s="9">
        <f>VLOOKUP(R255,[18]Sheet1!$B$2:$C$12,2,TRUE)</f>
        <v>7</v>
      </c>
      <c r="T255" s="1" t="str">
        <f>VLOOKUP($E255,'[7]Gui chi Quynh'!$C$11:$E$392,3,0)</f>
        <v>A2</v>
      </c>
      <c r="U255" s="9">
        <f>VLOOKUP(T255,[18]Sheet1!$B$2:$C$12,2,TRUE)</f>
        <v>9</v>
      </c>
      <c r="V255" s="1" t="str">
        <f>VLOOKUP($E255,'[8]Gui chi Quynh'!$C$11:$F$391,3,0)</f>
        <v>A3</v>
      </c>
      <c r="W255" s="9">
        <f>VLOOKUP(V255,[18]Sheet1!$B$2:$C$12,2,TRUE)</f>
        <v>8</v>
      </c>
      <c r="X255" s="1" t="str">
        <f>VLOOKUP($E255,'[9]Gui chi Quynh'!$C$11:$E$390,3,0)</f>
        <v>A3</v>
      </c>
      <c r="Y255" s="9">
        <f>VLOOKUP(X255,[18]Sheet1!$B$2:$C$12,2,TRUE)</f>
        <v>8</v>
      </c>
      <c r="Z255" s="1" t="str">
        <f>VLOOKUP($E255,'[10]Gui chi Quynh'!$C$11:$E$391,3,0)</f>
        <v>A3</v>
      </c>
      <c r="AA255" s="9">
        <f>VLOOKUP(Z255,[18]Sheet1!$B$2:$C$12,2,TRUE)</f>
        <v>8</v>
      </c>
      <c r="AB255" s="1" t="str">
        <f>VLOOKUP($E255,'[19]Gui chi Quynh'!$C$11:$E$388,3,0)</f>
        <v>A3</v>
      </c>
      <c r="AC255" s="9">
        <f>VLOOKUP(AB255,[18]Sheet1!$B$2:$C$12,2,TRUE)</f>
        <v>8</v>
      </c>
      <c r="AD255" s="1" t="str">
        <f>VLOOKUP($E255,'[20]Gui chi Quynh'!$C$11:$E$388,3,0)</f>
        <v>A4</v>
      </c>
      <c r="AE255" s="9">
        <f>VLOOKUP(AD255,[18]Sheet1!$B$2:$C$12,2,TRUE)</f>
        <v>7</v>
      </c>
      <c r="AF255" s="55"/>
    </row>
    <row r="256" spans="1:32" s="2" customFormat="1" ht="24.95" customHeight="1" x14ac:dyDescent="0.25">
      <c r="A256" s="41">
        <f>IF(E256="","",SUBTOTAL(3,$E$9:E256))</f>
        <v>248</v>
      </c>
      <c r="B256" s="41">
        <f>COUNTIF($F$9:F256,F256)</f>
        <v>19</v>
      </c>
      <c r="C256" s="43" t="s">
        <v>648</v>
      </c>
      <c r="D256" s="29" t="s">
        <v>148</v>
      </c>
      <c r="E256" s="44" t="s">
        <v>537</v>
      </c>
      <c r="F256" s="13" t="s">
        <v>291</v>
      </c>
      <c r="G256" s="13" t="s">
        <v>643</v>
      </c>
      <c r="H256" s="1" t="str">
        <f>VLOOKUP($E256,'[1]Gui chi Quynh'!$C$11:$E$397,3,0)</f>
        <v>A3</v>
      </c>
      <c r="I256" s="9">
        <f>VLOOKUP(H256,[18]Sheet1!$B$2:$C$12,2,TRUE)</f>
        <v>8</v>
      </c>
      <c r="J256" s="1" t="str">
        <f>VLOOKUP($E256,'[2]Gui chi Quynh'!$C$11:$E$397,3,0)</f>
        <v>A DN</v>
      </c>
      <c r="K256" s="9" t="e">
        <f>VLOOKUP(J256,[18]Sheet1!$B$2:$C$12,2,TRUE)</f>
        <v>#N/A</v>
      </c>
      <c r="L256" s="1" t="str">
        <f>VLOOKUP($E256,'[3]Gui chi Quynh'!$C$11:$E$396,3,0)</f>
        <v>A3</v>
      </c>
      <c r="M256" s="9">
        <f>VLOOKUP(L256,[18]Sheet1!$B$2:$C$12,2,TRUE)</f>
        <v>8</v>
      </c>
      <c r="N256" s="1" t="str">
        <f>VLOOKUP($E256,'[4]Gui chi Quynh'!$C$11:$E$396,3,0)</f>
        <v>A3</v>
      </c>
      <c r="O256" s="9">
        <f>VLOOKUP(N256,[18]Sheet1!$B$2:$C$12,2,TRUE)</f>
        <v>8</v>
      </c>
      <c r="P256" s="1" t="str">
        <f>VLOOKUP($E256,'[5]Gui chi Quynh'!$C$11:$E$394,3,0)</f>
        <v>A3</v>
      </c>
      <c r="Q256" s="9">
        <f>VLOOKUP(P256,[18]Sheet1!$B$2:$C$12,2,TRUE)</f>
        <v>8</v>
      </c>
      <c r="R256" s="1" t="str">
        <f>VLOOKUP($E256,'[6]Gui chi Quynh'!$C$11:$E$393,3,0)</f>
        <v>A3</v>
      </c>
      <c r="S256" s="9">
        <f>VLOOKUP(R256,[18]Sheet1!$B$2:$C$12,2,TRUE)</f>
        <v>8</v>
      </c>
      <c r="T256" s="1" t="str">
        <f>VLOOKUP($E256,'[7]Gui chi Quynh'!$C$11:$E$392,3,0)</f>
        <v>A1</v>
      </c>
      <c r="U256" s="9">
        <f>VLOOKUP(T256,[18]Sheet1!$B$2:$C$12,2,TRUE)</f>
        <v>10</v>
      </c>
      <c r="V256" s="1" t="str">
        <f>VLOOKUP($E256,'[8]Gui chi Quynh'!$C$11:$F$391,3,0)</f>
        <v>A3</v>
      </c>
      <c r="W256" s="9">
        <f>VLOOKUP(V256,[18]Sheet1!$B$2:$C$12,2,TRUE)</f>
        <v>8</v>
      </c>
      <c r="X256" s="1" t="str">
        <f>VLOOKUP($E256,'[9]Gui chi Quynh'!$C$11:$E$390,3,0)</f>
        <v>A3</v>
      </c>
      <c r="Y256" s="9">
        <f>VLOOKUP(X256,[18]Sheet1!$B$2:$C$12,2,TRUE)</f>
        <v>8</v>
      </c>
      <c r="Z256" s="1" t="str">
        <f>VLOOKUP($E256,'[10]Gui chi Quynh'!$C$11:$E$391,3,0)</f>
        <v>A3</v>
      </c>
      <c r="AA256" s="9">
        <f>VLOOKUP(Z256,[18]Sheet1!$B$2:$C$12,2,TRUE)</f>
        <v>8</v>
      </c>
      <c r="AB256" s="1" t="str">
        <f>VLOOKUP($E256,'[19]Gui chi Quynh'!$C$11:$E$388,3,0)</f>
        <v>A3</v>
      </c>
      <c r="AC256" s="9">
        <f>VLOOKUP(AB256,[18]Sheet1!$B$2:$C$12,2,TRUE)</f>
        <v>8</v>
      </c>
      <c r="AD256" s="1" t="str">
        <f>VLOOKUP($E256,'[20]Gui chi Quynh'!$C$11:$E$388,3,0)</f>
        <v>A4</v>
      </c>
      <c r="AE256" s="9">
        <f>VLOOKUP(AD256,[18]Sheet1!$B$2:$C$12,2,TRUE)</f>
        <v>7</v>
      </c>
      <c r="AF256" s="55"/>
    </row>
    <row r="257" spans="1:32" s="2" customFormat="1" ht="24.95" customHeight="1" x14ac:dyDescent="0.25">
      <c r="A257" s="41">
        <f>IF(E257="","",SUBTOTAL(3,$E$9:E257))</f>
        <v>249</v>
      </c>
      <c r="B257" s="41">
        <f>COUNTIF($F$9:F257,F257)</f>
        <v>20</v>
      </c>
      <c r="C257" s="43" t="s">
        <v>649</v>
      </c>
      <c r="D257" s="29" t="s">
        <v>150</v>
      </c>
      <c r="E257" s="44" t="s">
        <v>538</v>
      </c>
      <c r="F257" s="13" t="s">
        <v>291</v>
      </c>
      <c r="G257" s="13" t="s">
        <v>643</v>
      </c>
      <c r="H257" s="1" t="str">
        <f>VLOOKUP($E257,'[1]Gui chi Quynh'!$C$11:$E$397,3,0)</f>
        <v>A3</v>
      </c>
      <c r="I257" s="9">
        <f>VLOOKUP(H257,[18]Sheet1!$B$2:$C$12,2,TRUE)</f>
        <v>8</v>
      </c>
      <c r="J257" s="1" t="str">
        <f>VLOOKUP($E257,'[2]Gui chi Quynh'!$C$11:$E$397,3,0)</f>
        <v>A DN</v>
      </c>
      <c r="K257" s="9" t="e">
        <f>VLOOKUP(J257,[18]Sheet1!$B$2:$C$12,2,TRUE)</f>
        <v>#N/A</v>
      </c>
      <c r="L257" s="1" t="str">
        <f>VLOOKUP($E257,'[3]Gui chi Quynh'!$C$11:$E$396,3,0)</f>
        <v>A4</v>
      </c>
      <c r="M257" s="9">
        <f>VLOOKUP(L257,[18]Sheet1!$B$2:$C$12,2,TRUE)</f>
        <v>7</v>
      </c>
      <c r="N257" s="1" t="str">
        <f>VLOOKUP($E257,'[4]Gui chi Quynh'!$C$11:$E$396,3,0)</f>
        <v>A2</v>
      </c>
      <c r="O257" s="9">
        <f>VLOOKUP(N257,[18]Sheet1!$B$2:$C$12,2,TRUE)</f>
        <v>9</v>
      </c>
      <c r="P257" s="1" t="str">
        <f>VLOOKUP($E257,'[5]Gui chi Quynh'!$C$11:$E$394,3,0)</f>
        <v>A3</v>
      </c>
      <c r="Q257" s="9">
        <f>VLOOKUP(P257,[18]Sheet1!$B$2:$C$12,2,TRUE)</f>
        <v>8</v>
      </c>
      <c r="R257" s="1" t="str">
        <f>VLOOKUP($E257,'[6]Gui chi Quynh'!$C$11:$E$393,3,0)</f>
        <v>A4</v>
      </c>
      <c r="S257" s="9">
        <f>VLOOKUP(R257,[18]Sheet1!$B$2:$C$12,2,TRUE)</f>
        <v>7</v>
      </c>
      <c r="T257" s="1" t="str">
        <f>VLOOKUP($E257,'[7]Gui chi Quynh'!$C$11:$E$392,3,0)</f>
        <v>A3</v>
      </c>
      <c r="U257" s="9">
        <f>VLOOKUP(T257,[18]Sheet1!$B$2:$C$12,2,TRUE)</f>
        <v>8</v>
      </c>
      <c r="V257" s="1" t="str">
        <f>VLOOKUP($E257,'[8]Gui chi Quynh'!$C$11:$F$391,3,0)</f>
        <v>A3</v>
      </c>
      <c r="W257" s="9">
        <f>VLOOKUP(V257,[18]Sheet1!$B$2:$C$12,2,TRUE)</f>
        <v>8</v>
      </c>
      <c r="X257" s="1" t="str">
        <f>VLOOKUP($E257,'[9]Gui chi Quynh'!$C$11:$E$390,3,0)</f>
        <v>A3</v>
      </c>
      <c r="Y257" s="9">
        <f>VLOOKUP(X257,[18]Sheet1!$B$2:$C$12,2,TRUE)</f>
        <v>8</v>
      </c>
      <c r="Z257" s="1" t="str">
        <f>VLOOKUP($E257,'[10]Gui chi Quynh'!$C$11:$E$391,3,0)</f>
        <v>A3</v>
      </c>
      <c r="AA257" s="9">
        <f>VLOOKUP(Z257,[18]Sheet1!$B$2:$C$12,2,TRUE)</f>
        <v>8</v>
      </c>
      <c r="AB257" s="1" t="str">
        <f>VLOOKUP($E257,'[19]Gui chi Quynh'!$C$11:$E$388,3,0)</f>
        <v>A3</v>
      </c>
      <c r="AC257" s="9">
        <f>VLOOKUP(AB257,[18]Sheet1!$B$2:$C$12,2,TRUE)</f>
        <v>8</v>
      </c>
      <c r="AD257" s="1" t="str">
        <f>VLOOKUP($E257,'[20]Gui chi Quynh'!$C$11:$E$388,3,0)</f>
        <v>A3</v>
      </c>
      <c r="AE257" s="9">
        <f>VLOOKUP(AD257,[18]Sheet1!$B$2:$C$12,2,TRUE)</f>
        <v>8</v>
      </c>
      <c r="AF257" s="55"/>
    </row>
    <row r="258" spans="1:32" s="2" customFormat="1" ht="24.95" customHeight="1" x14ac:dyDescent="0.25">
      <c r="A258" s="41">
        <f>IF(E258="","",SUBTOTAL(3,$E$9:E258))</f>
        <v>250</v>
      </c>
      <c r="B258" s="41">
        <f>COUNTIF($F$9:F258,F258)</f>
        <v>21</v>
      </c>
      <c r="C258" s="43" t="s">
        <v>649</v>
      </c>
      <c r="D258" s="29" t="s">
        <v>258</v>
      </c>
      <c r="E258" s="44" t="s">
        <v>549</v>
      </c>
      <c r="F258" s="13" t="s">
        <v>291</v>
      </c>
      <c r="G258" s="13" t="s">
        <v>643</v>
      </c>
      <c r="H258" s="1" t="str">
        <f>VLOOKUP($E258,'[1]Gui chi Quynh'!$C$11:$E$397,3,0)</f>
        <v>A3</v>
      </c>
      <c r="I258" s="9">
        <f>VLOOKUP(H258,[18]Sheet1!$B$2:$C$12,2,TRUE)</f>
        <v>8</v>
      </c>
      <c r="J258" s="1" t="str">
        <f>VLOOKUP($E258,'[2]Gui chi Quynh'!$C$11:$E$397,3,0)</f>
        <v>A DN</v>
      </c>
      <c r="K258" s="9" t="e">
        <f>VLOOKUP(J258,[18]Sheet1!$B$2:$C$12,2,TRUE)</f>
        <v>#N/A</v>
      </c>
      <c r="L258" s="1" t="str">
        <f>VLOOKUP($E258,'[3]Gui chi Quynh'!$C$11:$E$396,3,0)</f>
        <v>A2</v>
      </c>
      <c r="M258" s="9">
        <f>VLOOKUP(L258,[18]Sheet1!$B$2:$C$12,2,TRUE)</f>
        <v>9</v>
      </c>
      <c r="N258" s="1" t="str">
        <f>VLOOKUP($E258,'[4]Gui chi Quynh'!$C$11:$E$396,3,0)</f>
        <v>A1</v>
      </c>
      <c r="O258" s="9">
        <f>VLOOKUP(N258,[18]Sheet1!$B$2:$C$12,2,TRUE)</f>
        <v>10</v>
      </c>
      <c r="P258" s="1" t="str">
        <f>VLOOKUP($E258,'[5]Gui chi Quynh'!$C$11:$E$394,3,0)</f>
        <v>A1</v>
      </c>
      <c r="Q258" s="9">
        <f>VLOOKUP(P258,[18]Sheet1!$B$2:$C$12,2,TRUE)</f>
        <v>10</v>
      </c>
      <c r="R258" s="1" t="str">
        <f>VLOOKUP($E258,'[6]Gui chi Quynh'!$C$11:$E$393,3,0)</f>
        <v>A1</v>
      </c>
      <c r="S258" s="9">
        <f>VLOOKUP(R258,[18]Sheet1!$B$2:$C$12,2,TRUE)</f>
        <v>10</v>
      </c>
      <c r="T258" s="1" t="str">
        <f>VLOOKUP($E258,'[7]Gui chi Quynh'!$C$11:$E$392,3,0)</f>
        <v>A1</v>
      </c>
      <c r="U258" s="9">
        <f>VLOOKUP(T258,[18]Sheet1!$B$2:$C$12,2,TRUE)</f>
        <v>10</v>
      </c>
      <c r="V258" s="1" t="str">
        <f>VLOOKUP($E258,'[8]Gui chi Quynh'!$C$11:$F$391,3,0)</f>
        <v>A1</v>
      </c>
      <c r="W258" s="9">
        <f>VLOOKUP(V258,[18]Sheet1!$B$2:$C$12,2,TRUE)</f>
        <v>10</v>
      </c>
      <c r="X258" s="1" t="str">
        <f>VLOOKUP($E258,'[9]Gui chi Quynh'!$C$11:$E$390,3,0)</f>
        <v>A1</v>
      </c>
      <c r="Y258" s="9">
        <f>VLOOKUP(X258,[18]Sheet1!$B$2:$C$12,2,TRUE)</f>
        <v>10</v>
      </c>
      <c r="Z258" s="1" t="str">
        <f>VLOOKUP($E258,'[10]Gui chi Quynh'!$C$11:$E$391,3,0)</f>
        <v>A1</v>
      </c>
      <c r="AA258" s="9">
        <f>VLOOKUP(Z258,[18]Sheet1!$B$2:$C$12,2,TRUE)</f>
        <v>10</v>
      </c>
      <c r="AB258" s="1" t="str">
        <f>VLOOKUP($E258,'[19]Gui chi Quynh'!$C$11:$E$388,3,0)</f>
        <v>A3</v>
      </c>
      <c r="AC258" s="9">
        <f>VLOOKUP(AB258,[18]Sheet1!$B$2:$C$12,2,TRUE)</f>
        <v>8</v>
      </c>
      <c r="AD258" s="1" t="str">
        <f>VLOOKUP($E258,'[20]Gui chi Quynh'!$C$11:$E$388,3,0)</f>
        <v>A3</v>
      </c>
      <c r="AE258" s="9">
        <f>VLOOKUP(AD258,[18]Sheet1!$B$2:$C$12,2,TRUE)</f>
        <v>8</v>
      </c>
      <c r="AF258" s="55"/>
    </row>
    <row r="259" spans="1:32" s="2" customFormat="1" ht="24.95" customHeight="1" x14ac:dyDescent="0.25">
      <c r="A259" s="41">
        <f>IF(E259="","",SUBTOTAL(3,$E$9:E259))</f>
        <v>251</v>
      </c>
      <c r="B259" s="41">
        <f>COUNTIF($F$9:F259,F259)</f>
        <v>22</v>
      </c>
      <c r="C259" s="43" t="s">
        <v>648</v>
      </c>
      <c r="D259" s="29" t="s">
        <v>151</v>
      </c>
      <c r="E259" s="44" t="s">
        <v>539</v>
      </c>
      <c r="F259" s="13" t="s">
        <v>291</v>
      </c>
      <c r="G259" s="13" t="s">
        <v>643</v>
      </c>
      <c r="H259" s="1" t="str">
        <f>VLOOKUP($E259,'[1]Gui chi Quynh'!$C$11:$E$397,3,0)</f>
        <v>A3</v>
      </c>
      <c r="I259" s="9">
        <f>VLOOKUP(H259,[18]Sheet1!$B$2:$C$12,2,TRUE)</f>
        <v>8</v>
      </c>
      <c r="J259" s="1" t="str">
        <f>VLOOKUP($E259,'[2]Gui chi Quynh'!$C$11:$E$397,3,0)</f>
        <v>A DN</v>
      </c>
      <c r="K259" s="9" t="e">
        <f>VLOOKUP(J259,[18]Sheet1!$B$2:$C$12,2,TRUE)</f>
        <v>#N/A</v>
      </c>
      <c r="L259" s="1" t="str">
        <f>VLOOKUP($E259,'[3]Gui chi Quynh'!$C$11:$E$396,3,0)</f>
        <v>A4</v>
      </c>
      <c r="M259" s="9">
        <f>VLOOKUP(L259,[18]Sheet1!$B$2:$C$12,2,TRUE)</f>
        <v>7</v>
      </c>
      <c r="N259" s="1" t="str">
        <f>VLOOKUP($E259,'[4]Gui chi Quynh'!$C$11:$E$396,3,0)</f>
        <v>A3</v>
      </c>
      <c r="O259" s="9">
        <f>VLOOKUP(N259,[18]Sheet1!$B$2:$C$12,2,TRUE)</f>
        <v>8</v>
      </c>
      <c r="P259" s="1" t="str">
        <f>VLOOKUP($E259,'[5]Gui chi Quynh'!$C$11:$E$394,3,0)</f>
        <v>A3</v>
      </c>
      <c r="Q259" s="9">
        <f>VLOOKUP(P259,[18]Sheet1!$B$2:$C$12,2,TRUE)</f>
        <v>8</v>
      </c>
      <c r="R259" s="1" t="str">
        <f>VLOOKUP($E259,'[6]Gui chi Quynh'!$C$11:$E$393,3,0)</f>
        <v>A4</v>
      </c>
      <c r="S259" s="9">
        <f>VLOOKUP(R259,[18]Sheet1!$B$2:$C$12,2,TRUE)</f>
        <v>7</v>
      </c>
      <c r="T259" s="1" t="str">
        <f>VLOOKUP($E259,'[7]Gui chi Quynh'!$C$11:$E$392,3,0)</f>
        <v>A2</v>
      </c>
      <c r="U259" s="9">
        <f>VLOOKUP(T259,[18]Sheet1!$B$2:$C$12,2,TRUE)</f>
        <v>9</v>
      </c>
      <c r="V259" s="1" t="str">
        <f>VLOOKUP($E259,'[8]Gui chi Quynh'!$C$11:$F$391,3,0)</f>
        <v>A3</v>
      </c>
      <c r="W259" s="9">
        <f>VLOOKUP(V259,[18]Sheet1!$B$2:$C$12,2,TRUE)</f>
        <v>8</v>
      </c>
      <c r="X259" s="1" t="str">
        <f>VLOOKUP($E259,'[9]Gui chi Quynh'!$C$11:$E$390,3,0)</f>
        <v>A3</v>
      </c>
      <c r="Y259" s="9">
        <f>VLOOKUP(X259,[18]Sheet1!$B$2:$C$12,2,TRUE)</f>
        <v>8</v>
      </c>
      <c r="Z259" s="1" t="str">
        <f>VLOOKUP($E259,'[10]Gui chi Quynh'!$C$11:$E$391,3,0)</f>
        <v>A3</v>
      </c>
      <c r="AA259" s="9">
        <f>VLOOKUP(Z259,[18]Sheet1!$B$2:$C$12,2,TRUE)</f>
        <v>8</v>
      </c>
      <c r="AB259" s="1" t="str">
        <f>VLOOKUP($E259,'[19]Gui chi Quynh'!$C$11:$E$388,3,0)</f>
        <v>A4</v>
      </c>
      <c r="AC259" s="9">
        <f>VLOOKUP(AB259,[18]Sheet1!$B$2:$C$12,2,TRUE)</f>
        <v>7</v>
      </c>
      <c r="AD259" s="1" t="str">
        <f>VLOOKUP($E259,'[20]Gui chi Quynh'!$C$11:$E$388,3,0)</f>
        <v>A3</v>
      </c>
      <c r="AE259" s="9">
        <f>VLOOKUP(AD259,[18]Sheet1!$B$2:$C$12,2,TRUE)</f>
        <v>8</v>
      </c>
      <c r="AF259" s="55"/>
    </row>
    <row r="260" spans="1:32" s="2" customFormat="1" ht="24.95" customHeight="1" x14ac:dyDescent="0.25">
      <c r="A260" s="41">
        <f>IF(E260="","",SUBTOTAL(3,$E$9:E260))</f>
        <v>252</v>
      </c>
      <c r="B260" s="41">
        <f>COUNTIF($F$9:F260,F260)</f>
        <v>23</v>
      </c>
      <c r="C260" s="43" t="s">
        <v>648</v>
      </c>
      <c r="D260" s="29" t="s">
        <v>152</v>
      </c>
      <c r="E260" s="44" t="s">
        <v>540</v>
      </c>
      <c r="F260" s="13" t="s">
        <v>291</v>
      </c>
      <c r="G260" s="13" t="s">
        <v>643</v>
      </c>
      <c r="H260" s="1" t="str">
        <f>VLOOKUP($E260,'[1]Gui chi Quynh'!$C$11:$E$397,3,0)</f>
        <v>A4</v>
      </c>
      <c r="I260" s="9">
        <f>VLOOKUP(H260,[18]Sheet1!$B$2:$C$12,2,TRUE)</f>
        <v>7</v>
      </c>
      <c r="J260" s="1" t="str">
        <f>VLOOKUP($E260,'[2]Gui chi Quynh'!$C$11:$E$397,3,0)</f>
        <v>A DN</v>
      </c>
      <c r="K260" s="9" t="e">
        <f>VLOOKUP(J260,[18]Sheet1!$B$2:$C$12,2,TRUE)</f>
        <v>#N/A</v>
      </c>
      <c r="L260" s="1" t="str">
        <f>VLOOKUP($E260,'[3]Gui chi Quynh'!$C$11:$E$396,3,0)</f>
        <v>A3</v>
      </c>
      <c r="M260" s="9">
        <f>VLOOKUP(L260,[18]Sheet1!$B$2:$C$12,2,TRUE)</f>
        <v>8</v>
      </c>
      <c r="N260" s="1" t="str">
        <f>VLOOKUP($E260,'[4]Gui chi Quynh'!$C$11:$E$396,3,0)</f>
        <v>A4</v>
      </c>
      <c r="O260" s="9">
        <f>VLOOKUP(N260,[18]Sheet1!$B$2:$C$12,2,TRUE)</f>
        <v>7</v>
      </c>
      <c r="P260" s="1" t="str">
        <f>VLOOKUP($E260,'[5]Gui chi Quynh'!$C$11:$E$394,3,0)</f>
        <v>A4</v>
      </c>
      <c r="Q260" s="9">
        <f>VLOOKUP(P260,[18]Sheet1!$B$2:$C$12,2,TRUE)</f>
        <v>7</v>
      </c>
      <c r="R260" s="1" t="str">
        <f>VLOOKUP($E260,'[6]Gui chi Quynh'!$C$11:$E$393,3,0)</f>
        <v>A4</v>
      </c>
      <c r="S260" s="9">
        <f>VLOOKUP(R260,[18]Sheet1!$B$2:$C$12,2,TRUE)</f>
        <v>7</v>
      </c>
      <c r="T260" s="1" t="str">
        <f>VLOOKUP($E260,'[7]Gui chi Quynh'!$C$11:$E$392,3,0)</f>
        <v>A3</v>
      </c>
      <c r="U260" s="9">
        <f>VLOOKUP(T260,[18]Sheet1!$B$2:$C$12,2,TRUE)</f>
        <v>8</v>
      </c>
      <c r="V260" s="1" t="str">
        <f>VLOOKUP($E260,'[8]Gui chi Quynh'!$C$11:$F$391,3,0)</f>
        <v>A4</v>
      </c>
      <c r="W260" s="9">
        <f>VLOOKUP(V260,[18]Sheet1!$B$2:$C$12,2,TRUE)</f>
        <v>7</v>
      </c>
      <c r="X260" s="1" t="str">
        <f>VLOOKUP($E260,'[9]Gui chi Quynh'!$C$11:$E$390,3,0)</f>
        <v>A4</v>
      </c>
      <c r="Y260" s="9">
        <f>VLOOKUP(X260,[18]Sheet1!$B$2:$C$12,2,TRUE)</f>
        <v>7</v>
      </c>
      <c r="Z260" s="1" t="str">
        <f>VLOOKUP($E260,'[10]Gui chi Quynh'!$C$11:$E$391,3,0)</f>
        <v>A4</v>
      </c>
      <c r="AA260" s="9">
        <f>VLOOKUP(Z260,[18]Sheet1!$B$2:$C$12,2,TRUE)</f>
        <v>7</v>
      </c>
      <c r="AB260" s="1" t="str">
        <f>VLOOKUP($E260,'[19]Gui chi Quynh'!$C$11:$E$388,3,0)</f>
        <v>A3</v>
      </c>
      <c r="AC260" s="9">
        <f>VLOOKUP(AB260,[18]Sheet1!$B$2:$C$12,2,TRUE)</f>
        <v>8</v>
      </c>
      <c r="AD260" s="1" t="str">
        <f>VLOOKUP($E260,'[20]Gui chi Quynh'!$C$11:$E$388,3,0)</f>
        <v>A4</v>
      </c>
      <c r="AE260" s="9">
        <f>VLOOKUP(AD260,[18]Sheet1!$B$2:$C$12,2,TRUE)</f>
        <v>7</v>
      </c>
      <c r="AF260" s="55"/>
    </row>
    <row r="261" spans="1:32" s="2" customFormat="1" ht="24.95" customHeight="1" x14ac:dyDescent="0.25">
      <c r="A261" s="41">
        <f>IF(E261="","",SUBTOTAL(3,$E$9:E261))</f>
        <v>253</v>
      </c>
      <c r="B261" s="41">
        <f>COUNTIF($F$9:F261,F261)</f>
        <v>24</v>
      </c>
      <c r="C261" s="43" t="s">
        <v>649</v>
      </c>
      <c r="D261" s="29" t="s">
        <v>153</v>
      </c>
      <c r="E261" s="44" t="s">
        <v>541</v>
      </c>
      <c r="F261" s="13" t="s">
        <v>291</v>
      </c>
      <c r="G261" s="13" t="s">
        <v>643</v>
      </c>
      <c r="H261" s="1" t="str">
        <f>VLOOKUP($E261,'[1]Gui chi Quynh'!$C$11:$E$397,3,0)</f>
        <v>A3</v>
      </c>
      <c r="I261" s="9">
        <f>VLOOKUP(H261,[18]Sheet1!$B$2:$C$12,2,TRUE)</f>
        <v>8</v>
      </c>
      <c r="J261" s="1" t="str">
        <f>VLOOKUP($E261,'[2]Gui chi Quynh'!$C$11:$E$397,3,0)</f>
        <v>A DN</v>
      </c>
      <c r="K261" s="9" t="e">
        <f>VLOOKUP(J261,[18]Sheet1!$B$2:$C$12,2,TRUE)</f>
        <v>#N/A</v>
      </c>
      <c r="L261" s="1" t="str">
        <f>VLOOKUP($E261,'[3]Gui chi Quynh'!$C$11:$E$396,3,0)</f>
        <v>A4</v>
      </c>
      <c r="M261" s="9">
        <f>VLOOKUP(L261,[18]Sheet1!$B$2:$C$12,2,TRUE)</f>
        <v>7</v>
      </c>
      <c r="N261" s="1" t="str">
        <f>VLOOKUP($E261,'[4]Gui chi Quynh'!$C$11:$E$396,3,0)</f>
        <v>A3</v>
      </c>
      <c r="O261" s="9">
        <f>VLOOKUP(N261,[18]Sheet1!$B$2:$C$12,2,TRUE)</f>
        <v>8</v>
      </c>
      <c r="P261" s="1" t="str">
        <f>VLOOKUP($E261,'[5]Gui chi Quynh'!$C$11:$E$394,3,0)</f>
        <v>A3</v>
      </c>
      <c r="Q261" s="9">
        <f>VLOOKUP(P261,[18]Sheet1!$B$2:$C$12,2,TRUE)</f>
        <v>8</v>
      </c>
      <c r="R261" s="1" t="str">
        <f>VLOOKUP($E261,'[6]Gui chi Quynh'!$C$11:$E$393,3,0)</f>
        <v>A1</v>
      </c>
      <c r="S261" s="9">
        <f>VLOOKUP(R261,[18]Sheet1!$B$2:$C$12,2,TRUE)</f>
        <v>10</v>
      </c>
      <c r="T261" s="1" t="str">
        <f>VLOOKUP($E261,'[7]Gui chi Quynh'!$C$11:$E$392,3,0)</f>
        <v>A2</v>
      </c>
      <c r="U261" s="9">
        <f>VLOOKUP(T261,[18]Sheet1!$B$2:$C$12,2,TRUE)</f>
        <v>9</v>
      </c>
      <c r="V261" s="1" t="str">
        <f>VLOOKUP($E261,'[8]Gui chi Quynh'!$C$11:$F$391,3,0)</f>
        <v>A3</v>
      </c>
      <c r="W261" s="9">
        <f>VLOOKUP(V261,[18]Sheet1!$B$2:$C$12,2,TRUE)</f>
        <v>8</v>
      </c>
      <c r="X261" s="1" t="str">
        <f>VLOOKUP($E261,'[9]Gui chi Quynh'!$C$11:$E$390,3,0)</f>
        <v>A3</v>
      </c>
      <c r="Y261" s="9">
        <f>VLOOKUP(X261,[18]Sheet1!$B$2:$C$12,2,TRUE)</f>
        <v>8</v>
      </c>
      <c r="Z261" s="1" t="str">
        <f>VLOOKUP($E261,'[10]Gui chi Quynh'!$C$11:$E$391,3,0)</f>
        <v>A3</v>
      </c>
      <c r="AA261" s="9">
        <f>VLOOKUP(Z261,[18]Sheet1!$B$2:$C$12,2,TRUE)</f>
        <v>8</v>
      </c>
      <c r="AB261" s="1" t="str">
        <f>VLOOKUP($E261,'[19]Gui chi Quynh'!$C$11:$E$388,3,0)</f>
        <v>A3</v>
      </c>
      <c r="AC261" s="9">
        <f>VLOOKUP(AB261,[18]Sheet1!$B$2:$C$12,2,TRUE)</f>
        <v>8</v>
      </c>
      <c r="AD261" s="1" t="str">
        <f>VLOOKUP($E261,'[20]Gui chi Quynh'!$C$11:$E$388,3,0)</f>
        <v>A4</v>
      </c>
      <c r="AE261" s="9">
        <f>VLOOKUP(AD261,[18]Sheet1!$B$2:$C$12,2,TRUE)</f>
        <v>7</v>
      </c>
      <c r="AF261" s="55"/>
    </row>
    <row r="262" spans="1:32" s="2" customFormat="1" ht="24.95" customHeight="1" x14ac:dyDescent="0.25">
      <c r="A262" s="41">
        <f>IF(E262="","",SUBTOTAL(3,$E$9:E262))</f>
        <v>254</v>
      </c>
      <c r="B262" s="41">
        <f>COUNTIF($F$9:F262,F262)</f>
        <v>25</v>
      </c>
      <c r="C262" s="43" t="s">
        <v>649</v>
      </c>
      <c r="D262" s="29" t="s">
        <v>154</v>
      </c>
      <c r="E262" s="44" t="s">
        <v>542</v>
      </c>
      <c r="F262" s="13" t="s">
        <v>291</v>
      </c>
      <c r="G262" s="13" t="s">
        <v>643</v>
      </c>
      <c r="H262" s="1" t="str">
        <f>VLOOKUP($E262,'[1]Gui chi Quynh'!$C$11:$E$397,3,0)</f>
        <v>A3</v>
      </c>
      <c r="I262" s="9">
        <f>VLOOKUP(H262,[18]Sheet1!$B$2:$C$12,2,TRUE)</f>
        <v>8</v>
      </c>
      <c r="J262" s="1" t="str">
        <f>VLOOKUP($E262,'[2]Gui chi Quynh'!$C$11:$E$397,3,0)</f>
        <v>A DN</v>
      </c>
      <c r="K262" s="9" t="e">
        <f>VLOOKUP(J262,[18]Sheet1!$B$2:$C$12,2,TRUE)</f>
        <v>#N/A</v>
      </c>
      <c r="L262" s="1" t="str">
        <f>VLOOKUP($E262,'[3]Gui chi Quynh'!$C$11:$E$396,3,0)</f>
        <v>A3</v>
      </c>
      <c r="M262" s="9">
        <f>VLOOKUP(L262,[18]Sheet1!$B$2:$C$12,2,TRUE)</f>
        <v>8</v>
      </c>
      <c r="N262" s="1" t="str">
        <f>VLOOKUP($E262,'[4]Gui chi Quynh'!$C$11:$E$396,3,0)</f>
        <v>A3</v>
      </c>
      <c r="O262" s="9">
        <f>VLOOKUP(N262,[18]Sheet1!$B$2:$C$12,2,TRUE)</f>
        <v>8</v>
      </c>
      <c r="P262" s="1" t="str">
        <f>VLOOKUP($E262,'[5]Gui chi Quynh'!$C$11:$E$394,3,0)</f>
        <v>A3</v>
      </c>
      <c r="Q262" s="9">
        <f>VLOOKUP(P262,[18]Sheet1!$B$2:$C$12,2,TRUE)</f>
        <v>8</v>
      </c>
      <c r="R262" s="1" t="str">
        <f>VLOOKUP($E262,'[6]Gui chi Quynh'!$C$11:$E$393,3,0)</f>
        <v>A1</v>
      </c>
      <c r="S262" s="9">
        <f>VLOOKUP(R262,[18]Sheet1!$B$2:$C$12,2,TRUE)</f>
        <v>10</v>
      </c>
      <c r="T262" s="1" t="str">
        <f>VLOOKUP($E262,'[7]Gui chi Quynh'!$C$11:$E$392,3,0)</f>
        <v>A3</v>
      </c>
      <c r="U262" s="9">
        <f>VLOOKUP(T262,[18]Sheet1!$B$2:$C$12,2,TRUE)</f>
        <v>8</v>
      </c>
      <c r="V262" s="1" t="str">
        <f>VLOOKUP($E262,'[8]Gui chi Quynh'!$C$11:$F$391,3,0)</f>
        <v>A3</v>
      </c>
      <c r="W262" s="9">
        <f>VLOOKUP(V262,[18]Sheet1!$B$2:$C$12,2,TRUE)</f>
        <v>8</v>
      </c>
      <c r="X262" s="1" t="str">
        <f>VLOOKUP($E262,'[9]Gui chi Quynh'!$C$11:$E$390,3,0)</f>
        <v>A3</v>
      </c>
      <c r="Y262" s="9">
        <f>VLOOKUP(X262,[18]Sheet1!$B$2:$C$12,2,TRUE)</f>
        <v>8</v>
      </c>
      <c r="Z262" s="1" t="str">
        <f>VLOOKUP($E262,'[10]Gui chi Quynh'!$C$11:$E$391,3,0)</f>
        <v>A1</v>
      </c>
      <c r="AA262" s="9">
        <f>VLOOKUP(Z262,[18]Sheet1!$B$2:$C$12,2,TRUE)</f>
        <v>10</v>
      </c>
      <c r="AB262" s="1" t="str">
        <f>VLOOKUP($E262,'[19]Gui chi Quynh'!$C$11:$E$388,3,0)</f>
        <v>A3</v>
      </c>
      <c r="AC262" s="9">
        <f>VLOOKUP(AB262,[18]Sheet1!$B$2:$C$12,2,TRUE)</f>
        <v>8</v>
      </c>
      <c r="AD262" s="1" t="str">
        <f>VLOOKUP($E262,'[20]Gui chi Quynh'!$C$11:$E$388,3,0)</f>
        <v>A4</v>
      </c>
      <c r="AE262" s="9">
        <f>VLOOKUP(AD262,[18]Sheet1!$B$2:$C$12,2,TRUE)</f>
        <v>7</v>
      </c>
      <c r="AF262" s="55"/>
    </row>
    <row r="263" spans="1:32" s="2" customFormat="1" ht="24.95" customHeight="1" x14ac:dyDescent="0.25">
      <c r="A263" s="41">
        <f>IF(E263="","",SUBTOTAL(3,$E$9:E263))</f>
        <v>255</v>
      </c>
      <c r="B263" s="41">
        <f>COUNTIF($F$9:F263,F263)</f>
        <v>26</v>
      </c>
      <c r="C263" s="41" t="s">
        <v>649</v>
      </c>
      <c r="D263" s="29" t="s">
        <v>664</v>
      </c>
      <c r="E263" s="94" t="s">
        <v>665</v>
      </c>
      <c r="F263" s="95" t="s">
        <v>291</v>
      </c>
      <c r="G263" s="37" t="s">
        <v>643</v>
      </c>
      <c r="H263" s="1" t="str">
        <f>VLOOKUP($E263,'[1]Gui chi Quynh'!$C$11:$E$397,3,0)</f>
        <v>A3</v>
      </c>
      <c r="I263" s="9">
        <f>VLOOKUP(H263,[18]Sheet1!$B$2:$C$12,2,TRUE)</f>
        <v>8</v>
      </c>
      <c r="J263" s="1" t="str">
        <f>VLOOKUP($E263,'[2]Gui chi Quynh'!$C$11:$E$397,3,0)</f>
        <v>A DN</v>
      </c>
      <c r="K263" s="9" t="e">
        <f>VLOOKUP(J263,[18]Sheet1!$B$2:$C$12,2,TRUE)</f>
        <v>#N/A</v>
      </c>
      <c r="L263" s="1" t="str">
        <f>VLOOKUP($E263,'[3]Gui chi Quynh'!$C$11:$E$396,3,0)</f>
        <v>A2</v>
      </c>
      <c r="M263" s="9">
        <f>VLOOKUP(L263,[18]Sheet1!$B$2:$C$12,2,TRUE)</f>
        <v>9</v>
      </c>
      <c r="N263" s="1" t="str">
        <f>VLOOKUP($E263,'[4]Gui chi Quynh'!$C$11:$E$396,3,0)</f>
        <v>A1</v>
      </c>
      <c r="O263" s="9">
        <f>VLOOKUP(N263,[18]Sheet1!$B$2:$C$12,2,TRUE)</f>
        <v>10</v>
      </c>
      <c r="P263" s="1" t="str">
        <f>VLOOKUP($E263,'[5]Gui chi Quynh'!$C$11:$E$394,3,0)</f>
        <v>A3</v>
      </c>
      <c r="Q263" s="9">
        <f>VLOOKUP(P263,[18]Sheet1!$B$2:$C$12,2,TRUE)</f>
        <v>8</v>
      </c>
      <c r="R263" s="1" t="str">
        <f>VLOOKUP($E263,'[6]Gui chi Quynh'!$C$11:$E$393,3,0)</f>
        <v>A3</v>
      </c>
      <c r="S263" s="9">
        <f>VLOOKUP(R263,[18]Sheet1!$B$2:$C$12,2,TRUE)</f>
        <v>8</v>
      </c>
      <c r="T263" s="1" t="str">
        <f>VLOOKUP($E263,'[7]Gui chi Quynh'!$C$11:$E$392,3,0)</f>
        <v>A1</v>
      </c>
      <c r="U263" s="9">
        <f>VLOOKUP(T263,[18]Sheet1!$B$2:$C$12,2,TRUE)</f>
        <v>10</v>
      </c>
      <c r="V263" s="1" t="str">
        <f>VLOOKUP($E263,'[8]Gui chi Quynh'!$C$11:$F$391,3,0)</f>
        <v>A3</v>
      </c>
      <c r="W263" s="9">
        <f>VLOOKUP(V263,[18]Sheet1!$B$2:$C$12,2,TRUE)</f>
        <v>8</v>
      </c>
      <c r="X263" s="1" t="str">
        <f>VLOOKUP($E263,'[9]Gui chi Quynh'!$C$11:$E$390,3,0)</f>
        <v>A3</v>
      </c>
      <c r="Y263" s="9">
        <f>VLOOKUP(X263,[18]Sheet1!$B$2:$C$12,2,TRUE)</f>
        <v>8</v>
      </c>
      <c r="Z263" s="1" t="str">
        <f>VLOOKUP($E263,'[10]Gui chi Quynh'!$C$11:$E$391,3,0)</f>
        <v>A3</v>
      </c>
      <c r="AA263" s="9">
        <f>VLOOKUP(Z263,[18]Sheet1!$B$2:$C$12,2,TRUE)</f>
        <v>8</v>
      </c>
      <c r="AB263" s="1" t="str">
        <f>VLOOKUP($E263,'[19]Gui chi Quynh'!$C$11:$E$388,3,0)</f>
        <v>A3</v>
      </c>
      <c r="AC263" s="9">
        <f>VLOOKUP(AB263,[18]Sheet1!$B$2:$C$12,2,TRUE)</f>
        <v>8</v>
      </c>
      <c r="AD263" s="1" t="str">
        <f>VLOOKUP($E263,'[20]Gui chi Quynh'!$C$11:$E$388,3,0)</f>
        <v>A3</v>
      </c>
      <c r="AE263" s="9">
        <f>VLOOKUP(AD263,[18]Sheet1!$B$2:$C$12,2,TRUE)</f>
        <v>8</v>
      </c>
      <c r="AF263" s="71"/>
    </row>
    <row r="264" spans="1:32" s="2" customFormat="1" ht="24.95" customHeight="1" x14ac:dyDescent="0.25">
      <c r="A264" s="41">
        <f>IF(E264="","",SUBTOTAL(3,$E$9:E264))</f>
        <v>256</v>
      </c>
      <c r="B264" s="41">
        <f>COUNTIF($F$9:F264,F264)</f>
        <v>27</v>
      </c>
      <c r="C264" s="43" t="s">
        <v>649</v>
      </c>
      <c r="D264" s="29" t="s">
        <v>156</v>
      </c>
      <c r="E264" s="44" t="s">
        <v>543</v>
      </c>
      <c r="F264" s="13" t="s">
        <v>291</v>
      </c>
      <c r="G264" s="13" t="s">
        <v>643</v>
      </c>
      <c r="H264" s="1" t="str">
        <f>VLOOKUP($E264,'[1]Gui chi Quynh'!$C$11:$E$397,3,0)</f>
        <v>A3</v>
      </c>
      <c r="I264" s="9">
        <f>VLOOKUP(H264,[18]Sheet1!$B$2:$C$12,2,TRUE)</f>
        <v>8</v>
      </c>
      <c r="J264" s="1" t="str">
        <f>VLOOKUP($E264,'[2]Gui chi Quynh'!$C$11:$E$397,3,0)</f>
        <v>A DN</v>
      </c>
      <c r="K264" s="9" t="e">
        <f>VLOOKUP(J264,[18]Sheet1!$B$2:$C$12,2,TRUE)</f>
        <v>#N/A</v>
      </c>
      <c r="L264" s="1" t="str">
        <f>VLOOKUP($E264,'[3]Gui chi Quynh'!$C$11:$E$396,3,0)</f>
        <v>A4</v>
      </c>
      <c r="M264" s="9">
        <f>VLOOKUP(L264,[18]Sheet1!$B$2:$C$12,2,TRUE)</f>
        <v>7</v>
      </c>
      <c r="N264" s="1" t="str">
        <f>VLOOKUP($E264,'[4]Gui chi Quynh'!$C$11:$E$396,3,0)</f>
        <v>A3</v>
      </c>
      <c r="O264" s="9">
        <f>VLOOKUP(N264,[18]Sheet1!$B$2:$C$12,2,TRUE)</f>
        <v>8</v>
      </c>
      <c r="P264" s="1" t="str">
        <f>VLOOKUP($E264,'[5]Gui chi Quynh'!$C$11:$E$394,3,0)</f>
        <v>A3</v>
      </c>
      <c r="Q264" s="9">
        <f>VLOOKUP(P264,[18]Sheet1!$B$2:$C$12,2,TRUE)</f>
        <v>8</v>
      </c>
      <c r="R264" s="1" t="str">
        <f>VLOOKUP($E264,'[6]Gui chi Quynh'!$C$11:$E$393,3,0)</f>
        <v>A4</v>
      </c>
      <c r="S264" s="9">
        <f>VLOOKUP(R264,[18]Sheet1!$B$2:$C$12,2,TRUE)</f>
        <v>7</v>
      </c>
      <c r="T264" s="1" t="str">
        <f>VLOOKUP($E264,'[7]Gui chi Quynh'!$C$11:$E$392,3,0)</f>
        <v>A3</v>
      </c>
      <c r="U264" s="9">
        <f>VLOOKUP(T264,[18]Sheet1!$B$2:$C$12,2,TRUE)</f>
        <v>8</v>
      </c>
      <c r="V264" s="1" t="str">
        <f>VLOOKUP($E264,'[8]Gui chi Quynh'!$C$11:$F$391,3,0)</f>
        <v>A3</v>
      </c>
      <c r="W264" s="9">
        <f>VLOOKUP(V264,[18]Sheet1!$B$2:$C$12,2,TRUE)</f>
        <v>8</v>
      </c>
      <c r="X264" s="1" t="str">
        <f>VLOOKUP($E264,'[9]Gui chi Quynh'!$C$11:$E$390,3,0)</f>
        <v>A3</v>
      </c>
      <c r="Y264" s="9">
        <f>VLOOKUP(X264,[18]Sheet1!$B$2:$C$12,2,TRUE)</f>
        <v>8</v>
      </c>
      <c r="Z264" s="1" t="str">
        <f>VLOOKUP($E264,'[10]Gui chi Quynh'!$C$11:$E$391,3,0)</f>
        <v>A3</v>
      </c>
      <c r="AA264" s="9">
        <f>VLOOKUP(Z264,[18]Sheet1!$B$2:$C$12,2,TRUE)</f>
        <v>8</v>
      </c>
      <c r="AB264" s="1" t="str">
        <f>VLOOKUP($E264,'[19]Gui chi Quynh'!$C$11:$E$388,3,0)</f>
        <v>A3</v>
      </c>
      <c r="AC264" s="9">
        <f>VLOOKUP(AB264,[18]Sheet1!$B$2:$C$12,2,TRUE)</f>
        <v>8</v>
      </c>
      <c r="AD264" s="1" t="str">
        <f>VLOOKUP($E264,'[20]Gui chi Quynh'!$C$11:$E$388,3,0)</f>
        <v>A4</v>
      </c>
      <c r="AE264" s="9">
        <f>VLOOKUP(AD264,[18]Sheet1!$B$2:$C$12,2,TRUE)</f>
        <v>7</v>
      </c>
      <c r="AF264" s="55"/>
    </row>
    <row r="265" spans="1:32" s="2" customFormat="1" ht="24.95" customHeight="1" x14ac:dyDescent="0.25">
      <c r="A265" s="41">
        <f>IF(E265="","",SUBTOTAL(3,$E$9:E265))</f>
        <v>257</v>
      </c>
      <c r="B265" s="41">
        <f>COUNTIF($F$9:F265,F265)</f>
        <v>28</v>
      </c>
      <c r="C265" s="43" t="s">
        <v>649</v>
      </c>
      <c r="D265" s="29" t="s">
        <v>242</v>
      </c>
      <c r="E265" s="44" t="s">
        <v>547</v>
      </c>
      <c r="F265" s="13" t="s">
        <v>291</v>
      </c>
      <c r="G265" s="13" t="s">
        <v>643</v>
      </c>
      <c r="H265" s="1" t="str">
        <f>VLOOKUP($E265,'[1]Gui chi Quynh'!$C$11:$E$397,3,0)</f>
        <v>A3</v>
      </c>
      <c r="I265" s="9">
        <f>VLOOKUP(H265,[18]Sheet1!$B$2:$C$12,2,TRUE)</f>
        <v>8</v>
      </c>
      <c r="J265" s="1" t="str">
        <f>VLOOKUP($E265,'[2]Gui chi Quynh'!$C$11:$E$397,3,0)</f>
        <v>A DN</v>
      </c>
      <c r="K265" s="9" t="e">
        <f>VLOOKUP(J265,[18]Sheet1!$B$2:$C$12,2,TRUE)</f>
        <v>#N/A</v>
      </c>
      <c r="L265" s="1" t="str">
        <f>VLOOKUP($E265,'[3]Gui chi Quynh'!$C$11:$E$396,3,0)</f>
        <v>A2</v>
      </c>
      <c r="M265" s="9">
        <f>VLOOKUP(L265,[18]Sheet1!$B$2:$C$12,2,TRUE)</f>
        <v>9</v>
      </c>
      <c r="N265" s="1" t="str">
        <f>VLOOKUP($E265,'[4]Gui chi Quynh'!$C$11:$E$396,3,0)</f>
        <v>A1</v>
      </c>
      <c r="O265" s="9">
        <f>VLOOKUP(N265,[18]Sheet1!$B$2:$C$12,2,TRUE)</f>
        <v>10</v>
      </c>
      <c r="P265" s="1" t="str">
        <f>VLOOKUP($E265,'[5]Gui chi Quynh'!$C$11:$E$394,3,0)</f>
        <v>A1</v>
      </c>
      <c r="Q265" s="9">
        <f>VLOOKUP(P265,[18]Sheet1!$B$2:$C$12,2,TRUE)</f>
        <v>10</v>
      </c>
      <c r="R265" s="1" t="str">
        <f>VLOOKUP($E265,'[6]Gui chi Quynh'!$C$11:$E$393,3,0)</f>
        <v>A1</v>
      </c>
      <c r="S265" s="9">
        <f>VLOOKUP(R265,[18]Sheet1!$B$2:$C$12,2,TRUE)</f>
        <v>10</v>
      </c>
      <c r="T265" s="1" t="str">
        <f>VLOOKUP($E265,'[7]Gui chi Quynh'!$C$11:$E$392,3,0)</f>
        <v>A1</v>
      </c>
      <c r="U265" s="9">
        <f>VLOOKUP(T265,[18]Sheet1!$B$2:$C$12,2,TRUE)</f>
        <v>10</v>
      </c>
      <c r="V265" s="1" t="str">
        <f>VLOOKUP($E265,'[8]Gui chi Quynh'!$C$11:$F$391,3,0)</f>
        <v>A3</v>
      </c>
      <c r="W265" s="9">
        <f>VLOOKUP(V265,[18]Sheet1!$B$2:$C$12,2,TRUE)</f>
        <v>8</v>
      </c>
      <c r="X265" s="1" t="str">
        <f>VLOOKUP($E265,'[9]Gui chi Quynh'!$C$11:$E$390,3,0)</f>
        <v>A2</v>
      </c>
      <c r="Y265" s="9">
        <f>VLOOKUP(X265,[18]Sheet1!$B$2:$C$12,2,TRUE)</f>
        <v>9</v>
      </c>
      <c r="Z265" s="1" t="str">
        <f>VLOOKUP($E265,'[10]Gui chi Quynh'!$C$11:$E$391,3,0)</f>
        <v>A2</v>
      </c>
      <c r="AA265" s="9">
        <f>VLOOKUP(Z265,[18]Sheet1!$B$2:$C$12,2,TRUE)</f>
        <v>9</v>
      </c>
      <c r="AB265" s="1" t="str">
        <f>VLOOKUP($E265,'[19]Gui chi Quynh'!$C$11:$E$388,3,0)</f>
        <v>A3</v>
      </c>
      <c r="AC265" s="9">
        <f>VLOOKUP(AB265,[18]Sheet1!$B$2:$C$12,2,TRUE)</f>
        <v>8</v>
      </c>
      <c r="AD265" s="1" t="str">
        <f>VLOOKUP($E265,'[20]Gui chi Quynh'!$C$11:$E$388,3,0)</f>
        <v>A3</v>
      </c>
      <c r="AE265" s="9">
        <f>VLOOKUP(AD265,[18]Sheet1!$B$2:$C$12,2,TRUE)</f>
        <v>8</v>
      </c>
      <c r="AF265" s="55"/>
    </row>
    <row r="266" spans="1:32" s="2" customFormat="1" ht="24.95" customHeight="1" x14ac:dyDescent="0.25">
      <c r="A266" s="41">
        <f>IF(E266="","",SUBTOTAL(3,$E$9:E266))</f>
        <v>258</v>
      </c>
      <c r="B266" s="41">
        <f>COUNTIF($F$9:F266,F266)</f>
        <v>29</v>
      </c>
      <c r="C266" s="43" t="s">
        <v>648</v>
      </c>
      <c r="D266" s="29" t="s">
        <v>157</v>
      </c>
      <c r="E266" s="44" t="s">
        <v>544</v>
      </c>
      <c r="F266" s="13" t="s">
        <v>291</v>
      </c>
      <c r="G266" s="13" t="s">
        <v>643</v>
      </c>
      <c r="H266" s="1" t="str">
        <f>VLOOKUP($E266,'[1]Gui chi Quynh'!$C$11:$E$397,3,0)</f>
        <v>A3</v>
      </c>
      <c r="I266" s="9">
        <f>VLOOKUP(H266,[18]Sheet1!$B$2:$C$12,2,TRUE)</f>
        <v>8</v>
      </c>
      <c r="J266" s="1" t="str">
        <f>VLOOKUP($E266,'[2]Gui chi Quynh'!$C$11:$E$397,3,0)</f>
        <v>A DN</v>
      </c>
      <c r="K266" s="9" t="e">
        <f>VLOOKUP(J266,[18]Sheet1!$B$2:$C$12,2,TRUE)</f>
        <v>#N/A</v>
      </c>
      <c r="L266" s="1" t="str">
        <f>VLOOKUP($E266,'[3]Gui chi Quynh'!$C$11:$E$396,3,0)</f>
        <v>A4</v>
      </c>
      <c r="M266" s="9">
        <f>VLOOKUP(L266,[18]Sheet1!$B$2:$C$12,2,TRUE)</f>
        <v>7</v>
      </c>
      <c r="N266" s="1" t="str">
        <f>VLOOKUP($E266,'[4]Gui chi Quynh'!$C$11:$E$396,3,0)</f>
        <v>A3</v>
      </c>
      <c r="O266" s="9">
        <f>VLOOKUP(N266,[18]Sheet1!$B$2:$C$12,2,TRUE)</f>
        <v>8</v>
      </c>
      <c r="P266" s="1" t="str">
        <f>VLOOKUP($E266,'[5]Gui chi Quynh'!$C$11:$E$394,3,0)</f>
        <v>A3</v>
      </c>
      <c r="Q266" s="9">
        <f>VLOOKUP(P266,[18]Sheet1!$B$2:$C$12,2,TRUE)</f>
        <v>8</v>
      </c>
      <c r="R266" s="1" t="str">
        <f>VLOOKUP($E266,'[6]Gui chi Quynh'!$C$11:$E$393,3,0)</f>
        <v>A4</v>
      </c>
      <c r="S266" s="9">
        <f>VLOOKUP(R266,[18]Sheet1!$B$2:$C$12,2,TRUE)</f>
        <v>7</v>
      </c>
      <c r="T266" s="1" t="str">
        <f>VLOOKUP($E266,'[7]Gui chi Quynh'!$C$11:$E$392,3,0)</f>
        <v>A2</v>
      </c>
      <c r="U266" s="9">
        <f>VLOOKUP(T266,[18]Sheet1!$B$2:$C$12,2,TRUE)</f>
        <v>9</v>
      </c>
      <c r="V266" s="1" t="str">
        <f>VLOOKUP($E266,'[8]Gui chi Quynh'!$C$11:$F$391,3,0)</f>
        <v>A3</v>
      </c>
      <c r="W266" s="9">
        <f>VLOOKUP(V266,[18]Sheet1!$B$2:$C$12,2,TRUE)</f>
        <v>8</v>
      </c>
      <c r="X266" s="1" t="str">
        <f>VLOOKUP($E266,'[9]Gui chi Quynh'!$C$11:$E$390,3,0)</f>
        <v>A3</v>
      </c>
      <c r="Y266" s="9">
        <f>VLOOKUP(X266,[18]Sheet1!$B$2:$C$12,2,TRUE)</f>
        <v>8</v>
      </c>
      <c r="Z266" s="1" t="str">
        <f>VLOOKUP($E266,'[10]Gui chi Quynh'!$C$11:$E$391,3,0)</f>
        <v>A3</v>
      </c>
      <c r="AA266" s="9">
        <f>VLOOKUP(Z266,[18]Sheet1!$B$2:$C$12,2,TRUE)</f>
        <v>8</v>
      </c>
      <c r="AB266" s="1" t="str">
        <f>VLOOKUP($E266,'[19]Gui chi Quynh'!$C$11:$E$388,3,0)</f>
        <v>A3</v>
      </c>
      <c r="AC266" s="9">
        <f>VLOOKUP(AB266,[18]Sheet1!$B$2:$C$12,2,TRUE)</f>
        <v>8</v>
      </c>
      <c r="AD266" s="1" t="str">
        <f>VLOOKUP($E266,'[20]Gui chi Quynh'!$C$11:$E$388,3,0)</f>
        <v>A2</v>
      </c>
      <c r="AE266" s="9">
        <f>VLOOKUP(AD266,[18]Sheet1!$B$2:$C$12,2,TRUE)</f>
        <v>9</v>
      </c>
      <c r="AF266" s="55"/>
    </row>
    <row r="267" spans="1:32" s="2" customFormat="1" ht="24.95" customHeight="1" x14ac:dyDescent="0.25">
      <c r="A267" s="41">
        <f>IF(E267="","",SUBTOTAL(3,$E$9:E267))</f>
        <v>259</v>
      </c>
      <c r="B267" s="41">
        <f>COUNTIF($F$9:F267,F267)</f>
        <v>30</v>
      </c>
      <c r="C267" s="43" t="s">
        <v>649</v>
      </c>
      <c r="D267" s="29" t="s">
        <v>159</v>
      </c>
      <c r="E267" s="44" t="s">
        <v>546</v>
      </c>
      <c r="F267" s="13" t="s">
        <v>291</v>
      </c>
      <c r="G267" s="13" t="s">
        <v>643</v>
      </c>
      <c r="H267" s="1" t="str">
        <f>VLOOKUP($E267,'[1]Gui chi Quynh'!$C$11:$E$397,3,0)</f>
        <v>A3</v>
      </c>
      <c r="I267" s="9">
        <f>VLOOKUP(H267,[18]Sheet1!$B$2:$C$12,2,TRUE)</f>
        <v>8</v>
      </c>
      <c r="J267" s="1" t="str">
        <f>VLOOKUP($E267,'[2]Gui chi Quynh'!$C$11:$E$397,3,0)</f>
        <v>A DN</v>
      </c>
      <c r="K267" s="9" t="e">
        <f>VLOOKUP(J267,[18]Sheet1!$B$2:$C$12,2,TRUE)</f>
        <v>#N/A</v>
      </c>
      <c r="L267" s="1" t="str">
        <f>VLOOKUP($E267,'[3]Gui chi Quynh'!$C$11:$E$396,3,0)</f>
        <v>A3</v>
      </c>
      <c r="M267" s="9">
        <f>VLOOKUP(L267,[18]Sheet1!$B$2:$C$12,2,TRUE)</f>
        <v>8</v>
      </c>
      <c r="N267" s="1" t="str">
        <f>VLOOKUP($E267,'[4]Gui chi Quynh'!$C$11:$E$396,3,0)</f>
        <v>A2</v>
      </c>
      <c r="O267" s="9">
        <f>VLOOKUP(N267,[18]Sheet1!$B$2:$C$12,2,TRUE)</f>
        <v>9</v>
      </c>
      <c r="P267" s="1" t="str">
        <f>VLOOKUP($E267,'[5]Gui chi Quynh'!$C$11:$E$394,3,0)</f>
        <v>A3</v>
      </c>
      <c r="Q267" s="9">
        <f>VLOOKUP(P267,[18]Sheet1!$B$2:$C$12,2,TRUE)</f>
        <v>8</v>
      </c>
      <c r="R267" s="1" t="str">
        <f>VLOOKUP($E267,'[6]Gui chi Quynh'!$C$11:$E$393,3,0)</f>
        <v>A3</v>
      </c>
      <c r="S267" s="9">
        <f>VLOOKUP(R267,[18]Sheet1!$B$2:$C$12,2,TRUE)</f>
        <v>8</v>
      </c>
      <c r="T267" s="1" t="str">
        <f>VLOOKUP($E267,'[7]Gui chi Quynh'!$C$11:$E$392,3,0)</f>
        <v>A1</v>
      </c>
      <c r="U267" s="9">
        <f>VLOOKUP(T267,[18]Sheet1!$B$2:$C$12,2,TRUE)</f>
        <v>10</v>
      </c>
      <c r="V267" s="1" t="str">
        <f>VLOOKUP($E267,'[8]Gui chi Quynh'!$C$11:$F$391,3,0)</f>
        <v>A3</v>
      </c>
      <c r="W267" s="9">
        <f>VLOOKUP(V267,[18]Sheet1!$B$2:$C$12,2,TRUE)</f>
        <v>8</v>
      </c>
      <c r="X267" s="1" t="str">
        <f>VLOOKUP($E267,'[9]Gui chi Quynh'!$C$11:$E$390,3,0)</f>
        <v>A3</v>
      </c>
      <c r="Y267" s="9">
        <f>VLOOKUP(X267,[18]Sheet1!$B$2:$C$12,2,TRUE)</f>
        <v>8</v>
      </c>
      <c r="Z267" s="1" t="str">
        <f>VLOOKUP($E267,'[10]Gui chi Quynh'!$C$11:$E$391,3,0)</f>
        <v>A3</v>
      </c>
      <c r="AA267" s="9">
        <f>VLOOKUP(Z267,[18]Sheet1!$B$2:$C$12,2,TRUE)</f>
        <v>8</v>
      </c>
      <c r="AB267" s="1" t="str">
        <f>VLOOKUP($E267,'[19]Gui chi Quynh'!$C$11:$E$388,3,0)</f>
        <v>A2</v>
      </c>
      <c r="AC267" s="9">
        <f>VLOOKUP(AB267,[18]Sheet1!$B$2:$C$12,2,TRUE)</f>
        <v>9</v>
      </c>
      <c r="AD267" s="1" t="str">
        <f>VLOOKUP($E267,'[20]Gui chi Quynh'!$C$11:$E$388,3,0)</f>
        <v>A3</v>
      </c>
      <c r="AE267" s="9">
        <f>VLOOKUP(AD267,[18]Sheet1!$B$2:$C$12,2,TRUE)</f>
        <v>8</v>
      </c>
      <c r="AF267" s="55"/>
    </row>
    <row r="268" spans="1:32" s="2" customFormat="1" ht="24.95" customHeight="1" x14ac:dyDescent="0.25">
      <c r="A268" s="41">
        <f>IF(E268="","",SUBTOTAL(3,$E$9:E268))</f>
        <v>260</v>
      </c>
      <c r="B268" s="41">
        <f>COUNTIF($F$9:F268,F268)</f>
        <v>31</v>
      </c>
      <c r="C268" s="43" t="s">
        <v>649</v>
      </c>
      <c r="D268" s="29" t="s">
        <v>44</v>
      </c>
      <c r="E268" s="41" t="s">
        <v>602</v>
      </c>
      <c r="F268" s="13" t="s">
        <v>291</v>
      </c>
      <c r="G268" s="13" t="s">
        <v>643</v>
      </c>
      <c r="H268" s="1" t="str">
        <f>VLOOKUP($E268,'[1]Gui chi Quynh'!$C$11:$E$397,3,0)</f>
        <v>A1</v>
      </c>
      <c r="I268" s="9">
        <f>VLOOKUP(H268,[18]Sheet1!$B$2:$C$12,2,TRUE)</f>
        <v>10</v>
      </c>
      <c r="J268" s="1" t="str">
        <f>VLOOKUP($E268,'[2]Gui chi Quynh'!$C$11:$E$397,3,0)</f>
        <v>A1</v>
      </c>
      <c r="K268" s="9">
        <f>VLOOKUP(J268,[18]Sheet1!$B$2:$C$12,2,TRUE)</f>
        <v>10</v>
      </c>
      <c r="L268" s="1" t="str">
        <f>VLOOKUP($E268,'[3]Gui chi Quynh'!$C$11:$E$396,3,0)</f>
        <v>A1</v>
      </c>
      <c r="M268" s="9">
        <f>VLOOKUP(L268,[18]Sheet1!$B$2:$C$12,2,TRUE)</f>
        <v>10</v>
      </c>
      <c r="N268" s="1" t="str">
        <f>VLOOKUP($E268,'[4]Gui chi Quynh'!$C$11:$E$396,3,0)</f>
        <v>A1</v>
      </c>
      <c r="O268" s="9">
        <f>VLOOKUP(N268,[18]Sheet1!$B$2:$C$12,2,TRUE)</f>
        <v>10</v>
      </c>
      <c r="P268" s="1" t="str">
        <f>VLOOKUP($E268,'[5]Gui chi Quynh'!$C$11:$E$394,3,0)</f>
        <v>A1</v>
      </c>
      <c r="Q268" s="9">
        <f>VLOOKUP(P268,[18]Sheet1!$B$2:$C$12,2,TRUE)</f>
        <v>10</v>
      </c>
      <c r="R268" s="1" t="str">
        <f>VLOOKUP($E268,'[6]Gui chi Quynh'!$C$11:$E$393,3,0)</f>
        <v>A1</v>
      </c>
      <c r="S268" s="9">
        <f>VLOOKUP(R268,[18]Sheet1!$B$2:$C$12,2,TRUE)</f>
        <v>10</v>
      </c>
      <c r="T268" s="1" t="str">
        <f>VLOOKUP($E268,'[7]Gui chi Quynh'!$C$11:$E$392,3,0)</f>
        <v>A1</v>
      </c>
      <c r="U268" s="9">
        <f>VLOOKUP(T268,[18]Sheet1!$B$2:$C$12,2,TRUE)</f>
        <v>10</v>
      </c>
      <c r="V268" s="1" t="str">
        <f>VLOOKUP($E268,'[8]Gui chi Quynh'!$C$11:$F$391,3,0)</f>
        <v>A1</v>
      </c>
      <c r="W268" s="9">
        <f>VLOOKUP(V268,[18]Sheet1!$B$2:$C$12,2,TRUE)</f>
        <v>10</v>
      </c>
      <c r="X268" s="1" t="str">
        <f>VLOOKUP($E268,'[9]Gui chi Quynh'!$C$11:$E$390,3,0)</f>
        <v>A4</v>
      </c>
      <c r="Y268" s="9">
        <f>VLOOKUP(X268,[18]Sheet1!$B$2:$C$12,2,TRUE)</f>
        <v>7</v>
      </c>
      <c r="Z268" s="1" t="str">
        <f>VLOOKUP($E268,'[10]Gui chi Quynh'!$C$11:$E$391,3,0)</f>
        <v>E</v>
      </c>
      <c r="AA268" s="9">
        <f>VLOOKUP(Z268,[18]Sheet1!$B$2:$C$12,2,TRUE)</f>
        <v>0</v>
      </c>
      <c r="AB268" s="1" t="str">
        <f>VLOOKUP($E268,'[19]Gui chi Quynh'!$C$11:$E$388,3,0)</f>
        <v>E</v>
      </c>
      <c r="AC268" s="9">
        <f>VLOOKUP(AB268,[18]Sheet1!$B$2:$C$12,2,TRUE)</f>
        <v>0</v>
      </c>
      <c r="AD268" s="1" t="str">
        <f>VLOOKUP($E268,'[20]Gui chi Quynh'!$C$11:$E$388,3,0)</f>
        <v>E</v>
      </c>
      <c r="AE268" s="9">
        <f>VLOOKUP(AD268,[18]Sheet1!$B$2:$C$12,2,TRUE)</f>
        <v>0</v>
      </c>
      <c r="AF268" s="71" t="s">
        <v>971</v>
      </c>
    </row>
    <row r="269" spans="1:32" s="2" customFormat="1" ht="24.95" customHeight="1" x14ac:dyDescent="0.25">
      <c r="A269" s="41">
        <f>IF(E269="","",SUBTOTAL(3,$E$9:E269))</f>
        <v>261</v>
      </c>
      <c r="B269" s="41">
        <f>COUNTIF($F$9:F269,F269)</f>
        <v>1</v>
      </c>
      <c r="C269" s="43" t="s">
        <v>649</v>
      </c>
      <c r="D269" s="50" t="s">
        <v>222</v>
      </c>
      <c r="E269" s="32" t="s">
        <v>550</v>
      </c>
      <c r="F269" s="58" t="s">
        <v>266</v>
      </c>
      <c r="G269" s="58" t="s">
        <v>643</v>
      </c>
      <c r="H269" s="1" t="str">
        <f>VLOOKUP($E269,'[1]Gui chi Quynh'!$C$11:$E$397,3,0)</f>
        <v>A2</v>
      </c>
      <c r="I269" s="9">
        <f>VLOOKUP(H269,[18]Sheet1!$B$2:$C$12,2,TRUE)</f>
        <v>9</v>
      </c>
      <c r="J269" s="1" t="str">
        <f>VLOOKUP($E269,'[2]Gui chi Quynh'!$C$11:$E$397,3,0)</f>
        <v>A2</v>
      </c>
      <c r="K269" s="9">
        <f>VLOOKUP(J269,[18]Sheet1!$B$2:$C$12,2,TRUE)</f>
        <v>9</v>
      </c>
      <c r="L269" s="1" t="str">
        <f>VLOOKUP($E269,'[3]Gui chi Quynh'!$C$11:$E$396,3,0)</f>
        <v>A2</v>
      </c>
      <c r="M269" s="9">
        <f>VLOOKUP(L269,[18]Sheet1!$B$2:$C$12,2,TRUE)</f>
        <v>9</v>
      </c>
      <c r="N269" s="1" t="str">
        <f>VLOOKUP($E269,'[4]Gui chi Quynh'!$C$11:$E$396,3,0)</f>
        <v>A2</v>
      </c>
      <c r="O269" s="9">
        <f>VLOOKUP(N269,[18]Sheet1!$B$2:$C$12,2,TRUE)</f>
        <v>9</v>
      </c>
      <c r="P269" s="1" t="str">
        <f>VLOOKUP($E269,'[5]Gui chi Quynh'!$C$11:$E$394,3,0)</f>
        <v>A2</v>
      </c>
      <c r="Q269" s="9">
        <f>VLOOKUP(P269,[18]Sheet1!$B$2:$C$12,2,TRUE)</f>
        <v>9</v>
      </c>
      <c r="R269" s="1" t="str">
        <f>VLOOKUP($E269,'[6]Gui chi Quynh'!$C$11:$E$393,3,0)</f>
        <v>A2</v>
      </c>
      <c r="S269" s="9">
        <f>VLOOKUP(R269,[18]Sheet1!$B$2:$C$12,2,TRUE)</f>
        <v>9</v>
      </c>
      <c r="T269" s="1" t="str">
        <f>VLOOKUP($E269,'[7]Gui chi Quynh'!$C$11:$E$392,3,0)</f>
        <v>A2</v>
      </c>
      <c r="U269" s="9">
        <f>VLOOKUP(T269,[18]Sheet1!$B$2:$C$12,2,TRUE)</f>
        <v>9</v>
      </c>
      <c r="V269" s="1" t="str">
        <f>VLOOKUP($E269,'[8]Gui chi Quynh'!$C$11:$F$391,3,0)</f>
        <v>A2</v>
      </c>
      <c r="W269" s="9">
        <f>VLOOKUP(V269,[18]Sheet1!$B$2:$C$12,2,TRUE)</f>
        <v>9</v>
      </c>
      <c r="X269" s="1" t="str">
        <f>VLOOKUP($E269,'[9]Gui chi Quynh'!$C$11:$E$390,3,0)</f>
        <v>A2</v>
      </c>
      <c r="Y269" s="9">
        <f>VLOOKUP(X269,[18]Sheet1!$B$2:$C$12,2,TRUE)</f>
        <v>9</v>
      </c>
      <c r="Z269" s="1" t="str">
        <f>VLOOKUP($E269,'[10]Gui chi Quynh'!$C$11:$E$391,3,0)</f>
        <v>A2</v>
      </c>
      <c r="AA269" s="9">
        <f>VLOOKUP(Z269,[18]Sheet1!$B$2:$C$12,2,TRUE)</f>
        <v>9</v>
      </c>
      <c r="AB269" s="1" t="str">
        <f>VLOOKUP($E269,'[19]Gui chi Quynh'!$C$11:$E$388,3,0)</f>
        <v>A2</v>
      </c>
      <c r="AC269" s="9">
        <f>VLOOKUP(AB269,[18]Sheet1!$B$2:$C$12,2,TRUE)</f>
        <v>9</v>
      </c>
      <c r="AD269" s="1" t="str">
        <f>VLOOKUP($E269,'[20]Gui chi Quynh'!$C$11:$E$388,3,0)</f>
        <v>A2</v>
      </c>
      <c r="AE269" s="9">
        <f>VLOOKUP(AD269,[18]Sheet1!$B$2:$C$12,2,TRUE)</f>
        <v>9</v>
      </c>
      <c r="AF269" s="55"/>
    </row>
    <row r="270" spans="1:32" s="2" customFormat="1" ht="62.25" customHeight="1" x14ac:dyDescent="0.25">
      <c r="A270" s="41">
        <f>IF(E270="","",SUBTOTAL(3,$E$9:E270))</f>
        <v>262</v>
      </c>
      <c r="B270" s="41">
        <f>COUNTIF($F$9:F270,F270)</f>
        <v>2</v>
      </c>
      <c r="C270" s="43" t="s">
        <v>648</v>
      </c>
      <c r="D270" s="50" t="s">
        <v>218</v>
      </c>
      <c r="E270" s="32" t="s">
        <v>552</v>
      </c>
      <c r="F270" s="13" t="s">
        <v>266</v>
      </c>
      <c r="G270" s="13" t="s">
        <v>643</v>
      </c>
      <c r="H270" s="1" t="str">
        <f>VLOOKUP($E270,'[1]Gui chi Quynh'!$C$11:$E$397,3,0)</f>
        <v>A4</v>
      </c>
      <c r="I270" s="9">
        <f>VLOOKUP(H270,[18]Sheet1!$B$2:$C$12,2,TRUE)</f>
        <v>7</v>
      </c>
      <c r="J270" s="1" t="str">
        <f>VLOOKUP($E270,'[2]Gui chi Quynh'!$C$11:$E$397,3,0)</f>
        <v>A DN</v>
      </c>
      <c r="K270" s="9" t="e">
        <f>VLOOKUP(J270,[18]Sheet1!$B$2:$C$12,2,TRUE)</f>
        <v>#N/A</v>
      </c>
      <c r="L270" s="1" t="str">
        <f>VLOOKUP($E270,'[3]Gui chi Quynh'!$C$11:$E$396,3,0)</f>
        <v>A3</v>
      </c>
      <c r="M270" s="9">
        <f>VLOOKUP(L270,[18]Sheet1!$B$2:$C$12,2,TRUE)</f>
        <v>8</v>
      </c>
      <c r="N270" s="1" t="str">
        <f>VLOOKUP($E270,'[4]Gui chi Quynh'!$C$11:$E$396,3,0)</f>
        <v>A3</v>
      </c>
      <c r="O270" s="9">
        <f>VLOOKUP(N270,[18]Sheet1!$B$2:$C$12,2,TRUE)</f>
        <v>8</v>
      </c>
      <c r="P270" s="1" t="str">
        <f>VLOOKUP($E270,'[5]Gui chi Quynh'!$C$11:$E$394,3,0)</f>
        <v>A DN</v>
      </c>
      <c r="Q270" s="9" t="e">
        <f>VLOOKUP(P270,[18]Sheet1!$B$2:$C$12,2,TRUE)</f>
        <v>#N/A</v>
      </c>
      <c r="R270" s="1" t="str">
        <f>VLOOKUP($E270,'[6]Gui chi Quynh'!$C$11:$E$393,3,0)</f>
        <v>A DN</v>
      </c>
      <c r="S270" s="9" t="e">
        <f>VLOOKUP(R270,[18]Sheet1!$B$2:$C$12,2,TRUE)</f>
        <v>#N/A</v>
      </c>
      <c r="T270" s="1" t="str">
        <f>VLOOKUP($E270,'[7]Gui chi Quynh'!$C$11:$E$392,3,0)</f>
        <v>A DN</v>
      </c>
      <c r="U270" s="9" t="e">
        <f>VLOOKUP(T270,[18]Sheet1!$B$2:$C$12,2,TRUE)</f>
        <v>#N/A</v>
      </c>
      <c r="V270" s="1" t="str">
        <f>VLOOKUP($E270,'[8]Gui chi Quynh'!$C$11:$F$391,3,0)</f>
        <v>A DN</v>
      </c>
      <c r="W270" s="9" t="e">
        <f>VLOOKUP(V270,[18]Sheet1!$B$2:$C$12,2,TRUE)</f>
        <v>#N/A</v>
      </c>
      <c r="X270" s="1" t="str">
        <f>VLOOKUP($E270,'[9]Gui chi Quynh'!$C$11:$E$390,3,0)</f>
        <v>A DN</v>
      </c>
      <c r="Y270" s="9" t="e">
        <f>VLOOKUP(X270,[18]Sheet1!$B$2:$C$12,2,TRUE)</f>
        <v>#N/A</v>
      </c>
      <c r="Z270" s="1" t="str">
        <f>VLOOKUP($E270,'[10]Gui chi Quynh'!$C$11:$E$391,3,0)</f>
        <v>A DN</v>
      </c>
      <c r="AA270" s="9" t="e">
        <f>VLOOKUP(Z270,[18]Sheet1!$B$2:$C$12,2,TRUE)</f>
        <v>#N/A</v>
      </c>
      <c r="AB270" s="1" t="str">
        <f>VLOOKUP($E270,'[19]Gui chi Quynh'!$C$11:$E$388,3,0)</f>
        <v>A3</v>
      </c>
      <c r="AC270" s="9">
        <f>VLOOKUP(AB270,[18]Sheet1!$B$2:$C$12,2,TRUE)</f>
        <v>8</v>
      </c>
      <c r="AD270" s="1" t="str">
        <f>VLOOKUP($E270,'[20]Gui chi Quynh'!$C$11:$E$388,3,0)</f>
        <v>A3</v>
      </c>
      <c r="AE270" s="9">
        <f>VLOOKUP(AD270,[18]Sheet1!$B$2:$C$12,2,TRUE)</f>
        <v>8</v>
      </c>
      <c r="AF270" s="600" t="s">
        <v>972</v>
      </c>
    </row>
    <row r="271" spans="1:32" s="2" customFormat="1" ht="24.95" customHeight="1" x14ac:dyDescent="0.25">
      <c r="A271" s="41">
        <f>IF(E271="","",SUBTOTAL(3,$E$9:E271))</f>
        <v>263</v>
      </c>
      <c r="B271" s="41">
        <f>COUNTIF($F$9:F271,F271)</f>
        <v>3</v>
      </c>
      <c r="C271" s="43" t="s">
        <v>648</v>
      </c>
      <c r="D271" s="50" t="s">
        <v>219</v>
      </c>
      <c r="E271" s="32" t="s">
        <v>553</v>
      </c>
      <c r="F271" s="13" t="s">
        <v>266</v>
      </c>
      <c r="G271" s="13" t="s">
        <v>643</v>
      </c>
      <c r="H271" s="1" t="str">
        <f>VLOOKUP($E271,'[1]Gui chi Quynh'!$C$11:$E$397,3,0)</f>
        <v>A4</v>
      </c>
      <c r="I271" s="9">
        <f>VLOOKUP(H271,[18]Sheet1!$B$2:$C$12,2,TRUE)</f>
        <v>7</v>
      </c>
      <c r="J271" s="1" t="str">
        <f>VLOOKUP($E271,'[2]Gui chi Quynh'!$C$11:$E$397,3,0)</f>
        <v>A DN</v>
      </c>
      <c r="K271" s="9" t="e">
        <f>VLOOKUP(J271,[18]Sheet1!$B$2:$C$12,2,TRUE)</f>
        <v>#N/A</v>
      </c>
      <c r="L271" s="1" t="str">
        <f>VLOOKUP($E271,'[3]Gui chi Quynh'!$C$11:$E$396,3,0)</f>
        <v>A3</v>
      </c>
      <c r="M271" s="9">
        <f>VLOOKUP(L271,[18]Sheet1!$B$2:$C$12,2,TRUE)</f>
        <v>8</v>
      </c>
      <c r="N271" s="1" t="str">
        <f>VLOOKUP($E271,'[4]Gui chi Quynh'!$C$11:$E$396,3,0)</f>
        <v>A4</v>
      </c>
      <c r="O271" s="9">
        <f>VLOOKUP(N271,[18]Sheet1!$B$2:$C$12,2,TRUE)</f>
        <v>7</v>
      </c>
      <c r="P271" s="1" t="str">
        <f>VLOOKUP($E271,'[5]Gui chi Quynh'!$C$11:$E$394,3,0)</f>
        <v>A4</v>
      </c>
      <c r="Q271" s="9">
        <f>VLOOKUP(P271,[18]Sheet1!$B$2:$C$12,2,TRUE)</f>
        <v>7</v>
      </c>
      <c r="R271" s="1" t="str">
        <f>VLOOKUP($E271,'[6]Gui chi Quynh'!$C$11:$E$393,3,0)</f>
        <v>A4</v>
      </c>
      <c r="S271" s="9">
        <f>VLOOKUP(R271,[18]Sheet1!$B$2:$C$12,2,TRUE)</f>
        <v>7</v>
      </c>
      <c r="T271" s="1" t="str">
        <f>VLOOKUP($E271,'[7]Gui chi Quynh'!$C$11:$E$392,3,0)</f>
        <v>A3</v>
      </c>
      <c r="U271" s="9">
        <f>VLOOKUP(T271,[18]Sheet1!$B$2:$C$12,2,TRUE)</f>
        <v>8</v>
      </c>
      <c r="V271" s="1" t="str">
        <f>VLOOKUP($E271,'[8]Gui chi Quynh'!$C$11:$F$391,3,0)</f>
        <v>A4</v>
      </c>
      <c r="W271" s="9">
        <f>VLOOKUP(V271,[18]Sheet1!$B$2:$C$12,2,TRUE)</f>
        <v>7</v>
      </c>
      <c r="X271" s="1" t="str">
        <f>VLOOKUP($E271,'[9]Gui chi Quynh'!$C$11:$E$390,3,0)</f>
        <v>A3</v>
      </c>
      <c r="Y271" s="9">
        <f>VLOOKUP(X271,[18]Sheet1!$B$2:$C$12,2,TRUE)</f>
        <v>8</v>
      </c>
      <c r="Z271" s="1" t="str">
        <f>VLOOKUP($E271,'[10]Gui chi Quynh'!$C$11:$E$391,3,0)</f>
        <v>A4</v>
      </c>
      <c r="AA271" s="9">
        <f>VLOOKUP(Z271,[18]Sheet1!$B$2:$C$12,2,TRUE)</f>
        <v>7</v>
      </c>
      <c r="AB271" s="1" t="str">
        <f>VLOOKUP($E271,'[19]Gui chi Quynh'!$C$11:$E$388,3,0)</f>
        <v>A4</v>
      </c>
      <c r="AC271" s="9">
        <f>VLOOKUP(AB271,[18]Sheet1!$B$2:$C$12,2,TRUE)</f>
        <v>7</v>
      </c>
      <c r="AD271" s="1" t="str">
        <f>VLOOKUP($E271,'[20]Gui chi Quynh'!$C$11:$E$388,3,0)</f>
        <v>A4</v>
      </c>
      <c r="AE271" s="9">
        <f>VLOOKUP(AD271,[18]Sheet1!$B$2:$C$12,2,TRUE)</f>
        <v>7</v>
      </c>
      <c r="AF271" s="55"/>
    </row>
    <row r="272" spans="1:32" s="2" customFormat="1" ht="24.95" customHeight="1" x14ac:dyDescent="0.25">
      <c r="A272" s="41">
        <f>IF(E272="","",SUBTOTAL(3,$E$9:E272))</f>
        <v>264</v>
      </c>
      <c r="B272" s="41">
        <f>COUNTIF($F$9:F272,F272)</f>
        <v>4</v>
      </c>
      <c r="C272" s="43" t="s">
        <v>648</v>
      </c>
      <c r="D272" s="50" t="s">
        <v>220</v>
      </c>
      <c r="E272" s="32" t="s">
        <v>554</v>
      </c>
      <c r="F272" s="13" t="s">
        <v>266</v>
      </c>
      <c r="G272" s="13" t="s">
        <v>643</v>
      </c>
      <c r="H272" s="1" t="str">
        <f>VLOOKUP($E272,'[1]Gui chi Quynh'!$C$11:$E$397,3,0)</f>
        <v>A3</v>
      </c>
      <c r="I272" s="9">
        <f>VLOOKUP(H272,[18]Sheet1!$B$2:$C$12,2,TRUE)</f>
        <v>8</v>
      </c>
      <c r="J272" s="1" t="str">
        <f>VLOOKUP($E272,'[2]Gui chi Quynh'!$C$11:$E$397,3,0)</f>
        <v>A DN</v>
      </c>
      <c r="K272" s="9" t="e">
        <f>VLOOKUP(J272,[18]Sheet1!$B$2:$C$12,2,TRUE)</f>
        <v>#N/A</v>
      </c>
      <c r="L272" s="1" t="str">
        <f>VLOOKUP($E272,'[3]Gui chi Quynh'!$C$11:$E$396,3,0)</f>
        <v>A3</v>
      </c>
      <c r="M272" s="9">
        <f>VLOOKUP(L272,[18]Sheet1!$B$2:$C$12,2,TRUE)</f>
        <v>8</v>
      </c>
      <c r="N272" s="1" t="str">
        <f>VLOOKUP($E272,'[4]Gui chi Quynh'!$C$11:$E$396,3,0)</f>
        <v>A3</v>
      </c>
      <c r="O272" s="9">
        <f>VLOOKUP(N272,[18]Sheet1!$B$2:$C$12,2,TRUE)</f>
        <v>8</v>
      </c>
      <c r="P272" s="1" t="str">
        <f>VLOOKUP($E272,'[5]Gui chi Quynh'!$C$11:$E$394,3,0)</f>
        <v>A3</v>
      </c>
      <c r="Q272" s="9">
        <f>VLOOKUP(P272,[18]Sheet1!$B$2:$C$12,2,TRUE)</f>
        <v>8</v>
      </c>
      <c r="R272" s="1" t="str">
        <f>VLOOKUP($E272,'[6]Gui chi Quynh'!$C$11:$E$393,3,0)</f>
        <v>A4</v>
      </c>
      <c r="S272" s="9">
        <f>VLOOKUP(R272,[18]Sheet1!$B$2:$C$12,2,TRUE)</f>
        <v>7</v>
      </c>
      <c r="T272" s="1" t="str">
        <f>VLOOKUP($E272,'[7]Gui chi Quynh'!$C$11:$E$392,3,0)</f>
        <v>A3</v>
      </c>
      <c r="U272" s="9">
        <f>VLOOKUP(T272,[18]Sheet1!$B$2:$C$12,2,TRUE)</f>
        <v>8</v>
      </c>
      <c r="V272" s="1" t="str">
        <f>VLOOKUP($E272,'[8]Gui chi Quynh'!$C$11:$F$391,3,0)</f>
        <v>A3</v>
      </c>
      <c r="W272" s="9">
        <f>VLOOKUP(V272,[18]Sheet1!$B$2:$C$12,2,TRUE)</f>
        <v>8</v>
      </c>
      <c r="X272" s="1" t="str">
        <f>VLOOKUP($E272,'[9]Gui chi Quynh'!$C$11:$E$390,3,0)</f>
        <v>A3</v>
      </c>
      <c r="Y272" s="9">
        <f>VLOOKUP(X272,[18]Sheet1!$B$2:$C$12,2,TRUE)</f>
        <v>8</v>
      </c>
      <c r="Z272" s="1" t="str">
        <f>VLOOKUP($E272,'[10]Gui chi Quynh'!$C$11:$E$391,3,0)</f>
        <v>A3</v>
      </c>
      <c r="AA272" s="9">
        <f>VLOOKUP(Z272,[18]Sheet1!$B$2:$C$12,2,TRUE)</f>
        <v>8</v>
      </c>
      <c r="AB272" s="1" t="str">
        <f>VLOOKUP($E272,'[19]Gui chi Quynh'!$C$11:$E$388,3,0)</f>
        <v>A3</v>
      </c>
      <c r="AC272" s="9">
        <f>VLOOKUP(AB272,[18]Sheet1!$B$2:$C$12,2,TRUE)</f>
        <v>8</v>
      </c>
      <c r="AD272" s="1" t="str">
        <f>VLOOKUP($E272,'[20]Gui chi Quynh'!$C$11:$E$388,3,0)</f>
        <v>A4</v>
      </c>
      <c r="AE272" s="9">
        <f>VLOOKUP(AD272,[18]Sheet1!$B$2:$C$12,2,TRUE)</f>
        <v>7</v>
      </c>
      <c r="AF272" s="55"/>
    </row>
    <row r="273" spans="1:32" s="2" customFormat="1" ht="24.95" customHeight="1" x14ac:dyDescent="0.25">
      <c r="A273" s="41">
        <f>IF(E273="","",SUBTOTAL(3,$E$9:E273))</f>
        <v>265</v>
      </c>
      <c r="B273" s="41">
        <f>COUNTIF($F$9:F273,F273)</f>
        <v>5</v>
      </c>
      <c r="C273" s="43" t="s">
        <v>648</v>
      </c>
      <c r="D273" s="50" t="s">
        <v>221</v>
      </c>
      <c r="E273" s="32" t="s">
        <v>555</v>
      </c>
      <c r="F273" s="13" t="s">
        <v>266</v>
      </c>
      <c r="G273" s="13" t="s">
        <v>643</v>
      </c>
      <c r="H273" s="1" t="str">
        <f>VLOOKUP($E273,'[1]Gui chi Quynh'!$C$11:$E$397,3,0)</f>
        <v>A3</v>
      </c>
      <c r="I273" s="9">
        <f>VLOOKUP(H273,[18]Sheet1!$B$2:$C$12,2,TRUE)</f>
        <v>8</v>
      </c>
      <c r="J273" s="1" t="str">
        <f>VLOOKUP($E273,'[2]Gui chi Quynh'!$C$11:$E$397,3,0)</f>
        <v>A DN</v>
      </c>
      <c r="K273" s="9" t="e">
        <f>VLOOKUP(J273,[18]Sheet1!$B$2:$C$12,2,TRUE)</f>
        <v>#N/A</v>
      </c>
      <c r="L273" s="1" t="str">
        <f>VLOOKUP($E273,'[3]Gui chi Quynh'!$C$11:$E$396,3,0)</f>
        <v>A2</v>
      </c>
      <c r="M273" s="9">
        <f>VLOOKUP(L273,[18]Sheet1!$B$2:$C$12,2,TRUE)</f>
        <v>9</v>
      </c>
      <c r="N273" s="1" t="str">
        <f>VLOOKUP($E273,'[4]Gui chi Quynh'!$C$11:$E$396,3,0)</f>
        <v>A3</v>
      </c>
      <c r="O273" s="9">
        <f>VLOOKUP(N273,[18]Sheet1!$B$2:$C$12,2,TRUE)</f>
        <v>8</v>
      </c>
      <c r="P273" s="1" t="str">
        <f>VLOOKUP($E273,'[5]Gui chi Quynh'!$C$11:$E$394,3,0)</f>
        <v>A4</v>
      </c>
      <c r="Q273" s="9">
        <f>VLOOKUP(P273,[18]Sheet1!$B$2:$C$12,2,TRUE)</f>
        <v>7</v>
      </c>
      <c r="R273" s="1" t="str">
        <f>VLOOKUP($E273,'[6]Gui chi Quynh'!$C$11:$E$393,3,0)</f>
        <v>A4</v>
      </c>
      <c r="S273" s="9">
        <f>VLOOKUP(R273,[18]Sheet1!$B$2:$C$12,2,TRUE)</f>
        <v>7</v>
      </c>
      <c r="T273" s="1" t="str">
        <f>VLOOKUP($E273,'[7]Gui chi Quynh'!$C$11:$E$392,3,0)</f>
        <v>A4</v>
      </c>
      <c r="U273" s="9">
        <f>VLOOKUP(T273,[18]Sheet1!$B$2:$C$12,2,TRUE)</f>
        <v>7</v>
      </c>
      <c r="V273" s="1" t="str">
        <f>VLOOKUP($E273,'[8]Gui chi Quynh'!$C$11:$F$391,3,0)</f>
        <v>A3</v>
      </c>
      <c r="W273" s="9">
        <f>VLOOKUP(V273,[18]Sheet1!$B$2:$C$12,2,TRUE)</f>
        <v>8</v>
      </c>
      <c r="X273" s="1" t="str">
        <f>VLOOKUP($E273,'[9]Gui chi Quynh'!$C$11:$E$390,3,0)</f>
        <v>A3</v>
      </c>
      <c r="Y273" s="9">
        <f>VLOOKUP(X273,[18]Sheet1!$B$2:$C$12,2,TRUE)</f>
        <v>8</v>
      </c>
      <c r="Z273" s="1" t="str">
        <f>VLOOKUP($E273,'[10]Gui chi Quynh'!$C$11:$E$391,3,0)</f>
        <v>A3</v>
      </c>
      <c r="AA273" s="9">
        <f>VLOOKUP(Z273,[18]Sheet1!$B$2:$C$12,2,TRUE)</f>
        <v>8</v>
      </c>
      <c r="AB273" s="1" t="str">
        <f>VLOOKUP($E273,'[19]Gui chi Quynh'!$C$11:$E$388,3,0)</f>
        <v>A3</v>
      </c>
      <c r="AC273" s="9">
        <f>VLOOKUP(AB273,[18]Sheet1!$B$2:$C$12,2,TRUE)</f>
        <v>8</v>
      </c>
      <c r="AD273" s="1" t="str">
        <f>VLOOKUP($E273,'[20]Gui chi Quynh'!$C$11:$E$388,3,0)</f>
        <v>A4</v>
      </c>
      <c r="AE273" s="9">
        <f>VLOOKUP(AD273,[18]Sheet1!$B$2:$C$12,2,TRUE)</f>
        <v>7</v>
      </c>
      <c r="AF273" s="55"/>
    </row>
    <row r="274" spans="1:32" s="2" customFormat="1" ht="24.95" customHeight="1" x14ac:dyDescent="0.25">
      <c r="A274" s="41">
        <f>IF(E274="","",SUBTOTAL(3,$E$9:E274))</f>
        <v>266</v>
      </c>
      <c r="B274" s="41">
        <f>COUNTIF($F$9:F274,F274)</f>
        <v>6</v>
      </c>
      <c r="C274" s="43" t="s">
        <v>648</v>
      </c>
      <c r="D274" s="50" t="s">
        <v>253</v>
      </c>
      <c r="E274" s="32" t="s">
        <v>558</v>
      </c>
      <c r="F274" s="13" t="s">
        <v>266</v>
      </c>
      <c r="G274" s="13" t="s">
        <v>643</v>
      </c>
      <c r="H274" s="1" t="str">
        <f>VLOOKUP($E274,'[1]Gui chi Quynh'!$C$11:$E$397,3,0)</f>
        <v>A4</v>
      </c>
      <c r="I274" s="9">
        <f>VLOOKUP(H274,[18]Sheet1!$B$2:$C$12,2,TRUE)</f>
        <v>7</v>
      </c>
      <c r="J274" s="1" t="str">
        <f>VLOOKUP($E274,'[2]Gui chi Quynh'!$C$11:$E$397,3,0)</f>
        <v>A DN</v>
      </c>
      <c r="K274" s="9" t="e">
        <f>VLOOKUP(J274,[18]Sheet1!$B$2:$C$12,2,TRUE)</f>
        <v>#N/A</v>
      </c>
      <c r="L274" s="1" t="str">
        <f>VLOOKUP($E274,'[3]Gui chi Quynh'!$C$11:$E$396,3,0)</f>
        <v>A3</v>
      </c>
      <c r="M274" s="9">
        <f>VLOOKUP(L274,[18]Sheet1!$B$2:$C$12,2,TRUE)</f>
        <v>8</v>
      </c>
      <c r="N274" s="1" t="str">
        <f>VLOOKUP($E274,'[4]Gui chi Quynh'!$C$11:$E$396,3,0)</f>
        <v>A3</v>
      </c>
      <c r="O274" s="9">
        <f>VLOOKUP(N274,[18]Sheet1!$B$2:$C$12,2,TRUE)</f>
        <v>8</v>
      </c>
      <c r="P274" s="1" t="str">
        <f>VLOOKUP($E274,'[5]Gui chi Quynh'!$C$11:$E$394,3,0)</f>
        <v>A4</v>
      </c>
      <c r="Q274" s="9">
        <f>VLOOKUP(P274,[18]Sheet1!$B$2:$C$12,2,TRUE)</f>
        <v>7</v>
      </c>
      <c r="R274" s="1" t="str">
        <f>VLOOKUP($E274,'[6]Gui chi Quynh'!$C$11:$E$393,3,0)</f>
        <v>A4</v>
      </c>
      <c r="S274" s="9">
        <f>VLOOKUP(R274,[18]Sheet1!$B$2:$C$12,2,TRUE)</f>
        <v>7</v>
      </c>
      <c r="T274" s="1" t="str">
        <f>VLOOKUP($E274,'[7]Gui chi Quynh'!$C$11:$E$392,3,0)</f>
        <v>A4</v>
      </c>
      <c r="U274" s="9">
        <f>VLOOKUP(T274,[18]Sheet1!$B$2:$C$12,2,TRUE)</f>
        <v>7</v>
      </c>
      <c r="V274" s="1" t="str">
        <f>VLOOKUP($E274,'[8]Gui chi Quynh'!$C$11:$F$391,3,0)</f>
        <v>A4</v>
      </c>
      <c r="W274" s="9">
        <f>VLOOKUP(V274,[18]Sheet1!$B$2:$C$12,2,TRUE)</f>
        <v>7</v>
      </c>
      <c r="X274" s="1" t="str">
        <f>VLOOKUP($E274,'[9]Gui chi Quynh'!$C$11:$E$390,3,0)</f>
        <v>A4</v>
      </c>
      <c r="Y274" s="9">
        <f>VLOOKUP(X274,[18]Sheet1!$B$2:$C$12,2,TRUE)</f>
        <v>7</v>
      </c>
      <c r="Z274" s="1" t="str">
        <f>VLOOKUP($E274,'[10]Gui chi Quynh'!$C$11:$E$391,3,0)</f>
        <v>A4</v>
      </c>
      <c r="AA274" s="9">
        <f>VLOOKUP(Z274,[18]Sheet1!$B$2:$C$12,2,TRUE)</f>
        <v>7</v>
      </c>
      <c r="AB274" s="1" t="str">
        <f>VLOOKUP($E274,'[19]Gui chi Quynh'!$C$11:$E$388,3,0)</f>
        <v>A4</v>
      </c>
      <c r="AC274" s="9">
        <f>VLOOKUP(AB274,[18]Sheet1!$B$2:$C$12,2,TRUE)</f>
        <v>7</v>
      </c>
      <c r="AD274" s="1" t="str">
        <f>VLOOKUP($E274,'[20]Gui chi Quynh'!$C$11:$E$388,3,0)</f>
        <v>A4</v>
      </c>
      <c r="AE274" s="9">
        <f>VLOOKUP(AD274,[18]Sheet1!$B$2:$C$12,2,TRUE)</f>
        <v>7</v>
      </c>
      <c r="AF274" s="55"/>
    </row>
    <row r="275" spans="1:32" s="2" customFormat="1" ht="24.95" customHeight="1" x14ac:dyDescent="0.25">
      <c r="A275" s="41">
        <f>IF(E275="","",SUBTOTAL(3,$E$9:E275))</f>
        <v>267</v>
      </c>
      <c r="B275" s="41">
        <f>COUNTIF($F$9:F275,F275)</f>
        <v>7</v>
      </c>
      <c r="C275" s="43" t="s">
        <v>648</v>
      </c>
      <c r="D275" s="50" t="s">
        <v>241</v>
      </c>
      <c r="E275" s="32" t="s">
        <v>557</v>
      </c>
      <c r="F275" s="13" t="s">
        <v>266</v>
      </c>
      <c r="G275" s="13" t="s">
        <v>643</v>
      </c>
      <c r="H275" s="1" t="str">
        <f>VLOOKUP($E275,'[1]Gui chi Quynh'!$C$11:$E$397,3,0)</f>
        <v>A4</v>
      </c>
      <c r="I275" s="9">
        <f>VLOOKUP(H275,[18]Sheet1!$B$2:$C$12,2,TRUE)</f>
        <v>7</v>
      </c>
      <c r="J275" s="1" t="str">
        <f>VLOOKUP($E275,'[2]Gui chi Quynh'!$C$11:$E$397,3,0)</f>
        <v>A DN</v>
      </c>
      <c r="K275" s="9" t="e">
        <f>VLOOKUP(J275,[18]Sheet1!$B$2:$C$12,2,TRUE)</f>
        <v>#N/A</v>
      </c>
      <c r="L275" s="1" t="str">
        <f>VLOOKUP($E275,'[3]Gui chi Quynh'!$C$11:$E$396,3,0)</f>
        <v>A3</v>
      </c>
      <c r="M275" s="9">
        <f>VLOOKUP(L275,[18]Sheet1!$B$2:$C$12,2,TRUE)</f>
        <v>8</v>
      </c>
      <c r="N275" s="1" t="str">
        <f>VLOOKUP($E275,'[4]Gui chi Quynh'!$C$11:$E$396,3,0)</f>
        <v>A4</v>
      </c>
      <c r="O275" s="9">
        <f>VLOOKUP(N275,[18]Sheet1!$B$2:$C$12,2,TRUE)</f>
        <v>7</v>
      </c>
      <c r="P275" s="1" t="str">
        <f>VLOOKUP($E275,'[5]Gui chi Quynh'!$C$11:$E$394,3,0)</f>
        <v>A3</v>
      </c>
      <c r="Q275" s="9">
        <f>VLOOKUP(P275,[18]Sheet1!$B$2:$C$12,2,TRUE)</f>
        <v>8</v>
      </c>
      <c r="R275" s="1" t="str">
        <f>VLOOKUP($E275,'[6]Gui chi Quynh'!$C$11:$E$393,3,0)</f>
        <v>A3</v>
      </c>
      <c r="S275" s="9">
        <f>VLOOKUP(R275,[18]Sheet1!$B$2:$C$12,2,TRUE)</f>
        <v>8</v>
      </c>
      <c r="T275" s="1" t="str">
        <f>VLOOKUP($E275,'[7]Gui chi Quynh'!$C$11:$E$392,3,0)</f>
        <v>A3</v>
      </c>
      <c r="U275" s="9">
        <f>VLOOKUP(T275,[18]Sheet1!$B$2:$C$12,2,TRUE)</f>
        <v>8</v>
      </c>
      <c r="V275" s="1" t="str">
        <f>VLOOKUP($E275,'[8]Gui chi Quynh'!$C$11:$F$391,3,0)</f>
        <v>A4</v>
      </c>
      <c r="W275" s="9">
        <f>VLOOKUP(V275,[18]Sheet1!$B$2:$C$12,2,TRUE)</f>
        <v>7</v>
      </c>
      <c r="X275" s="1" t="str">
        <f>VLOOKUP($E275,'[9]Gui chi Quynh'!$C$11:$E$390,3,0)</f>
        <v>A4</v>
      </c>
      <c r="Y275" s="9">
        <f>VLOOKUP(X275,[18]Sheet1!$B$2:$C$12,2,TRUE)</f>
        <v>7</v>
      </c>
      <c r="Z275" s="1" t="str">
        <f>VLOOKUP($E275,'[10]Gui chi Quynh'!$C$11:$E$391,3,0)</f>
        <v>A3</v>
      </c>
      <c r="AA275" s="9">
        <f>VLOOKUP(Z275,[18]Sheet1!$B$2:$C$12,2,TRUE)</f>
        <v>8</v>
      </c>
      <c r="AB275" s="1" t="str">
        <f>VLOOKUP($E275,'[19]Gui chi Quynh'!$C$11:$E$388,3,0)</f>
        <v>A3</v>
      </c>
      <c r="AC275" s="9">
        <f>VLOOKUP(AB275,[18]Sheet1!$B$2:$C$12,2,TRUE)</f>
        <v>8</v>
      </c>
      <c r="AD275" s="1" t="str">
        <f>VLOOKUP($E275,'[20]Gui chi Quynh'!$C$11:$E$388,3,0)</f>
        <v>A4</v>
      </c>
      <c r="AE275" s="9">
        <f>VLOOKUP(AD275,[18]Sheet1!$B$2:$C$12,2,TRUE)</f>
        <v>7</v>
      </c>
      <c r="AF275" s="55"/>
    </row>
    <row r="276" spans="1:32" s="2" customFormat="1" ht="24.95" customHeight="1" x14ac:dyDescent="0.25">
      <c r="A276" s="41">
        <f>IF(E276="","",SUBTOTAL(3,$E$9:E276))</f>
        <v>268</v>
      </c>
      <c r="B276" s="41">
        <f>COUNTIF($F$9:F276,F276)</f>
        <v>8</v>
      </c>
      <c r="C276" s="43" t="s">
        <v>648</v>
      </c>
      <c r="D276" s="50" t="s">
        <v>224</v>
      </c>
      <c r="E276" s="32" t="s">
        <v>556</v>
      </c>
      <c r="F276" s="13" t="s">
        <v>266</v>
      </c>
      <c r="G276" s="13" t="s">
        <v>643</v>
      </c>
      <c r="H276" s="1" t="str">
        <f>VLOOKUP($E276,'[1]Gui chi Quynh'!$C$11:$E$397,3,0)</f>
        <v>A3</v>
      </c>
      <c r="I276" s="9">
        <f>VLOOKUP(H276,[18]Sheet1!$B$2:$C$12,2,TRUE)</f>
        <v>8</v>
      </c>
      <c r="J276" s="1" t="str">
        <f>VLOOKUP($E276,'[2]Gui chi Quynh'!$C$11:$E$397,3,0)</f>
        <v>A DN</v>
      </c>
      <c r="K276" s="9" t="e">
        <f>VLOOKUP(J276,[18]Sheet1!$B$2:$C$12,2,TRUE)</f>
        <v>#N/A</v>
      </c>
      <c r="L276" s="1" t="str">
        <f>VLOOKUP($E276,'[3]Gui chi Quynh'!$C$11:$E$396,3,0)</f>
        <v>A3</v>
      </c>
      <c r="M276" s="9">
        <f>VLOOKUP(L276,[18]Sheet1!$B$2:$C$12,2,TRUE)</f>
        <v>8</v>
      </c>
      <c r="N276" s="1" t="str">
        <f>VLOOKUP($E276,'[4]Gui chi Quynh'!$C$11:$E$396,3,0)</f>
        <v>A3</v>
      </c>
      <c r="O276" s="9">
        <f>VLOOKUP(N276,[18]Sheet1!$B$2:$C$12,2,TRUE)</f>
        <v>8</v>
      </c>
      <c r="P276" s="1" t="str">
        <f>VLOOKUP($E276,'[5]Gui chi Quynh'!$C$11:$E$394,3,0)</f>
        <v>A4</v>
      </c>
      <c r="Q276" s="9">
        <f>VLOOKUP(P276,[18]Sheet1!$B$2:$C$12,2,TRUE)</f>
        <v>7</v>
      </c>
      <c r="R276" s="1" t="str">
        <f>VLOOKUP($E276,'[6]Gui chi Quynh'!$C$11:$E$393,3,0)</f>
        <v>A4</v>
      </c>
      <c r="S276" s="9">
        <f>VLOOKUP(R276,[18]Sheet1!$B$2:$C$12,2,TRUE)</f>
        <v>7</v>
      </c>
      <c r="T276" s="1" t="str">
        <f>VLOOKUP($E276,'[7]Gui chi Quynh'!$C$11:$E$392,3,0)</f>
        <v>A3</v>
      </c>
      <c r="U276" s="9">
        <f>VLOOKUP(T276,[18]Sheet1!$B$2:$C$12,2,TRUE)</f>
        <v>8</v>
      </c>
      <c r="V276" s="1" t="str">
        <f>VLOOKUP($E276,'[8]Gui chi Quynh'!$C$11:$F$391,3,0)</f>
        <v>A4</v>
      </c>
      <c r="W276" s="9">
        <f>VLOOKUP(V276,[18]Sheet1!$B$2:$C$12,2,TRUE)</f>
        <v>7</v>
      </c>
      <c r="X276" s="1" t="str">
        <f>VLOOKUP($E276,'[9]Gui chi Quynh'!$C$11:$E$390,3,0)</f>
        <v>A3</v>
      </c>
      <c r="Y276" s="9">
        <f>VLOOKUP(X276,[18]Sheet1!$B$2:$C$12,2,TRUE)</f>
        <v>8</v>
      </c>
      <c r="Z276" s="1" t="str">
        <f>VLOOKUP($E276,'[10]Gui chi Quynh'!$C$11:$E$391,3,0)</f>
        <v>A3</v>
      </c>
      <c r="AA276" s="9">
        <f>VLOOKUP(Z276,[18]Sheet1!$B$2:$C$12,2,TRUE)</f>
        <v>8</v>
      </c>
      <c r="AB276" s="1" t="str">
        <f>VLOOKUP($E276,'[19]Gui chi Quynh'!$C$11:$E$388,3,0)</f>
        <v>A3</v>
      </c>
      <c r="AC276" s="9">
        <f>VLOOKUP(AB276,[18]Sheet1!$B$2:$C$12,2,TRUE)</f>
        <v>8</v>
      </c>
      <c r="AD276" s="1" t="str">
        <f>VLOOKUP($E276,'[20]Gui chi Quynh'!$C$11:$E$388,3,0)</f>
        <v>A3</v>
      </c>
      <c r="AE276" s="9">
        <f>VLOOKUP(AD276,[18]Sheet1!$B$2:$C$12,2,TRUE)</f>
        <v>8</v>
      </c>
      <c r="AF276" s="55"/>
    </row>
    <row r="277" spans="1:32" s="2" customFormat="1" ht="24.95" customHeight="1" x14ac:dyDescent="0.25">
      <c r="A277" s="41">
        <f>IF(E277="","",SUBTOTAL(3,$E$9:E277))</f>
        <v>269</v>
      </c>
      <c r="B277" s="41">
        <f>COUNTIF($F$9:F277,F277)</f>
        <v>1</v>
      </c>
      <c r="C277" s="43" t="s">
        <v>649</v>
      </c>
      <c r="D277" s="85" t="s">
        <v>244</v>
      </c>
      <c r="E277" s="43" t="s">
        <v>577</v>
      </c>
      <c r="F277" s="57" t="s">
        <v>706</v>
      </c>
      <c r="G277" s="57" t="s">
        <v>643</v>
      </c>
      <c r="H277" s="1" t="str">
        <f>VLOOKUP($E277,'[1]Gui chi Quynh'!$C$11:$E$397,3,0)</f>
        <v>A2</v>
      </c>
      <c r="I277" s="9">
        <f>VLOOKUP(H277,[18]Sheet1!$B$2:$C$12,2,TRUE)</f>
        <v>9</v>
      </c>
      <c r="J277" s="1" t="str">
        <f>VLOOKUP($E277,'[2]Gui chi Quynh'!$C$11:$E$397,3,0)</f>
        <v>A2</v>
      </c>
      <c r="K277" s="9">
        <f>VLOOKUP(J277,[18]Sheet1!$B$2:$C$12,2,TRUE)</f>
        <v>9</v>
      </c>
      <c r="L277" s="1" t="str">
        <f>VLOOKUP($E277,'[3]Gui chi Quynh'!$C$11:$E$396,3,0)</f>
        <v>A2</v>
      </c>
      <c r="M277" s="9">
        <f>VLOOKUP(L277,[18]Sheet1!$B$2:$C$12,2,TRUE)</f>
        <v>9</v>
      </c>
      <c r="N277" s="1" t="str">
        <f>VLOOKUP($E277,'[4]Gui chi Quynh'!$C$11:$E$396,3,0)</f>
        <v>A1</v>
      </c>
      <c r="O277" s="9">
        <f>VLOOKUP(N277,[18]Sheet1!$B$2:$C$12,2,TRUE)</f>
        <v>10</v>
      </c>
      <c r="P277" s="1" t="str">
        <f>VLOOKUP($E277,'[5]Gui chi Quynh'!$C$11:$E$394,3,0)</f>
        <v>A2</v>
      </c>
      <c r="Q277" s="9">
        <f>VLOOKUP(P277,[18]Sheet1!$B$2:$C$12,2,TRUE)</f>
        <v>9</v>
      </c>
      <c r="R277" s="1" t="str">
        <f>VLOOKUP($E277,'[6]Gui chi Quynh'!$C$11:$E$393,3,0)</f>
        <v>A1</v>
      </c>
      <c r="S277" s="9">
        <f>VLOOKUP(R277,[18]Sheet1!$B$2:$C$12,2,TRUE)</f>
        <v>10</v>
      </c>
      <c r="T277" s="1" t="str">
        <f>VLOOKUP($E277,'[7]Gui chi Quynh'!$C$11:$E$392,3,0)</f>
        <v>A2</v>
      </c>
      <c r="U277" s="9">
        <f>VLOOKUP(T277,[18]Sheet1!$B$2:$C$12,2,TRUE)</f>
        <v>9</v>
      </c>
      <c r="V277" s="1" t="str">
        <f>VLOOKUP($E277,'[8]Gui chi Quynh'!$C$11:$F$391,3,0)</f>
        <v>A2</v>
      </c>
      <c r="W277" s="9">
        <f>VLOOKUP(V277,[18]Sheet1!$B$2:$C$12,2,TRUE)</f>
        <v>9</v>
      </c>
      <c r="X277" s="1" t="str">
        <f>VLOOKUP($E277,'[9]Gui chi Quynh'!$C$11:$E$390,3,0)</f>
        <v>A3</v>
      </c>
      <c r="Y277" s="9">
        <f>VLOOKUP(X277,[18]Sheet1!$B$2:$C$12,2,TRUE)</f>
        <v>8</v>
      </c>
      <c r="Z277" s="1" t="str">
        <f>VLOOKUP($E277,'[10]Gui chi Quynh'!$C$11:$E$391,3,0)</f>
        <v>A2</v>
      </c>
      <c r="AA277" s="9">
        <f>VLOOKUP(Z277,[18]Sheet1!$B$2:$C$12,2,TRUE)</f>
        <v>9</v>
      </c>
      <c r="AB277" s="1" t="str">
        <f>VLOOKUP($E277,'[19]Gui chi Quynh'!$C$11:$E$388,3,0)</f>
        <v>A2</v>
      </c>
      <c r="AC277" s="9">
        <f>VLOOKUP(AB277,[18]Sheet1!$B$2:$C$12,2,TRUE)</f>
        <v>9</v>
      </c>
      <c r="AD277" s="1" t="str">
        <f>VLOOKUP($E277,'[20]Gui chi Quynh'!$C$11:$E$388,3,0)</f>
        <v>A2</v>
      </c>
      <c r="AE277" s="9">
        <f>VLOOKUP(AD277,[18]Sheet1!$B$2:$C$12,2,TRUE)</f>
        <v>9</v>
      </c>
      <c r="AF277" s="55"/>
    </row>
    <row r="278" spans="1:32" s="2" customFormat="1" ht="24.95" customHeight="1" x14ac:dyDescent="0.25">
      <c r="A278" s="41">
        <f>IF(E278="","",SUBTOTAL(3,$E$9:E278))</f>
        <v>270</v>
      </c>
      <c r="B278" s="41">
        <f>COUNTIF($F$9:F332,F278)</f>
        <v>12</v>
      </c>
      <c r="C278" s="43" t="s">
        <v>649</v>
      </c>
      <c r="D278" s="20" t="s">
        <v>309</v>
      </c>
      <c r="E278" s="41" t="s">
        <v>560</v>
      </c>
      <c r="F278" s="61" t="s">
        <v>706</v>
      </c>
      <c r="G278" s="105" t="s">
        <v>643</v>
      </c>
      <c r="H278" s="1" t="str">
        <f>VLOOKUP($E278,'[1]Gui chi Quynh'!$C$11:$E$397,3,0)</f>
        <v>A2</v>
      </c>
      <c r="I278" s="9">
        <f>VLOOKUP(H278,[18]Sheet1!$B$2:$C$12,2,TRUE)</f>
        <v>9</v>
      </c>
      <c r="J278" s="1" t="str">
        <f>VLOOKUP($E278,'[2]Gui chi Quynh'!$C$11:$E$397,3,0)</f>
        <v>A2</v>
      </c>
      <c r="K278" s="9">
        <f>VLOOKUP(J278,[18]Sheet1!$B$2:$C$12,2,TRUE)</f>
        <v>9</v>
      </c>
      <c r="L278" s="1" t="str">
        <f>VLOOKUP($E278,'[3]Gui chi Quynh'!$C$11:$E$396,3,0)</f>
        <v>A2</v>
      </c>
      <c r="M278" s="9">
        <f>VLOOKUP(L278,[18]Sheet1!$B$2:$C$12,2,TRUE)</f>
        <v>9</v>
      </c>
      <c r="N278" s="1" t="str">
        <f>VLOOKUP($E278,'[4]Gui chi Quynh'!$C$11:$E$396,3,0)</f>
        <v>A2</v>
      </c>
      <c r="O278" s="9">
        <f>VLOOKUP(N278,[18]Sheet1!$B$2:$C$12,2,TRUE)</f>
        <v>9</v>
      </c>
      <c r="P278" s="1" t="str">
        <f>VLOOKUP($E278,'[5]Gui chi Quynh'!$C$11:$E$394,3,0)</f>
        <v>A2</v>
      </c>
      <c r="Q278" s="9">
        <f>VLOOKUP(P278,[18]Sheet1!$B$2:$C$12,2,TRUE)</f>
        <v>9</v>
      </c>
      <c r="R278" s="1" t="str">
        <f>VLOOKUP($E278,'[6]Gui chi Quynh'!$C$11:$E$393,3,0)</f>
        <v>A2</v>
      </c>
      <c r="S278" s="9">
        <f>VLOOKUP(R278,[18]Sheet1!$B$2:$C$12,2,TRUE)</f>
        <v>9</v>
      </c>
      <c r="T278" s="1" t="str">
        <f>VLOOKUP($E278,'[7]Gui chi Quynh'!$C$11:$E$392,3,0)</f>
        <v>A3</v>
      </c>
      <c r="U278" s="9">
        <f>VLOOKUP(T278,[18]Sheet1!$B$2:$C$12,2,TRUE)</f>
        <v>8</v>
      </c>
      <c r="V278" s="1" t="str">
        <f>VLOOKUP($E278,'[8]Gui chi Quynh'!$C$11:$F$391,3,0)</f>
        <v>A3</v>
      </c>
      <c r="W278" s="9">
        <f>VLOOKUP(V278,[18]Sheet1!$B$2:$C$12,2,TRUE)</f>
        <v>8</v>
      </c>
      <c r="X278" s="1" t="str">
        <f>VLOOKUP($E278,'[9]Gui chi Quynh'!$C$11:$E$390,3,0)</f>
        <v>A2</v>
      </c>
      <c r="Y278" s="9">
        <f>VLOOKUP(X278,[18]Sheet1!$B$2:$C$12,2,TRUE)</f>
        <v>9</v>
      </c>
      <c r="Z278" s="1" t="str">
        <f>VLOOKUP($E278,'[10]Gui chi Quynh'!$C$11:$E$391,3,0)</f>
        <v>A2</v>
      </c>
      <c r="AA278" s="9">
        <f>VLOOKUP(Z278,[18]Sheet1!$B$2:$C$12,2,TRUE)</f>
        <v>9</v>
      </c>
      <c r="AB278" s="1" t="str">
        <f>VLOOKUP($E278,'[19]Gui chi Quynh'!$C$11:$E$388,3,0)</f>
        <v>A2</v>
      </c>
      <c r="AC278" s="9">
        <f>VLOOKUP(AB278,[18]Sheet1!$B$2:$C$12,2,TRUE)</f>
        <v>9</v>
      </c>
      <c r="AD278" s="1" t="str">
        <f>VLOOKUP($E278,'[20]Gui chi Quynh'!$C$11:$E$388,3,0)</f>
        <v>A2</v>
      </c>
      <c r="AE278" s="9">
        <f>VLOOKUP(AD278,[18]Sheet1!$B$2:$C$12,2,TRUE)</f>
        <v>9</v>
      </c>
      <c r="AF278" s="55"/>
    </row>
    <row r="279" spans="1:32" s="2" customFormat="1" ht="24.95" customHeight="1" x14ac:dyDescent="0.25">
      <c r="A279" s="41">
        <f>IF(E279="","",SUBTOTAL(3,$E$9:E279))</f>
        <v>271</v>
      </c>
      <c r="B279" s="41">
        <f>COUNTIF($F$9:F279,F279)</f>
        <v>3</v>
      </c>
      <c r="C279" s="43" t="s">
        <v>649</v>
      </c>
      <c r="D279" s="85" t="s">
        <v>272</v>
      </c>
      <c r="E279" s="41" t="s">
        <v>578</v>
      </c>
      <c r="F279" s="104" t="s">
        <v>706</v>
      </c>
      <c r="G279" s="13" t="s">
        <v>643</v>
      </c>
      <c r="H279" s="1" t="str">
        <f>VLOOKUP($E279,'[1]Gui chi Quynh'!$C$11:$E$397,3,0)</f>
        <v>A4</v>
      </c>
      <c r="I279" s="9">
        <f>VLOOKUP(H279,[18]Sheet1!$B$2:$C$12,2,TRUE)</f>
        <v>7</v>
      </c>
      <c r="J279" s="1" t="str">
        <f>VLOOKUP($E279,'[2]Gui chi Quynh'!$C$11:$E$397,3,0)</f>
        <v>A DN</v>
      </c>
      <c r="K279" s="9" t="e">
        <f>VLOOKUP(J279,[18]Sheet1!$B$2:$C$12,2,TRUE)</f>
        <v>#N/A</v>
      </c>
      <c r="L279" s="1" t="str">
        <f>VLOOKUP($E279,'[3]Gui chi Quynh'!$C$11:$E$396,3,0)</f>
        <v>A3</v>
      </c>
      <c r="M279" s="9">
        <f>VLOOKUP(L279,[18]Sheet1!$B$2:$C$12,2,TRUE)</f>
        <v>8</v>
      </c>
      <c r="N279" s="1" t="str">
        <f>VLOOKUP($E279,'[4]Gui chi Quynh'!$C$11:$E$396,3,0)</f>
        <v>A4</v>
      </c>
      <c r="O279" s="9">
        <f>VLOOKUP(N279,[18]Sheet1!$B$2:$C$12,2,TRUE)</f>
        <v>7</v>
      </c>
      <c r="P279" s="1" t="str">
        <f>VLOOKUP($E279,'[5]Gui chi Quynh'!$C$11:$E$394,3,0)</f>
        <v>A4</v>
      </c>
      <c r="Q279" s="9">
        <f>VLOOKUP(P279,[18]Sheet1!$B$2:$C$12,2,TRUE)</f>
        <v>7</v>
      </c>
      <c r="R279" s="1" t="str">
        <f>VLOOKUP($E279,'[6]Gui chi Quynh'!$C$11:$E$393,3,0)</f>
        <v>A4</v>
      </c>
      <c r="S279" s="9">
        <f>VLOOKUP(R279,[18]Sheet1!$B$2:$C$12,2,TRUE)</f>
        <v>7</v>
      </c>
      <c r="T279" s="1" t="str">
        <f>VLOOKUP($E279,'[7]Gui chi Quynh'!$C$11:$E$392,3,0)</f>
        <v>A4</v>
      </c>
      <c r="U279" s="9">
        <f>VLOOKUP(T279,[18]Sheet1!$B$2:$C$12,2,TRUE)</f>
        <v>7</v>
      </c>
      <c r="V279" s="1" t="str">
        <f>VLOOKUP($E279,'[8]Gui chi Quynh'!$C$11:$F$391,3,0)</f>
        <v>A4</v>
      </c>
      <c r="W279" s="9">
        <f>VLOOKUP(V279,[18]Sheet1!$B$2:$C$12,2,TRUE)</f>
        <v>7</v>
      </c>
      <c r="X279" s="1" t="str">
        <f>VLOOKUP($E279,'[9]Gui chi Quynh'!$C$11:$E$390,3,0)</f>
        <v>A4</v>
      </c>
      <c r="Y279" s="9">
        <f>VLOOKUP(X279,[18]Sheet1!$B$2:$C$12,2,TRUE)</f>
        <v>7</v>
      </c>
      <c r="Z279" s="1" t="str">
        <f>VLOOKUP($E279,'[10]Gui chi Quynh'!$C$11:$E$391,3,0)</f>
        <v>A4</v>
      </c>
      <c r="AA279" s="9">
        <f>VLOOKUP(Z279,[18]Sheet1!$B$2:$C$12,2,TRUE)</f>
        <v>7</v>
      </c>
      <c r="AB279" s="1" t="str">
        <f>VLOOKUP($E279,'[19]Gui chi Quynh'!$C$11:$E$388,3,0)</f>
        <v>A4</v>
      </c>
      <c r="AC279" s="9">
        <f>VLOOKUP(AB279,[18]Sheet1!$B$2:$C$12,2,TRUE)</f>
        <v>7</v>
      </c>
      <c r="AD279" s="1" t="str">
        <f>VLOOKUP($E279,'[20]Gui chi Quynh'!$C$11:$E$388,3,0)</f>
        <v>A4</v>
      </c>
      <c r="AE279" s="9">
        <f>VLOOKUP(AD279,[18]Sheet1!$B$2:$C$12,2,TRUE)</f>
        <v>7</v>
      </c>
      <c r="AF279" s="55"/>
    </row>
    <row r="280" spans="1:32" s="2" customFormat="1" ht="24.95" customHeight="1" x14ac:dyDescent="0.25">
      <c r="A280" s="41">
        <f>IF(E280="","",SUBTOTAL(3,$E$9:E280))</f>
        <v>272</v>
      </c>
      <c r="B280" s="41">
        <f>COUNTIF($F$9:F303,F280)</f>
        <v>11</v>
      </c>
      <c r="C280" s="43" t="s">
        <v>649</v>
      </c>
      <c r="D280" s="85" t="s">
        <v>625</v>
      </c>
      <c r="E280" s="41" t="s">
        <v>626</v>
      </c>
      <c r="F280" s="104" t="s">
        <v>706</v>
      </c>
      <c r="G280" s="13" t="s">
        <v>643</v>
      </c>
      <c r="H280" s="1" t="str">
        <f>VLOOKUP($E280,'[1]Gui chi Quynh'!$C$11:$E$397,3,0)</f>
        <v>A4</v>
      </c>
      <c r="I280" s="9">
        <f>VLOOKUP(H280,[18]Sheet1!$B$2:$C$12,2,TRUE)</f>
        <v>7</v>
      </c>
      <c r="J280" s="1" t="str">
        <f>VLOOKUP($E280,'[2]Gui chi Quynh'!$C$11:$E$397,3,0)</f>
        <v>A DN</v>
      </c>
      <c r="K280" s="9" t="e">
        <f>VLOOKUP(J280,[18]Sheet1!$B$2:$C$12,2,TRUE)</f>
        <v>#N/A</v>
      </c>
      <c r="L280" s="1" t="str">
        <f>VLOOKUP($E280,'[3]Gui chi Quynh'!$C$11:$E$396,3,0)</f>
        <v>A2</v>
      </c>
      <c r="M280" s="9">
        <f>VLOOKUP(L280,[18]Sheet1!$B$2:$C$12,2,TRUE)</f>
        <v>9</v>
      </c>
      <c r="N280" s="1" t="str">
        <f>VLOOKUP($E280,'[4]Gui chi Quynh'!$C$11:$E$396,3,0)</f>
        <v>A2</v>
      </c>
      <c r="O280" s="9">
        <f>VLOOKUP(N280,[18]Sheet1!$B$2:$C$12,2,TRUE)</f>
        <v>9</v>
      </c>
      <c r="P280" s="1" t="str">
        <f>VLOOKUP($E280,'[5]Gui chi Quynh'!$C$11:$E$394,3,0)</f>
        <v>A3</v>
      </c>
      <c r="Q280" s="9">
        <f>VLOOKUP(P280,[18]Sheet1!$B$2:$C$12,2,TRUE)</f>
        <v>8</v>
      </c>
      <c r="R280" s="1" t="str">
        <f>VLOOKUP($E280,'[6]Gui chi Quynh'!$C$11:$E$393,3,0)</f>
        <v>A3</v>
      </c>
      <c r="S280" s="9">
        <f>VLOOKUP(R280,[18]Sheet1!$B$2:$C$12,2,TRUE)</f>
        <v>8</v>
      </c>
      <c r="T280" s="1" t="str">
        <f>VLOOKUP($E280,'[7]Gui chi Quynh'!$C$11:$E$392,3,0)</f>
        <v>A3</v>
      </c>
      <c r="U280" s="9">
        <f>VLOOKUP(T280,[18]Sheet1!$B$2:$C$12,2,TRUE)</f>
        <v>8</v>
      </c>
      <c r="V280" s="1" t="str">
        <f>VLOOKUP($E280,'[8]Gui chi Quynh'!$C$11:$F$391,3,0)</f>
        <v>A3</v>
      </c>
      <c r="W280" s="9">
        <f>VLOOKUP(V280,[18]Sheet1!$B$2:$C$12,2,TRUE)</f>
        <v>8</v>
      </c>
      <c r="X280" s="1" t="str">
        <f>VLOOKUP($E280,'[9]Gui chi Quynh'!$C$11:$E$390,3,0)</f>
        <v>A1</v>
      </c>
      <c r="Y280" s="9">
        <f>VLOOKUP(X280,[18]Sheet1!$B$2:$C$12,2,TRUE)</f>
        <v>10</v>
      </c>
      <c r="Z280" s="1" t="str">
        <f>VLOOKUP($E280,'[10]Gui chi Quynh'!$C$11:$E$391,3,0)</f>
        <v>A1</v>
      </c>
      <c r="AA280" s="9">
        <f>VLOOKUP(Z280,[18]Sheet1!$B$2:$C$12,2,TRUE)</f>
        <v>10</v>
      </c>
      <c r="AB280" s="1" t="str">
        <f>VLOOKUP($E280,'[19]Gui chi Quynh'!$C$11:$E$388,3,0)</f>
        <v>A3</v>
      </c>
      <c r="AC280" s="9">
        <f>VLOOKUP(AB280,[18]Sheet1!$B$2:$C$12,2,TRUE)</f>
        <v>8</v>
      </c>
      <c r="AD280" s="1" t="str">
        <f>VLOOKUP($E280,'[20]Gui chi Quynh'!$C$11:$E$388,3,0)</f>
        <v>A3</v>
      </c>
      <c r="AE280" s="9">
        <f>VLOOKUP(AD280,[18]Sheet1!$B$2:$C$12,2,TRUE)</f>
        <v>8</v>
      </c>
      <c r="AF280" s="55"/>
    </row>
    <row r="281" spans="1:32" s="2" customFormat="1" ht="24.95" customHeight="1" x14ac:dyDescent="0.25">
      <c r="A281" s="41">
        <f>IF(E281="","",SUBTOTAL(3,$E$9:E281))</f>
        <v>273</v>
      </c>
      <c r="B281" s="41">
        <f>COUNTIF($F$9:F281,F281)</f>
        <v>5</v>
      </c>
      <c r="C281" s="43" t="s">
        <v>649</v>
      </c>
      <c r="D281" s="20" t="s">
        <v>300</v>
      </c>
      <c r="E281" s="41" t="s">
        <v>633</v>
      </c>
      <c r="F281" s="104" t="s">
        <v>706</v>
      </c>
      <c r="G281" s="13" t="s">
        <v>643</v>
      </c>
      <c r="H281" s="1" t="str">
        <f>VLOOKUP($E281,'[1]Gui chi Quynh'!$C$11:$E$397,3,0)</f>
        <v>A3</v>
      </c>
      <c r="I281" s="9">
        <f>VLOOKUP(H281,[18]Sheet1!$B$2:$C$12,2,TRUE)</f>
        <v>8</v>
      </c>
      <c r="J281" s="1" t="str">
        <f>VLOOKUP($E281,'[2]Gui chi Quynh'!$C$11:$E$397,3,0)</f>
        <v>A DN</v>
      </c>
      <c r="K281" s="9" t="e">
        <f>VLOOKUP(J281,[18]Sheet1!$B$2:$C$12,2,TRUE)</f>
        <v>#N/A</v>
      </c>
      <c r="L281" s="1" t="str">
        <f>VLOOKUP($E281,'[3]Gui chi Quynh'!$C$11:$E$396,3,0)</f>
        <v>A4</v>
      </c>
      <c r="M281" s="9">
        <f>VLOOKUP(L281,[18]Sheet1!$B$2:$C$12,2,TRUE)</f>
        <v>7</v>
      </c>
      <c r="N281" s="1" t="str">
        <f>VLOOKUP($E281,'[4]Gui chi Quynh'!$C$11:$E$396,3,0)</f>
        <v>A4</v>
      </c>
      <c r="O281" s="9">
        <f>VLOOKUP(N281,[18]Sheet1!$B$2:$C$12,2,TRUE)</f>
        <v>7</v>
      </c>
      <c r="P281" s="1" t="str">
        <f>VLOOKUP($E281,'[5]Gui chi Quynh'!$C$11:$E$394,3,0)</f>
        <v>A3</v>
      </c>
      <c r="Q281" s="9">
        <f>VLOOKUP(P281,[18]Sheet1!$B$2:$C$12,2,TRUE)</f>
        <v>8</v>
      </c>
      <c r="R281" s="1" t="str">
        <f>VLOOKUP($E281,'[6]Gui chi Quynh'!$C$11:$E$393,3,0)</f>
        <v>A3</v>
      </c>
      <c r="S281" s="9">
        <f>VLOOKUP(R281,[18]Sheet1!$B$2:$C$12,2,TRUE)</f>
        <v>8</v>
      </c>
      <c r="T281" s="1" t="str">
        <f>VLOOKUP($E281,'[7]Gui chi Quynh'!$C$11:$E$392,3,0)</f>
        <v>A3</v>
      </c>
      <c r="U281" s="9">
        <f>VLOOKUP(T281,[18]Sheet1!$B$2:$C$12,2,TRUE)</f>
        <v>8</v>
      </c>
      <c r="V281" s="1" t="str">
        <f>VLOOKUP($E281,'[8]Gui chi Quynh'!$C$11:$F$391,3,0)</f>
        <v>A4</v>
      </c>
      <c r="W281" s="9">
        <f>VLOOKUP(V281,[18]Sheet1!$B$2:$C$12,2,TRUE)</f>
        <v>7</v>
      </c>
      <c r="X281" s="1" t="str">
        <f>VLOOKUP($E281,'[9]Gui chi Quynh'!$C$11:$E$390,3,0)</f>
        <v>A4</v>
      </c>
      <c r="Y281" s="9">
        <f>VLOOKUP(X281,[18]Sheet1!$B$2:$C$12,2,TRUE)</f>
        <v>7</v>
      </c>
      <c r="Z281" s="1" t="str">
        <f>VLOOKUP($E281,'[10]Gui chi Quynh'!$C$11:$E$391,3,0)</f>
        <v>A4</v>
      </c>
      <c r="AA281" s="9">
        <f>VLOOKUP(Z281,[18]Sheet1!$B$2:$C$12,2,TRUE)</f>
        <v>7</v>
      </c>
      <c r="AB281" s="1" t="str">
        <f>VLOOKUP($E281,'[19]Gui chi Quynh'!$C$11:$E$388,3,0)</f>
        <v>A4</v>
      </c>
      <c r="AC281" s="9">
        <f>VLOOKUP(AB281,[18]Sheet1!$B$2:$C$12,2,TRUE)</f>
        <v>7</v>
      </c>
      <c r="AD281" s="1" t="str">
        <f>VLOOKUP($E281,'[20]Gui chi Quynh'!$C$11:$E$388,3,0)</f>
        <v>A4</v>
      </c>
      <c r="AE281" s="9">
        <f>VLOOKUP(AD281,[18]Sheet1!$B$2:$C$12,2,TRUE)</f>
        <v>7</v>
      </c>
      <c r="AF281" s="55"/>
    </row>
    <row r="282" spans="1:32" s="2" customFormat="1" ht="24.95" customHeight="1" x14ac:dyDescent="0.25">
      <c r="A282" s="41">
        <f>IF(E282="","",SUBTOTAL(3,$E$9:E282))</f>
        <v>274</v>
      </c>
      <c r="B282" s="41">
        <f>COUNTIF($F$9:F282,F282)</f>
        <v>6</v>
      </c>
      <c r="C282" s="43" t="s">
        <v>649</v>
      </c>
      <c r="D282" s="20" t="s">
        <v>162</v>
      </c>
      <c r="E282" s="41" t="s">
        <v>564</v>
      </c>
      <c r="F282" s="104" t="s">
        <v>706</v>
      </c>
      <c r="G282" s="13" t="s">
        <v>643</v>
      </c>
      <c r="H282" s="1" t="str">
        <f>VLOOKUP($E282,'[1]Gui chi Quynh'!$C$11:$E$397,3,0)</f>
        <v>A3</v>
      </c>
      <c r="I282" s="9">
        <f>VLOOKUP(H282,[18]Sheet1!$B$2:$C$12,2,TRUE)</f>
        <v>8</v>
      </c>
      <c r="J282" s="1" t="str">
        <f>VLOOKUP($E282,'[2]Gui chi Quynh'!$C$11:$E$397,3,0)</f>
        <v>A DN</v>
      </c>
      <c r="K282" s="9" t="e">
        <f>VLOOKUP(J282,[18]Sheet1!$B$2:$C$12,2,TRUE)</f>
        <v>#N/A</v>
      </c>
      <c r="L282" s="1" t="str">
        <f>VLOOKUP($E282,'[3]Gui chi Quynh'!$C$11:$E$396,3,0)</f>
        <v>A4</v>
      </c>
      <c r="M282" s="9">
        <f>VLOOKUP(L282,[18]Sheet1!$B$2:$C$12,2,TRUE)</f>
        <v>7</v>
      </c>
      <c r="N282" s="1" t="str">
        <f>VLOOKUP($E282,'[4]Gui chi Quynh'!$C$11:$E$396,3,0)</f>
        <v>A4</v>
      </c>
      <c r="O282" s="9">
        <f>VLOOKUP(N282,[18]Sheet1!$B$2:$C$12,2,TRUE)</f>
        <v>7</v>
      </c>
      <c r="P282" s="1" t="str">
        <f>VLOOKUP($E282,'[5]Gui chi Quynh'!$C$11:$E$394,3,0)</f>
        <v>A4</v>
      </c>
      <c r="Q282" s="9">
        <f>VLOOKUP(P282,[18]Sheet1!$B$2:$C$12,2,TRUE)</f>
        <v>7</v>
      </c>
      <c r="R282" s="1" t="str">
        <f>VLOOKUP($E282,'[6]Gui chi Quynh'!$C$11:$E$393,3,0)</f>
        <v>A4</v>
      </c>
      <c r="S282" s="9">
        <f>VLOOKUP(R282,[18]Sheet1!$B$2:$C$12,2,TRUE)</f>
        <v>7</v>
      </c>
      <c r="T282" s="1" t="str">
        <f>VLOOKUP($E282,'[7]Gui chi Quynh'!$C$11:$E$392,3,0)</f>
        <v>A3</v>
      </c>
      <c r="U282" s="9">
        <f>VLOOKUP(T282,[18]Sheet1!$B$2:$C$12,2,TRUE)</f>
        <v>8</v>
      </c>
      <c r="V282" s="1" t="str">
        <f>VLOOKUP($E282,'[8]Gui chi Quynh'!$C$11:$F$391,3,0)</f>
        <v>A4</v>
      </c>
      <c r="W282" s="9">
        <f>VLOOKUP(V282,[18]Sheet1!$B$2:$C$12,2,TRUE)</f>
        <v>7</v>
      </c>
      <c r="X282" s="1" t="str">
        <f>VLOOKUP($E282,'[9]Gui chi Quynh'!$C$11:$E$390,3,0)</f>
        <v>A4</v>
      </c>
      <c r="Y282" s="9">
        <f>VLOOKUP(X282,[18]Sheet1!$B$2:$C$12,2,TRUE)</f>
        <v>7</v>
      </c>
      <c r="Z282" s="1" t="str">
        <f>VLOOKUP($E282,'[10]Gui chi Quynh'!$C$11:$E$391,3,0)</f>
        <v>A4</v>
      </c>
      <c r="AA282" s="9">
        <f>VLOOKUP(Z282,[18]Sheet1!$B$2:$C$12,2,TRUE)</f>
        <v>7</v>
      </c>
      <c r="AB282" s="1" t="str">
        <f>VLOOKUP($E282,'[19]Gui chi Quynh'!$C$11:$E$388,3,0)</f>
        <v>A4</v>
      </c>
      <c r="AC282" s="9">
        <f>VLOOKUP(AB282,[18]Sheet1!$B$2:$C$12,2,TRUE)</f>
        <v>7</v>
      </c>
      <c r="AD282" s="1" t="str">
        <f>VLOOKUP($E282,'[20]Gui chi Quynh'!$C$11:$E$388,3,0)</f>
        <v>A4</v>
      </c>
      <c r="AE282" s="9">
        <f>VLOOKUP(AD282,[18]Sheet1!$B$2:$C$12,2,TRUE)</f>
        <v>7</v>
      </c>
      <c r="AF282" s="55"/>
    </row>
    <row r="283" spans="1:32" s="2" customFormat="1" ht="24.95" customHeight="1" x14ac:dyDescent="0.25">
      <c r="A283" s="41">
        <f>IF(E283="","",SUBTOTAL(3,$E$9:E283))</f>
        <v>275</v>
      </c>
      <c r="B283" s="41">
        <f>COUNTIF($F$9:F283,F283)</f>
        <v>7</v>
      </c>
      <c r="C283" s="43" t="s">
        <v>649</v>
      </c>
      <c r="D283" s="20" t="s">
        <v>161</v>
      </c>
      <c r="E283" s="41" t="s">
        <v>563</v>
      </c>
      <c r="F283" s="104" t="s">
        <v>706</v>
      </c>
      <c r="G283" s="13" t="s">
        <v>643</v>
      </c>
      <c r="H283" s="1" t="str">
        <f>VLOOKUP($E283,'[1]Gui chi Quynh'!$C$11:$E$397,3,0)</f>
        <v>A4</v>
      </c>
      <c r="I283" s="9">
        <f>VLOOKUP(H283,[18]Sheet1!$B$2:$C$12,2,TRUE)</f>
        <v>7</v>
      </c>
      <c r="J283" s="1" t="str">
        <f>VLOOKUP($E283,'[2]Gui chi Quynh'!$C$11:$E$397,3,0)</f>
        <v>A DN</v>
      </c>
      <c r="K283" s="9" t="e">
        <f>VLOOKUP(J283,[18]Sheet1!$B$2:$C$12,2,TRUE)</f>
        <v>#N/A</v>
      </c>
      <c r="L283" s="1" t="str">
        <f>VLOOKUP($E283,'[3]Gui chi Quynh'!$C$11:$E$396,3,0)</f>
        <v>A4</v>
      </c>
      <c r="M283" s="9">
        <f>VLOOKUP(L283,[18]Sheet1!$B$2:$C$12,2,TRUE)</f>
        <v>7</v>
      </c>
      <c r="N283" s="1" t="str">
        <f>VLOOKUP($E283,'[4]Gui chi Quynh'!$C$11:$E$396,3,0)</f>
        <v>A4</v>
      </c>
      <c r="O283" s="9">
        <f>VLOOKUP(N283,[18]Sheet1!$B$2:$C$12,2,TRUE)</f>
        <v>7</v>
      </c>
      <c r="P283" s="1" t="str">
        <f>VLOOKUP($E283,'[5]Gui chi Quynh'!$C$11:$E$394,3,0)</f>
        <v>A3</v>
      </c>
      <c r="Q283" s="9">
        <f>VLOOKUP(P283,[18]Sheet1!$B$2:$C$12,2,TRUE)</f>
        <v>8</v>
      </c>
      <c r="R283" s="1" t="str">
        <f>VLOOKUP($E283,'[6]Gui chi Quynh'!$C$11:$E$393,3,0)</f>
        <v>A4</v>
      </c>
      <c r="S283" s="9">
        <f>VLOOKUP(R283,[18]Sheet1!$B$2:$C$12,2,TRUE)</f>
        <v>7</v>
      </c>
      <c r="T283" s="1" t="str">
        <f>VLOOKUP($E283,'[7]Gui chi Quynh'!$C$11:$E$392,3,0)</f>
        <v>A4</v>
      </c>
      <c r="U283" s="9">
        <f>VLOOKUP(T283,[18]Sheet1!$B$2:$C$12,2,TRUE)</f>
        <v>7</v>
      </c>
      <c r="V283" s="1" t="str">
        <f>VLOOKUP($E283,'[8]Gui chi Quynh'!$C$11:$F$391,3,0)</f>
        <v>A4</v>
      </c>
      <c r="W283" s="9">
        <f>VLOOKUP(V283,[18]Sheet1!$B$2:$C$12,2,TRUE)</f>
        <v>7</v>
      </c>
      <c r="X283" s="1" t="str">
        <f>VLOOKUP($E283,'[9]Gui chi Quynh'!$C$11:$E$390,3,0)</f>
        <v>A4</v>
      </c>
      <c r="Y283" s="9">
        <f>VLOOKUP(X283,[18]Sheet1!$B$2:$C$12,2,TRUE)</f>
        <v>7</v>
      </c>
      <c r="Z283" s="1" t="str">
        <f>VLOOKUP($E283,'[10]Gui chi Quynh'!$C$11:$E$391,3,0)</f>
        <v>A4</v>
      </c>
      <c r="AA283" s="9">
        <f>VLOOKUP(Z283,[18]Sheet1!$B$2:$C$12,2,TRUE)</f>
        <v>7</v>
      </c>
      <c r="AB283" s="1" t="str">
        <f>VLOOKUP($E283,'[19]Gui chi Quynh'!$C$11:$E$388,3,0)</f>
        <v>A4</v>
      </c>
      <c r="AC283" s="9">
        <f>VLOOKUP(AB283,[18]Sheet1!$B$2:$C$12,2,TRUE)</f>
        <v>7</v>
      </c>
      <c r="AD283" s="1" t="str">
        <f>VLOOKUP($E283,'[20]Gui chi Quynh'!$C$11:$E$388,3,0)</f>
        <v>A4</v>
      </c>
      <c r="AE283" s="9">
        <f>VLOOKUP(AD283,[18]Sheet1!$B$2:$C$12,2,TRUE)</f>
        <v>7</v>
      </c>
      <c r="AF283" s="55"/>
    </row>
    <row r="284" spans="1:32" s="2" customFormat="1" ht="24.95" customHeight="1" x14ac:dyDescent="0.25">
      <c r="A284" s="41">
        <f>IF(E284="","",SUBTOTAL(3,$E$9:E284))</f>
        <v>276</v>
      </c>
      <c r="B284" s="41">
        <f>COUNTIF($F$9:F284,F284)</f>
        <v>8</v>
      </c>
      <c r="C284" s="43" t="s">
        <v>649</v>
      </c>
      <c r="D284" s="20" t="s">
        <v>160</v>
      </c>
      <c r="E284" s="41" t="s">
        <v>561</v>
      </c>
      <c r="F284" s="104" t="s">
        <v>706</v>
      </c>
      <c r="G284" s="13" t="s">
        <v>643</v>
      </c>
      <c r="H284" s="1" t="str">
        <f>VLOOKUP($E284,'[1]Gui chi Quynh'!$C$11:$E$397,3,0)</f>
        <v>A3</v>
      </c>
      <c r="I284" s="9">
        <f>VLOOKUP(H284,[18]Sheet1!$B$2:$C$12,2,TRUE)</f>
        <v>8</v>
      </c>
      <c r="J284" s="1" t="str">
        <f>VLOOKUP($E284,'[2]Gui chi Quynh'!$C$11:$E$397,3,0)</f>
        <v>A DN</v>
      </c>
      <c r="K284" s="9" t="e">
        <f>VLOOKUP(J284,[18]Sheet1!$B$2:$C$12,2,TRUE)</f>
        <v>#N/A</v>
      </c>
      <c r="L284" s="1" t="str">
        <f>VLOOKUP($E284,'[3]Gui chi Quynh'!$C$11:$E$396,3,0)</f>
        <v>A4</v>
      </c>
      <c r="M284" s="9">
        <f>VLOOKUP(L284,[18]Sheet1!$B$2:$C$12,2,TRUE)</f>
        <v>7</v>
      </c>
      <c r="N284" s="1" t="str">
        <f>VLOOKUP($E284,'[4]Gui chi Quynh'!$C$11:$E$396,3,0)</f>
        <v>A4</v>
      </c>
      <c r="O284" s="9">
        <f>VLOOKUP(N284,[18]Sheet1!$B$2:$C$12,2,TRUE)</f>
        <v>7</v>
      </c>
      <c r="P284" s="1" t="str">
        <f>VLOOKUP($E284,'[5]Gui chi Quynh'!$C$11:$E$394,3,0)</f>
        <v>A3</v>
      </c>
      <c r="Q284" s="9">
        <f>VLOOKUP(P284,[18]Sheet1!$B$2:$C$12,2,TRUE)</f>
        <v>8</v>
      </c>
      <c r="R284" s="1" t="str">
        <f>VLOOKUP($E284,'[6]Gui chi Quynh'!$C$11:$E$393,3,0)</f>
        <v>A3</v>
      </c>
      <c r="S284" s="9">
        <f>VLOOKUP(R284,[18]Sheet1!$B$2:$C$12,2,TRUE)</f>
        <v>8</v>
      </c>
      <c r="T284" s="1" t="str">
        <f>VLOOKUP($E284,'[7]Gui chi Quynh'!$C$11:$E$392,3,0)</f>
        <v>A3</v>
      </c>
      <c r="U284" s="9">
        <f>VLOOKUP(T284,[18]Sheet1!$B$2:$C$12,2,TRUE)</f>
        <v>8</v>
      </c>
      <c r="V284" s="1" t="str">
        <f>VLOOKUP($E284,'[8]Gui chi Quynh'!$C$11:$F$391,3,0)</f>
        <v>A3</v>
      </c>
      <c r="W284" s="9">
        <f>VLOOKUP(V284,[18]Sheet1!$B$2:$C$12,2,TRUE)</f>
        <v>8</v>
      </c>
      <c r="X284" s="1" t="str">
        <f>VLOOKUP($E284,'[9]Gui chi Quynh'!$C$11:$E$390,3,0)</f>
        <v>A3</v>
      </c>
      <c r="Y284" s="9">
        <f>VLOOKUP(X284,[18]Sheet1!$B$2:$C$12,2,TRUE)</f>
        <v>8</v>
      </c>
      <c r="Z284" s="1" t="str">
        <f>VLOOKUP($E284,'[10]Gui chi Quynh'!$C$11:$E$391,3,0)</f>
        <v>A3</v>
      </c>
      <c r="AA284" s="9">
        <f>VLOOKUP(Z284,[18]Sheet1!$B$2:$C$12,2,TRUE)</f>
        <v>8</v>
      </c>
      <c r="AB284" s="1" t="str">
        <f>VLOOKUP($E284,'[19]Gui chi Quynh'!$C$11:$E$388,3,0)</f>
        <v>A3</v>
      </c>
      <c r="AC284" s="9">
        <f>VLOOKUP(AB284,[18]Sheet1!$B$2:$C$12,2,TRUE)</f>
        <v>8</v>
      </c>
      <c r="AD284" s="1" t="str">
        <f>VLOOKUP($E284,'[20]Gui chi Quynh'!$C$11:$E$388,3,0)</f>
        <v>A3</v>
      </c>
      <c r="AE284" s="9">
        <f>VLOOKUP(AD284,[18]Sheet1!$B$2:$C$12,2,TRUE)</f>
        <v>8</v>
      </c>
      <c r="AF284" s="55"/>
    </row>
    <row r="285" spans="1:32" s="2" customFormat="1" ht="24.95" customHeight="1" x14ac:dyDescent="0.25">
      <c r="A285" s="41">
        <f>IF(E285="","",SUBTOTAL(3,$E$9:E285))</f>
        <v>277</v>
      </c>
      <c r="B285" s="41">
        <f>COUNTIF($F$9:F285,F285)</f>
        <v>9</v>
      </c>
      <c r="C285" s="43" t="s">
        <v>649</v>
      </c>
      <c r="D285" s="20" t="s">
        <v>308</v>
      </c>
      <c r="E285" s="41" t="s">
        <v>565</v>
      </c>
      <c r="F285" s="104" t="s">
        <v>706</v>
      </c>
      <c r="G285" s="13" t="s">
        <v>643</v>
      </c>
      <c r="H285" s="1" t="str">
        <f>VLOOKUP($E285,'[1]Gui chi Quynh'!$C$11:$E$397,3,0)</f>
        <v>A4</v>
      </c>
      <c r="I285" s="9">
        <f>VLOOKUP(H285,[18]Sheet1!$B$2:$C$12,2,TRUE)</f>
        <v>7</v>
      </c>
      <c r="J285" s="1" t="str">
        <f>VLOOKUP($E285,'[2]Gui chi Quynh'!$C$11:$E$397,3,0)</f>
        <v>A DN</v>
      </c>
      <c r="K285" s="9" t="e">
        <f>VLOOKUP(J285,[18]Sheet1!$B$2:$C$12,2,TRUE)</f>
        <v>#N/A</v>
      </c>
      <c r="L285" s="1" t="str">
        <f>VLOOKUP($E285,'[3]Gui chi Quynh'!$C$11:$E$396,3,0)</f>
        <v>A3</v>
      </c>
      <c r="M285" s="9">
        <f>VLOOKUP(L285,[18]Sheet1!$B$2:$C$12,2,TRUE)</f>
        <v>8</v>
      </c>
      <c r="N285" s="1" t="str">
        <f>VLOOKUP($E285,'[4]Gui chi Quynh'!$C$11:$E$396,3,0)</f>
        <v>A4</v>
      </c>
      <c r="O285" s="9">
        <f>VLOOKUP(N285,[18]Sheet1!$B$2:$C$12,2,TRUE)</f>
        <v>7</v>
      </c>
      <c r="P285" s="1" t="str">
        <f>VLOOKUP($E285,'[5]Gui chi Quynh'!$C$11:$E$394,3,0)</f>
        <v>A3</v>
      </c>
      <c r="Q285" s="9">
        <f>VLOOKUP(P285,[18]Sheet1!$B$2:$C$12,2,TRUE)</f>
        <v>8</v>
      </c>
      <c r="R285" s="1" t="str">
        <f>VLOOKUP($E285,'[6]Gui chi Quynh'!$C$11:$E$393,3,0)</f>
        <v>A3</v>
      </c>
      <c r="S285" s="9">
        <f>VLOOKUP(R285,[18]Sheet1!$B$2:$C$12,2,TRUE)</f>
        <v>8</v>
      </c>
      <c r="T285" s="1" t="str">
        <f>VLOOKUP($E285,'[7]Gui chi Quynh'!$C$11:$E$392,3,0)</f>
        <v>A3</v>
      </c>
      <c r="U285" s="9">
        <f>VLOOKUP(T285,[18]Sheet1!$B$2:$C$12,2,TRUE)</f>
        <v>8</v>
      </c>
      <c r="V285" s="1" t="str">
        <f>VLOOKUP($E285,'[8]Gui chi Quynh'!$C$11:$F$391,3,0)</f>
        <v>A3</v>
      </c>
      <c r="W285" s="9">
        <f>VLOOKUP(V285,[18]Sheet1!$B$2:$C$12,2,TRUE)</f>
        <v>8</v>
      </c>
      <c r="X285" s="1" t="str">
        <f>VLOOKUP($E285,'[9]Gui chi Quynh'!$C$11:$E$390,3,0)</f>
        <v>A4</v>
      </c>
      <c r="Y285" s="9">
        <f>VLOOKUP(X285,[18]Sheet1!$B$2:$C$12,2,TRUE)</f>
        <v>7</v>
      </c>
      <c r="Z285" s="1" t="str">
        <f>VLOOKUP($E285,'[10]Gui chi Quynh'!$C$11:$E$391,3,0)</f>
        <v>A4</v>
      </c>
      <c r="AA285" s="9">
        <f>VLOOKUP(Z285,[18]Sheet1!$B$2:$C$12,2,TRUE)</f>
        <v>7</v>
      </c>
      <c r="AB285" s="1" t="str">
        <f>VLOOKUP($E285,'[19]Gui chi Quynh'!$C$11:$E$388,3,0)</f>
        <v>A3</v>
      </c>
      <c r="AC285" s="9">
        <f>VLOOKUP(AB285,[18]Sheet1!$B$2:$C$12,2,TRUE)</f>
        <v>8</v>
      </c>
      <c r="AD285" s="1" t="str">
        <f>VLOOKUP($E285,'[20]Gui chi Quynh'!$C$11:$E$388,3,0)</f>
        <v>A4</v>
      </c>
      <c r="AE285" s="9">
        <f>VLOOKUP(AD285,[18]Sheet1!$B$2:$C$12,2,TRUE)</f>
        <v>7</v>
      </c>
      <c r="AF285" s="55"/>
    </row>
    <row r="286" spans="1:32" s="2" customFormat="1" ht="24.95" customHeight="1" x14ac:dyDescent="0.25">
      <c r="A286" s="41">
        <f>IF(E286="","",SUBTOTAL(3,$E$9:E286))</f>
        <v>278</v>
      </c>
      <c r="B286" s="41">
        <f>COUNTIF($F$9:F286,F286)</f>
        <v>10</v>
      </c>
      <c r="C286" s="43" t="s">
        <v>649</v>
      </c>
      <c r="D286" s="20" t="s">
        <v>641</v>
      </c>
      <c r="E286" s="41" t="s">
        <v>562</v>
      </c>
      <c r="F286" s="104" t="s">
        <v>706</v>
      </c>
      <c r="G286" s="13" t="s">
        <v>643</v>
      </c>
      <c r="H286" s="1" t="str">
        <f>VLOOKUP($E286,'[1]Gui chi Quynh'!$C$11:$E$397,3,0)</f>
        <v>A3</v>
      </c>
      <c r="I286" s="9">
        <f>VLOOKUP(H286,[18]Sheet1!$B$2:$C$12,2,TRUE)</f>
        <v>8</v>
      </c>
      <c r="J286" s="1" t="str">
        <f>VLOOKUP($E286,'[2]Gui chi Quynh'!$C$11:$E$397,3,0)</f>
        <v>A DN</v>
      </c>
      <c r="K286" s="9" t="e">
        <f>VLOOKUP(J286,[18]Sheet1!$B$2:$C$12,2,TRUE)</f>
        <v>#N/A</v>
      </c>
      <c r="L286" s="1" t="str">
        <f>VLOOKUP($E286,'[3]Gui chi Quynh'!$C$11:$E$396,3,0)</f>
        <v>A4</v>
      </c>
      <c r="M286" s="9">
        <f>VLOOKUP(L286,[18]Sheet1!$B$2:$C$12,2,TRUE)</f>
        <v>7</v>
      </c>
      <c r="N286" s="1" t="str">
        <f>VLOOKUP($E286,'[4]Gui chi Quynh'!$C$11:$E$396,3,0)</f>
        <v>A4</v>
      </c>
      <c r="O286" s="9">
        <f>VLOOKUP(N286,[18]Sheet1!$B$2:$C$12,2,TRUE)</f>
        <v>7</v>
      </c>
      <c r="P286" s="1" t="str">
        <f>VLOOKUP($E286,'[5]Gui chi Quynh'!$C$11:$E$394,3,0)</f>
        <v>A3</v>
      </c>
      <c r="Q286" s="9">
        <f>VLOOKUP(P286,[18]Sheet1!$B$2:$C$12,2,TRUE)</f>
        <v>8</v>
      </c>
      <c r="R286" s="1" t="str">
        <f>VLOOKUP($E286,'[6]Gui chi Quynh'!$C$11:$E$393,3,0)</f>
        <v>A4</v>
      </c>
      <c r="S286" s="9">
        <f>VLOOKUP(R286,[18]Sheet1!$B$2:$C$12,2,TRUE)</f>
        <v>7</v>
      </c>
      <c r="T286" s="1" t="str">
        <f>VLOOKUP($E286,'[7]Gui chi Quynh'!$C$11:$E$392,3,0)</f>
        <v>A4</v>
      </c>
      <c r="U286" s="9">
        <f>VLOOKUP(T286,[18]Sheet1!$B$2:$C$12,2,TRUE)</f>
        <v>7</v>
      </c>
      <c r="V286" s="1" t="str">
        <f>VLOOKUP($E286,'[8]Gui chi Quynh'!$C$11:$F$391,3,0)</f>
        <v>A4</v>
      </c>
      <c r="W286" s="9">
        <f>VLOOKUP(V286,[18]Sheet1!$B$2:$C$12,2,TRUE)</f>
        <v>7</v>
      </c>
      <c r="X286" s="1" t="str">
        <f>VLOOKUP($E286,'[9]Gui chi Quynh'!$C$11:$E$390,3,0)</f>
        <v>A4</v>
      </c>
      <c r="Y286" s="9">
        <f>VLOOKUP(X286,[18]Sheet1!$B$2:$C$12,2,TRUE)</f>
        <v>7</v>
      </c>
      <c r="Z286" s="1" t="str">
        <f>VLOOKUP($E286,'[10]Gui chi Quynh'!$C$11:$E$391,3,0)</f>
        <v>A4</v>
      </c>
      <c r="AA286" s="9">
        <f>VLOOKUP(Z286,[18]Sheet1!$B$2:$C$12,2,TRUE)</f>
        <v>7</v>
      </c>
      <c r="AB286" s="1" t="str">
        <f>VLOOKUP($E286,'[19]Gui chi Quynh'!$C$11:$E$388,3,0)</f>
        <v>A4</v>
      </c>
      <c r="AC286" s="9">
        <f>VLOOKUP(AB286,[18]Sheet1!$B$2:$C$12,2,TRUE)</f>
        <v>7</v>
      </c>
      <c r="AD286" s="1" t="str">
        <f>VLOOKUP($E286,'[20]Gui chi Quynh'!$C$11:$E$388,3,0)</f>
        <v>A4</v>
      </c>
      <c r="AE286" s="9">
        <f>VLOOKUP(AD286,[18]Sheet1!$B$2:$C$12,2,TRUE)</f>
        <v>7</v>
      </c>
      <c r="AF286" s="55"/>
    </row>
    <row r="287" spans="1:32" s="2" customFormat="1" ht="24.95" customHeight="1" x14ac:dyDescent="0.25">
      <c r="A287" s="41">
        <f>IF(E287="","",SUBTOTAL(3,$E$9:E287))</f>
        <v>279</v>
      </c>
      <c r="B287" s="41">
        <f>COUNTIF($F$9:F287,F287)</f>
        <v>11</v>
      </c>
      <c r="C287" s="43" t="s">
        <v>649</v>
      </c>
      <c r="D287" s="20" t="s">
        <v>606</v>
      </c>
      <c r="E287" s="41" t="s">
        <v>607</v>
      </c>
      <c r="F287" s="104" t="s">
        <v>706</v>
      </c>
      <c r="G287" s="13" t="s">
        <v>643</v>
      </c>
      <c r="H287" s="1" t="str">
        <f>VLOOKUP($E287,'[1]Gui chi Quynh'!$C$11:$E$397,3,0)</f>
        <v>A3</v>
      </c>
      <c r="I287" s="9">
        <f>VLOOKUP(H287,[18]Sheet1!$B$2:$C$12,2,TRUE)</f>
        <v>8</v>
      </c>
      <c r="J287" s="1" t="str">
        <f>VLOOKUP($E287,'[2]Gui chi Quynh'!$C$11:$E$397,3,0)</f>
        <v>A DN</v>
      </c>
      <c r="K287" s="9" t="e">
        <f>VLOOKUP(J287,[18]Sheet1!$B$2:$C$12,2,TRUE)</f>
        <v>#N/A</v>
      </c>
      <c r="L287" s="1" t="str">
        <f>VLOOKUP($E287,'[3]Gui chi Quynh'!$C$11:$E$396,3,0)</f>
        <v>A3</v>
      </c>
      <c r="M287" s="9">
        <f>VLOOKUP(L287,[18]Sheet1!$B$2:$C$12,2,TRUE)</f>
        <v>8</v>
      </c>
      <c r="N287" s="1" t="str">
        <f>VLOOKUP($E287,'[4]Gui chi Quynh'!$C$11:$E$396,3,0)</f>
        <v>A3</v>
      </c>
      <c r="O287" s="9">
        <f>VLOOKUP(N287,[18]Sheet1!$B$2:$C$12,2,TRUE)</f>
        <v>8</v>
      </c>
      <c r="P287" s="1" t="str">
        <f>VLOOKUP($E287,'[5]Gui chi Quynh'!$C$11:$E$394,3,0)</f>
        <v>A2</v>
      </c>
      <c r="Q287" s="9">
        <f>VLOOKUP(P287,[18]Sheet1!$B$2:$C$12,2,TRUE)</f>
        <v>9</v>
      </c>
      <c r="R287" s="1" t="str">
        <f>VLOOKUP($E287,'[6]Gui chi Quynh'!$C$11:$E$393,3,0)</f>
        <v>A3</v>
      </c>
      <c r="S287" s="9">
        <f>VLOOKUP(R287,[18]Sheet1!$B$2:$C$12,2,TRUE)</f>
        <v>8</v>
      </c>
      <c r="T287" s="1" t="str">
        <f>VLOOKUP($E287,'[7]Gui chi Quynh'!$C$11:$E$392,3,0)</f>
        <v>A3</v>
      </c>
      <c r="U287" s="9">
        <f>VLOOKUP(T287,[18]Sheet1!$B$2:$C$12,2,TRUE)</f>
        <v>8</v>
      </c>
      <c r="V287" s="1" t="str">
        <f>VLOOKUP($E287,'[8]Gui chi Quynh'!$C$11:$F$391,3,0)</f>
        <v>A3</v>
      </c>
      <c r="W287" s="9">
        <f>VLOOKUP(V287,[18]Sheet1!$B$2:$C$12,2,TRUE)</f>
        <v>8</v>
      </c>
      <c r="X287" s="1" t="str">
        <f>VLOOKUP($E287,'[9]Gui chi Quynh'!$C$11:$E$390,3,0)</f>
        <v>A3</v>
      </c>
      <c r="Y287" s="9">
        <f>VLOOKUP(X287,[18]Sheet1!$B$2:$C$12,2,TRUE)</f>
        <v>8</v>
      </c>
      <c r="Z287" s="1" t="str">
        <f>VLOOKUP($E287,'[10]Gui chi Quynh'!$C$11:$E$391,3,0)</f>
        <v>A3</v>
      </c>
      <c r="AA287" s="9">
        <f>VLOOKUP(Z287,[18]Sheet1!$B$2:$C$12,2,TRUE)</f>
        <v>8</v>
      </c>
      <c r="AB287" s="1" t="str">
        <f>VLOOKUP($E287,'[19]Gui chi Quynh'!$C$11:$E$388,3,0)</f>
        <v>A3</v>
      </c>
      <c r="AC287" s="9">
        <f>VLOOKUP(AB287,[18]Sheet1!$B$2:$C$12,2,TRUE)</f>
        <v>8</v>
      </c>
      <c r="AD287" s="1" t="str">
        <f>VLOOKUP($E287,'[20]Gui chi Quynh'!$C$11:$E$388,3,0)</f>
        <v>A3</v>
      </c>
      <c r="AE287" s="9">
        <f>VLOOKUP(AD287,[18]Sheet1!$B$2:$C$12,2,TRUE)</f>
        <v>8</v>
      </c>
      <c r="AF287" s="55"/>
    </row>
    <row r="288" spans="1:32" s="2" customFormat="1" ht="24.95" customHeight="1" x14ac:dyDescent="0.25">
      <c r="A288" s="41">
        <f>IF(E288="","",SUBTOTAL(3,$E$9:E288))</f>
        <v>280</v>
      </c>
      <c r="B288" s="41">
        <f>COUNTIF($F$9:F288,F288)</f>
        <v>1</v>
      </c>
      <c r="C288" s="43" t="s">
        <v>649</v>
      </c>
      <c r="D288" s="19" t="s">
        <v>165</v>
      </c>
      <c r="E288" s="46" t="s">
        <v>384</v>
      </c>
      <c r="F288" s="58" t="s">
        <v>10</v>
      </c>
      <c r="G288" s="58" t="s">
        <v>643</v>
      </c>
      <c r="H288" s="1" t="str">
        <f>VLOOKUP($E288,'[1]Gui chi Quynh'!$C$11:$E$397,3,0)</f>
        <v>A2</v>
      </c>
      <c r="I288" s="9">
        <f>VLOOKUP(H288,[18]Sheet1!$B$2:$C$12,2,TRUE)</f>
        <v>9</v>
      </c>
      <c r="J288" s="1" t="str">
        <f>VLOOKUP($E288,'[2]Gui chi Quynh'!$C$11:$E$397,3,0)</f>
        <v>A2</v>
      </c>
      <c r="K288" s="9">
        <f>VLOOKUP(J288,[18]Sheet1!$B$2:$C$12,2,TRUE)</f>
        <v>9</v>
      </c>
      <c r="L288" s="1" t="str">
        <f>VLOOKUP($E288,'[3]Gui chi Quynh'!$C$11:$E$396,3,0)</f>
        <v>A1</v>
      </c>
      <c r="M288" s="9">
        <f>VLOOKUP(L288,[18]Sheet1!$B$2:$C$12,2,TRUE)</f>
        <v>10</v>
      </c>
      <c r="N288" s="1" t="str">
        <f>VLOOKUP($E288,'[4]Gui chi Quynh'!$C$11:$E$396,3,0)</f>
        <v>A2</v>
      </c>
      <c r="O288" s="9">
        <f>VLOOKUP(N288,[18]Sheet1!$B$2:$C$12,2,TRUE)</f>
        <v>9</v>
      </c>
      <c r="P288" s="1" t="str">
        <f>VLOOKUP($E288,'[5]Gui chi Quynh'!$C$11:$E$394,3,0)</f>
        <v>A2</v>
      </c>
      <c r="Q288" s="9">
        <f>VLOOKUP(P288,[18]Sheet1!$B$2:$C$12,2,TRUE)</f>
        <v>9</v>
      </c>
      <c r="R288" s="1" t="str">
        <f>VLOOKUP($E288,'[6]Gui chi Quynh'!$C$11:$E$393,3,0)</f>
        <v>A2</v>
      </c>
      <c r="S288" s="9">
        <f>VLOOKUP(R288,[18]Sheet1!$B$2:$C$12,2,TRUE)</f>
        <v>9</v>
      </c>
      <c r="T288" s="1" t="str">
        <f>VLOOKUP($E288,'[7]Gui chi Quynh'!$C$11:$E$392,3,0)</f>
        <v>A1</v>
      </c>
      <c r="U288" s="9">
        <f>VLOOKUP(T288,[18]Sheet1!$B$2:$C$12,2,TRUE)</f>
        <v>10</v>
      </c>
      <c r="V288" s="1" t="str">
        <f>VLOOKUP($E288,'[8]Gui chi Quynh'!$C$11:$F$391,3,0)</f>
        <v>A2</v>
      </c>
      <c r="W288" s="9">
        <f>VLOOKUP(V288,[18]Sheet1!$B$2:$C$12,2,TRUE)</f>
        <v>9</v>
      </c>
      <c r="X288" s="1" t="str">
        <f>VLOOKUP($E288,'[9]Gui chi Quynh'!$C$11:$E$390,3,0)</f>
        <v>A1</v>
      </c>
      <c r="Y288" s="9">
        <f>VLOOKUP(X288,[18]Sheet1!$B$2:$C$12,2,TRUE)</f>
        <v>10</v>
      </c>
      <c r="Z288" s="1" t="str">
        <f>VLOOKUP($E288,'[10]Gui chi Quynh'!$C$11:$E$391,3,0)</f>
        <v>A1</v>
      </c>
      <c r="AA288" s="9">
        <f>VLOOKUP(Z288,[18]Sheet1!$B$2:$C$12,2,TRUE)</f>
        <v>10</v>
      </c>
      <c r="AB288" s="1" t="str">
        <f>VLOOKUP($E288,'[19]Gui chi Quynh'!$C$11:$E$388,3,0)</f>
        <v>A1</v>
      </c>
      <c r="AC288" s="9">
        <f>VLOOKUP(AB288,[18]Sheet1!$B$2:$C$12,2,TRUE)</f>
        <v>10</v>
      </c>
      <c r="AD288" s="1" t="str">
        <f>VLOOKUP($E288,'[20]Gui chi Quynh'!$C$11:$E$388,3,0)</f>
        <v>A2</v>
      </c>
      <c r="AE288" s="9">
        <f>VLOOKUP(AD288,[18]Sheet1!$B$2:$C$12,2,TRUE)</f>
        <v>9</v>
      </c>
      <c r="AF288" s="55"/>
    </row>
    <row r="289" spans="1:32" s="2" customFormat="1" ht="24.95" customHeight="1" x14ac:dyDescent="0.25">
      <c r="A289" s="41">
        <f>IF(E289="","",SUBTOTAL(3,$E$9:E289))</f>
        <v>281</v>
      </c>
      <c r="B289" s="41">
        <f>COUNTIF($F$9:F289,F289)</f>
        <v>2</v>
      </c>
      <c r="C289" s="43" t="s">
        <v>648</v>
      </c>
      <c r="D289" s="29" t="s">
        <v>168</v>
      </c>
      <c r="E289" s="41" t="s">
        <v>571</v>
      </c>
      <c r="F289" s="13" t="s">
        <v>10</v>
      </c>
      <c r="G289" s="13" t="s">
        <v>643</v>
      </c>
      <c r="H289" s="1" t="str">
        <f>VLOOKUP($E289,'[1]Gui chi Quynh'!$C$11:$E$397,3,0)</f>
        <v>A3</v>
      </c>
      <c r="I289" s="9">
        <f>VLOOKUP(H289,[18]Sheet1!$B$2:$C$12,2,TRUE)</f>
        <v>8</v>
      </c>
      <c r="J289" s="1" t="str">
        <f>VLOOKUP($E289,'[2]Gui chi Quynh'!$C$11:$E$397,3,0)</f>
        <v>A DN</v>
      </c>
      <c r="K289" s="9" t="e">
        <f>VLOOKUP(J289,[18]Sheet1!$B$2:$C$12,2,TRUE)</f>
        <v>#N/A</v>
      </c>
      <c r="L289" s="1" t="str">
        <f>VLOOKUP($E289,'[3]Gui chi Quynh'!$C$11:$E$396,3,0)</f>
        <v>A2</v>
      </c>
      <c r="M289" s="9">
        <f>VLOOKUP(L289,[18]Sheet1!$B$2:$C$12,2,TRUE)</f>
        <v>9</v>
      </c>
      <c r="N289" s="1" t="str">
        <f>VLOOKUP($E289,'[4]Gui chi Quynh'!$C$11:$E$396,3,0)</f>
        <v>A2</v>
      </c>
      <c r="O289" s="9">
        <f>VLOOKUP(N289,[18]Sheet1!$B$2:$C$12,2,TRUE)</f>
        <v>9</v>
      </c>
      <c r="P289" s="1" t="str">
        <f>VLOOKUP($E289,'[5]Gui chi Quynh'!$C$11:$E$394,3,0)</f>
        <v>A3</v>
      </c>
      <c r="Q289" s="9">
        <f>VLOOKUP(P289,[18]Sheet1!$B$2:$C$12,2,TRUE)</f>
        <v>8</v>
      </c>
      <c r="R289" s="1" t="str">
        <f>VLOOKUP($E289,'[6]Gui chi Quynh'!$C$11:$E$393,3,0)</f>
        <v>A2</v>
      </c>
      <c r="S289" s="9">
        <f>VLOOKUP(R289,[18]Sheet1!$B$2:$C$12,2,TRUE)</f>
        <v>9</v>
      </c>
      <c r="T289" s="1" t="str">
        <f>VLOOKUP($E289,'[7]Gui chi Quynh'!$C$11:$E$392,3,0)</f>
        <v>A2</v>
      </c>
      <c r="U289" s="9">
        <f>VLOOKUP(T289,[18]Sheet1!$B$2:$C$12,2,TRUE)</f>
        <v>9</v>
      </c>
      <c r="V289" s="1" t="str">
        <f>VLOOKUP($E289,'[8]Gui chi Quynh'!$C$11:$F$391,3,0)</f>
        <v>A2</v>
      </c>
      <c r="W289" s="9">
        <f>VLOOKUP(V289,[18]Sheet1!$B$2:$C$12,2,TRUE)</f>
        <v>9</v>
      </c>
      <c r="X289" s="1" t="str">
        <f>VLOOKUP($E289,'[9]Gui chi Quynh'!$C$11:$E$390,3,0)</f>
        <v>A2</v>
      </c>
      <c r="Y289" s="9">
        <f>VLOOKUP(X289,[18]Sheet1!$B$2:$C$12,2,TRUE)</f>
        <v>9</v>
      </c>
      <c r="Z289" s="1" t="str">
        <f>VLOOKUP($E289,'[10]Gui chi Quynh'!$C$11:$E$391,3,0)</f>
        <v>A2</v>
      </c>
      <c r="AA289" s="9">
        <f>VLOOKUP(Z289,[18]Sheet1!$B$2:$C$12,2,TRUE)</f>
        <v>9</v>
      </c>
      <c r="AB289" s="1" t="str">
        <f>VLOOKUP($E289,'[19]Gui chi Quynh'!$C$11:$E$388,3,0)</f>
        <v>A1</v>
      </c>
      <c r="AC289" s="9">
        <f>VLOOKUP(AB289,[18]Sheet1!$B$2:$C$12,2,TRUE)</f>
        <v>10</v>
      </c>
      <c r="AD289" s="1" t="str">
        <f>VLOOKUP($E289,'[20]Gui chi Quynh'!$C$11:$E$388,3,0)</f>
        <v>A2</v>
      </c>
      <c r="AE289" s="9">
        <f>VLOOKUP(AD289,[18]Sheet1!$B$2:$C$12,2,TRUE)</f>
        <v>9</v>
      </c>
      <c r="AF289" s="55"/>
    </row>
    <row r="290" spans="1:32" s="2" customFormat="1" ht="24.95" customHeight="1" x14ac:dyDescent="0.25">
      <c r="A290" s="41">
        <f>IF(E290="","",SUBTOTAL(3,$E$9:E290))</f>
        <v>282</v>
      </c>
      <c r="B290" s="41">
        <f>COUNTIF($F$9:F290,F290)</f>
        <v>3</v>
      </c>
      <c r="C290" s="43" t="s">
        <v>648</v>
      </c>
      <c r="D290" s="29" t="s">
        <v>239</v>
      </c>
      <c r="E290" s="41" t="s">
        <v>573</v>
      </c>
      <c r="F290" s="13" t="s">
        <v>10</v>
      </c>
      <c r="G290" s="13" t="s">
        <v>643</v>
      </c>
      <c r="H290" s="1" t="str">
        <f>VLOOKUP($E290,'[1]Gui chi Quynh'!$C$11:$E$397,3,0)</f>
        <v>A3</v>
      </c>
      <c r="I290" s="9">
        <f>VLOOKUP(H290,[18]Sheet1!$B$2:$C$12,2,TRUE)</f>
        <v>8</v>
      </c>
      <c r="J290" s="1" t="str">
        <f>VLOOKUP($E290,'[2]Gui chi Quynh'!$C$11:$E$397,3,0)</f>
        <v>A DN</v>
      </c>
      <c r="K290" s="9" t="e">
        <f>VLOOKUP(J290,[18]Sheet1!$B$2:$C$12,2,TRUE)</f>
        <v>#N/A</v>
      </c>
      <c r="L290" s="1" t="str">
        <f>VLOOKUP($E290,'[3]Gui chi Quynh'!$C$11:$E$396,3,0)</f>
        <v>A1</v>
      </c>
      <c r="M290" s="9">
        <f>VLOOKUP(L290,[18]Sheet1!$B$2:$C$12,2,TRUE)</f>
        <v>10</v>
      </c>
      <c r="N290" s="1" t="str">
        <f>VLOOKUP($E290,'[4]Gui chi Quynh'!$C$11:$E$396,3,0)</f>
        <v>A3</v>
      </c>
      <c r="O290" s="9">
        <f>VLOOKUP(N290,[18]Sheet1!$B$2:$C$12,2,TRUE)</f>
        <v>8</v>
      </c>
      <c r="P290" s="1" t="str">
        <f>VLOOKUP($E290,'[5]Gui chi Quynh'!$C$11:$E$394,3,0)</f>
        <v>A3</v>
      </c>
      <c r="Q290" s="9">
        <f>VLOOKUP(P290,[18]Sheet1!$B$2:$C$12,2,TRUE)</f>
        <v>8</v>
      </c>
      <c r="R290" s="1" t="str">
        <f>VLOOKUP($E290,'[6]Gui chi Quynh'!$C$11:$E$393,3,0)</f>
        <v>A3</v>
      </c>
      <c r="S290" s="9">
        <f>VLOOKUP(R290,[18]Sheet1!$B$2:$C$12,2,TRUE)</f>
        <v>8</v>
      </c>
      <c r="T290" s="1" t="str">
        <f>VLOOKUP($E290,'[7]Gui chi Quynh'!$C$11:$E$392,3,0)</f>
        <v>A3</v>
      </c>
      <c r="U290" s="9">
        <f>VLOOKUP(T290,[18]Sheet1!$B$2:$C$12,2,TRUE)</f>
        <v>8</v>
      </c>
      <c r="V290" s="1" t="str">
        <f>VLOOKUP($E290,'[8]Gui chi Quynh'!$C$11:$F$391,3,0)</f>
        <v>A3</v>
      </c>
      <c r="W290" s="9">
        <f>VLOOKUP(V290,[18]Sheet1!$B$2:$C$12,2,TRUE)</f>
        <v>8</v>
      </c>
      <c r="X290" s="1" t="str">
        <f>VLOOKUP($E290,'[9]Gui chi Quynh'!$C$11:$E$390,3,0)</f>
        <v>A3</v>
      </c>
      <c r="Y290" s="9">
        <f>VLOOKUP(X290,[18]Sheet1!$B$2:$C$12,2,TRUE)</f>
        <v>8</v>
      </c>
      <c r="Z290" s="1" t="str">
        <f>VLOOKUP($E290,'[10]Gui chi Quynh'!$C$11:$E$391,3,0)</f>
        <v>A2</v>
      </c>
      <c r="AA290" s="9">
        <f>VLOOKUP(Z290,[18]Sheet1!$B$2:$C$12,2,TRUE)</f>
        <v>9</v>
      </c>
      <c r="AB290" s="1" t="str">
        <f>VLOOKUP($E290,'[19]Gui chi Quynh'!$C$11:$E$388,3,0)</f>
        <v>A3</v>
      </c>
      <c r="AC290" s="9">
        <f>VLOOKUP(AB290,[18]Sheet1!$B$2:$C$12,2,TRUE)</f>
        <v>8</v>
      </c>
      <c r="AD290" s="1" t="str">
        <f>VLOOKUP($E290,'[20]Gui chi Quynh'!$C$11:$E$388,3,0)</f>
        <v>A3</v>
      </c>
      <c r="AE290" s="9">
        <f>VLOOKUP(AD290,[18]Sheet1!$B$2:$C$12,2,TRUE)</f>
        <v>8</v>
      </c>
      <c r="AF290" s="55"/>
    </row>
    <row r="291" spans="1:32" s="72" customFormat="1" ht="24.95" customHeight="1" x14ac:dyDescent="0.25">
      <c r="A291" s="41">
        <f>IF(E291="","",SUBTOTAL(3,$E$9:E291))</f>
        <v>283</v>
      </c>
      <c r="B291" s="41">
        <f>COUNTIF($F$9:F291,F291)</f>
        <v>4</v>
      </c>
      <c r="C291" s="43" t="s">
        <v>649</v>
      </c>
      <c r="D291" s="29" t="s">
        <v>254</v>
      </c>
      <c r="E291" s="41" t="s">
        <v>575</v>
      </c>
      <c r="F291" s="13" t="s">
        <v>10</v>
      </c>
      <c r="G291" s="13" t="s">
        <v>643</v>
      </c>
      <c r="H291" s="1" t="str">
        <f>VLOOKUP($E291,'[1]Gui chi Quynh'!$C$11:$E$397,3,0)</f>
        <v>A3</v>
      </c>
      <c r="I291" s="9">
        <f>VLOOKUP(H291,[18]Sheet1!$B$2:$C$12,2,TRUE)</f>
        <v>8</v>
      </c>
      <c r="J291" s="1" t="str">
        <f>VLOOKUP($E291,'[2]Gui chi Quynh'!$C$11:$E$397,3,0)</f>
        <v>A DN</v>
      </c>
      <c r="K291" s="9" t="e">
        <f>VLOOKUP(J291,[18]Sheet1!$B$2:$C$12,2,TRUE)</f>
        <v>#N/A</v>
      </c>
      <c r="L291" s="1" t="str">
        <f>VLOOKUP($E291,'[3]Gui chi Quynh'!$C$11:$E$396,3,0)</f>
        <v>A3</v>
      </c>
      <c r="M291" s="9">
        <f>VLOOKUP(L291,[18]Sheet1!$B$2:$C$12,2,TRUE)</f>
        <v>8</v>
      </c>
      <c r="N291" s="1" t="str">
        <f>VLOOKUP($E291,'[4]Gui chi Quynh'!$C$11:$E$396,3,0)</f>
        <v>A4</v>
      </c>
      <c r="O291" s="9">
        <f>VLOOKUP(N291,[18]Sheet1!$B$2:$C$12,2,TRUE)</f>
        <v>7</v>
      </c>
      <c r="P291" s="1" t="str">
        <f>VLOOKUP($E291,'[5]Gui chi Quynh'!$C$11:$E$394,3,0)</f>
        <v>A3</v>
      </c>
      <c r="Q291" s="9">
        <f>VLOOKUP(P291,[18]Sheet1!$B$2:$C$12,2,TRUE)</f>
        <v>8</v>
      </c>
      <c r="R291" s="1" t="str">
        <f>VLOOKUP($E291,'[6]Gui chi Quynh'!$C$11:$E$393,3,0)</f>
        <v>A3</v>
      </c>
      <c r="S291" s="9">
        <f>VLOOKUP(R291,[18]Sheet1!$B$2:$C$12,2,TRUE)</f>
        <v>8</v>
      </c>
      <c r="T291" s="1" t="str">
        <f>VLOOKUP($E291,'[7]Gui chi Quynh'!$C$11:$E$392,3,0)</f>
        <v>A3</v>
      </c>
      <c r="U291" s="9">
        <f>VLOOKUP(T291,[18]Sheet1!$B$2:$C$12,2,TRUE)</f>
        <v>8</v>
      </c>
      <c r="V291" s="1" t="str">
        <f>VLOOKUP($E291,'[8]Gui chi Quynh'!$C$11:$F$391,3,0)</f>
        <v>A3</v>
      </c>
      <c r="W291" s="9">
        <f>VLOOKUP(V291,[18]Sheet1!$B$2:$C$12,2,TRUE)</f>
        <v>8</v>
      </c>
      <c r="X291" s="1" t="str">
        <f>VLOOKUP($E291,'[9]Gui chi Quynh'!$C$11:$E$390,3,0)</f>
        <v>A3</v>
      </c>
      <c r="Y291" s="9">
        <f>VLOOKUP(X291,[18]Sheet1!$B$2:$C$12,2,TRUE)</f>
        <v>8</v>
      </c>
      <c r="Z291" s="1" t="str">
        <f>VLOOKUP($E291,'[10]Gui chi Quynh'!$C$11:$E$391,3,0)</f>
        <v>A3</v>
      </c>
      <c r="AA291" s="9">
        <f>VLOOKUP(Z291,[18]Sheet1!$B$2:$C$12,2,TRUE)</f>
        <v>8</v>
      </c>
      <c r="AB291" s="1" t="str">
        <f>VLOOKUP($E291,'[19]Gui chi Quynh'!$C$11:$E$388,3,0)</f>
        <v>A2</v>
      </c>
      <c r="AC291" s="9">
        <f>VLOOKUP(AB291,[18]Sheet1!$B$2:$C$12,2,TRUE)</f>
        <v>9</v>
      </c>
      <c r="AD291" s="1" t="str">
        <f>VLOOKUP($E291,'[20]Gui chi Quynh'!$C$11:$E$388,3,0)</f>
        <v>A3</v>
      </c>
      <c r="AE291" s="9">
        <f>VLOOKUP(AD291,[18]Sheet1!$B$2:$C$12,2,TRUE)</f>
        <v>8</v>
      </c>
      <c r="AF291" s="55"/>
    </row>
    <row r="292" spans="1:32" s="2" customFormat="1" ht="24.95" customHeight="1" x14ac:dyDescent="0.25">
      <c r="A292" s="41">
        <f>IF(E292="","",SUBTOTAL(3,$E$9:E292))</f>
        <v>284</v>
      </c>
      <c r="B292" s="41">
        <f>COUNTIF($F$9:F292,F292)</f>
        <v>5</v>
      </c>
      <c r="C292" s="43" t="s">
        <v>648</v>
      </c>
      <c r="D292" s="42" t="s">
        <v>232</v>
      </c>
      <c r="E292" s="34" t="s">
        <v>596</v>
      </c>
      <c r="F292" s="13" t="s">
        <v>10</v>
      </c>
      <c r="G292" s="13" t="s">
        <v>643</v>
      </c>
      <c r="H292" s="1" t="str">
        <f>VLOOKUP($E292,'[1]Gui chi Quynh'!$C$11:$E$397,3,0)</f>
        <v>A3</v>
      </c>
      <c r="I292" s="9">
        <f>VLOOKUP(H292,[18]Sheet1!$B$2:$C$12,2,TRUE)</f>
        <v>8</v>
      </c>
      <c r="J292" s="1" t="str">
        <f>VLOOKUP($E292,'[2]Gui chi Quynh'!$C$11:$E$397,3,0)</f>
        <v>A DN</v>
      </c>
      <c r="K292" s="9" t="e">
        <f>VLOOKUP(J292,[18]Sheet1!$B$2:$C$12,2,TRUE)</f>
        <v>#N/A</v>
      </c>
      <c r="L292" s="1" t="str">
        <f>VLOOKUP($E292,'[3]Gui chi Quynh'!$C$11:$E$396,3,0)</f>
        <v>A2</v>
      </c>
      <c r="M292" s="9">
        <f>VLOOKUP(L292,[18]Sheet1!$B$2:$C$12,2,TRUE)</f>
        <v>9</v>
      </c>
      <c r="N292" s="1" t="str">
        <f>VLOOKUP($E292,'[4]Gui chi Quynh'!$C$11:$E$396,3,0)</f>
        <v>A3</v>
      </c>
      <c r="O292" s="9">
        <f>VLOOKUP(N292,[18]Sheet1!$B$2:$C$12,2,TRUE)</f>
        <v>8</v>
      </c>
      <c r="P292" s="1" t="str">
        <f>VLOOKUP($E292,'[5]Gui chi Quynh'!$C$11:$E$394,3,0)</f>
        <v>A2</v>
      </c>
      <c r="Q292" s="9">
        <f>VLOOKUP(P292,[18]Sheet1!$B$2:$C$12,2,TRUE)</f>
        <v>9</v>
      </c>
      <c r="R292" s="1" t="str">
        <f>VLOOKUP($E292,'[6]Gui chi Quynh'!$C$11:$E$393,3,0)</f>
        <v>A2</v>
      </c>
      <c r="S292" s="9">
        <f>VLOOKUP(R292,[18]Sheet1!$B$2:$C$12,2,TRUE)</f>
        <v>9</v>
      </c>
      <c r="T292" s="1" t="str">
        <f>VLOOKUP($E292,'[7]Gui chi Quynh'!$C$11:$E$392,3,0)</f>
        <v>A2</v>
      </c>
      <c r="U292" s="9">
        <f>VLOOKUP(T292,[18]Sheet1!$B$2:$C$12,2,TRUE)</f>
        <v>9</v>
      </c>
      <c r="V292" s="1" t="str">
        <f>VLOOKUP($E292,'[8]Gui chi Quynh'!$C$11:$F$391,3,0)</f>
        <v>A2</v>
      </c>
      <c r="W292" s="9">
        <f>VLOOKUP(V292,[18]Sheet1!$B$2:$C$12,2,TRUE)</f>
        <v>9</v>
      </c>
      <c r="X292" s="1" t="str">
        <f>VLOOKUP($E292,'[9]Gui chi Quynh'!$C$11:$E$390,3,0)</f>
        <v>A2</v>
      </c>
      <c r="Y292" s="9">
        <f>VLOOKUP(X292,[18]Sheet1!$B$2:$C$12,2,TRUE)</f>
        <v>9</v>
      </c>
      <c r="Z292" s="1" t="str">
        <f>VLOOKUP($E292,'[10]Gui chi Quynh'!$C$11:$E$391,3,0)</f>
        <v>A1</v>
      </c>
      <c r="AA292" s="9">
        <f>VLOOKUP(Z292,[18]Sheet1!$B$2:$C$12,2,TRUE)</f>
        <v>10</v>
      </c>
      <c r="AB292" s="1" t="str">
        <f>VLOOKUP($E292,'[19]Gui chi Quynh'!$C$11:$E$388,3,0)</f>
        <v>A2</v>
      </c>
      <c r="AC292" s="9">
        <f>VLOOKUP(AB292,[18]Sheet1!$B$2:$C$12,2,TRUE)</f>
        <v>9</v>
      </c>
      <c r="AD292" s="1" t="str">
        <f>VLOOKUP($E292,'[20]Gui chi Quynh'!$C$11:$E$388,3,0)</f>
        <v>A2</v>
      </c>
      <c r="AE292" s="9">
        <f>VLOOKUP(AD292,[18]Sheet1!$B$2:$C$12,2,TRUE)</f>
        <v>9</v>
      </c>
      <c r="AF292" s="71"/>
    </row>
    <row r="293" spans="1:32" s="2" customFormat="1" ht="24.95" customHeight="1" x14ac:dyDescent="0.25">
      <c r="A293" s="41">
        <f>IF(E293="","",SUBTOTAL(3,$E$9:E293))</f>
        <v>285</v>
      </c>
      <c r="B293" s="41">
        <f>COUNTIF($F$9:F293,F293)</f>
        <v>6</v>
      </c>
      <c r="C293" s="43" t="s">
        <v>648</v>
      </c>
      <c r="D293" s="29" t="s">
        <v>167</v>
      </c>
      <c r="E293" s="41" t="s">
        <v>570</v>
      </c>
      <c r="F293" s="13" t="s">
        <v>10</v>
      </c>
      <c r="G293" s="13" t="s">
        <v>643</v>
      </c>
      <c r="H293" s="1" t="str">
        <f>VLOOKUP($E293,'[1]Gui chi Quynh'!$C$11:$E$397,3,0)</f>
        <v>A3</v>
      </c>
      <c r="I293" s="9">
        <f>VLOOKUP(H293,[18]Sheet1!$B$2:$C$12,2,TRUE)</f>
        <v>8</v>
      </c>
      <c r="J293" s="1" t="str">
        <f>VLOOKUP($E293,'[2]Gui chi Quynh'!$C$11:$E$397,3,0)</f>
        <v>A DN</v>
      </c>
      <c r="K293" s="9" t="e">
        <f>VLOOKUP(J293,[18]Sheet1!$B$2:$C$12,2,TRUE)</f>
        <v>#N/A</v>
      </c>
      <c r="L293" s="1" t="str">
        <f>VLOOKUP($E293,'[3]Gui chi Quynh'!$C$11:$E$396,3,0)</f>
        <v>A3</v>
      </c>
      <c r="M293" s="9">
        <f>VLOOKUP(L293,[18]Sheet1!$B$2:$C$12,2,TRUE)</f>
        <v>8</v>
      </c>
      <c r="N293" s="1" t="str">
        <f>VLOOKUP($E293,'[4]Gui chi Quynh'!$C$11:$E$396,3,0)</f>
        <v>A3</v>
      </c>
      <c r="O293" s="9">
        <f>VLOOKUP(N293,[18]Sheet1!$B$2:$C$12,2,TRUE)</f>
        <v>8</v>
      </c>
      <c r="P293" s="1" t="str">
        <f>VLOOKUP($E293,'[5]Gui chi Quynh'!$C$11:$E$394,3,0)</f>
        <v>A3</v>
      </c>
      <c r="Q293" s="9">
        <f>VLOOKUP(P293,[18]Sheet1!$B$2:$C$12,2,TRUE)</f>
        <v>8</v>
      </c>
      <c r="R293" s="1" t="str">
        <f>VLOOKUP($E293,'[6]Gui chi Quynh'!$C$11:$E$393,3,0)</f>
        <v>A3</v>
      </c>
      <c r="S293" s="9">
        <f>VLOOKUP(R293,[18]Sheet1!$B$2:$C$12,2,TRUE)</f>
        <v>8</v>
      </c>
      <c r="T293" s="1" t="str">
        <f>VLOOKUP($E293,'[7]Gui chi Quynh'!$C$11:$E$392,3,0)</f>
        <v>A2</v>
      </c>
      <c r="U293" s="9">
        <f>VLOOKUP(T293,[18]Sheet1!$B$2:$C$12,2,TRUE)</f>
        <v>9</v>
      </c>
      <c r="V293" s="1" t="str">
        <f>VLOOKUP($E293,'[8]Gui chi Quynh'!$C$11:$F$391,3,0)</f>
        <v>A3</v>
      </c>
      <c r="W293" s="9">
        <f>VLOOKUP(V293,[18]Sheet1!$B$2:$C$12,2,TRUE)</f>
        <v>8</v>
      </c>
      <c r="X293" s="1" t="str">
        <f>VLOOKUP($E293,'[9]Gui chi Quynh'!$C$11:$E$390,3,0)</f>
        <v>A3</v>
      </c>
      <c r="Y293" s="9">
        <f>VLOOKUP(X293,[18]Sheet1!$B$2:$C$12,2,TRUE)</f>
        <v>8</v>
      </c>
      <c r="Z293" s="1" t="str">
        <f>VLOOKUP($E293,'[10]Gui chi Quynh'!$C$11:$E$391,3,0)</f>
        <v>A2</v>
      </c>
      <c r="AA293" s="9">
        <f>VLOOKUP(Z293,[18]Sheet1!$B$2:$C$12,2,TRUE)</f>
        <v>9</v>
      </c>
      <c r="AB293" s="1" t="str">
        <f>VLOOKUP($E293,'[19]Gui chi Quynh'!$C$11:$E$388,3,0)</f>
        <v>A1</v>
      </c>
      <c r="AC293" s="9">
        <f>VLOOKUP(AB293,[18]Sheet1!$B$2:$C$12,2,TRUE)</f>
        <v>10</v>
      </c>
      <c r="AD293" s="1" t="str">
        <f>VLOOKUP($E293,'[20]Gui chi Quynh'!$C$11:$E$388,3,0)</f>
        <v>A3</v>
      </c>
      <c r="AE293" s="9">
        <f>VLOOKUP(AD293,[18]Sheet1!$B$2:$C$12,2,TRUE)</f>
        <v>8</v>
      </c>
      <c r="AF293" s="55"/>
    </row>
    <row r="294" spans="1:32" s="72" customFormat="1" ht="24.95" customHeight="1" x14ac:dyDescent="0.25">
      <c r="A294" s="41">
        <f>IF(E294="","",SUBTOTAL(3,$E$9:E294))</f>
        <v>286</v>
      </c>
      <c r="B294" s="41">
        <f>COUNTIF($F$9:F294,F294)</f>
        <v>7</v>
      </c>
      <c r="C294" s="43" t="s">
        <v>648</v>
      </c>
      <c r="D294" s="29" t="s">
        <v>240</v>
      </c>
      <c r="E294" s="41" t="s">
        <v>574</v>
      </c>
      <c r="F294" s="13" t="s">
        <v>10</v>
      </c>
      <c r="G294" s="13" t="s">
        <v>643</v>
      </c>
      <c r="H294" s="1" t="str">
        <f>VLOOKUP($E294,'[1]Gui chi Quynh'!$C$11:$E$397,3,0)</f>
        <v>A3</v>
      </c>
      <c r="I294" s="9">
        <f>VLOOKUP(H294,[18]Sheet1!$B$2:$C$12,2,TRUE)</f>
        <v>8</v>
      </c>
      <c r="J294" s="1" t="str">
        <f>VLOOKUP($E294,'[2]Gui chi Quynh'!$C$11:$E$397,3,0)</f>
        <v>A DN</v>
      </c>
      <c r="K294" s="9" t="e">
        <f>VLOOKUP(J294,[18]Sheet1!$B$2:$C$12,2,TRUE)</f>
        <v>#N/A</v>
      </c>
      <c r="L294" s="1" t="str">
        <f>VLOOKUP($E294,'[3]Gui chi Quynh'!$C$11:$E$396,3,0)</f>
        <v>A3</v>
      </c>
      <c r="M294" s="9">
        <f>VLOOKUP(L294,[18]Sheet1!$B$2:$C$12,2,TRUE)</f>
        <v>8</v>
      </c>
      <c r="N294" s="1" t="str">
        <f>VLOOKUP($E294,'[4]Gui chi Quynh'!$C$11:$E$396,3,0)</f>
        <v>A3</v>
      </c>
      <c r="O294" s="9">
        <f>VLOOKUP(N294,[18]Sheet1!$B$2:$C$12,2,TRUE)</f>
        <v>8</v>
      </c>
      <c r="P294" s="1" t="str">
        <f>VLOOKUP($E294,'[5]Gui chi Quynh'!$C$11:$E$394,3,0)</f>
        <v>A3</v>
      </c>
      <c r="Q294" s="9">
        <f>VLOOKUP(P294,[18]Sheet1!$B$2:$C$12,2,TRUE)</f>
        <v>8</v>
      </c>
      <c r="R294" s="1" t="str">
        <f>VLOOKUP($E294,'[6]Gui chi Quynh'!$C$11:$E$393,3,0)</f>
        <v>A3</v>
      </c>
      <c r="S294" s="9">
        <f>VLOOKUP(R294,[18]Sheet1!$B$2:$C$12,2,TRUE)</f>
        <v>8</v>
      </c>
      <c r="T294" s="1" t="str">
        <f>VLOOKUP($E294,'[7]Gui chi Quynh'!$C$11:$E$392,3,0)</f>
        <v>A3</v>
      </c>
      <c r="U294" s="9">
        <f>VLOOKUP(T294,[18]Sheet1!$B$2:$C$12,2,TRUE)</f>
        <v>8</v>
      </c>
      <c r="V294" s="1" t="str">
        <f>VLOOKUP($E294,'[8]Gui chi Quynh'!$C$11:$F$391,3,0)</f>
        <v>A3</v>
      </c>
      <c r="W294" s="9">
        <f>VLOOKUP(V294,[18]Sheet1!$B$2:$C$12,2,TRUE)</f>
        <v>8</v>
      </c>
      <c r="X294" s="1" t="str">
        <f>VLOOKUP($E294,'[9]Gui chi Quynh'!$C$11:$E$390,3,0)</f>
        <v>A3</v>
      </c>
      <c r="Y294" s="9">
        <f>VLOOKUP(X294,[18]Sheet1!$B$2:$C$12,2,TRUE)</f>
        <v>8</v>
      </c>
      <c r="Z294" s="1" t="str">
        <f>VLOOKUP($E294,'[10]Gui chi Quynh'!$C$11:$E$391,3,0)</f>
        <v>A3</v>
      </c>
      <c r="AA294" s="9">
        <f>VLOOKUP(Z294,[18]Sheet1!$B$2:$C$12,2,TRUE)</f>
        <v>8</v>
      </c>
      <c r="AB294" s="1" t="str">
        <f>VLOOKUP($E294,'[19]Gui chi Quynh'!$C$11:$E$388,3,0)</f>
        <v>A3</v>
      </c>
      <c r="AC294" s="9">
        <f>VLOOKUP(AB294,[18]Sheet1!$B$2:$C$12,2,TRUE)</f>
        <v>8</v>
      </c>
      <c r="AD294" s="1" t="str">
        <f>VLOOKUP($E294,'[20]Gui chi Quynh'!$C$11:$E$388,3,0)</f>
        <v>A2</v>
      </c>
      <c r="AE294" s="9">
        <f>VLOOKUP(AD294,[18]Sheet1!$B$2:$C$12,2,TRUE)</f>
        <v>9</v>
      </c>
      <c r="AF294" s="55"/>
    </row>
    <row r="295" spans="1:32" s="72" customFormat="1" ht="24.95" customHeight="1" x14ac:dyDescent="0.25">
      <c r="A295" s="41">
        <f>IF(E295="","",SUBTOTAL(3,$E$9:E295))</f>
        <v>287</v>
      </c>
      <c r="B295" s="41">
        <f>COUNTIF($F$9:F295,F295)</f>
        <v>8</v>
      </c>
      <c r="C295" s="24" t="s">
        <v>648</v>
      </c>
      <c r="D295" s="85" t="s">
        <v>666</v>
      </c>
      <c r="E295" s="96" t="s">
        <v>667</v>
      </c>
      <c r="F295" s="93" t="s">
        <v>10</v>
      </c>
      <c r="G295" s="13" t="s">
        <v>643</v>
      </c>
      <c r="H295" s="1" t="str">
        <f>VLOOKUP($E295,'[1]Gui chi Quynh'!$C$11:$E$397,3,0)</f>
        <v>A3</v>
      </c>
      <c r="I295" s="9">
        <f>VLOOKUP(H295,[18]Sheet1!$B$2:$C$12,2,TRUE)</f>
        <v>8</v>
      </c>
      <c r="J295" s="1" t="str">
        <f>VLOOKUP($E295,'[2]Gui chi Quynh'!$C$11:$E$397,3,0)</f>
        <v>A DN</v>
      </c>
      <c r="K295" s="9" t="e">
        <f>VLOOKUP(J295,[18]Sheet1!$B$2:$C$12,2,TRUE)</f>
        <v>#N/A</v>
      </c>
      <c r="L295" s="1" t="str">
        <f>VLOOKUP($E295,'[3]Gui chi Quynh'!$C$11:$E$396,3,0)</f>
        <v>A2</v>
      </c>
      <c r="M295" s="9">
        <f>VLOOKUP(L295,[18]Sheet1!$B$2:$C$12,2,TRUE)</f>
        <v>9</v>
      </c>
      <c r="N295" s="1" t="str">
        <f>VLOOKUP($E295,'[4]Gui chi Quynh'!$C$11:$E$396,3,0)</f>
        <v>A3</v>
      </c>
      <c r="O295" s="9">
        <f>VLOOKUP(N295,[18]Sheet1!$B$2:$C$12,2,TRUE)</f>
        <v>8</v>
      </c>
      <c r="P295" s="1" t="str">
        <f>VLOOKUP($E295,'[5]Gui chi Quynh'!$C$11:$E$394,3,0)</f>
        <v>A3</v>
      </c>
      <c r="Q295" s="9">
        <f>VLOOKUP(P295,[18]Sheet1!$B$2:$C$12,2,TRUE)</f>
        <v>8</v>
      </c>
      <c r="R295" s="1" t="str">
        <f>VLOOKUP($E295,'[6]Gui chi Quynh'!$C$11:$E$393,3,0)</f>
        <v>A3</v>
      </c>
      <c r="S295" s="9">
        <f>VLOOKUP(R295,[18]Sheet1!$B$2:$C$12,2,TRUE)</f>
        <v>8</v>
      </c>
      <c r="T295" s="1" t="str">
        <f>VLOOKUP($E295,'[7]Gui chi Quynh'!$C$11:$E$392,3,0)</f>
        <v>A3</v>
      </c>
      <c r="U295" s="9">
        <f>VLOOKUP(T295,[18]Sheet1!$B$2:$C$12,2,TRUE)</f>
        <v>8</v>
      </c>
      <c r="V295" s="1" t="str">
        <f>VLOOKUP($E295,'[8]Gui chi Quynh'!$C$11:$F$391,3,0)</f>
        <v>A3</v>
      </c>
      <c r="W295" s="9">
        <f>VLOOKUP(V295,[18]Sheet1!$B$2:$C$12,2,TRUE)</f>
        <v>8</v>
      </c>
      <c r="X295" s="1" t="str">
        <f>VLOOKUP($E295,'[9]Gui chi Quynh'!$C$11:$E$390,3,0)</f>
        <v>A2</v>
      </c>
      <c r="Y295" s="9">
        <f>VLOOKUP(X295,[18]Sheet1!$B$2:$C$12,2,TRUE)</f>
        <v>9</v>
      </c>
      <c r="Z295" s="1" t="str">
        <f>VLOOKUP($E295,'[10]Gui chi Quynh'!$C$11:$E$391,3,0)</f>
        <v>A3</v>
      </c>
      <c r="AA295" s="9">
        <f>VLOOKUP(Z295,[18]Sheet1!$B$2:$C$12,2,TRUE)</f>
        <v>8</v>
      </c>
      <c r="AB295" s="1" t="str">
        <f>VLOOKUP($E295,'[19]Gui chi Quynh'!$C$11:$E$388,3,0)</f>
        <v>A3</v>
      </c>
      <c r="AC295" s="9">
        <f>VLOOKUP(AB295,[18]Sheet1!$B$2:$C$12,2,TRUE)</f>
        <v>8</v>
      </c>
      <c r="AD295" s="1" t="str">
        <f>VLOOKUP($E295,'[20]Gui chi Quynh'!$C$11:$E$388,3,0)</f>
        <v>A3</v>
      </c>
      <c r="AE295" s="9">
        <f>VLOOKUP(AD295,[18]Sheet1!$B$2:$C$12,2,TRUE)</f>
        <v>8</v>
      </c>
      <c r="AF295" s="71"/>
    </row>
    <row r="296" spans="1:32" s="2" customFormat="1" ht="24.95" customHeight="1" x14ac:dyDescent="0.25">
      <c r="A296" s="41">
        <f>IF(E296="","",SUBTOTAL(3,$E$9:E296))</f>
        <v>288</v>
      </c>
      <c r="B296" s="41">
        <f>COUNTIF($F$9:F296,F296)</f>
        <v>9</v>
      </c>
      <c r="C296" s="24" t="s">
        <v>648</v>
      </c>
      <c r="D296" s="85" t="s">
        <v>668</v>
      </c>
      <c r="E296" s="96" t="s">
        <v>669</v>
      </c>
      <c r="F296" s="93" t="s">
        <v>10</v>
      </c>
      <c r="G296" s="13" t="s">
        <v>643</v>
      </c>
      <c r="H296" s="1" t="str">
        <f>VLOOKUP($E296,'[1]Gui chi Quynh'!$C$11:$E$397,3,0)</f>
        <v>A3</v>
      </c>
      <c r="I296" s="9">
        <f>VLOOKUP(H296,[18]Sheet1!$B$2:$C$12,2,TRUE)</f>
        <v>8</v>
      </c>
      <c r="J296" s="1" t="str">
        <f>VLOOKUP($E296,'[2]Gui chi Quynh'!$C$11:$E$397,3,0)</f>
        <v>A DN</v>
      </c>
      <c r="K296" s="9" t="e">
        <f>VLOOKUP(J296,[18]Sheet1!$B$2:$C$12,2,TRUE)</f>
        <v>#N/A</v>
      </c>
      <c r="L296" s="1" t="str">
        <f>VLOOKUP($E296,'[3]Gui chi Quynh'!$C$11:$E$396,3,0)</f>
        <v>A2</v>
      </c>
      <c r="M296" s="9">
        <f>VLOOKUP(L296,[18]Sheet1!$B$2:$C$12,2,TRUE)</f>
        <v>9</v>
      </c>
      <c r="N296" s="1" t="str">
        <f>VLOOKUP($E296,'[4]Gui chi Quynh'!$C$11:$E$396,3,0)</f>
        <v>A3</v>
      </c>
      <c r="O296" s="9">
        <f>VLOOKUP(N296,[18]Sheet1!$B$2:$C$12,2,TRUE)</f>
        <v>8</v>
      </c>
      <c r="P296" s="1" t="str">
        <f>VLOOKUP($E296,'[5]Gui chi Quynh'!$C$11:$E$394,3,0)</f>
        <v>A4</v>
      </c>
      <c r="Q296" s="9">
        <f>VLOOKUP(P296,[18]Sheet1!$B$2:$C$12,2,TRUE)</f>
        <v>7</v>
      </c>
      <c r="R296" s="1" t="str">
        <f>VLOOKUP($E296,'[6]Gui chi Quynh'!$C$11:$E$393,3,0)</f>
        <v>A3</v>
      </c>
      <c r="S296" s="9">
        <f>VLOOKUP(R296,[18]Sheet1!$B$2:$C$12,2,TRUE)</f>
        <v>8</v>
      </c>
      <c r="T296" s="1" t="str">
        <f>VLOOKUP($E296,'[7]Gui chi Quynh'!$C$11:$E$392,3,0)</f>
        <v>A3</v>
      </c>
      <c r="U296" s="9">
        <f>VLOOKUP(T296,[18]Sheet1!$B$2:$C$12,2,TRUE)</f>
        <v>8</v>
      </c>
      <c r="V296" s="1" t="str">
        <f>VLOOKUP($E296,'[8]Gui chi Quynh'!$C$11:$F$391,3,0)</f>
        <v>A3</v>
      </c>
      <c r="W296" s="9">
        <f>VLOOKUP(V296,[18]Sheet1!$B$2:$C$12,2,TRUE)</f>
        <v>8</v>
      </c>
      <c r="X296" s="1" t="str">
        <f>VLOOKUP($E296,'[9]Gui chi Quynh'!$C$11:$E$390,3,0)</f>
        <v>A3</v>
      </c>
      <c r="Y296" s="9">
        <f>VLOOKUP(X296,[18]Sheet1!$B$2:$C$12,2,TRUE)</f>
        <v>8</v>
      </c>
      <c r="Z296" s="1" t="str">
        <f>VLOOKUP($E296,'[10]Gui chi Quynh'!$C$11:$E$391,3,0)</f>
        <v>A3</v>
      </c>
      <c r="AA296" s="9">
        <f>VLOOKUP(Z296,[18]Sheet1!$B$2:$C$12,2,TRUE)</f>
        <v>8</v>
      </c>
      <c r="AB296" s="1" t="str">
        <f>VLOOKUP($E296,'[19]Gui chi Quynh'!$C$11:$E$388,3,0)</f>
        <v>A1</v>
      </c>
      <c r="AC296" s="9">
        <f>VLOOKUP(AB296,[18]Sheet1!$B$2:$C$12,2,TRUE)</f>
        <v>10</v>
      </c>
      <c r="AD296" s="1" t="str">
        <f>VLOOKUP($E296,'[20]Gui chi Quynh'!$C$11:$E$388,3,0)</f>
        <v>A3</v>
      </c>
      <c r="AE296" s="9">
        <f>VLOOKUP(AD296,[18]Sheet1!$B$2:$C$12,2,TRUE)</f>
        <v>8</v>
      </c>
      <c r="AF296" s="71"/>
    </row>
    <row r="297" spans="1:32" s="72" customFormat="1" ht="36.75" customHeight="1" x14ac:dyDescent="0.25">
      <c r="A297" s="41">
        <f>IF(E297="","",SUBTOTAL(3,$E$9:E297))</f>
        <v>289</v>
      </c>
      <c r="B297" s="41">
        <f>COUNTIF($F$9:F297,F297)</f>
        <v>10</v>
      </c>
      <c r="C297" s="43" t="s">
        <v>648</v>
      </c>
      <c r="D297" s="29" t="s">
        <v>279</v>
      </c>
      <c r="E297" s="41" t="s">
        <v>347</v>
      </c>
      <c r="F297" s="93" t="s">
        <v>10</v>
      </c>
      <c r="G297" s="13" t="s">
        <v>643</v>
      </c>
      <c r="H297" s="1" t="str">
        <f>VLOOKUP($E297,'[1]Gui chi Quynh'!$C$11:$E$397,3,0)</f>
        <v>A2</v>
      </c>
      <c r="I297" s="9">
        <f>VLOOKUP(H297,[18]Sheet1!$B$2:$C$12,2,TRUE)</f>
        <v>9</v>
      </c>
      <c r="J297" s="1" t="str">
        <f>VLOOKUP($E297,'[2]Gui chi Quynh'!$C$11:$E$397,3,0)</f>
        <v>A2</v>
      </c>
      <c r="K297" s="9">
        <f>VLOOKUP(J297,[18]Sheet1!$B$2:$C$12,2,TRUE)</f>
        <v>9</v>
      </c>
      <c r="L297" s="1" t="str">
        <f>VLOOKUP($E297,'[3]Gui chi Quynh'!$C$11:$E$396,3,0)</f>
        <v>A3</v>
      </c>
      <c r="M297" s="9">
        <f>VLOOKUP(L297,[18]Sheet1!$B$2:$C$12,2,TRUE)</f>
        <v>8</v>
      </c>
      <c r="N297" s="1" t="str">
        <f>VLOOKUP($E297,'[4]Gui chi Quynh'!$C$11:$E$396,3,0)</f>
        <v>A2</v>
      </c>
      <c r="O297" s="9">
        <f>VLOOKUP(N297,[18]Sheet1!$B$2:$C$12,2,TRUE)</f>
        <v>9</v>
      </c>
      <c r="P297" s="1" t="str">
        <f>VLOOKUP($E297,'[5]Gui chi Quynh'!$C$11:$E$394,3,0)</f>
        <v>A3</v>
      </c>
      <c r="Q297" s="9">
        <f>VLOOKUP(P297,[18]Sheet1!$B$2:$C$12,2,TRUE)</f>
        <v>8</v>
      </c>
      <c r="R297" s="1" t="str">
        <f>VLOOKUP($E297,'[6]Gui chi Quynh'!$C$11:$E$393,3,0)</f>
        <v>A2</v>
      </c>
      <c r="S297" s="9">
        <f>VLOOKUP(R297,[18]Sheet1!$B$2:$C$12,2,TRUE)</f>
        <v>9</v>
      </c>
      <c r="T297" s="1" t="str">
        <f>VLOOKUP($E297,'[7]Gui chi Quynh'!$C$11:$E$392,3,0)</f>
        <v>A2</v>
      </c>
      <c r="U297" s="9">
        <f>VLOOKUP(T297,[18]Sheet1!$B$2:$C$12,2,TRUE)</f>
        <v>9</v>
      </c>
      <c r="V297" s="1" t="str">
        <f>VLOOKUP($E297,'[8]Gui chi Quynh'!$C$11:$F$391,3,0)</f>
        <v>A2</v>
      </c>
      <c r="W297" s="9">
        <f>VLOOKUP(V297,[18]Sheet1!$B$2:$C$12,2,TRUE)</f>
        <v>9</v>
      </c>
      <c r="X297" s="1" t="str">
        <f>VLOOKUP($E297,'[9]Gui chi Quynh'!$C$11:$E$390,3,0)</f>
        <v>A2</v>
      </c>
      <c r="Y297" s="9">
        <f>VLOOKUP(X297,[18]Sheet1!$B$2:$C$12,2,TRUE)</f>
        <v>9</v>
      </c>
      <c r="Z297" s="1" t="str">
        <f>VLOOKUP($E297,'[10]Gui chi Quynh'!$C$11:$E$391,3,0)</f>
        <v>A1</v>
      </c>
      <c r="AA297" s="9">
        <f>VLOOKUP(Z297,[18]Sheet1!$B$2:$C$12,2,TRUE)</f>
        <v>10</v>
      </c>
      <c r="AB297" s="1" t="str">
        <f>VLOOKUP($E297,'[19]Gui chi Quynh'!$C$11:$E$388,3,0)</f>
        <v>A1</v>
      </c>
      <c r="AC297" s="9">
        <f>VLOOKUP(AB297,[18]Sheet1!$B$2:$C$12,2,TRUE)</f>
        <v>10</v>
      </c>
      <c r="AD297" s="1" t="str">
        <f>VLOOKUP($E297,'[20]Gui chi Quynh'!$C$11:$E$388,3,0)</f>
        <v>A1</v>
      </c>
      <c r="AE297" s="9">
        <f>VLOOKUP(AD297,[18]Sheet1!$B$2:$C$12,2,TRUE)</f>
        <v>10</v>
      </c>
      <c r="AF297" s="71"/>
    </row>
    <row r="298" spans="1:32" s="2" customFormat="1" ht="24.95" customHeight="1" x14ac:dyDescent="0.25">
      <c r="A298" s="41">
        <f>IF(E298="","",SUBTOTAL(3,$E$9:E298))</f>
        <v>290</v>
      </c>
      <c r="B298" s="41">
        <f>COUNTIF($F$9:F298,F298)</f>
        <v>1</v>
      </c>
      <c r="C298" s="43" t="s">
        <v>649</v>
      </c>
      <c r="D298" s="20" t="s">
        <v>628</v>
      </c>
      <c r="E298" s="41" t="s">
        <v>630</v>
      </c>
      <c r="F298" s="58" t="s">
        <v>700</v>
      </c>
      <c r="G298" s="58" t="s">
        <v>643</v>
      </c>
      <c r="H298" s="1" t="str">
        <f>VLOOKUP($E298,'[1]Gui chi Quynh'!$C$11:$E$397,3,0)</f>
        <v>A1</v>
      </c>
      <c r="I298" s="9">
        <f>VLOOKUP(H298,[18]Sheet1!$B$2:$C$12,2,TRUE)</f>
        <v>10</v>
      </c>
      <c r="J298" s="1" t="str">
        <f>VLOOKUP($E298,'[2]Gui chi Quynh'!$C$11:$E$397,3,0)</f>
        <v>A1</v>
      </c>
      <c r="K298" s="9">
        <f>VLOOKUP(J298,[18]Sheet1!$B$2:$C$12,2,TRUE)</f>
        <v>10</v>
      </c>
      <c r="L298" s="1" t="str">
        <f>VLOOKUP($E298,'[3]Gui chi Quynh'!$C$11:$E$396,3,0)</f>
        <v>A1</v>
      </c>
      <c r="M298" s="9">
        <f>VLOOKUP(L298,[18]Sheet1!$B$2:$C$12,2,TRUE)</f>
        <v>10</v>
      </c>
      <c r="N298" s="1" t="str">
        <f>VLOOKUP($E298,'[4]Gui chi Quynh'!$C$11:$E$396,3,0)</f>
        <v>A1</v>
      </c>
      <c r="O298" s="9">
        <f>VLOOKUP(N298,[18]Sheet1!$B$2:$C$12,2,TRUE)</f>
        <v>10</v>
      </c>
      <c r="P298" s="1" t="str">
        <f>VLOOKUP($E298,'[5]Gui chi Quynh'!$C$11:$E$394,3,0)</f>
        <v>A1</v>
      </c>
      <c r="Q298" s="9">
        <f>VLOOKUP(P298,[18]Sheet1!$B$2:$C$12,2,TRUE)</f>
        <v>10</v>
      </c>
      <c r="R298" s="1" t="str">
        <f>VLOOKUP($E298,'[6]Gui chi Quynh'!$C$11:$E$393,3,0)</f>
        <v>A1</v>
      </c>
      <c r="S298" s="9">
        <f>VLOOKUP(R298,[18]Sheet1!$B$2:$C$12,2,TRUE)</f>
        <v>10</v>
      </c>
      <c r="T298" s="1" t="str">
        <f>VLOOKUP($E298,'[7]Gui chi Quynh'!$C$11:$E$392,3,0)</f>
        <v>A1</v>
      </c>
      <c r="U298" s="9">
        <f>VLOOKUP(T298,[18]Sheet1!$B$2:$C$12,2,TRUE)</f>
        <v>10</v>
      </c>
      <c r="V298" s="1" t="str">
        <f>VLOOKUP($E298,'[8]Gui chi Quynh'!$C$11:$F$391,3,0)</f>
        <v>A1</v>
      </c>
      <c r="W298" s="9">
        <f>VLOOKUP(V298,[18]Sheet1!$B$2:$C$12,2,TRUE)</f>
        <v>10</v>
      </c>
      <c r="X298" s="1" t="str">
        <f>VLOOKUP($E298,'[9]Gui chi Quynh'!$C$11:$E$390,3,0)</f>
        <v>A1</v>
      </c>
      <c r="Y298" s="9">
        <f>VLOOKUP(X298,[18]Sheet1!$B$2:$C$12,2,TRUE)</f>
        <v>10</v>
      </c>
      <c r="Z298" s="1" t="str">
        <f>VLOOKUP($E298,'[10]Gui chi Quynh'!$C$11:$E$391,3,0)</f>
        <v>A1</v>
      </c>
      <c r="AA298" s="9">
        <f>VLOOKUP(Z298,[18]Sheet1!$B$2:$C$12,2,TRUE)</f>
        <v>10</v>
      </c>
      <c r="AB298" s="1" t="str">
        <f>VLOOKUP($E298,'[19]Gui chi Quynh'!$C$11:$E$388,3,0)</f>
        <v>A1</v>
      </c>
      <c r="AC298" s="9">
        <f>VLOOKUP(AB298,[18]Sheet1!$B$2:$C$12,2,TRUE)</f>
        <v>10</v>
      </c>
      <c r="AD298" s="1" t="str">
        <f>VLOOKUP($E298,'[20]Gui chi Quynh'!$C$11:$E$388,3,0)</f>
        <v>A1</v>
      </c>
      <c r="AE298" s="9">
        <f>VLOOKUP(AD298,[18]Sheet1!$B$2:$C$12,2,TRUE)</f>
        <v>10</v>
      </c>
      <c r="AF298" s="55"/>
    </row>
    <row r="299" spans="1:32" s="2" customFormat="1" ht="24.95" customHeight="1" x14ac:dyDescent="0.25">
      <c r="A299" s="41">
        <f>IF(E299="","",SUBTOTAL(3,$E$9:E299))</f>
        <v>291</v>
      </c>
      <c r="B299" s="41">
        <f>COUNTIF($F$9:F299,F299)</f>
        <v>2</v>
      </c>
      <c r="C299" s="43" t="s">
        <v>648</v>
      </c>
      <c r="D299" s="29" t="s">
        <v>170</v>
      </c>
      <c r="E299" s="41" t="s">
        <v>567</v>
      </c>
      <c r="F299" s="13" t="s">
        <v>700</v>
      </c>
      <c r="G299" s="13" t="s">
        <v>643</v>
      </c>
      <c r="H299" s="1" t="str">
        <f>VLOOKUP($E299,'[1]Gui chi Quynh'!$C$11:$E$397,3,0)</f>
        <v>A1</v>
      </c>
      <c r="I299" s="9">
        <f>VLOOKUP(H299,[18]Sheet1!$B$2:$C$12,2,TRUE)</f>
        <v>10</v>
      </c>
      <c r="J299" s="1" t="str">
        <f>VLOOKUP($E299,'[2]Gui chi Quynh'!$C$11:$E$397,3,0)</f>
        <v>A DN</v>
      </c>
      <c r="K299" s="9" t="e">
        <f>VLOOKUP(J299,[18]Sheet1!$B$2:$C$12,2,TRUE)</f>
        <v>#N/A</v>
      </c>
      <c r="L299" s="1" t="str">
        <f>VLOOKUP($E299,'[3]Gui chi Quynh'!$C$11:$E$396,3,0)</f>
        <v>A1</v>
      </c>
      <c r="M299" s="9">
        <f>VLOOKUP(L299,[18]Sheet1!$B$2:$C$12,2,TRUE)</f>
        <v>10</v>
      </c>
      <c r="N299" s="1" t="str">
        <f>VLOOKUP($E299,'[4]Gui chi Quynh'!$C$11:$E$396,3,0)</f>
        <v>A2</v>
      </c>
      <c r="O299" s="9">
        <f>VLOOKUP(N299,[18]Sheet1!$B$2:$C$12,2,TRUE)</f>
        <v>9</v>
      </c>
      <c r="P299" s="1" t="str">
        <f>VLOOKUP($E299,'[5]Gui chi Quynh'!$C$11:$E$394,3,0)</f>
        <v>A4</v>
      </c>
      <c r="Q299" s="9">
        <f>VLOOKUP(P299,[18]Sheet1!$B$2:$C$12,2,TRUE)</f>
        <v>7</v>
      </c>
      <c r="R299" s="1" t="str">
        <f>VLOOKUP($E299,'[6]Gui chi Quynh'!$C$11:$E$393,3,0)</f>
        <v>A2</v>
      </c>
      <c r="S299" s="9">
        <f>VLOOKUP(R299,[18]Sheet1!$B$2:$C$12,2,TRUE)</f>
        <v>9</v>
      </c>
      <c r="T299" s="1" t="str">
        <f>VLOOKUP($E299,'[7]Gui chi Quynh'!$C$11:$E$392,3,0)</f>
        <v>A1</v>
      </c>
      <c r="U299" s="9">
        <f>VLOOKUP(T299,[18]Sheet1!$B$2:$C$12,2,TRUE)</f>
        <v>10</v>
      </c>
      <c r="V299" s="1" t="str">
        <f>VLOOKUP($E299,'[8]Gui chi Quynh'!$C$11:$F$391,3,0)</f>
        <v>A3</v>
      </c>
      <c r="W299" s="9">
        <f>VLOOKUP(V299,[18]Sheet1!$B$2:$C$12,2,TRUE)</f>
        <v>8</v>
      </c>
      <c r="X299" s="1" t="str">
        <f>VLOOKUP($E299,'[9]Gui chi Quynh'!$C$11:$E$390,3,0)</f>
        <v>A2</v>
      </c>
      <c r="Y299" s="9">
        <f>VLOOKUP(X299,[18]Sheet1!$B$2:$C$12,2,TRUE)</f>
        <v>9</v>
      </c>
      <c r="Z299" s="1" t="str">
        <f>VLOOKUP($E299,'[10]Gui chi Quynh'!$C$11:$E$391,3,0)</f>
        <v>A1</v>
      </c>
      <c r="AA299" s="9">
        <f>VLOOKUP(Z299,[18]Sheet1!$B$2:$C$12,2,TRUE)</f>
        <v>10</v>
      </c>
      <c r="AB299" s="1" t="str">
        <f>VLOOKUP($E299,'[19]Gui chi Quynh'!$C$11:$E$388,3,0)</f>
        <v>A1</v>
      </c>
      <c r="AC299" s="9">
        <f>VLOOKUP(AB299,[18]Sheet1!$B$2:$C$12,2,TRUE)</f>
        <v>10</v>
      </c>
      <c r="AD299" s="1" t="str">
        <f>VLOOKUP($E299,'[20]Gui chi Quynh'!$C$11:$E$388,3,0)</f>
        <v>A1</v>
      </c>
      <c r="AE299" s="9">
        <f>VLOOKUP(AD299,[18]Sheet1!$B$2:$C$12,2,TRUE)</f>
        <v>10</v>
      </c>
      <c r="AF299" s="55"/>
    </row>
    <row r="300" spans="1:32" s="2" customFormat="1" ht="24.95" customHeight="1" x14ac:dyDescent="0.25">
      <c r="A300" s="41">
        <f>IF(E300="","",SUBTOTAL(3,$E$9:E300))</f>
        <v>292</v>
      </c>
      <c r="B300" s="41">
        <f>COUNTIF($F$9:F300,F300)</f>
        <v>3</v>
      </c>
      <c r="C300" s="43" t="s">
        <v>648</v>
      </c>
      <c r="D300" s="50" t="s">
        <v>223</v>
      </c>
      <c r="E300" s="32" t="s">
        <v>551</v>
      </c>
      <c r="F300" s="13" t="s">
        <v>700</v>
      </c>
      <c r="G300" s="13" t="s">
        <v>643</v>
      </c>
      <c r="H300" s="1" t="str">
        <f>VLOOKUP($E300,'[1]Gui chi Quynh'!$C$11:$E$397,3,0)</f>
        <v>A2</v>
      </c>
      <c r="I300" s="9">
        <f>VLOOKUP(H300,[18]Sheet1!$B$2:$C$12,2,TRUE)</f>
        <v>9</v>
      </c>
      <c r="J300" s="1" t="str">
        <f>VLOOKUP($E300,'[2]Gui chi Quynh'!$C$11:$E$397,3,0)</f>
        <v>A DN</v>
      </c>
      <c r="K300" s="9" t="e">
        <f>VLOOKUP(J300,[18]Sheet1!$B$2:$C$12,2,TRUE)</f>
        <v>#N/A</v>
      </c>
      <c r="L300" s="1" t="str">
        <f>VLOOKUP($E300,'[3]Gui chi Quynh'!$C$11:$E$396,3,0)</f>
        <v>A1</v>
      </c>
      <c r="M300" s="9">
        <f>VLOOKUP(L300,[18]Sheet1!$B$2:$C$12,2,TRUE)</f>
        <v>10</v>
      </c>
      <c r="N300" s="1" t="str">
        <f>VLOOKUP($E300,'[4]Gui chi Quynh'!$C$11:$E$396,3,0)</f>
        <v>A4</v>
      </c>
      <c r="O300" s="9">
        <f>VLOOKUP(N300,[18]Sheet1!$B$2:$C$12,2,TRUE)</f>
        <v>7</v>
      </c>
      <c r="P300" s="1" t="str">
        <f>VLOOKUP($E300,'[5]Gui chi Quynh'!$C$11:$E$394,3,0)</f>
        <v>A3</v>
      </c>
      <c r="Q300" s="9">
        <f>VLOOKUP(P300,[18]Sheet1!$B$2:$C$12,2,TRUE)</f>
        <v>8</v>
      </c>
      <c r="R300" s="1" t="str">
        <f>VLOOKUP($E300,'[6]Gui chi Quynh'!$C$11:$E$393,3,0)</f>
        <v>A3</v>
      </c>
      <c r="S300" s="9">
        <f>VLOOKUP(R300,[18]Sheet1!$B$2:$C$12,2,TRUE)</f>
        <v>8</v>
      </c>
      <c r="T300" s="1" t="str">
        <f>VLOOKUP($E300,'[7]Gui chi Quynh'!$C$11:$E$392,3,0)</f>
        <v>A2</v>
      </c>
      <c r="U300" s="9">
        <f>VLOOKUP(T300,[18]Sheet1!$B$2:$C$12,2,TRUE)</f>
        <v>9</v>
      </c>
      <c r="V300" s="1" t="str">
        <f>VLOOKUP($E300,'[8]Gui chi Quynh'!$C$11:$F$391,3,0)</f>
        <v>A4</v>
      </c>
      <c r="W300" s="9">
        <f>VLOOKUP(V300,[18]Sheet1!$B$2:$C$12,2,TRUE)</f>
        <v>7</v>
      </c>
      <c r="X300" s="1" t="str">
        <f>VLOOKUP($E300,'[9]Gui chi Quynh'!$C$11:$E$390,3,0)</f>
        <v>A3</v>
      </c>
      <c r="Y300" s="9">
        <f>VLOOKUP(X300,[18]Sheet1!$B$2:$C$12,2,TRUE)</f>
        <v>8</v>
      </c>
      <c r="Z300" s="1" t="str">
        <f>VLOOKUP($E300,'[10]Gui chi Quynh'!$C$11:$E$391,3,0)</f>
        <v>A1</v>
      </c>
      <c r="AA300" s="9">
        <f>VLOOKUP(Z300,[18]Sheet1!$B$2:$C$12,2,TRUE)</f>
        <v>10</v>
      </c>
      <c r="AB300" s="1" t="str">
        <f>VLOOKUP($E300,'[19]Gui chi Quynh'!$C$11:$E$388,3,0)</f>
        <v>A3</v>
      </c>
      <c r="AC300" s="9">
        <f>VLOOKUP(AB300,[18]Sheet1!$B$2:$C$12,2,TRUE)</f>
        <v>8</v>
      </c>
      <c r="AD300" s="1" t="str">
        <f>VLOOKUP($E300,'[20]Gui chi Quynh'!$C$11:$E$388,3,0)</f>
        <v>A1</v>
      </c>
      <c r="AE300" s="9">
        <f>VLOOKUP(AD300,[18]Sheet1!$B$2:$C$12,2,TRUE)</f>
        <v>10</v>
      </c>
      <c r="AF300" s="55"/>
    </row>
    <row r="301" spans="1:32" s="2" customFormat="1" ht="48" customHeight="1" x14ac:dyDescent="0.25">
      <c r="A301" s="41">
        <f>IF(E301="","",SUBTOTAL(3,$E$9:E301))</f>
        <v>293</v>
      </c>
      <c r="B301" s="41">
        <f>COUNTIF($F$9:F301,F301)</f>
        <v>4</v>
      </c>
      <c r="C301" s="43" t="s">
        <v>648</v>
      </c>
      <c r="D301" s="29" t="s">
        <v>292</v>
      </c>
      <c r="E301" s="41" t="s">
        <v>576</v>
      </c>
      <c r="F301" s="13" t="s">
        <v>700</v>
      </c>
      <c r="G301" s="13" t="s">
        <v>643</v>
      </c>
      <c r="H301" s="1" t="str">
        <f>VLOOKUP($E301,'[1]Gui chi Quynh'!$C$11:$E$397,3,0)</f>
        <v>A3</v>
      </c>
      <c r="I301" s="9">
        <f>VLOOKUP(H301,[18]Sheet1!$B$2:$C$12,2,TRUE)</f>
        <v>8</v>
      </c>
      <c r="J301" s="1" t="str">
        <f>VLOOKUP($E301,'[2]Gui chi Quynh'!$C$11:$E$397,3,0)</f>
        <v>A DN</v>
      </c>
      <c r="K301" s="9" t="e">
        <f>VLOOKUP(J301,[18]Sheet1!$B$2:$C$12,2,TRUE)</f>
        <v>#N/A</v>
      </c>
      <c r="L301" s="1" t="str">
        <f>VLOOKUP($E301,'[3]Gui chi Quynh'!$C$11:$E$396,3,0)</f>
        <v>A3</v>
      </c>
      <c r="M301" s="9">
        <f>VLOOKUP(L301,[18]Sheet1!$B$2:$C$12,2,TRUE)</f>
        <v>8</v>
      </c>
      <c r="N301" s="1" t="str">
        <f>VLOOKUP($E301,'[4]Gui chi Quynh'!$C$11:$E$396,3,0)</f>
        <v>A4</v>
      </c>
      <c r="O301" s="9">
        <f>VLOOKUP(N301,[18]Sheet1!$B$2:$C$12,2,TRUE)</f>
        <v>7</v>
      </c>
      <c r="P301" s="1" t="str">
        <f>VLOOKUP($E301,'[5]Gui chi Quynh'!$C$11:$E$394,3,0)</f>
        <v>A4</v>
      </c>
      <c r="Q301" s="9">
        <f>VLOOKUP(P301,[18]Sheet1!$B$2:$C$12,2,TRUE)</f>
        <v>7</v>
      </c>
      <c r="R301" s="1" t="str">
        <f>VLOOKUP($E301,'[6]Gui chi Quynh'!$C$11:$E$393,3,0)</f>
        <v>A3</v>
      </c>
      <c r="S301" s="9">
        <f>VLOOKUP(R301,[18]Sheet1!$B$2:$C$12,2,TRUE)</f>
        <v>8</v>
      </c>
      <c r="T301" s="1" t="str">
        <f>VLOOKUP($E301,'[7]Gui chi Quynh'!$C$11:$E$392,3,0)</f>
        <v>A3</v>
      </c>
      <c r="U301" s="9">
        <f>VLOOKUP(T301,[18]Sheet1!$B$2:$C$12,2,TRUE)</f>
        <v>8</v>
      </c>
      <c r="V301" s="1" t="str">
        <f>VLOOKUP($E301,'[8]Gui chi Quynh'!$C$11:$F$391,3,0)</f>
        <v>A4</v>
      </c>
      <c r="W301" s="9">
        <f>VLOOKUP(V301,[18]Sheet1!$B$2:$C$12,2,TRUE)</f>
        <v>7</v>
      </c>
      <c r="X301" s="1" t="str">
        <f>VLOOKUP($E301,'[9]Gui chi Quynh'!$C$11:$E$390,3,0)</f>
        <v>A DN</v>
      </c>
      <c r="Y301" s="9" t="e">
        <f>VLOOKUP(X301,[18]Sheet1!$B$2:$C$12,2,TRUE)</f>
        <v>#N/A</v>
      </c>
      <c r="Z301" s="1" t="str">
        <f>VLOOKUP($E301,'[10]Gui chi Quynh'!$C$11:$E$391,3,0)</f>
        <v>A DN</v>
      </c>
      <c r="AA301" s="9" t="e">
        <f>VLOOKUP(Z301,[18]Sheet1!$B$2:$C$12,2,TRUE)</f>
        <v>#N/A</v>
      </c>
      <c r="AB301" s="1" t="str">
        <f>VLOOKUP($E301,'[19]Gui chi Quynh'!$C$11:$E$388,3,0)</f>
        <v>A DN</v>
      </c>
      <c r="AC301" s="9" t="e">
        <f>VLOOKUP(AB301,[18]Sheet1!$B$2:$C$12,2,TRUE)</f>
        <v>#N/A</v>
      </c>
      <c r="AD301" s="1" t="str">
        <f>VLOOKUP($E301,'[20]Gui chi Quynh'!$C$11:$E$388,3,0)</f>
        <v>A DN</v>
      </c>
      <c r="AE301" s="9" t="e">
        <f>VLOOKUP(AD301,[18]Sheet1!$B$2:$C$12,2,TRUE)</f>
        <v>#N/A</v>
      </c>
      <c r="AF301" s="600" t="s">
        <v>973</v>
      </c>
    </row>
    <row r="302" spans="1:32" s="2" customFormat="1" ht="24.95" customHeight="1" x14ac:dyDescent="0.25">
      <c r="A302" s="41">
        <f>IF(E302="","",SUBTOTAL(3,$E$9:E302))</f>
        <v>294</v>
      </c>
      <c r="B302" s="41">
        <f>COUNTIF($F$9:F302,F302)</f>
        <v>5</v>
      </c>
      <c r="C302" s="43" t="s">
        <v>648</v>
      </c>
      <c r="D302" s="29" t="s">
        <v>169</v>
      </c>
      <c r="E302" s="41" t="s">
        <v>572</v>
      </c>
      <c r="F302" s="13" t="s">
        <v>700</v>
      </c>
      <c r="G302" s="13" t="s">
        <v>643</v>
      </c>
      <c r="H302" s="1" t="str">
        <f>VLOOKUP($E302,'[1]Gui chi Quynh'!$C$11:$E$397,3,0)</f>
        <v>A3</v>
      </c>
      <c r="I302" s="9">
        <f>VLOOKUP(H302,[18]Sheet1!$B$2:$C$12,2,TRUE)</f>
        <v>8</v>
      </c>
      <c r="J302" s="1" t="str">
        <f>VLOOKUP($E302,'[2]Gui chi Quynh'!$C$11:$E$397,3,0)</f>
        <v>A DN</v>
      </c>
      <c r="K302" s="9" t="e">
        <f>VLOOKUP(J302,[18]Sheet1!$B$2:$C$12,2,TRUE)</f>
        <v>#N/A</v>
      </c>
      <c r="L302" s="1" t="str">
        <f>VLOOKUP($E302,'[3]Gui chi Quynh'!$C$11:$E$396,3,0)</f>
        <v>A4</v>
      </c>
      <c r="M302" s="9">
        <f>VLOOKUP(L302,[18]Sheet1!$B$2:$C$12,2,TRUE)</f>
        <v>7</v>
      </c>
      <c r="N302" s="1" t="str">
        <f>VLOOKUP($E302,'[4]Gui chi Quynh'!$C$11:$E$396,3,0)</f>
        <v>A4</v>
      </c>
      <c r="O302" s="9">
        <f>VLOOKUP(N302,[18]Sheet1!$B$2:$C$12,2,TRUE)</f>
        <v>7</v>
      </c>
      <c r="P302" s="1" t="str">
        <f>VLOOKUP($E302,'[5]Gui chi Quynh'!$C$11:$E$394,3,0)</f>
        <v>A4</v>
      </c>
      <c r="Q302" s="9">
        <f>VLOOKUP(P302,[18]Sheet1!$B$2:$C$12,2,TRUE)</f>
        <v>7</v>
      </c>
      <c r="R302" s="1" t="str">
        <f>VLOOKUP($E302,'[6]Gui chi Quynh'!$C$11:$E$393,3,0)</f>
        <v>A3</v>
      </c>
      <c r="S302" s="9">
        <f>VLOOKUP(R302,[18]Sheet1!$B$2:$C$12,2,TRUE)</f>
        <v>8</v>
      </c>
      <c r="T302" s="1" t="str">
        <f>VLOOKUP($E302,'[7]Gui chi Quynh'!$C$11:$E$392,3,0)</f>
        <v>A1</v>
      </c>
      <c r="U302" s="9">
        <f>VLOOKUP(T302,[18]Sheet1!$B$2:$C$12,2,TRUE)</f>
        <v>10</v>
      </c>
      <c r="V302" s="1" t="str">
        <f>VLOOKUP($E302,'[8]Gui chi Quynh'!$C$11:$F$391,3,0)</f>
        <v>A4</v>
      </c>
      <c r="W302" s="9">
        <f>VLOOKUP(V302,[18]Sheet1!$B$2:$C$12,2,TRUE)</f>
        <v>7</v>
      </c>
      <c r="X302" s="1" t="str">
        <f>VLOOKUP($E302,'[9]Gui chi Quynh'!$C$11:$E$390,3,0)</f>
        <v>A1</v>
      </c>
      <c r="Y302" s="9">
        <f>VLOOKUP(X302,[18]Sheet1!$B$2:$C$12,2,TRUE)</f>
        <v>10</v>
      </c>
      <c r="Z302" s="1" t="str">
        <f>VLOOKUP($E302,'[10]Gui chi Quynh'!$C$11:$E$391,3,0)</f>
        <v>A2</v>
      </c>
      <c r="AA302" s="9">
        <f>VLOOKUP(Z302,[18]Sheet1!$B$2:$C$12,2,TRUE)</f>
        <v>9</v>
      </c>
      <c r="AB302" s="1" t="str">
        <f>VLOOKUP($E302,'[19]Gui chi Quynh'!$C$11:$E$388,3,0)</f>
        <v>A3</v>
      </c>
      <c r="AC302" s="9">
        <f>VLOOKUP(AB302,[18]Sheet1!$B$2:$C$12,2,TRUE)</f>
        <v>8</v>
      </c>
      <c r="AD302" s="1" t="str">
        <f>VLOOKUP($E302,'[20]Gui chi Quynh'!$C$11:$E$388,3,0)</f>
        <v>A2</v>
      </c>
      <c r="AE302" s="9">
        <f>VLOOKUP(AD302,[18]Sheet1!$B$2:$C$12,2,TRUE)</f>
        <v>9</v>
      </c>
      <c r="AF302" s="55"/>
    </row>
    <row r="303" spans="1:32" s="72" customFormat="1" ht="24.95" customHeight="1" x14ac:dyDescent="0.25">
      <c r="A303" s="41">
        <f>IF(E303="","",SUBTOTAL(3,$E$9:E303))</f>
        <v>295</v>
      </c>
      <c r="B303" s="41">
        <f>COUNTIF($F$9:F303,F303)</f>
        <v>6</v>
      </c>
      <c r="C303" s="43" t="s">
        <v>648</v>
      </c>
      <c r="D303" s="85" t="s">
        <v>656</v>
      </c>
      <c r="E303" s="86" t="s">
        <v>657</v>
      </c>
      <c r="F303" s="13" t="s">
        <v>700</v>
      </c>
      <c r="G303" s="13" t="s">
        <v>643</v>
      </c>
      <c r="H303" s="1" t="str">
        <f>VLOOKUP($E303,'[1]Gui chi Quynh'!$C$11:$E$397,3,0)</f>
        <v>A2</v>
      </c>
      <c r="I303" s="9">
        <f>VLOOKUP(H303,[18]Sheet1!$B$2:$C$12,2,TRUE)</f>
        <v>9</v>
      </c>
      <c r="J303" s="1" t="str">
        <f>VLOOKUP($E303,'[2]Gui chi Quynh'!$C$11:$E$397,3,0)</f>
        <v>A DN</v>
      </c>
      <c r="K303" s="9" t="e">
        <f>VLOOKUP(J303,[18]Sheet1!$B$2:$C$12,2,TRUE)</f>
        <v>#N/A</v>
      </c>
      <c r="L303" s="1" t="str">
        <f>VLOOKUP($E303,'[3]Gui chi Quynh'!$C$11:$E$396,3,0)</f>
        <v>A2</v>
      </c>
      <c r="M303" s="9">
        <f>VLOOKUP(L303,[18]Sheet1!$B$2:$C$12,2,TRUE)</f>
        <v>9</v>
      </c>
      <c r="N303" s="1" t="str">
        <f>VLOOKUP($E303,'[4]Gui chi Quynh'!$C$11:$E$396,3,0)</f>
        <v>A3</v>
      </c>
      <c r="O303" s="9">
        <f>VLOOKUP(N303,[18]Sheet1!$B$2:$C$12,2,TRUE)</f>
        <v>8</v>
      </c>
      <c r="P303" s="1" t="str">
        <f>VLOOKUP($E303,'[5]Gui chi Quynh'!$C$11:$E$394,3,0)</f>
        <v>A2</v>
      </c>
      <c r="Q303" s="9">
        <f>VLOOKUP(P303,[18]Sheet1!$B$2:$C$12,2,TRUE)</f>
        <v>9</v>
      </c>
      <c r="R303" s="1" t="str">
        <f>VLOOKUP($E303,'[6]Gui chi Quynh'!$C$11:$E$393,3,0)</f>
        <v>A3</v>
      </c>
      <c r="S303" s="9">
        <f>VLOOKUP(R303,[18]Sheet1!$B$2:$C$12,2,TRUE)</f>
        <v>8</v>
      </c>
      <c r="T303" s="1" t="str">
        <f>VLOOKUP($E303,'[7]Gui chi Quynh'!$C$11:$E$392,3,0)</f>
        <v>A1</v>
      </c>
      <c r="U303" s="9">
        <f>VLOOKUP(T303,[18]Sheet1!$B$2:$C$12,2,TRUE)</f>
        <v>10</v>
      </c>
      <c r="V303" s="1" t="str">
        <f>VLOOKUP($E303,'[8]Gui chi Quynh'!$C$11:$F$391,3,0)</f>
        <v>A4</v>
      </c>
      <c r="W303" s="9">
        <f>VLOOKUP(V303,[18]Sheet1!$B$2:$C$12,2,TRUE)</f>
        <v>7</v>
      </c>
      <c r="X303" s="1" t="str">
        <f>VLOOKUP($E303,'[9]Gui chi Quynh'!$C$11:$E$390,3,0)</f>
        <v>A3</v>
      </c>
      <c r="Y303" s="9">
        <f>VLOOKUP(X303,[18]Sheet1!$B$2:$C$12,2,TRUE)</f>
        <v>8</v>
      </c>
      <c r="Z303" s="1" t="str">
        <f>VLOOKUP($E303,'[10]Gui chi Quynh'!$C$11:$E$391,3,0)</f>
        <v>A2</v>
      </c>
      <c r="AA303" s="9">
        <f>VLOOKUP(Z303,[18]Sheet1!$B$2:$C$12,2,TRUE)</f>
        <v>9</v>
      </c>
      <c r="AB303" s="1" t="str">
        <f>VLOOKUP($E303,'[19]Gui chi Quynh'!$C$11:$E$388,3,0)</f>
        <v>A2</v>
      </c>
      <c r="AC303" s="9">
        <f>VLOOKUP(AB303,[18]Sheet1!$B$2:$C$12,2,TRUE)</f>
        <v>9</v>
      </c>
      <c r="AD303" s="1" t="str">
        <f>VLOOKUP($E303,'[20]Gui chi Quynh'!$C$11:$E$388,3,0)</f>
        <v>A1</v>
      </c>
      <c r="AE303" s="9">
        <f>VLOOKUP(AD303,[18]Sheet1!$B$2:$C$12,2,TRUE)</f>
        <v>10</v>
      </c>
      <c r="AF303" s="71"/>
    </row>
    <row r="304" spans="1:32" s="2" customFormat="1" ht="24.95" customHeight="1" x14ac:dyDescent="0.25">
      <c r="A304" s="41">
        <f>IF(E304="","",SUBTOTAL(3,$E$9:E304))</f>
        <v>296</v>
      </c>
      <c r="B304" s="41">
        <f>COUNTIF($F$9:F304,F304)</f>
        <v>1</v>
      </c>
      <c r="C304" s="43" t="s">
        <v>648</v>
      </c>
      <c r="D304" s="85" t="s">
        <v>249</v>
      </c>
      <c r="E304" s="43" t="s">
        <v>481</v>
      </c>
      <c r="F304" s="58" t="s">
        <v>264</v>
      </c>
      <c r="G304" s="56" t="s">
        <v>643</v>
      </c>
      <c r="H304" s="1" t="str">
        <f>VLOOKUP($E304,'[1]Gui chi Quynh'!$C$11:$E$397,3,0)</f>
        <v>A2</v>
      </c>
      <c r="I304" s="9">
        <f>VLOOKUP(H304,[18]Sheet1!$B$2:$C$12,2,TRUE)</f>
        <v>9</v>
      </c>
      <c r="J304" s="1" t="str">
        <f>VLOOKUP($E304,'[2]Gui chi Quynh'!$C$11:$E$397,3,0)</f>
        <v>A1</v>
      </c>
      <c r="K304" s="9">
        <f>VLOOKUP(J304,[18]Sheet1!$B$2:$C$12,2,TRUE)</f>
        <v>10</v>
      </c>
      <c r="L304" s="1" t="str">
        <f>VLOOKUP($E304,'[3]Gui chi Quynh'!$C$11:$E$396,3,0)</f>
        <v>A2</v>
      </c>
      <c r="M304" s="9">
        <f>VLOOKUP(L304,[18]Sheet1!$B$2:$C$12,2,TRUE)</f>
        <v>9</v>
      </c>
      <c r="N304" s="1" t="str">
        <f>VLOOKUP($E304,'[4]Gui chi Quynh'!$C$11:$E$396,3,0)</f>
        <v>A1</v>
      </c>
      <c r="O304" s="9">
        <f>VLOOKUP(N304,[18]Sheet1!$B$2:$C$12,2,TRUE)</f>
        <v>10</v>
      </c>
      <c r="P304" s="1" t="str">
        <f>VLOOKUP($E304,'[5]Gui chi Quynh'!$C$11:$E$394,3,0)</f>
        <v>A1</v>
      </c>
      <c r="Q304" s="9">
        <f>VLOOKUP(P304,[18]Sheet1!$B$2:$C$12,2,TRUE)</f>
        <v>10</v>
      </c>
      <c r="R304" s="1" t="str">
        <f>VLOOKUP($E304,'[6]Gui chi Quynh'!$C$11:$E$393,3,0)</f>
        <v>A1</v>
      </c>
      <c r="S304" s="9">
        <f>VLOOKUP(R304,[18]Sheet1!$B$2:$C$12,2,TRUE)</f>
        <v>10</v>
      </c>
      <c r="T304" s="1" t="str">
        <f>VLOOKUP($E304,'[7]Gui chi Quynh'!$C$11:$E$392,3,0)</f>
        <v>A1</v>
      </c>
      <c r="U304" s="9">
        <f>VLOOKUP(T304,[18]Sheet1!$B$2:$C$12,2,TRUE)</f>
        <v>10</v>
      </c>
      <c r="V304" s="1" t="str">
        <f>VLOOKUP($E304,'[8]Gui chi Quynh'!$C$11:$F$391,3,0)</f>
        <v>A1</v>
      </c>
      <c r="W304" s="9">
        <f>VLOOKUP(V304,[18]Sheet1!$B$2:$C$12,2,TRUE)</f>
        <v>10</v>
      </c>
      <c r="X304" s="1" t="str">
        <f>VLOOKUP($E304,'[9]Gui chi Quynh'!$C$11:$E$390,3,0)</f>
        <v>A2</v>
      </c>
      <c r="Y304" s="9">
        <f>VLOOKUP(X304,[18]Sheet1!$B$2:$C$12,2,TRUE)</f>
        <v>9</v>
      </c>
      <c r="Z304" s="1" t="str">
        <f>VLOOKUP($E304,'[10]Gui chi Quynh'!$C$11:$E$391,3,0)</f>
        <v>A2</v>
      </c>
      <c r="AA304" s="9">
        <f>VLOOKUP(Z304,[18]Sheet1!$B$2:$C$12,2,TRUE)</f>
        <v>9</v>
      </c>
      <c r="AB304" s="1" t="str">
        <f>VLOOKUP($E304,'[19]Gui chi Quynh'!$C$11:$E$388,3,0)</f>
        <v>A2</v>
      </c>
      <c r="AC304" s="9">
        <f>VLOOKUP(AB304,[18]Sheet1!$B$2:$C$12,2,TRUE)</f>
        <v>9</v>
      </c>
      <c r="AD304" s="1" t="str">
        <f>VLOOKUP($E304,'[20]Gui chi Quynh'!$C$11:$E$388,3,0)</f>
        <v>A2</v>
      </c>
      <c r="AE304" s="9">
        <f>VLOOKUP(AD304,[18]Sheet1!$B$2:$C$12,2,TRUE)</f>
        <v>9</v>
      </c>
      <c r="AF304" s="55"/>
    </row>
    <row r="305" spans="1:32" s="2" customFormat="1" ht="24.95" customHeight="1" x14ac:dyDescent="0.25">
      <c r="A305" s="41">
        <f>IF(E305="","",SUBTOTAL(3,$E$9:E305))</f>
        <v>297</v>
      </c>
      <c r="B305" s="41">
        <f>COUNTIF($F$9:F305,F305)</f>
        <v>2</v>
      </c>
      <c r="C305" s="43" t="s">
        <v>649</v>
      </c>
      <c r="D305" s="85" t="s">
        <v>173</v>
      </c>
      <c r="E305" s="32" t="s">
        <v>579</v>
      </c>
      <c r="F305" s="13" t="s">
        <v>264</v>
      </c>
      <c r="G305" s="13" t="s">
        <v>643</v>
      </c>
      <c r="H305" s="1" t="str">
        <f>VLOOKUP($E305,'[1]Gui chi Quynh'!$C$11:$E$397,3,0)</f>
        <v>A4</v>
      </c>
      <c r="I305" s="9">
        <f>VLOOKUP(H305,[18]Sheet1!$B$2:$C$12,2,TRUE)</f>
        <v>7</v>
      </c>
      <c r="J305" s="1" t="str">
        <f>VLOOKUP($E305,'[2]Gui chi Quynh'!$C$11:$E$397,3,0)</f>
        <v>A4</v>
      </c>
      <c r="K305" s="9">
        <f>VLOOKUP(J305,[18]Sheet1!$B$2:$C$12,2,TRUE)</f>
        <v>7</v>
      </c>
      <c r="L305" s="1" t="str">
        <f>VLOOKUP($E305,'[3]Gui chi Quynh'!$C$11:$E$396,3,0)</f>
        <v>A4</v>
      </c>
      <c r="M305" s="9">
        <f>VLOOKUP(L305,[18]Sheet1!$B$2:$C$12,2,TRUE)</f>
        <v>7</v>
      </c>
      <c r="N305" s="1" t="str">
        <f>VLOOKUP($E305,'[4]Gui chi Quynh'!$C$11:$E$396,3,0)</f>
        <v>A4</v>
      </c>
      <c r="O305" s="9">
        <f>VLOOKUP(N305,[18]Sheet1!$B$2:$C$12,2,TRUE)</f>
        <v>7</v>
      </c>
      <c r="P305" s="1" t="str">
        <f>VLOOKUP($E305,'[5]Gui chi Quynh'!$C$11:$E$394,3,0)</f>
        <v>A4</v>
      </c>
      <c r="Q305" s="9">
        <f>VLOOKUP(P305,[18]Sheet1!$B$2:$C$12,2,TRUE)</f>
        <v>7</v>
      </c>
      <c r="R305" s="1" t="str">
        <f>VLOOKUP($E305,'[6]Gui chi Quynh'!$C$11:$E$393,3,0)</f>
        <v>A4</v>
      </c>
      <c r="S305" s="9">
        <f>VLOOKUP(R305,[18]Sheet1!$B$2:$C$12,2,TRUE)</f>
        <v>7</v>
      </c>
      <c r="T305" s="1" t="str">
        <f>VLOOKUP($E305,'[7]Gui chi Quynh'!$C$11:$E$392,3,0)</f>
        <v>A4</v>
      </c>
      <c r="U305" s="9">
        <f>VLOOKUP(T305,[18]Sheet1!$B$2:$C$12,2,TRUE)</f>
        <v>7</v>
      </c>
      <c r="V305" s="1" t="str">
        <f>VLOOKUP($E305,'[8]Gui chi Quynh'!$C$11:$F$391,3,0)</f>
        <v>A4</v>
      </c>
      <c r="W305" s="9">
        <f>VLOOKUP(V305,[18]Sheet1!$B$2:$C$12,2,TRUE)</f>
        <v>7</v>
      </c>
      <c r="X305" s="1" t="str">
        <f>VLOOKUP($E305,'[9]Gui chi Quynh'!$C$11:$E$390,3,0)</f>
        <v>A4</v>
      </c>
      <c r="Y305" s="9">
        <f>VLOOKUP(X305,[18]Sheet1!$B$2:$C$12,2,TRUE)</f>
        <v>7</v>
      </c>
      <c r="Z305" s="1" t="str">
        <f>VLOOKUP($E305,'[10]Gui chi Quynh'!$C$11:$E$391,3,0)</f>
        <v>A4</v>
      </c>
      <c r="AA305" s="9">
        <f>VLOOKUP(Z305,[18]Sheet1!$B$2:$C$12,2,TRUE)</f>
        <v>7</v>
      </c>
      <c r="AB305" s="1" t="str">
        <f>VLOOKUP($E305,'[19]Gui chi Quynh'!$C$11:$E$388,3,0)</f>
        <v>A4</v>
      </c>
      <c r="AC305" s="9">
        <f>VLOOKUP(AB305,[18]Sheet1!$B$2:$C$12,2,TRUE)</f>
        <v>7</v>
      </c>
      <c r="AD305" s="1" t="str">
        <f>VLOOKUP($E305,'[20]Gui chi Quynh'!$C$11:$E$388,3,0)</f>
        <v>A4</v>
      </c>
      <c r="AE305" s="9">
        <f>VLOOKUP(AD305,[18]Sheet1!$B$2:$C$12,2,TRUE)</f>
        <v>7</v>
      </c>
      <c r="AF305" s="55"/>
    </row>
    <row r="306" spans="1:32" s="2" customFormat="1" ht="24.95" customHeight="1" x14ac:dyDescent="0.25">
      <c r="A306" s="41">
        <f>IF(E306="","",SUBTOTAL(3,$E$9:E306))</f>
        <v>298</v>
      </c>
      <c r="B306" s="41">
        <f>COUNTIF($F$9:F306,F306)</f>
        <v>3</v>
      </c>
      <c r="C306" s="43" t="s">
        <v>648</v>
      </c>
      <c r="D306" s="85" t="s">
        <v>175</v>
      </c>
      <c r="E306" s="32" t="s">
        <v>580</v>
      </c>
      <c r="F306" s="13" t="s">
        <v>264</v>
      </c>
      <c r="G306" s="13" t="s">
        <v>643</v>
      </c>
      <c r="H306" s="1" t="str">
        <f>VLOOKUP($E306,'[1]Gui chi Quynh'!$C$11:$E$397,3,0)</f>
        <v>A3</v>
      </c>
      <c r="I306" s="9">
        <f>VLOOKUP(H306,[18]Sheet1!$B$2:$C$12,2,TRUE)</f>
        <v>8</v>
      </c>
      <c r="J306" s="1" t="str">
        <f>VLOOKUP($E306,'[2]Gui chi Quynh'!$C$11:$E$397,3,0)</f>
        <v>A3</v>
      </c>
      <c r="K306" s="9">
        <f>VLOOKUP(J306,[18]Sheet1!$B$2:$C$12,2,TRUE)</f>
        <v>8</v>
      </c>
      <c r="L306" s="1" t="str">
        <f>VLOOKUP($E306,'[3]Gui chi Quynh'!$C$11:$E$396,3,0)</f>
        <v>A3</v>
      </c>
      <c r="M306" s="9">
        <f>VLOOKUP(L306,[18]Sheet1!$B$2:$C$12,2,TRUE)</f>
        <v>8</v>
      </c>
      <c r="N306" s="1" t="str">
        <f>VLOOKUP($E306,'[4]Gui chi Quynh'!$C$11:$E$396,3,0)</f>
        <v>A3</v>
      </c>
      <c r="O306" s="9">
        <f>VLOOKUP(N306,[18]Sheet1!$B$2:$C$12,2,TRUE)</f>
        <v>8</v>
      </c>
      <c r="P306" s="1" t="str">
        <f>VLOOKUP($E306,'[5]Gui chi Quynh'!$C$11:$E$394,3,0)</f>
        <v>A3</v>
      </c>
      <c r="Q306" s="9">
        <f>VLOOKUP(P306,[18]Sheet1!$B$2:$C$12,2,TRUE)</f>
        <v>8</v>
      </c>
      <c r="R306" s="1" t="str">
        <f>VLOOKUP($E306,'[6]Gui chi Quynh'!$C$11:$E$393,3,0)</f>
        <v>A3</v>
      </c>
      <c r="S306" s="9">
        <f>VLOOKUP(R306,[18]Sheet1!$B$2:$C$12,2,TRUE)</f>
        <v>8</v>
      </c>
      <c r="T306" s="1" t="str">
        <f>VLOOKUP($E306,'[7]Gui chi Quynh'!$C$11:$E$392,3,0)</f>
        <v>A3</v>
      </c>
      <c r="U306" s="9">
        <f>VLOOKUP(T306,[18]Sheet1!$B$2:$C$12,2,TRUE)</f>
        <v>8</v>
      </c>
      <c r="V306" s="1" t="str">
        <f>VLOOKUP($E306,'[8]Gui chi Quynh'!$C$11:$F$391,3,0)</f>
        <v>A3</v>
      </c>
      <c r="W306" s="9">
        <f>VLOOKUP(V306,[18]Sheet1!$B$2:$C$12,2,TRUE)</f>
        <v>8</v>
      </c>
      <c r="X306" s="1" t="str">
        <f>VLOOKUP($E306,'[9]Gui chi Quynh'!$C$11:$E$390,3,0)</f>
        <v>A2</v>
      </c>
      <c r="Y306" s="9">
        <f>VLOOKUP(X306,[18]Sheet1!$B$2:$C$12,2,TRUE)</f>
        <v>9</v>
      </c>
      <c r="Z306" s="1" t="str">
        <f>VLOOKUP($E306,'[10]Gui chi Quynh'!$C$11:$E$391,3,0)</f>
        <v>A2</v>
      </c>
      <c r="AA306" s="9">
        <f>VLOOKUP(Z306,[18]Sheet1!$B$2:$C$12,2,TRUE)</f>
        <v>9</v>
      </c>
      <c r="AB306" s="1" t="str">
        <f>VLOOKUP($E306,'[19]Gui chi Quynh'!$C$11:$E$388,3,0)</f>
        <v>A3</v>
      </c>
      <c r="AC306" s="9">
        <f>VLOOKUP(AB306,[18]Sheet1!$B$2:$C$12,2,TRUE)</f>
        <v>8</v>
      </c>
      <c r="AD306" s="1" t="str">
        <f>VLOOKUP($E306,'[20]Gui chi Quynh'!$C$11:$E$388,3,0)</f>
        <v>A3</v>
      </c>
      <c r="AE306" s="9">
        <f>VLOOKUP(AD306,[18]Sheet1!$B$2:$C$12,2,TRUE)</f>
        <v>8</v>
      </c>
      <c r="AF306" s="55"/>
    </row>
    <row r="307" spans="1:32" s="72" customFormat="1" ht="24.95" customHeight="1" x14ac:dyDescent="0.25">
      <c r="A307" s="41">
        <f>IF(E307="","",SUBTOTAL(3,$E$9:E307))</f>
        <v>299</v>
      </c>
      <c r="B307" s="41">
        <f>COUNTIF($F$9:F307,F307)</f>
        <v>4</v>
      </c>
      <c r="C307" s="43" t="s">
        <v>648</v>
      </c>
      <c r="D307" s="85" t="s">
        <v>176</v>
      </c>
      <c r="E307" s="32" t="s">
        <v>581</v>
      </c>
      <c r="F307" s="13" t="s">
        <v>264</v>
      </c>
      <c r="G307" s="13" t="s">
        <v>643</v>
      </c>
      <c r="H307" s="1" t="str">
        <f>VLOOKUP($E307,'[1]Gui chi Quynh'!$C$11:$E$397,3,0)</f>
        <v>A3</v>
      </c>
      <c r="I307" s="9">
        <f>VLOOKUP(H307,[18]Sheet1!$B$2:$C$12,2,TRUE)</f>
        <v>8</v>
      </c>
      <c r="J307" s="1" t="str">
        <f>VLOOKUP($E307,'[2]Gui chi Quynh'!$C$11:$E$397,3,0)</f>
        <v>A3</v>
      </c>
      <c r="K307" s="9">
        <f>VLOOKUP(J307,[18]Sheet1!$B$2:$C$12,2,TRUE)</f>
        <v>8</v>
      </c>
      <c r="L307" s="1" t="str">
        <f>VLOOKUP($E307,'[3]Gui chi Quynh'!$C$11:$E$396,3,0)</f>
        <v>A3</v>
      </c>
      <c r="M307" s="9">
        <f>VLOOKUP(L307,[18]Sheet1!$B$2:$C$12,2,TRUE)</f>
        <v>8</v>
      </c>
      <c r="N307" s="1" t="str">
        <f>VLOOKUP($E307,'[4]Gui chi Quynh'!$C$11:$E$396,3,0)</f>
        <v>A3</v>
      </c>
      <c r="O307" s="9">
        <f>VLOOKUP(N307,[18]Sheet1!$B$2:$C$12,2,TRUE)</f>
        <v>8</v>
      </c>
      <c r="P307" s="1" t="str">
        <f>VLOOKUP($E307,'[5]Gui chi Quynh'!$C$11:$E$394,3,0)</f>
        <v>A3</v>
      </c>
      <c r="Q307" s="9">
        <f>VLOOKUP(P307,[18]Sheet1!$B$2:$C$12,2,TRUE)</f>
        <v>8</v>
      </c>
      <c r="R307" s="1" t="str">
        <f>VLOOKUP($E307,'[6]Gui chi Quynh'!$C$11:$E$393,3,0)</f>
        <v>A3</v>
      </c>
      <c r="S307" s="9">
        <f>VLOOKUP(R307,[18]Sheet1!$B$2:$C$12,2,TRUE)</f>
        <v>8</v>
      </c>
      <c r="T307" s="1" t="str">
        <f>VLOOKUP($E307,'[7]Gui chi Quynh'!$C$11:$E$392,3,0)</f>
        <v>A3</v>
      </c>
      <c r="U307" s="9">
        <f>VLOOKUP(T307,[18]Sheet1!$B$2:$C$12,2,TRUE)</f>
        <v>8</v>
      </c>
      <c r="V307" s="1" t="str">
        <f>VLOOKUP($E307,'[8]Gui chi Quynh'!$C$11:$F$391,3,0)</f>
        <v>A3</v>
      </c>
      <c r="W307" s="9">
        <f>VLOOKUP(V307,[18]Sheet1!$B$2:$C$12,2,TRUE)</f>
        <v>8</v>
      </c>
      <c r="X307" s="1" t="str">
        <f>VLOOKUP($E307,'[9]Gui chi Quynh'!$C$11:$E$390,3,0)</f>
        <v>A3</v>
      </c>
      <c r="Y307" s="9">
        <f>VLOOKUP(X307,[18]Sheet1!$B$2:$C$12,2,TRUE)</f>
        <v>8</v>
      </c>
      <c r="Z307" s="1" t="str">
        <f>VLOOKUP($E307,'[10]Gui chi Quynh'!$C$11:$E$391,3,0)</f>
        <v>A3</v>
      </c>
      <c r="AA307" s="9">
        <f>VLOOKUP(Z307,[18]Sheet1!$B$2:$C$12,2,TRUE)</f>
        <v>8</v>
      </c>
      <c r="AB307" s="1" t="str">
        <f>VLOOKUP($E307,'[19]Gui chi Quynh'!$C$11:$E$388,3,0)</f>
        <v>A3</v>
      </c>
      <c r="AC307" s="9">
        <f>VLOOKUP(AB307,[18]Sheet1!$B$2:$C$12,2,TRUE)</f>
        <v>8</v>
      </c>
      <c r="AD307" s="1" t="str">
        <f>VLOOKUP($E307,'[20]Gui chi Quynh'!$C$11:$E$388,3,0)</f>
        <v>A2</v>
      </c>
      <c r="AE307" s="9">
        <f>VLOOKUP(AD307,[18]Sheet1!$B$2:$C$12,2,TRUE)</f>
        <v>9</v>
      </c>
      <c r="AF307" s="55"/>
    </row>
    <row r="308" spans="1:32" s="72" customFormat="1" ht="24.95" customHeight="1" x14ac:dyDescent="0.25">
      <c r="A308" s="41">
        <f>IF(E308="","",SUBTOTAL(3,$E$9:E308))</f>
        <v>300</v>
      </c>
      <c r="B308" s="41">
        <f>COUNTIF($F$9:F308,F308)</f>
        <v>5</v>
      </c>
      <c r="C308" s="84" t="s">
        <v>648</v>
      </c>
      <c r="D308" s="76" t="s">
        <v>178</v>
      </c>
      <c r="E308" s="77" t="s">
        <v>582</v>
      </c>
      <c r="F308" s="63" t="s">
        <v>264</v>
      </c>
      <c r="G308" s="63" t="s">
        <v>644</v>
      </c>
      <c r="H308" s="1" t="str">
        <f>VLOOKUP($E308,'[1]Gui chi Quynh'!$C$11:$E$397,3,0)</f>
        <v>A3</v>
      </c>
      <c r="I308" s="9">
        <f>VLOOKUP(H308,[18]Sheet1!$B$2:$C$12,2,TRUE)</f>
        <v>8</v>
      </c>
      <c r="J308" s="1" t="str">
        <f>VLOOKUP($E308,'[2]Gui chi Quynh'!$C$11:$E$397,3,0)</f>
        <v>A3</v>
      </c>
      <c r="K308" s="9">
        <f>VLOOKUP(J308,[18]Sheet1!$B$2:$C$12,2,TRUE)</f>
        <v>8</v>
      </c>
      <c r="L308" s="1" t="str">
        <f>VLOOKUP($E308,'[3]Gui chi Quynh'!$C$11:$E$396,3,0)</f>
        <v>A3</v>
      </c>
      <c r="M308" s="9">
        <f>VLOOKUP(L308,[18]Sheet1!$B$2:$C$12,2,TRUE)</f>
        <v>8</v>
      </c>
      <c r="N308" s="1" t="str">
        <f>VLOOKUP($E308,'[4]Gui chi Quynh'!$C$11:$E$396,3,0)</f>
        <v>A3</v>
      </c>
      <c r="O308" s="9">
        <f>VLOOKUP(N308,[18]Sheet1!$B$2:$C$12,2,TRUE)</f>
        <v>8</v>
      </c>
      <c r="P308" s="1" t="str">
        <f>VLOOKUP($E308,'[5]Gui chi Quynh'!$C$11:$E$394,3,0)</f>
        <v>A3</v>
      </c>
      <c r="Q308" s="9">
        <f>VLOOKUP(P308,[18]Sheet1!$B$2:$C$12,2,TRUE)</f>
        <v>8</v>
      </c>
      <c r="R308" s="1" t="str">
        <f>VLOOKUP($E308,'[6]Gui chi Quynh'!$C$11:$E$393,3,0)</f>
        <v>A3</v>
      </c>
      <c r="S308" s="9">
        <f>VLOOKUP(R308,[18]Sheet1!$B$2:$C$12,2,TRUE)</f>
        <v>8</v>
      </c>
      <c r="T308" s="1" t="str">
        <f>VLOOKUP($E308,'[7]Gui chi Quynh'!$C$11:$E$392,3,0)</f>
        <v>A3</v>
      </c>
      <c r="U308" s="9">
        <f>VLOOKUP(T308,[18]Sheet1!$B$2:$C$12,2,TRUE)</f>
        <v>8</v>
      </c>
      <c r="V308" s="1" t="str">
        <f>VLOOKUP($E308,'[8]Gui chi Quynh'!$C$11:$F$391,3,0)</f>
        <v>A3</v>
      </c>
      <c r="W308" s="9">
        <f>VLOOKUP(V308,[18]Sheet1!$B$2:$C$12,2,TRUE)</f>
        <v>8</v>
      </c>
      <c r="X308" s="1" t="str">
        <f>VLOOKUP($E308,'[9]Gui chi Quynh'!$C$11:$E$390,3,0)</f>
        <v>A3</v>
      </c>
      <c r="Y308" s="9">
        <f>VLOOKUP(X308,[18]Sheet1!$B$2:$C$12,2,TRUE)</f>
        <v>8</v>
      </c>
      <c r="Z308" s="1" t="str">
        <f>VLOOKUP($E308,'[10]Gui chi Quynh'!$C$11:$E$391,3,0)</f>
        <v>A3</v>
      </c>
      <c r="AA308" s="9">
        <f>VLOOKUP(Z308,[18]Sheet1!$B$2:$C$12,2,TRUE)</f>
        <v>8</v>
      </c>
      <c r="AB308" s="1" t="str">
        <f>VLOOKUP($E308,'[19]Gui chi Quynh'!$C$11:$E$388,3,0)</f>
        <v>A3</v>
      </c>
      <c r="AC308" s="9">
        <f>VLOOKUP(AB308,[18]Sheet1!$B$2:$C$12,2,TRUE)</f>
        <v>8</v>
      </c>
      <c r="AD308" s="1" t="str">
        <f>VLOOKUP($E308,'[20]Gui chi Quynh'!$C$11:$E$388,3,0)</f>
        <v>A2</v>
      </c>
      <c r="AE308" s="9">
        <f>VLOOKUP(AD308,[18]Sheet1!$B$2:$C$12,2,TRUE)</f>
        <v>9</v>
      </c>
      <c r="AF308" s="71"/>
    </row>
    <row r="309" spans="1:32" s="72" customFormat="1" ht="24.95" customHeight="1" x14ac:dyDescent="0.25">
      <c r="A309" s="41">
        <f>IF(E309="","",SUBTOTAL(3,$E$9:E309))</f>
        <v>301</v>
      </c>
      <c r="B309" s="41">
        <f>COUNTIF($F$9:F309,F309)</f>
        <v>6</v>
      </c>
      <c r="C309" s="84" t="s">
        <v>648</v>
      </c>
      <c r="D309" s="76" t="s">
        <v>179</v>
      </c>
      <c r="E309" s="77" t="s">
        <v>583</v>
      </c>
      <c r="F309" s="63" t="s">
        <v>264</v>
      </c>
      <c r="G309" s="63" t="s">
        <v>644</v>
      </c>
      <c r="H309" s="1" t="str">
        <f>VLOOKUP($E309,'[1]Gui chi Quynh'!$C$11:$E$397,3,0)</f>
        <v>A3</v>
      </c>
      <c r="I309" s="9">
        <f>VLOOKUP(H309,[18]Sheet1!$B$2:$C$12,2,TRUE)</f>
        <v>8</v>
      </c>
      <c r="J309" s="1" t="str">
        <f>VLOOKUP($E309,'[2]Gui chi Quynh'!$C$11:$E$397,3,0)</f>
        <v>A3</v>
      </c>
      <c r="K309" s="9">
        <f>VLOOKUP(J309,[18]Sheet1!$B$2:$C$12,2,TRUE)</f>
        <v>8</v>
      </c>
      <c r="L309" s="1" t="str">
        <f>VLOOKUP($E309,'[3]Gui chi Quynh'!$C$11:$E$396,3,0)</f>
        <v>A3</v>
      </c>
      <c r="M309" s="9">
        <f>VLOOKUP(L309,[18]Sheet1!$B$2:$C$12,2,TRUE)</f>
        <v>8</v>
      </c>
      <c r="N309" s="1" t="str">
        <f>VLOOKUP($E309,'[4]Gui chi Quynh'!$C$11:$E$396,3,0)</f>
        <v>A3</v>
      </c>
      <c r="O309" s="9">
        <f>VLOOKUP(N309,[18]Sheet1!$B$2:$C$12,2,TRUE)</f>
        <v>8</v>
      </c>
      <c r="P309" s="1" t="str">
        <f>VLOOKUP($E309,'[5]Gui chi Quynh'!$C$11:$E$394,3,0)</f>
        <v>A3</v>
      </c>
      <c r="Q309" s="9">
        <f>VLOOKUP(P309,[18]Sheet1!$B$2:$C$12,2,TRUE)</f>
        <v>8</v>
      </c>
      <c r="R309" s="1" t="str">
        <f>VLOOKUP($E309,'[6]Gui chi Quynh'!$C$11:$E$393,3,0)</f>
        <v>A3</v>
      </c>
      <c r="S309" s="9">
        <f>VLOOKUP(R309,[18]Sheet1!$B$2:$C$12,2,TRUE)</f>
        <v>8</v>
      </c>
      <c r="T309" s="1" t="str">
        <f>VLOOKUP($E309,'[7]Gui chi Quynh'!$C$11:$E$392,3,0)</f>
        <v>A3</v>
      </c>
      <c r="U309" s="9">
        <f>VLOOKUP(T309,[18]Sheet1!$B$2:$C$12,2,TRUE)</f>
        <v>8</v>
      </c>
      <c r="V309" s="1" t="str">
        <f>VLOOKUP($E309,'[8]Gui chi Quynh'!$C$11:$F$391,3,0)</f>
        <v>A3</v>
      </c>
      <c r="W309" s="9">
        <f>VLOOKUP(V309,[18]Sheet1!$B$2:$C$12,2,TRUE)</f>
        <v>8</v>
      </c>
      <c r="X309" s="1" t="str">
        <f>VLOOKUP($E309,'[9]Gui chi Quynh'!$C$11:$E$390,3,0)</f>
        <v>A3</v>
      </c>
      <c r="Y309" s="9">
        <f>VLOOKUP(X309,[18]Sheet1!$B$2:$C$12,2,TRUE)</f>
        <v>8</v>
      </c>
      <c r="Z309" s="1" t="str">
        <f>VLOOKUP($E309,'[10]Gui chi Quynh'!$C$11:$E$391,3,0)</f>
        <v>A3</v>
      </c>
      <c r="AA309" s="9">
        <f>VLOOKUP(Z309,[18]Sheet1!$B$2:$C$12,2,TRUE)</f>
        <v>8</v>
      </c>
      <c r="AB309" s="1" t="str">
        <f>VLOOKUP($E309,'[19]Gui chi Quynh'!$C$11:$E$388,3,0)</f>
        <v>A3</v>
      </c>
      <c r="AC309" s="9">
        <f>VLOOKUP(AB309,[18]Sheet1!$B$2:$C$12,2,TRUE)</f>
        <v>8</v>
      </c>
      <c r="AD309" s="1" t="str">
        <f>VLOOKUP($E309,'[20]Gui chi Quynh'!$C$11:$E$388,3,0)</f>
        <v>A4</v>
      </c>
      <c r="AE309" s="9">
        <f>VLOOKUP(AD309,[18]Sheet1!$B$2:$C$12,2,TRUE)</f>
        <v>7</v>
      </c>
      <c r="AF309" s="71"/>
    </row>
    <row r="310" spans="1:32" s="2" customFormat="1" ht="24.95" customHeight="1" x14ac:dyDescent="0.25">
      <c r="A310" s="41">
        <f>IF(E310="","",SUBTOTAL(3,$E$9:E310))</f>
        <v>302</v>
      </c>
      <c r="B310" s="41">
        <f>COUNTIF($F$9:F310,F310)</f>
        <v>7</v>
      </c>
      <c r="C310" s="84" t="s">
        <v>648</v>
      </c>
      <c r="D310" s="76" t="s">
        <v>298</v>
      </c>
      <c r="E310" s="77" t="s">
        <v>584</v>
      </c>
      <c r="F310" s="63" t="s">
        <v>264</v>
      </c>
      <c r="G310" s="63" t="s">
        <v>644</v>
      </c>
      <c r="H310" s="1" t="str">
        <f>VLOOKUP($E310,'[1]Gui chi Quynh'!$C$11:$E$397,3,0)</f>
        <v>A3</v>
      </c>
      <c r="I310" s="9">
        <f>VLOOKUP(H310,[18]Sheet1!$B$2:$C$12,2,TRUE)</f>
        <v>8</v>
      </c>
      <c r="J310" s="1" t="str">
        <f>VLOOKUP($E310,'[2]Gui chi Quynh'!$C$11:$E$397,3,0)</f>
        <v>A3</v>
      </c>
      <c r="K310" s="9">
        <f>VLOOKUP(J310,[18]Sheet1!$B$2:$C$12,2,TRUE)</f>
        <v>8</v>
      </c>
      <c r="L310" s="1" t="str">
        <f>VLOOKUP($E310,'[3]Gui chi Quynh'!$C$11:$E$396,3,0)</f>
        <v>A3</v>
      </c>
      <c r="M310" s="9">
        <f>VLOOKUP(L310,[18]Sheet1!$B$2:$C$12,2,TRUE)</f>
        <v>8</v>
      </c>
      <c r="N310" s="1" t="str">
        <f>VLOOKUP($E310,'[4]Gui chi Quynh'!$C$11:$E$396,3,0)</f>
        <v>A3</v>
      </c>
      <c r="O310" s="9">
        <f>VLOOKUP(N310,[18]Sheet1!$B$2:$C$12,2,TRUE)</f>
        <v>8</v>
      </c>
      <c r="P310" s="1" t="str">
        <f>VLOOKUP($E310,'[5]Gui chi Quynh'!$C$11:$E$394,3,0)</f>
        <v>A3</v>
      </c>
      <c r="Q310" s="9">
        <f>VLOOKUP(P310,[18]Sheet1!$B$2:$C$12,2,TRUE)</f>
        <v>8</v>
      </c>
      <c r="R310" s="1" t="str">
        <f>VLOOKUP($E310,'[6]Gui chi Quynh'!$C$11:$E$393,3,0)</f>
        <v>A3</v>
      </c>
      <c r="S310" s="9">
        <f>VLOOKUP(R310,[18]Sheet1!$B$2:$C$12,2,TRUE)</f>
        <v>8</v>
      </c>
      <c r="T310" s="1" t="str">
        <f>VLOOKUP($E310,'[7]Gui chi Quynh'!$C$11:$E$392,3,0)</f>
        <v>A3</v>
      </c>
      <c r="U310" s="9">
        <f>VLOOKUP(T310,[18]Sheet1!$B$2:$C$12,2,TRUE)</f>
        <v>8</v>
      </c>
      <c r="V310" s="1" t="str">
        <f>VLOOKUP($E310,'[8]Gui chi Quynh'!$C$11:$F$391,3,0)</f>
        <v>A4</v>
      </c>
      <c r="W310" s="9">
        <f>VLOOKUP(V310,[18]Sheet1!$B$2:$C$12,2,TRUE)</f>
        <v>7</v>
      </c>
      <c r="X310" s="1" t="str">
        <f>VLOOKUP($E310,'[9]Gui chi Quynh'!$C$11:$E$390,3,0)</f>
        <v>A3</v>
      </c>
      <c r="Y310" s="9">
        <f>VLOOKUP(X310,[18]Sheet1!$B$2:$C$12,2,TRUE)</f>
        <v>8</v>
      </c>
      <c r="Z310" s="1" t="str">
        <f>VLOOKUP($E310,'[10]Gui chi Quynh'!$C$11:$E$391,3,0)</f>
        <v>A3</v>
      </c>
      <c r="AA310" s="9">
        <f>VLOOKUP(Z310,[18]Sheet1!$B$2:$C$12,2,TRUE)</f>
        <v>8</v>
      </c>
      <c r="AB310" s="1" t="str">
        <f>VLOOKUP($E310,'[19]Gui chi Quynh'!$C$11:$E$388,3,0)</f>
        <v>A3</v>
      </c>
      <c r="AC310" s="9">
        <f>VLOOKUP(AB310,[18]Sheet1!$B$2:$C$12,2,TRUE)</f>
        <v>8</v>
      </c>
      <c r="AD310" s="1" t="str">
        <f>VLOOKUP($E310,'[20]Gui chi Quynh'!$C$11:$E$388,3,0)</f>
        <v>A3</v>
      </c>
      <c r="AE310" s="9">
        <f>VLOOKUP(AD310,[18]Sheet1!$B$2:$C$12,2,TRUE)</f>
        <v>8</v>
      </c>
      <c r="AF310" s="71"/>
    </row>
    <row r="311" spans="1:32" s="2" customFormat="1" ht="24.95" customHeight="1" x14ac:dyDescent="0.25">
      <c r="A311" s="41">
        <f>IF(E311="","",SUBTOTAL(3,$E$9:E311))</f>
        <v>303</v>
      </c>
      <c r="B311" s="41">
        <f>COUNTIF($F$9:F311,F311)</f>
        <v>1</v>
      </c>
      <c r="C311" s="43" t="s">
        <v>649</v>
      </c>
      <c r="D311" s="20" t="s">
        <v>43</v>
      </c>
      <c r="E311" s="44" t="s">
        <v>348</v>
      </c>
      <c r="F311" s="59" t="s">
        <v>724</v>
      </c>
      <c r="G311" s="30" t="s">
        <v>643</v>
      </c>
      <c r="H311" s="1" t="str">
        <f>VLOOKUP($E311,'[1]Gui chi Quynh'!$C$11:$E$397,3,0)</f>
        <v>A1</v>
      </c>
      <c r="I311" s="9">
        <f>VLOOKUP(H311,[18]Sheet1!$B$2:$C$12,2,TRUE)</f>
        <v>10</v>
      </c>
      <c r="J311" s="1" t="str">
        <f>VLOOKUP($E311,'[2]Gui chi Quynh'!$C$11:$E$397,3,0)</f>
        <v>A1</v>
      </c>
      <c r="K311" s="9">
        <f>VLOOKUP(J311,[18]Sheet1!$B$2:$C$12,2,TRUE)</f>
        <v>10</v>
      </c>
      <c r="L311" s="1" t="str">
        <f>VLOOKUP($E311,'[3]Gui chi Quynh'!$C$11:$E$396,3,0)</f>
        <v>A1</v>
      </c>
      <c r="M311" s="9">
        <f>VLOOKUP(L311,[18]Sheet1!$B$2:$C$12,2,TRUE)</f>
        <v>10</v>
      </c>
      <c r="N311" s="1" t="str">
        <f>VLOOKUP($E311,'[4]Gui chi Quynh'!$C$11:$E$396,3,0)</f>
        <v>A1</v>
      </c>
      <c r="O311" s="9">
        <f>VLOOKUP(N311,[18]Sheet1!$B$2:$C$12,2,TRUE)</f>
        <v>10</v>
      </c>
      <c r="P311" s="1" t="str">
        <f>VLOOKUP($E311,'[5]Gui chi Quynh'!$C$11:$E$394,3,0)</f>
        <v>A1</v>
      </c>
      <c r="Q311" s="9">
        <f>VLOOKUP(P311,[18]Sheet1!$B$2:$C$12,2,TRUE)</f>
        <v>10</v>
      </c>
      <c r="R311" s="1" t="str">
        <f>VLOOKUP($E311,'[6]Gui chi Quynh'!$C$11:$E$393,3,0)</f>
        <v>A1</v>
      </c>
      <c r="S311" s="9">
        <f>VLOOKUP(R311,[18]Sheet1!$B$2:$C$12,2,TRUE)</f>
        <v>10</v>
      </c>
      <c r="T311" s="1" t="str">
        <f>VLOOKUP($E311,'[7]Gui chi Quynh'!$C$11:$E$392,3,0)</f>
        <v>A1</v>
      </c>
      <c r="U311" s="9">
        <f>VLOOKUP(T311,[18]Sheet1!$B$2:$C$12,2,TRUE)</f>
        <v>10</v>
      </c>
      <c r="V311" s="1" t="str">
        <f>VLOOKUP($E311,'[8]Gui chi Quynh'!$C$11:$F$391,3,0)</f>
        <v>A1</v>
      </c>
      <c r="W311" s="9">
        <f>VLOOKUP(V311,[18]Sheet1!$B$2:$C$12,2,TRUE)</f>
        <v>10</v>
      </c>
      <c r="X311" s="1" t="str">
        <f>VLOOKUP($E311,'[9]Gui chi Quynh'!$C$11:$E$390,3,0)</f>
        <v>A1</v>
      </c>
      <c r="Y311" s="9">
        <f>VLOOKUP(X311,[18]Sheet1!$B$2:$C$12,2,TRUE)</f>
        <v>10</v>
      </c>
      <c r="Z311" s="1" t="str">
        <f>VLOOKUP($E311,'[10]Gui chi Quynh'!$C$11:$E$391,3,0)</f>
        <v>A1</v>
      </c>
      <c r="AA311" s="9">
        <f>VLOOKUP(Z311,[18]Sheet1!$B$2:$C$12,2,TRUE)</f>
        <v>10</v>
      </c>
      <c r="AB311" s="1" t="str">
        <f>VLOOKUP($E311,'[19]Gui chi Quynh'!$C$11:$E$388,3,0)</f>
        <v>A1</v>
      </c>
      <c r="AC311" s="9">
        <f>VLOOKUP(AB311,[18]Sheet1!$B$2:$C$12,2,TRUE)</f>
        <v>10</v>
      </c>
      <c r="AD311" s="1" t="str">
        <f>VLOOKUP($E311,'[20]Gui chi Quynh'!$C$11:$E$388,3,0)</f>
        <v>A1</v>
      </c>
      <c r="AE311" s="9">
        <f>VLOOKUP(AD311,[18]Sheet1!$B$2:$C$12,2,TRUE)</f>
        <v>10</v>
      </c>
      <c r="AF311" s="55"/>
    </row>
    <row r="312" spans="1:32" s="2" customFormat="1" ht="24.95" customHeight="1" x14ac:dyDescent="0.25">
      <c r="A312" s="41">
        <f>IF(E312="","",SUBTOTAL(3,$E$9:E312))</f>
        <v>304</v>
      </c>
      <c r="B312" s="41">
        <f>COUNTIF($F$9:F312,F312)</f>
        <v>2</v>
      </c>
      <c r="C312" s="43" t="s">
        <v>649</v>
      </c>
      <c r="D312" s="19" t="s">
        <v>25</v>
      </c>
      <c r="E312" s="46" t="s">
        <v>392</v>
      </c>
      <c r="F312" s="61" t="s">
        <v>724</v>
      </c>
      <c r="G312" s="105" t="s">
        <v>643</v>
      </c>
      <c r="H312" s="1" t="str">
        <f>VLOOKUP($E312,'[1]Gui chi Quynh'!$C$11:$E$397,3,0)</f>
        <v>A1</v>
      </c>
      <c r="I312" s="9">
        <f>VLOOKUP(H312,[18]Sheet1!$B$2:$C$12,2,TRUE)</f>
        <v>10</v>
      </c>
      <c r="J312" s="1" t="str">
        <f>VLOOKUP($E312,'[2]Gui chi Quynh'!$C$11:$E$397,3,0)</f>
        <v>A1</v>
      </c>
      <c r="K312" s="9">
        <f>VLOOKUP(J312,[18]Sheet1!$B$2:$C$12,2,TRUE)</f>
        <v>10</v>
      </c>
      <c r="L312" s="1" t="str">
        <f>VLOOKUP($E312,'[3]Gui chi Quynh'!$C$11:$E$396,3,0)</f>
        <v>A1</v>
      </c>
      <c r="M312" s="9">
        <f>VLOOKUP(L312,[18]Sheet1!$B$2:$C$12,2,TRUE)</f>
        <v>10</v>
      </c>
      <c r="N312" s="1" t="str">
        <f>VLOOKUP($E312,'[4]Gui chi Quynh'!$C$11:$E$396,3,0)</f>
        <v>A1</v>
      </c>
      <c r="O312" s="9">
        <f>VLOOKUP(N312,[18]Sheet1!$B$2:$C$12,2,TRUE)</f>
        <v>10</v>
      </c>
      <c r="P312" s="1" t="str">
        <f>VLOOKUP($E312,'[5]Gui chi Quynh'!$C$11:$E$394,3,0)</f>
        <v>A1</v>
      </c>
      <c r="Q312" s="9">
        <f>VLOOKUP(P312,[18]Sheet1!$B$2:$C$12,2,TRUE)</f>
        <v>10</v>
      </c>
      <c r="R312" s="1" t="str">
        <f>VLOOKUP($E312,'[6]Gui chi Quynh'!$C$11:$E$393,3,0)</f>
        <v>A1</v>
      </c>
      <c r="S312" s="9">
        <f>VLOOKUP(R312,[18]Sheet1!$B$2:$C$12,2,TRUE)</f>
        <v>10</v>
      </c>
      <c r="T312" s="1" t="str">
        <f>VLOOKUP($E312,'[7]Gui chi Quynh'!$C$11:$E$392,3,0)</f>
        <v>A1</v>
      </c>
      <c r="U312" s="9">
        <f>VLOOKUP(T312,[18]Sheet1!$B$2:$C$12,2,TRUE)</f>
        <v>10</v>
      </c>
      <c r="V312" s="1" t="str">
        <f>VLOOKUP($E312,'[8]Gui chi Quynh'!$C$11:$F$391,3,0)</f>
        <v>A1</v>
      </c>
      <c r="W312" s="9">
        <f>VLOOKUP(V312,[18]Sheet1!$B$2:$C$12,2,TRUE)</f>
        <v>10</v>
      </c>
      <c r="X312" s="1" t="str">
        <f>VLOOKUP($E312,'[9]Gui chi Quynh'!$C$11:$E$390,3,0)</f>
        <v>A1</v>
      </c>
      <c r="Y312" s="9">
        <f>VLOOKUP(X312,[18]Sheet1!$B$2:$C$12,2,TRUE)</f>
        <v>10</v>
      </c>
      <c r="Z312" s="1" t="str">
        <f>VLOOKUP($E312,'[10]Gui chi Quynh'!$C$11:$E$391,3,0)</f>
        <v>A1</v>
      </c>
      <c r="AA312" s="9">
        <f>VLOOKUP(Z312,[18]Sheet1!$B$2:$C$12,2,TRUE)</f>
        <v>10</v>
      </c>
      <c r="AB312" s="1" t="str">
        <f>VLOOKUP($E312,'[19]Gui chi Quynh'!$C$11:$E$388,3,0)</f>
        <v>A1</v>
      </c>
      <c r="AC312" s="9">
        <f>VLOOKUP(AB312,[18]Sheet1!$B$2:$C$12,2,TRUE)</f>
        <v>10</v>
      </c>
      <c r="AD312" s="1" t="str">
        <f>VLOOKUP($E312,'[20]Gui chi Quynh'!$C$11:$E$388,3,0)</f>
        <v>A1</v>
      </c>
      <c r="AE312" s="9">
        <f>VLOOKUP(AD312,[18]Sheet1!$B$2:$C$12,2,TRUE)</f>
        <v>10</v>
      </c>
      <c r="AF312" s="55"/>
    </row>
    <row r="313" spans="1:32" s="72" customFormat="1" ht="24.95" customHeight="1" x14ac:dyDescent="0.25">
      <c r="A313" s="41">
        <f>IF(E313="","",SUBTOTAL(3,$E$9:E313))</f>
        <v>305</v>
      </c>
      <c r="B313" s="41">
        <f>COUNTIF($F$9:F313,F313)</f>
        <v>3</v>
      </c>
      <c r="C313" s="43" t="s">
        <v>648</v>
      </c>
      <c r="D313" s="52" t="s">
        <v>180</v>
      </c>
      <c r="E313" s="41" t="s">
        <v>586</v>
      </c>
      <c r="F313" s="13" t="s">
        <v>724</v>
      </c>
      <c r="G313" s="1" t="s">
        <v>643</v>
      </c>
      <c r="H313" s="1" t="str">
        <f>VLOOKUP($E313,'[1]Gui chi Quynh'!$C$11:$E$397,3,0)</f>
        <v>A4</v>
      </c>
      <c r="I313" s="9">
        <f>VLOOKUP(H313,[18]Sheet1!$B$2:$C$12,2,TRUE)</f>
        <v>7</v>
      </c>
      <c r="J313" s="1" t="str">
        <f>VLOOKUP($E313,'[2]Gui chi Quynh'!$C$11:$E$397,3,0)</f>
        <v>A4</v>
      </c>
      <c r="K313" s="9">
        <f>VLOOKUP(J313,[18]Sheet1!$B$2:$C$12,2,TRUE)</f>
        <v>7</v>
      </c>
      <c r="L313" s="1" t="str">
        <f>VLOOKUP($E313,'[3]Gui chi Quynh'!$C$11:$E$396,3,0)</f>
        <v>A3</v>
      </c>
      <c r="M313" s="9">
        <f>VLOOKUP(L313,[18]Sheet1!$B$2:$C$12,2,TRUE)</f>
        <v>8</v>
      </c>
      <c r="N313" s="1" t="str">
        <f>VLOOKUP($E313,'[4]Gui chi Quynh'!$C$11:$E$396,3,0)</f>
        <v>A4</v>
      </c>
      <c r="O313" s="9">
        <f>VLOOKUP(N313,[18]Sheet1!$B$2:$C$12,2,TRUE)</f>
        <v>7</v>
      </c>
      <c r="P313" s="1" t="str">
        <f>VLOOKUP($E313,'[5]Gui chi Quynh'!$C$11:$E$394,3,0)</f>
        <v>A4</v>
      </c>
      <c r="Q313" s="9">
        <f>VLOOKUP(P313,[18]Sheet1!$B$2:$C$12,2,TRUE)</f>
        <v>7</v>
      </c>
      <c r="R313" s="1" t="str">
        <f>VLOOKUP($E313,'[6]Gui chi Quynh'!$C$11:$E$393,3,0)</f>
        <v>A3</v>
      </c>
      <c r="S313" s="9">
        <f>VLOOKUP(R313,[18]Sheet1!$B$2:$C$12,2,TRUE)</f>
        <v>8</v>
      </c>
      <c r="T313" s="1" t="str">
        <f>VLOOKUP($E313,'[7]Gui chi Quynh'!$C$11:$E$392,3,0)</f>
        <v>A3</v>
      </c>
      <c r="U313" s="9">
        <f>VLOOKUP(T313,[18]Sheet1!$B$2:$C$12,2,TRUE)</f>
        <v>8</v>
      </c>
      <c r="V313" s="1" t="str">
        <f>VLOOKUP($E313,'[8]Gui chi Quynh'!$C$11:$F$391,3,0)</f>
        <v>A4</v>
      </c>
      <c r="W313" s="9">
        <f>VLOOKUP(V313,[18]Sheet1!$B$2:$C$12,2,TRUE)</f>
        <v>7</v>
      </c>
      <c r="X313" s="1" t="str">
        <f>VLOOKUP($E313,'[9]Gui chi Quynh'!$C$11:$E$390,3,0)</f>
        <v>A3</v>
      </c>
      <c r="Y313" s="9">
        <f>VLOOKUP(X313,[18]Sheet1!$B$2:$C$12,2,TRUE)</f>
        <v>8</v>
      </c>
      <c r="Z313" s="1" t="str">
        <f>VLOOKUP($E313,'[10]Gui chi Quynh'!$C$11:$E$391,3,0)</f>
        <v>A4</v>
      </c>
      <c r="AA313" s="9">
        <f>VLOOKUP(Z313,[18]Sheet1!$B$2:$C$12,2,TRUE)</f>
        <v>7</v>
      </c>
      <c r="AB313" s="1" t="str">
        <f>VLOOKUP($E313,'[19]Gui chi Quynh'!$C$11:$E$388,3,0)</f>
        <v>A3</v>
      </c>
      <c r="AC313" s="9">
        <f>VLOOKUP(AB313,[18]Sheet1!$B$2:$C$12,2,TRUE)</f>
        <v>8</v>
      </c>
      <c r="AD313" s="1" t="str">
        <f>VLOOKUP($E313,'[20]Gui chi Quynh'!$C$11:$E$388,3,0)</f>
        <v>A3</v>
      </c>
      <c r="AE313" s="9">
        <f>VLOOKUP(AD313,[18]Sheet1!$B$2:$C$12,2,TRUE)</f>
        <v>8</v>
      </c>
      <c r="AF313" s="55"/>
    </row>
    <row r="314" spans="1:32" s="72" customFormat="1" ht="24.95" customHeight="1" x14ac:dyDescent="0.25">
      <c r="A314" s="41">
        <f>IF(E314="","",SUBTOTAL(3,$E$9:E314))</f>
        <v>306</v>
      </c>
      <c r="B314" s="41">
        <f>COUNTIF($F$9:F314,F314)</f>
        <v>4</v>
      </c>
      <c r="C314" s="43" t="s">
        <v>649</v>
      </c>
      <c r="D314" s="20" t="s">
        <v>230</v>
      </c>
      <c r="E314" s="44" t="s">
        <v>394</v>
      </c>
      <c r="F314" s="13" t="s">
        <v>724</v>
      </c>
      <c r="G314" s="1" t="s">
        <v>643</v>
      </c>
      <c r="H314" s="1" t="str">
        <f>VLOOKUP($E314,'[1]Gui chi Quynh'!$C$11:$E$397,3,0)</f>
        <v>A1</v>
      </c>
      <c r="I314" s="9">
        <f>VLOOKUP(H314,[18]Sheet1!$B$2:$C$12,2,TRUE)</f>
        <v>10</v>
      </c>
      <c r="J314" s="1" t="str">
        <f>VLOOKUP($E314,'[2]Gui chi Quynh'!$C$11:$E$397,3,0)</f>
        <v>A1</v>
      </c>
      <c r="K314" s="9">
        <f>VLOOKUP(J314,[18]Sheet1!$B$2:$C$12,2,TRUE)</f>
        <v>10</v>
      </c>
      <c r="L314" s="1" t="str">
        <f>VLOOKUP($E314,'[3]Gui chi Quynh'!$C$11:$E$396,3,0)</f>
        <v>A2</v>
      </c>
      <c r="M314" s="9">
        <f>VLOOKUP(L314,[18]Sheet1!$B$2:$C$12,2,TRUE)</f>
        <v>9</v>
      </c>
      <c r="N314" s="1" t="str">
        <f>VLOOKUP($E314,'[4]Gui chi Quynh'!$C$11:$E$396,3,0)</f>
        <v>A2</v>
      </c>
      <c r="O314" s="9">
        <f>VLOOKUP(N314,[18]Sheet1!$B$2:$C$12,2,TRUE)</f>
        <v>9</v>
      </c>
      <c r="P314" s="1" t="str">
        <f>VLOOKUP($E314,'[5]Gui chi Quynh'!$C$11:$E$394,3,0)</f>
        <v>A2</v>
      </c>
      <c r="Q314" s="9">
        <f>VLOOKUP(P314,[18]Sheet1!$B$2:$C$12,2,TRUE)</f>
        <v>9</v>
      </c>
      <c r="R314" s="1" t="str">
        <f>VLOOKUP($E314,'[6]Gui chi Quynh'!$C$11:$E$393,3,0)</f>
        <v>A2</v>
      </c>
      <c r="S314" s="9">
        <f>VLOOKUP(R314,[18]Sheet1!$B$2:$C$12,2,TRUE)</f>
        <v>9</v>
      </c>
      <c r="T314" s="1" t="str">
        <f>VLOOKUP($E314,'[7]Gui chi Quynh'!$C$11:$E$392,3,0)</f>
        <v>A3</v>
      </c>
      <c r="U314" s="9">
        <f>VLOOKUP(T314,[18]Sheet1!$B$2:$C$12,2,TRUE)</f>
        <v>8</v>
      </c>
      <c r="V314" s="1" t="str">
        <f>VLOOKUP($E314,'[8]Gui chi Quynh'!$C$11:$F$391,3,0)</f>
        <v>A2</v>
      </c>
      <c r="W314" s="9">
        <f>VLOOKUP(V314,[18]Sheet1!$B$2:$C$12,2,TRUE)</f>
        <v>9</v>
      </c>
      <c r="X314" s="1" t="str">
        <f>VLOOKUP($E314,'[9]Gui chi Quynh'!$C$11:$E$390,3,0)</f>
        <v>A1</v>
      </c>
      <c r="Y314" s="9">
        <f>VLOOKUP(X314,[18]Sheet1!$B$2:$C$12,2,TRUE)</f>
        <v>10</v>
      </c>
      <c r="Z314" s="1" t="str">
        <f>VLOOKUP($E314,'[10]Gui chi Quynh'!$C$11:$E$391,3,0)</f>
        <v>A1</v>
      </c>
      <c r="AA314" s="9">
        <f>VLOOKUP(Z314,[18]Sheet1!$B$2:$C$12,2,TRUE)</f>
        <v>10</v>
      </c>
      <c r="AB314" s="1" t="str">
        <f>VLOOKUP($E314,'[19]Gui chi Quynh'!$C$11:$E$388,3,0)</f>
        <v>A1</v>
      </c>
      <c r="AC314" s="9">
        <f>VLOOKUP(AB314,[18]Sheet1!$B$2:$C$12,2,TRUE)</f>
        <v>10</v>
      </c>
      <c r="AD314" s="1" t="str">
        <f>VLOOKUP($E314,'[20]Gui chi Quynh'!$C$11:$E$388,3,0)</f>
        <v>A2</v>
      </c>
      <c r="AE314" s="9">
        <f>VLOOKUP(AD314,[18]Sheet1!$B$2:$C$12,2,TRUE)</f>
        <v>9</v>
      </c>
      <c r="AF314" s="55"/>
    </row>
    <row r="315" spans="1:32" s="2" customFormat="1" ht="24.95" customHeight="1" x14ac:dyDescent="0.25">
      <c r="A315" s="41">
        <f>IF(E315="","",SUBTOTAL(3,$E$9:E315))</f>
        <v>307</v>
      </c>
      <c r="B315" s="41">
        <f>COUNTIF($F$9:F315,F315)</f>
        <v>5</v>
      </c>
      <c r="C315" s="43" t="s">
        <v>649</v>
      </c>
      <c r="D315" s="19" t="s">
        <v>259</v>
      </c>
      <c r="E315" s="46" t="s">
        <v>393</v>
      </c>
      <c r="F315" s="13" t="s">
        <v>724</v>
      </c>
      <c r="G315" s="1" t="s">
        <v>643</v>
      </c>
      <c r="H315" s="1" t="str">
        <f>VLOOKUP($E315,'[1]Gui chi Quynh'!$C$11:$E$397,3,0)</f>
        <v>A2</v>
      </c>
      <c r="I315" s="9">
        <f>VLOOKUP(H315,[18]Sheet1!$B$2:$C$12,2,TRUE)</f>
        <v>9</v>
      </c>
      <c r="J315" s="1" t="str">
        <f>VLOOKUP($E315,'[2]Gui chi Quynh'!$C$11:$E$397,3,0)</f>
        <v>A1</v>
      </c>
      <c r="K315" s="9">
        <f>VLOOKUP(J315,[18]Sheet1!$B$2:$C$12,2,TRUE)</f>
        <v>10</v>
      </c>
      <c r="L315" s="1" t="str">
        <f>VLOOKUP($E315,'[3]Gui chi Quynh'!$C$11:$E$396,3,0)</f>
        <v>A1</v>
      </c>
      <c r="M315" s="9">
        <f>VLOOKUP(L315,[18]Sheet1!$B$2:$C$12,2,TRUE)</f>
        <v>10</v>
      </c>
      <c r="N315" s="1" t="str">
        <f>VLOOKUP($E315,'[4]Gui chi Quynh'!$C$11:$E$396,3,0)</f>
        <v>A2</v>
      </c>
      <c r="O315" s="9">
        <f>VLOOKUP(N315,[18]Sheet1!$B$2:$C$12,2,TRUE)</f>
        <v>9</v>
      </c>
      <c r="P315" s="1" t="str">
        <f>VLOOKUP($E315,'[5]Gui chi Quynh'!$C$11:$E$394,3,0)</f>
        <v>A1</v>
      </c>
      <c r="Q315" s="9">
        <f>VLOOKUP(P315,[18]Sheet1!$B$2:$C$12,2,TRUE)</f>
        <v>10</v>
      </c>
      <c r="R315" s="1" t="str">
        <f>VLOOKUP($E315,'[6]Gui chi Quynh'!$C$11:$E$393,3,0)</f>
        <v>A1</v>
      </c>
      <c r="S315" s="9">
        <f>VLOOKUP(R315,[18]Sheet1!$B$2:$C$12,2,TRUE)</f>
        <v>10</v>
      </c>
      <c r="T315" s="1" t="str">
        <f>VLOOKUP($E315,'[7]Gui chi Quynh'!$C$11:$E$392,3,0)</f>
        <v>A1</v>
      </c>
      <c r="U315" s="9">
        <f>VLOOKUP(T315,[18]Sheet1!$B$2:$C$12,2,TRUE)</f>
        <v>10</v>
      </c>
      <c r="V315" s="1" t="str">
        <f>VLOOKUP($E315,'[8]Gui chi Quynh'!$C$11:$F$391,3,0)</f>
        <v>A2</v>
      </c>
      <c r="W315" s="9">
        <f>VLOOKUP(V315,[18]Sheet1!$B$2:$C$12,2,TRUE)</f>
        <v>9</v>
      </c>
      <c r="X315" s="1" t="str">
        <f>VLOOKUP($E315,'[9]Gui chi Quynh'!$C$11:$E$390,3,0)</f>
        <v>A2</v>
      </c>
      <c r="Y315" s="9">
        <f>VLOOKUP(X315,[18]Sheet1!$B$2:$C$12,2,TRUE)</f>
        <v>9</v>
      </c>
      <c r="Z315" s="1" t="str">
        <f>VLOOKUP($E315,'[10]Gui chi Quynh'!$C$11:$E$391,3,0)</f>
        <v>A2</v>
      </c>
      <c r="AA315" s="9">
        <f>VLOOKUP(Z315,[18]Sheet1!$B$2:$C$12,2,TRUE)</f>
        <v>9</v>
      </c>
      <c r="AB315" s="1" t="str">
        <f>VLOOKUP($E315,'[19]Gui chi Quynh'!$C$11:$E$388,3,0)</f>
        <v>A1</v>
      </c>
      <c r="AC315" s="9">
        <f>VLOOKUP(AB315,[18]Sheet1!$B$2:$C$12,2,TRUE)</f>
        <v>10</v>
      </c>
      <c r="AD315" s="1" t="str">
        <f>VLOOKUP($E315,'[20]Gui chi Quynh'!$C$11:$E$388,3,0)</f>
        <v>A2</v>
      </c>
      <c r="AE315" s="9">
        <f>VLOOKUP(AD315,[18]Sheet1!$B$2:$C$12,2,TRUE)</f>
        <v>9</v>
      </c>
      <c r="AF315" s="55"/>
    </row>
    <row r="316" spans="1:32" s="2" customFormat="1" ht="24.95" customHeight="1" x14ac:dyDescent="0.25">
      <c r="A316" s="41">
        <f>IF(E316="","",SUBTOTAL(3,$E$9:E316))</f>
        <v>308</v>
      </c>
      <c r="B316" s="41">
        <f>COUNTIF($F$9:F316,F316)</f>
        <v>6</v>
      </c>
      <c r="C316" s="43" t="s">
        <v>649</v>
      </c>
      <c r="D316" s="20" t="s">
        <v>235</v>
      </c>
      <c r="E316" s="44" t="s">
        <v>388</v>
      </c>
      <c r="F316" s="13" t="s">
        <v>724</v>
      </c>
      <c r="G316" s="1" t="s">
        <v>643</v>
      </c>
      <c r="H316" s="1" t="str">
        <f>VLOOKUP($E316,'[1]Gui chi Quynh'!$C$11:$E$397,3,0)</f>
        <v>A2</v>
      </c>
      <c r="I316" s="9">
        <f>VLOOKUP(H316,[18]Sheet1!$B$2:$C$12,2,TRUE)</f>
        <v>9</v>
      </c>
      <c r="J316" s="1" t="str">
        <f>VLOOKUP($E316,'[2]Gui chi Quynh'!$C$11:$E$397,3,0)</f>
        <v>A3</v>
      </c>
      <c r="K316" s="9">
        <f>VLOOKUP(J316,[18]Sheet1!$B$2:$C$12,2,TRUE)</f>
        <v>8</v>
      </c>
      <c r="L316" s="1" t="str">
        <f>VLOOKUP($E316,'[3]Gui chi Quynh'!$C$11:$E$396,3,0)</f>
        <v>A2</v>
      </c>
      <c r="M316" s="9">
        <f>VLOOKUP(L316,[18]Sheet1!$B$2:$C$12,2,TRUE)</f>
        <v>9</v>
      </c>
      <c r="N316" s="1" t="str">
        <f>VLOOKUP($E316,'[4]Gui chi Quynh'!$C$11:$E$396,3,0)</f>
        <v>A3</v>
      </c>
      <c r="O316" s="9">
        <f>VLOOKUP(N316,[18]Sheet1!$B$2:$C$12,2,TRUE)</f>
        <v>8</v>
      </c>
      <c r="P316" s="1" t="str">
        <f>VLOOKUP($E316,'[5]Gui chi Quynh'!$C$11:$E$394,3,0)</f>
        <v>A2</v>
      </c>
      <c r="Q316" s="9">
        <f>VLOOKUP(P316,[18]Sheet1!$B$2:$C$12,2,TRUE)</f>
        <v>9</v>
      </c>
      <c r="R316" s="1" t="str">
        <f>VLOOKUP($E316,'[6]Gui chi Quynh'!$C$11:$E$393,3,0)</f>
        <v>A1</v>
      </c>
      <c r="S316" s="9">
        <f>VLOOKUP(R316,[18]Sheet1!$B$2:$C$12,2,TRUE)</f>
        <v>10</v>
      </c>
      <c r="T316" s="1" t="str">
        <f>VLOOKUP($E316,'[7]Gui chi Quynh'!$C$11:$E$392,3,0)</f>
        <v>A3</v>
      </c>
      <c r="U316" s="9">
        <f>VLOOKUP(T316,[18]Sheet1!$B$2:$C$12,2,TRUE)</f>
        <v>8</v>
      </c>
      <c r="V316" s="1" t="str">
        <f>VLOOKUP($E316,'[8]Gui chi Quynh'!$C$11:$F$391,3,0)</f>
        <v>A2</v>
      </c>
      <c r="W316" s="9">
        <f>VLOOKUP(V316,[18]Sheet1!$B$2:$C$12,2,TRUE)</f>
        <v>9</v>
      </c>
      <c r="X316" s="1" t="str">
        <f>VLOOKUP($E316,'[9]Gui chi Quynh'!$C$11:$E$390,3,0)</f>
        <v>A3</v>
      </c>
      <c r="Y316" s="9">
        <f>VLOOKUP(X316,[18]Sheet1!$B$2:$C$12,2,TRUE)</f>
        <v>8</v>
      </c>
      <c r="Z316" s="1" t="str">
        <f>VLOOKUP($E316,'[10]Gui chi Quynh'!$C$11:$E$391,3,0)</f>
        <v>A1</v>
      </c>
      <c r="AA316" s="9">
        <f>VLOOKUP(Z316,[18]Sheet1!$B$2:$C$12,2,TRUE)</f>
        <v>10</v>
      </c>
      <c r="AB316" s="1" t="str">
        <f>VLOOKUP($E316,'[19]Gui chi Quynh'!$C$11:$E$388,3,0)</f>
        <v>A2</v>
      </c>
      <c r="AC316" s="9">
        <f>VLOOKUP(AB316,[18]Sheet1!$B$2:$C$12,2,TRUE)</f>
        <v>9</v>
      </c>
      <c r="AD316" s="1" t="str">
        <f>VLOOKUP($E316,'[20]Gui chi Quynh'!$C$11:$E$388,3,0)</f>
        <v>A1</v>
      </c>
      <c r="AE316" s="9">
        <f>VLOOKUP(AD316,[18]Sheet1!$B$2:$C$12,2,TRUE)</f>
        <v>10</v>
      </c>
      <c r="AF316" s="55"/>
    </row>
    <row r="317" spans="1:32" s="16" customFormat="1" ht="24.95" customHeight="1" x14ac:dyDescent="0.25">
      <c r="A317" s="41">
        <f>IF(E317="","",SUBTOTAL(3,$E$9:E317))</f>
        <v>309</v>
      </c>
      <c r="B317" s="41">
        <f>COUNTIF($F$9:F317,F317)</f>
        <v>7</v>
      </c>
      <c r="C317" s="43" t="s">
        <v>648</v>
      </c>
      <c r="D317" s="42" t="s">
        <v>47</v>
      </c>
      <c r="E317" s="41" t="s">
        <v>329</v>
      </c>
      <c r="F317" s="13" t="s">
        <v>724</v>
      </c>
      <c r="G317" s="15" t="s">
        <v>643</v>
      </c>
      <c r="H317" s="1" t="str">
        <f>VLOOKUP($E317,'[1]Gui chi Quynh'!$C$11:$E$397,3,0)</f>
        <v>A2</v>
      </c>
      <c r="I317" s="9">
        <f>VLOOKUP(H317,[18]Sheet1!$B$2:$C$12,2,TRUE)</f>
        <v>9</v>
      </c>
      <c r="J317" s="1" t="str">
        <f>VLOOKUP($E317,'[2]Gui chi Quynh'!$C$11:$E$397,3,0)</f>
        <v>A2</v>
      </c>
      <c r="K317" s="9">
        <f>VLOOKUP(J317,[18]Sheet1!$B$2:$C$12,2,TRUE)</f>
        <v>9</v>
      </c>
      <c r="L317" s="1" t="str">
        <f>VLOOKUP($E317,'[3]Gui chi Quynh'!$C$11:$E$396,3,0)</f>
        <v>A1</v>
      </c>
      <c r="M317" s="9">
        <f>VLOOKUP(L317,[18]Sheet1!$B$2:$C$12,2,TRUE)</f>
        <v>10</v>
      </c>
      <c r="N317" s="1" t="str">
        <f>VLOOKUP($E317,'[4]Gui chi Quynh'!$C$11:$E$396,3,0)</f>
        <v>A2</v>
      </c>
      <c r="O317" s="9">
        <f>VLOOKUP(N317,[18]Sheet1!$B$2:$C$12,2,TRUE)</f>
        <v>9</v>
      </c>
      <c r="P317" s="1" t="str">
        <f>VLOOKUP($E317,'[5]Gui chi Quynh'!$C$11:$E$394,3,0)</f>
        <v>A1</v>
      </c>
      <c r="Q317" s="9">
        <f>VLOOKUP(P317,[18]Sheet1!$B$2:$C$12,2,TRUE)</f>
        <v>10</v>
      </c>
      <c r="R317" s="1" t="str">
        <f>VLOOKUP($E317,'[6]Gui chi Quynh'!$C$11:$E$393,3,0)</f>
        <v>A2</v>
      </c>
      <c r="S317" s="9">
        <f>VLOOKUP(R317,[18]Sheet1!$B$2:$C$12,2,TRUE)</f>
        <v>9</v>
      </c>
      <c r="T317" s="1" t="str">
        <f>VLOOKUP($E317,'[7]Gui chi Quynh'!$C$11:$E$392,3,0)</f>
        <v>A2</v>
      </c>
      <c r="U317" s="9">
        <f>VLOOKUP(T317,[18]Sheet1!$B$2:$C$12,2,TRUE)</f>
        <v>9</v>
      </c>
      <c r="V317" s="1" t="str">
        <f>VLOOKUP($E317,'[8]Gui chi Quynh'!$C$11:$F$391,3,0)</f>
        <v>A2</v>
      </c>
      <c r="W317" s="9">
        <f>VLOOKUP(V317,[18]Sheet1!$B$2:$C$12,2,TRUE)</f>
        <v>9</v>
      </c>
      <c r="X317" s="1" t="str">
        <f>VLOOKUP($E317,'[9]Gui chi Quynh'!$C$11:$E$390,3,0)</f>
        <v>A2</v>
      </c>
      <c r="Y317" s="9">
        <f>VLOOKUP(X317,[18]Sheet1!$B$2:$C$12,2,TRUE)</f>
        <v>9</v>
      </c>
      <c r="Z317" s="1" t="str">
        <f>VLOOKUP($E317,'[10]Gui chi Quynh'!$C$11:$E$391,3,0)</f>
        <v>A3</v>
      </c>
      <c r="AA317" s="9">
        <f>VLOOKUP(Z317,[18]Sheet1!$B$2:$C$12,2,TRUE)</f>
        <v>8</v>
      </c>
      <c r="AB317" s="1" t="str">
        <f>VLOOKUP($E317,'[19]Gui chi Quynh'!$C$11:$E$388,3,0)</f>
        <v>A2</v>
      </c>
      <c r="AC317" s="9">
        <f>VLOOKUP(AB317,[18]Sheet1!$B$2:$C$12,2,TRUE)</f>
        <v>9</v>
      </c>
      <c r="AD317" s="1" t="str">
        <f>VLOOKUP($E317,'[20]Gui chi Quynh'!$C$11:$E$388,3,0)</f>
        <v>A2</v>
      </c>
      <c r="AE317" s="9">
        <f>VLOOKUP(AD317,[18]Sheet1!$B$2:$C$12,2,TRUE)</f>
        <v>9</v>
      </c>
      <c r="AF317" s="55"/>
    </row>
    <row r="318" spans="1:32" s="72" customFormat="1" ht="24.95" customHeight="1" x14ac:dyDescent="0.25">
      <c r="A318" s="41">
        <f>IF(E318="","",SUBTOTAL(3,$E$9:E318))</f>
        <v>310</v>
      </c>
      <c r="B318" s="41">
        <f>COUNTIF($F$9:F318,F318)</f>
        <v>8</v>
      </c>
      <c r="C318" s="84" t="s">
        <v>648</v>
      </c>
      <c r="D318" s="81" t="s">
        <v>181</v>
      </c>
      <c r="E318" s="69" t="s">
        <v>585</v>
      </c>
      <c r="F318" s="13" t="s">
        <v>724</v>
      </c>
      <c r="G318" s="82" t="s">
        <v>644</v>
      </c>
      <c r="H318" s="1" t="str">
        <f>VLOOKUP($E318,'[1]Gui chi Quynh'!$C$11:$E$397,3,0)</f>
        <v>A4</v>
      </c>
      <c r="I318" s="9">
        <f>VLOOKUP(H318,[18]Sheet1!$B$2:$C$12,2,TRUE)</f>
        <v>7</v>
      </c>
      <c r="J318" s="1" t="str">
        <f>VLOOKUP($E318,'[2]Gui chi Quynh'!$C$11:$E$397,3,0)</f>
        <v>A3</v>
      </c>
      <c r="K318" s="9">
        <f>VLOOKUP(J318,[18]Sheet1!$B$2:$C$12,2,TRUE)</f>
        <v>8</v>
      </c>
      <c r="L318" s="1" t="str">
        <f>VLOOKUP($E318,'[3]Gui chi Quynh'!$C$11:$E$396,3,0)</f>
        <v>A3</v>
      </c>
      <c r="M318" s="9">
        <f>VLOOKUP(L318,[18]Sheet1!$B$2:$C$12,2,TRUE)</f>
        <v>8</v>
      </c>
      <c r="N318" s="1" t="str">
        <f>VLOOKUP($E318,'[4]Gui chi Quynh'!$C$11:$E$396,3,0)</f>
        <v>A4</v>
      </c>
      <c r="O318" s="9">
        <f>VLOOKUP(N318,[18]Sheet1!$B$2:$C$12,2,TRUE)</f>
        <v>7</v>
      </c>
      <c r="P318" s="1" t="str">
        <f>VLOOKUP($E318,'[5]Gui chi Quynh'!$C$11:$E$394,3,0)</f>
        <v>A4</v>
      </c>
      <c r="Q318" s="9">
        <f>VLOOKUP(P318,[18]Sheet1!$B$2:$C$12,2,TRUE)</f>
        <v>7</v>
      </c>
      <c r="R318" s="1" t="str">
        <f>VLOOKUP($E318,'[6]Gui chi Quynh'!$C$11:$E$393,3,0)</f>
        <v>A3</v>
      </c>
      <c r="S318" s="9">
        <f>VLOOKUP(R318,[18]Sheet1!$B$2:$C$12,2,TRUE)</f>
        <v>8</v>
      </c>
      <c r="T318" s="1" t="str">
        <f>VLOOKUP($E318,'[7]Gui chi Quynh'!$C$11:$E$392,3,0)</f>
        <v>A3</v>
      </c>
      <c r="U318" s="9">
        <f>VLOOKUP(T318,[18]Sheet1!$B$2:$C$12,2,TRUE)</f>
        <v>8</v>
      </c>
      <c r="V318" s="1" t="str">
        <f>VLOOKUP($E318,'[8]Gui chi Quynh'!$C$11:$F$391,3,0)</f>
        <v>A4</v>
      </c>
      <c r="W318" s="9">
        <f>VLOOKUP(V318,[18]Sheet1!$B$2:$C$12,2,TRUE)</f>
        <v>7</v>
      </c>
      <c r="X318" s="1" t="str">
        <f>VLOOKUP($E318,'[9]Gui chi Quynh'!$C$11:$E$390,3,0)</f>
        <v>A3</v>
      </c>
      <c r="Y318" s="9">
        <f>VLOOKUP(X318,[18]Sheet1!$B$2:$C$12,2,TRUE)</f>
        <v>8</v>
      </c>
      <c r="Z318" s="1" t="str">
        <f>VLOOKUP($E318,'[10]Gui chi Quynh'!$C$11:$E$391,3,0)</f>
        <v>A4</v>
      </c>
      <c r="AA318" s="9">
        <f>VLOOKUP(Z318,[18]Sheet1!$B$2:$C$12,2,TRUE)</f>
        <v>7</v>
      </c>
      <c r="AB318" s="1" t="str">
        <f>VLOOKUP($E318,'[19]Gui chi Quynh'!$C$11:$E$388,3,0)</f>
        <v>A3</v>
      </c>
      <c r="AC318" s="9">
        <f>VLOOKUP(AB318,[18]Sheet1!$B$2:$C$12,2,TRUE)</f>
        <v>8</v>
      </c>
      <c r="AD318" s="1" t="str">
        <f>VLOOKUP($E318,'[20]Gui chi Quynh'!$C$11:$E$388,3,0)</f>
        <v>A3</v>
      </c>
      <c r="AE318" s="9">
        <f>VLOOKUP(AD318,[18]Sheet1!$B$2:$C$12,2,TRUE)</f>
        <v>8</v>
      </c>
      <c r="AF318" s="71"/>
    </row>
    <row r="319" spans="1:32" s="2" customFormat="1" ht="24.95" customHeight="1" x14ac:dyDescent="0.25">
      <c r="A319" s="41">
        <f>IF(E319="","",SUBTOTAL(3,$E$9:E319))</f>
        <v>311</v>
      </c>
      <c r="B319" s="41">
        <f>COUNTIF($F$9:F319,F319)</f>
        <v>9</v>
      </c>
      <c r="C319" s="84" t="s">
        <v>649</v>
      </c>
      <c r="D319" s="81" t="s">
        <v>182</v>
      </c>
      <c r="E319" s="69" t="s">
        <v>587</v>
      </c>
      <c r="F319" s="13" t="s">
        <v>724</v>
      </c>
      <c r="G319" s="82" t="s">
        <v>644</v>
      </c>
      <c r="H319" s="1" t="str">
        <f>VLOOKUP($E319,'[1]Gui chi Quynh'!$C$11:$E$397,3,0)</f>
        <v>A1</v>
      </c>
      <c r="I319" s="9">
        <f>VLOOKUP(H319,[18]Sheet1!$B$2:$C$12,2,TRUE)</f>
        <v>10</v>
      </c>
      <c r="J319" s="1" t="str">
        <f>VLOOKUP($E319,'[2]Gui chi Quynh'!$C$11:$E$397,3,0)</f>
        <v>A1</v>
      </c>
      <c r="K319" s="9">
        <f>VLOOKUP(J319,[18]Sheet1!$B$2:$C$12,2,TRUE)</f>
        <v>10</v>
      </c>
      <c r="L319" s="1" t="str">
        <f>VLOOKUP($E319,'[3]Gui chi Quynh'!$C$11:$E$396,3,0)</f>
        <v>A1</v>
      </c>
      <c r="M319" s="9">
        <f>VLOOKUP(L319,[18]Sheet1!$B$2:$C$12,2,TRUE)</f>
        <v>10</v>
      </c>
      <c r="N319" s="1" t="str">
        <f>VLOOKUP($E319,'[4]Gui chi Quynh'!$C$11:$E$396,3,0)</f>
        <v>A1</v>
      </c>
      <c r="O319" s="9">
        <f>VLOOKUP(N319,[18]Sheet1!$B$2:$C$12,2,TRUE)</f>
        <v>10</v>
      </c>
      <c r="P319" s="1" t="str">
        <f>VLOOKUP($E319,'[5]Gui chi Quynh'!$C$11:$E$394,3,0)</f>
        <v>A1</v>
      </c>
      <c r="Q319" s="9">
        <f>VLOOKUP(P319,[18]Sheet1!$B$2:$C$12,2,TRUE)</f>
        <v>10</v>
      </c>
      <c r="R319" s="1" t="str">
        <f>VLOOKUP($E319,'[6]Gui chi Quynh'!$C$11:$E$393,3,0)</f>
        <v>A1</v>
      </c>
      <c r="S319" s="9">
        <f>VLOOKUP(R319,[18]Sheet1!$B$2:$C$12,2,TRUE)</f>
        <v>10</v>
      </c>
      <c r="T319" s="1" t="str">
        <f>VLOOKUP($E319,'[7]Gui chi Quynh'!$C$11:$E$392,3,0)</f>
        <v>A1</v>
      </c>
      <c r="U319" s="9">
        <f>VLOOKUP(T319,[18]Sheet1!$B$2:$C$12,2,TRUE)</f>
        <v>10</v>
      </c>
      <c r="V319" s="1" t="str">
        <f>VLOOKUP($E319,'[8]Gui chi Quynh'!$C$11:$F$391,3,0)</f>
        <v>A2</v>
      </c>
      <c r="W319" s="9">
        <f>VLOOKUP(V319,[18]Sheet1!$B$2:$C$12,2,TRUE)</f>
        <v>9</v>
      </c>
      <c r="X319" s="1" t="str">
        <f>VLOOKUP($E319,'[9]Gui chi Quynh'!$C$11:$E$390,3,0)</f>
        <v>A2</v>
      </c>
      <c r="Y319" s="9">
        <f>VLOOKUP(X319,[18]Sheet1!$B$2:$C$12,2,TRUE)</f>
        <v>9</v>
      </c>
      <c r="Z319" s="1" t="str">
        <f>VLOOKUP($E319,'[10]Gui chi Quynh'!$C$11:$E$391,3,0)</f>
        <v>A1</v>
      </c>
      <c r="AA319" s="9">
        <f>VLOOKUP(Z319,[18]Sheet1!$B$2:$C$12,2,TRUE)</f>
        <v>10</v>
      </c>
      <c r="AB319" s="1" t="str">
        <f>VLOOKUP($E319,'[19]Gui chi Quynh'!$C$11:$E$388,3,0)</f>
        <v>A1</v>
      </c>
      <c r="AC319" s="9">
        <f>VLOOKUP(AB319,[18]Sheet1!$B$2:$C$12,2,TRUE)</f>
        <v>10</v>
      </c>
      <c r="AD319" s="1" t="str">
        <f>VLOOKUP($E319,'[20]Gui chi Quynh'!$C$11:$E$388,3,0)</f>
        <v>A1</v>
      </c>
      <c r="AE319" s="9">
        <f>VLOOKUP(AD319,[18]Sheet1!$B$2:$C$12,2,TRUE)</f>
        <v>10</v>
      </c>
      <c r="AF319" s="71"/>
    </row>
    <row r="320" spans="1:32" s="2" customFormat="1" ht="24.95" customHeight="1" x14ac:dyDescent="0.25">
      <c r="A320" s="41">
        <f>IF(E320="","",SUBTOTAL(3,$E$9:E320))</f>
        <v>312</v>
      </c>
      <c r="B320" s="41">
        <f>COUNTIF($F$9:F320,F320)</f>
        <v>10</v>
      </c>
      <c r="C320" s="84" t="s">
        <v>649</v>
      </c>
      <c r="D320" s="100" t="s">
        <v>684</v>
      </c>
      <c r="E320" s="69" t="s">
        <v>685</v>
      </c>
      <c r="F320" s="13" t="s">
        <v>724</v>
      </c>
      <c r="G320" s="82" t="s">
        <v>644</v>
      </c>
      <c r="H320" s="1" t="str">
        <f>VLOOKUP($E320,'[1]Gui chi Quynh'!$C$11:$E$397,3,0)</f>
        <v>A3</v>
      </c>
      <c r="I320" s="9">
        <f>VLOOKUP(H320,[18]Sheet1!$B$2:$C$12,2,TRUE)</f>
        <v>8</v>
      </c>
      <c r="J320" s="1" t="str">
        <f>VLOOKUP($E320,'[2]Gui chi Quynh'!$C$11:$E$397,3,0)</f>
        <v>A1</v>
      </c>
      <c r="K320" s="9">
        <f>VLOOKUP(J320,[18]Sheet1!$B$2:$C$12,2,TRUE)</f>
        <v>10</v>
      </c>
      <c r="L320" s="1" t="str">
        <f>VLOOKUP($E320,'[3]Gui chi Quynh'!$C$11:$E$396,3,0)</f>
        <v>A3</v>
      </c>
      <c r="M320" s="9">
        <f>VLOOKUP(L320,[18]Sheet1!$B$2:$C$12,2,TRUE)</f>
        <v>8</v>
      </c>
      <c r="N320" s="1" t="str">
        <f>VLOOKUP($E320,'[4]Gui chi Quynh'!$C$11:$E$396,3,0)</f>
        <v>A3</v>
      </c>
      <c r="O320" s="9">
        <f>VLOOKUP(N320,[18]Sheet1!$B$2:$C$12,2,TRUE)</f>
        <v>8</v>
      </c>
      <c r="P320" s="1" t="str">
        <f>VLOOKUP($E320,'[5]Gui chi Quynh'!$C$11:$E$394,3,0)</f>
        <v>A2</v>
      </c>
      <c r="Q320" s="9">
        <f>VLOOKUP(P320,[18]Sheet1!$B$2:$C$12,2,TRUE)</f>
        <v>9</v>
      </c>
      <c r="R320" s="1" t="str">
        <f>VLOOKUP($E320,'[6]Gui chi Quynh'!$C$11:$E$393,3,0)</f>
        <v>A3</v>
      </c>
      <c r="S320" s="9">
        <f>VLOOKUP(R320,[18]Sheet1!$B$2:$C$12,2,TRUE)</f>
        <v>8</v>
      </c>
      <c r="T320" s="1" t="str">
        <f>VLOOKUP($E320,'[7]Gui chi Quynh'!$C$11:$E$392,3,0)</f>
        <v>A2</v>
      </c>
      <c r="U320" s="9">
        <f>VLOOKUP(T320,[18]Sheet1!$B$2:$C$12,2,TRUE)</f>
        <v>9</v>
      </c>
      <c r="V320" s="1" t="str">
        <f>VLOOKUP($E320,'[8]Gui chi Quynh'!$C$11:$F$391,3,0)</f>
        <v>A3</v>
      </c>
      <c r="W320" s="9">
        <f>VLOOKUP(V320,[18]Sheet1!$B$2:$C$12,2,TRUE)</f>
        <v>8</v>
      </c>
      <c r="X320" s="1" t="str">
        <f>VLOOKUP($E320,'[9]Gui chi Quynh'!$C$11:$E$390,3,0)</f>
        <v>A1</v>
      </c>
      <c r="Y320" s="9">
        <f>VLOOKUP(X320,[18]Sheet1!$B$2:$C$12,2,TRUE)</f>
        <v>10</v>
      </c>
      <c r="Z320" s="1" t="str">
        <f>VLOOKUP($E320,'[10]Gui chi Quynh'!$C$11:$E$391,3,0)</f>
        <v>A1</v>
      </c>
      <c r="AA320" s="9">
        <f>VLOOKUP(Z320,[18]Sheet1!$B$2:$C$12,2,TRUE)</f>
        <v>10</v>
      </c>
      <c r="AB320" s="1" t="str">
        <f>VLOOKUP($E320,'[19]Gui chi Quynh'!$C$11:$E$388,3,0)</f>
        <v>A3</v>
      </c>
      <c r="AC320" s="9">
        <f>VLOOKUP(AB320,[18]Sheet1!$B$2:$C$12,2,TRUE)</f>
        <v>8</v>
      </c>
      <c r="AD320" s="1" t="str">
        <f>VLOOKUP($E320,'[20]Gui chi Quynh'!$C$11:$E$388,3,0)</f>
        <v>A2</v>
      </c>
      <c r="AE320" s="9">
        <f>VLOOKUP(AD320,[18]Sheet1!$B$2:$C$12,2,TRUE)</f>
        <v>9</v>
      </c>
      <c r="AF320" s="55"/>
    </row>
    <row r="321" spans="1:32" s="72" customFormat="1" ht="24.95" customHeight="1" x14ac:dyDescent="0.25">
      <c r="A321" s="41">
        <f>IF(E321="","",SUBTOTAL(3,$E$9:E321))</f>
        <v>313</v>
      </c>
      <c r="B321" s="41">
        <f>COUNTIF($F$9:F321,F321)</f>
        <v>11</v>
      </c>
      <c r="C321" s="84" t="s">
        <v>649</v>
      </c>
      <c r="D321" s="73" t="s">
        <v>193</v>
      </c>
      <c r="E321" s="74" t="s">
        <v>404</v>
      </c>
      <c r="F321" s="13" t="s">
        <v>724</v>
      </c>
      <c r="G321" s="7" t="s">
        <v>644</v>
      </c>
      <c r="H321" s="1" t="str">
        <f>VLOOKUP($E321,'[1]Gui chi Quynh'!$C$11:$E$397,3,0)</f>
        <v>A3</v>
      </c>
      <c r="I321" s="9">
        <f>VLOOKUP(H321,[18]Sheet1!$B$2:$C$12,2,TRUE)</f>
        <v>8</v>
      </c>
      <c r="J321" s="1" t="str">
        <f>VLOOKUP($E321,'[2]Gui chi Quynh'!$C$11:$E$397,3,0)</f>
        <v>A1</v>
      </c>
      <c r="K321" s="9">
        <f>VLOOKUP(J321,[18]Sheet1!$B$2:$C$12,2,TRUE)</f>
        <v>10</v>
      </c>
      <c r="L321" s="1" t="str">
        <f>VLOOKUP($E321,'[3]Gui chi Quynh'!$C$11:$E$396,3,0)</f>
        <v>A2</v>
      </c>
      <c r="M321" s="9">
        <f>VLOOKUP(L321,[18]Sheet1!$B$2:$C$12,2,TRUE)</f>
        <v>9</v>
      </c>
      <c r="N321" s="1" t="str">
        <f>VLOOKUP($E321,'[4]Gui chi Quynh'!$C$11:$E$396,3,0)</f>
        <v>A2</v>
      </c>
      <c r="O321" s="9">
        <f>VLOOKUP(N321,[18]Sheet1!$B$2:$C$12,2,TRUE)</f>
        <v>9</v>
      </c>
      <c r="P321" s="1" t="str">
        <f>VLOOKUP($E321,'[5]Gui chi Quynh'!$C$11:$E$394,3,0)</f>
        <v>A2</v>
      </c>
      <c r="Q321" s="9">
        <f>VLOOKUP(P321,[18]Sheet1!$B$2:$C$12,2,TRUE)</f>
        <v>9</v>
      </c>
      <c r="R321" s="1" t="str">
        <f>VLOOKUP($E321,'[6]Gui chi Quynh'!$C$11:$E$393,3,0)</f>
        <v>A3</v>
      </c>
      <c r="S321" s="9">
        <f>VLOOKUP(R321,[18]Sheet1!$B$2:$C$12,2,TRUE)</f>
        <v>8</v>
      </c>
      <c r="T321" s="1" t="str">
        <f>VLOOKUP($E321,'[7]Gui chi Quynh'!$C$11:$E$392,3,0)</f>
        <v>A1</v>
      </c>
      <c r="U321" s="9">
        <f>VLOOKUP(T321,[18]Sheet1!$B$2:$C$12,2,TRUE)</f>
        <v>10</v>
      </c>
      <c r="V321" s="1" t="str">
        <f>VLOOKUP($E321,'[8]Gui chi Quynh'!$C$11:$F$391,3,0)</f>
        <v>A3</v>
      </c>
      <c r="W321" s="9">
        <f>VLOOKUP(V321,[18]Sheet1!$B$2:$C$12,2,TRUE)</f>
        <v>8</v>
      </c>
      <c r="X321" s="1" t="str">
        <f>VLOOKUP($E321,'[9]Gui chi Quynh'!$C$11:$E$390,3,0)</f>
        <v>A2</v>
      </c>
      <c r="Y321" s="9">
        <f>VLOOKUP(X321,[18]Sheet1!$B$2:$C$12,2,TRUE)</f>
        <v>9</v>
      </c>
      <c r="Z321" s="1" t="str">
        <f>VLOOKUP($E321,'[10]Gui chi Quynh'!$C$11:$E$391,3,0)</f>
        <v>A1</v>
      </c>
      <c r="AA321" s="9">
        <f>VLOOKUP(Z321,[18]Sheet1!$B$2:$C$12,2,TRUE)</f>
        <v>10</v>
      </c>
      <c r="AB321" s="1" t="str">
        <f>VLOOKUP($E321,'[19]Gui chi Quynh'!$C$11:$E$388,3,0)</f>
        <v>A2</v>
      </c>
      <c r="AC321" s="9">
        <f>VLOOKUP(AB321,[18]Sheet1!$B$2:$C$12,2,TRUE)</f>
        <v>9</v>
      </c>
      <c r="AD321" s="1" t="str">
        <f>VLOOKUP($E321,'[20]Gui chi Quynh'!$C$11:$E$388,3,0)</f>
        <v>A2</v>
      </c>
      <c r="AE321" s="9">
        <f>VLOOKUP(AD321,[18]Sheet1!$B$2:$C$12,2,TRUE)</f>
        <v>9</v>
      </c>
      <c r="AF321" s="71"/>
    </row>
    <row r="322" spans="1:32" s="2" customFormat="1" ht="24.95" customHeight="1" x14ac:dyDescent="0.25">
      <c r="A322" s="41">
        <f>IF(E322="","",SUBTOTAL(3,$E$9:E322))</f>
        <v>314</v>
      </c>
      <c r="B322" s="41">
        <f>COUNTIF($F$9:F322,F322)</f>
        <v>1</v>
      </c>
      <c r="C322" s="43" t="s">
        <v>648</v>
      </c>
      <c r="D322" s="29" t="s">
        <v>213</v>
      </c>
      <c r="E322" s="32" t="s">
        <v>588</v>
      </c>
      <c r="F322" s="59" t="s">
        <v>12</v>
      </c>
      <c r="G322" s="59" t="s">
        <v>643</v>
      </c>
      <c r="H322" s="1" t="str">
        <f>VLOOKUP($E322,'[1]Gui chi Quynh'!$C$11:$E$397,3,0)</f>
        <v>A2</v>
      </c>
      <c r="I322" s="9">
        <f>VLOOKUP(H322,[18]Sheet1!$B$2:$C$12,2,TRUE)</f>
        <v>9</v>
      </c>
      <c r="J322" s="1" t="str">
        <f>VLOOKUP($E322,'[2]Gui chi Quynh'!$C$11:$E$397,3,0)</f>
        <v>A1</v>
      </c>
      <c r="K322" s="9">
        <f>VLOOKUP(J322,[18]Sheet1!$B$2:$C$12,2,TRUE)</f>
        <v>10</v>
      </c>
      <c r="L322" s="1" t="str">
        <f>VLOOKUP($E322,'[3]Gui chi Quynh'!$C$11:$E$396,3,0)</f>
        <v>A2</v>
      </c>
      <c r="M322" s="9">
        <f>VLOOKUP(L322,[18]Sheet1!$B$2:$C$12,2,TRUE)</f>
        <v>9</v>
      </c>
      <c r="N322" s="1" t="str">
        <f>VLOOKUP($E322,'[4]Gui chi Quynh'!$C$11:$E$396,3,0)</f>
        <v>A1</v>
      </c>
      <c r="O322" s="9">
        <f>VLOOKUP(N322,[18]Sheet1!$B$2:$C$12,2,TRUE)</f>
        <v>10</v>
      </c>
      <c r="P322" s="1" t="str">
        <f>VLOOKUP($E322,'[5]Gui chi Quynh'!$C$11:$E$394,3,0)</f>
        <v>A1</v>
      </c>
      <c r="Q322" s="9">
        <f>VLOOKUP(P322,[18]Sheet1!$B$2:$C$12,2,TRUE)</f>
        <v>10</v>
      </c>
      <c r="R322" s="1" t="str">
        <f>VLOOKUP($E322,'[6]Gui chi Quynh'!$C$11:$E$393,3,0)</f>
        <v>A1</v>
      </c>
      <c r="S322" s="9">
        <f>VLOOKUP(R322,[18]Sheet1!$B$2:$C$12,2,TRUE)</f>
        <v>10</v>
      </c>
      <c r="T322" s="1" t="str">
        <f>VLOOKUP($E322,'[7]Gui chi Quynh'!$C$11:$E$392,3,0)</f>
        <v>A1</v>
      </c>
      <c r="U322" s="9">
        <f>VLOOKUP(T322,[18]Sheet1!$B$2:$C$12,2,TRUE)</f>
        <v>10</v>
      </c>
      <c r="V322" s="1" t="str">
        <f>VLOOKUP($E322,'[8]Gui chi Quynh'!$C$11:$F$391,3,0)</f>
        <v>A1</v>
      </c>
      <c r="W322" s="9">
        <f>VLOOKUP(V322,[18]Sheet1!$B$2:$C$12,2,TRUE)</f>
        <v>10</v>
      </c>
      <c r="X322" s="1" t="str">
        <f>VLOOKUP($E322,'[9]Gui chi Quynh'!$C$11:$E$390,3,0)</f>
        <v>A1</v>
      </c>
      <c r="Y322" s="9">
        <f>VLOOKUP(X322,[18]Sheet1!$B$2:$C$12,2,TRUE)</f>
        <v>10</v>
      </c>
      <c r="Z322" s="1" t="str">
        <f>VLOOKUP($E322,'[10]Gui chi Quynh'!$C$11:$E$391,3,0)</f>
        <v>A1</v>
      </c>
      <c r="AA322" s="9">
        <f>VLOOKUP(Z322,[18]Sheet1!$B$2:$C$12,2,TRUE)</f>
        <v>10</v>
      </c>
      <c r="AB322" s="1" t="str">
        <f>VLOOKUP($E322,'[19]Gui chi Quynh'!$C$11:$E$388,3,0)</f>
        <v>A2</v>
      </c>
      <c r="AC322" s="9">
        <f>VLOOKUP(AB322,[18]Sheet1!$B$2:$C$12,2,TRUE)</f>
        <v>9</v>
      </c>
      <c r="AD322" s="1" t="str">
        <f>VLOOKUP($E322,'[20]Gui chi Quynh'!$C$11:$E$388,3,0)</f>
        <v>A2</v>
      </c>
      <c r="AE322" s="9">
        <f>VLOOKUP(AD322,[18]Sheet1!$B$2:$C$12,2,TRUE)</f>
        <v>9</v>
      </c>
      <c r="AF322" s="55"/>
    </row>
    <row r="323" spans="1:32" s="72" customFormat="1" ht="24.95" customHeight="1" x14ac:dyDescent="0.25">
      <c r="A323" s="41">
        <f>IF(E323="","",SUBTOTAL(3,$E$9:E323))</f>
        <v>315</v>
      </c>
      <c r="B323" s="41">
        <f>COUNTIF($F$9:F323,F323)</f>
        <v>2</v>
      </c>
      <c r="C323" s="43" t="s">
        <v>648</v>
      </c>
      <c r="D323" s="29" t="s">
        <v>214</v>
      </c>
      <c r="E323" s="32" t="s">
        <v>589</v>
      </c>
      <c r="F323" s="1" t="s">
        <v>12</v>
      </c>
      <c r="G323" s="1" t="s">
        <v>643</v>
      </c>
      <c r="H323" s="1" t="str">
        <f>VLOOKUP($E323,'[1]Gui chi Quynh'!$C$11:$E$397,3,0)</f>
        <v>A3</v>
      </c>
      <c r="I323" s="9">
        <f>VLOOKUP(H323,[18]Sheet1!$B$2:$C$12,2,TRUE)</f>
        <v>8</v>
      </c>
      <c r="J323" s="1" t="str">
        <f>VLOOKUP($E323,'[2]Gui chi Quynh'!$C$11:$E$397,3,0)</f>
        <v>A3</v>
      </c>
      <c r="K323" s="9">
        <f>VLOOKUP(J323,[18]Sheet1!$B$2:$C$12,2,TRUE)</f>
        <v>8</v>
      </c>
      <c r="L323" s="1" t="str">
        <f>VLOOKUP($E323,'[3]Gui chi Quynh'!$C$11:$E$396,3,0)</f>
        <v>A3</v>
      </c>
      <c r="M323" s="9">
        <f>VLOOKUP(L323,[18]Sheet1!$B$2:$C$12,2,TRUE)</f>
        <v>8</v>
      </c>
      <c r="N323" s="1" t="str">
        <f>VLOOKUP($E323,'[4]Gui chi Quynh'!$C$11:$E$396,3,0)</f>
        <v>A3</v>
      </c>
      <c r="O323" s="9">
        <f>VLOOKUP(N323,[18]Sheet1!$B$2:$C$12,2,TRUE)</f>
        <v>8</v>
      </c>
      <c r="P323" s="1" t="str">
        <f>VLOOKUP($E323,'[5]Gui chi Quynh'!$C$11:$E$394,3,0)</f>
        <v>A2</v>
      </c>
      <c r="Q323" s="9">
        <f>VLOOKUP(P323,[18]Sheet1!$B$2:$C$12,2,TRUE)</f>
        <v>9</v>
      </c>
      <c r="R323" s="1" t="str">
        <f>VLOOKUP($E323,'[6]Gui chi Quynh'!$C$11:$E$393,3,0)</f>
        <v>A2</v>
      </c>
      <c r="S323" s="9">
        <f>VLOOKUP(R323,[18]Sheet1!$B$2:$C$12,2,TRUE)</f>
        <v>9</v>
      </c>
      <c r="T323" s="1" t="str">
        <f>VLOOKUP($E323,'[7]Gui chi Quynh'!$C$11:$E$392,3,0)</f>
        <v>A3</v>
      </c>
      <c r="U323" s="9">
        <f>VLOOKUP(T323,[18]Sheet1!$B$2:$C$12,2,TRUE)</f>
        <v>8</v>
      </c>
      <c r="V323" s="1" t="str">
        <f>VLOOKUP($E323,'[8]Gui chi Quynh'!$C$11:$F$391,3,0)</f>
        <v>A3</v>
      </c>
      <c r="W323" s="9">
        <f>VLOOKUP(V323,[18]Sheet1!$B$2:$C$12,2,TRUE)</f>
        <v>8</v>
      </c>
      <c r="X323" s="1" t="str">
        <f>VLOOKUP($E323,'[9]Gui chi Quynh'!$C$11:$E$390,3,0)</f>
        <v>A2</v>
      </c>
      <c r="Y323" s="9">
        <f>VLOOKUP(X323,[18]Sheet1!$B$2:$C$12,2,TRUE)</f>
        <v>9</v>
      </c>
      <c r="Z323" s="1" t="str">
        <f>VLOOKUP($E323,'[10]Gui chi Quynh'!$C$11:$E$391,3,0)</f>
        <v>A2</v>
      </c>
      <c r="AA323" s="9">
        <f>VLOOKUP(Z323,[18]Sheet1!$B$2:$C$12,2,TRUE)</f>
        <v>9</v>
      </c>
      <c r="AB323" s="1" t="str">
        <f>VLOOKUP($E323,'[19]Gui chi Quynh'!$C$11:$E$388,3,0)</f>
        <v>A3</v>
      </c>
      <c r="AC323" s="9">
        <f>VLOOKUP(AB323,[18]Sheet1!$B$2:$C$12,2,TRUE)</f>
        <v>8</v>
      </c>
      <c r="AD323" s="1" t="str">
        <f>VLOOKUP($E323,'[20]Gui chi Quynh'!$C$11:$E$388,3,0)</f>
        <v>A3</v>
      </c>
      <c r="AE323" s="9">
        <f>VLOOKUP(AD323,[18]Sheet1!$B$2:$C$12,2,TRUE)</f>
        <v>8</v>
      </c>
      <c r="AF323" s="55"/>
    </row>
    <row r="324" spans="1:32" s="2" customFormat="1" ht="24.95" customHeight="1" x14ac:dyDescent="0.25">
      <c r="A324" s="41">
        <f>IF(E324="","",SUBTOTAL(3,$E$9:E324))</f>
        <v>316</v>
      </c>
      <c r="B324" s="41">
        <f>COUNTIF($F$9:F324,F324)</f>
        <v>3</v>
      </c>
      <c r="C324" s="84" t="s">
        <v>648</v>
      </c>
      <c r="D324" s="76" t="s">
        <v>215</v>
      </c>
      <c r="E324" s="77" t="s">
        <v>590</v>
      </c>
      <c r="F324" s="7" t="s">
        <v>12</v>
      </c>
      <c r="G324" s="7" t="s">
        <v>644</v>
      </c>
      <c r="H324" s="1" t="str">
        <f>VLOOKUP($E324,'[1]Gui chi Quynh'!$C$11:$E$397,3,0)</f>
        <v>A2</v>
      </c>
      <c r="I324" s="9">
        <f>VLOOKUP(H324,[18]Sheet1!$B$2:$C$12,2,TRUE)</f>
        <v>9</v>
      </c>
      <c r="J324" s="1" t="str">
        <f>VLOOKUP($E324,'[2]Gui chi Quynh'!$C$11:$E$397,3,0)</f>
        <v>A3</v>
      </c>
      <c r="K324" s="9">
        <f>VLOOKUP(J324,[18]Sheet1!$B$2:$C$12,2,TRUE)</f>
        <v>8</v>
      </c>
      <c r="L324" s="1" t="str">
        <f>VLOOKUP($E324,'[3]Gui chi Quynh'!$C$11:$E$396,3,0)</f>
        <v>A3</v>
      </c>
      <c r="M324" s="9">
        <f>VLOOKUP(L324,[18]Sheet1!$B$2:$C$12,2,TRUE)</f>
        <v>8</v>
      </c>
      <c r="N324" s="1" t="str">
        <f>VLOOKUP($E324,'[4]Gui chi Quynh'!$C$11:$E$396,3,0)</f>
        <v>A2</v>
      </c>
      <c r="O324" s="9">
        <f>VLOOKUP(N324,[18]Sheet1!$B$2:$C$12,2,TRUE)</f>
        <v>9</v>
      </c>
      <c r="P324" s="1" t="str">
        <f>VLOOKUP($E324,'[5]Gui chi Quynh'!$C$11:$E$394,3,0)</f>
        <v>A3</v>
      </c>
      <c r="Q324" s="9">
        <f>VLOOKUP(P324,[18]Sheet1!$B$2:$C$12,2,TRUE)</f>
        <v>8</v>
      </c>
      <c r="R324" s="1" t="str">
        <f>VLOOKUP($E324,'[6]Gui chi Quynh'!$C$11:$E$393,3,0)</f>
        <v>A1</v>
      </c>
      <c r="S324" s="9">
        <f>VLOOKUP(R324,[18]Sheet1!$B$2:$C$12,2,TRUE)</f>
        <v>10</v>
      </c>
      <c r="T324" s="1" t="str">
        <f>VLOOKUP($E324,'[7]Gui chi Quynh'!$C$11:$E$392,3,0)</f>
        <v>A2</v>
      </c>
      <c r="U324" s="9">
        <f>VLOOKUP(T324,[18]Sheet1!$B$2:$C$12,2,TRUE)</f>
        <v>9</v>
      </c>
      <c r="V324" s="1" t="str">
        <f>VLOOKUP($E324,'[8]Gui chi Quynh'!$C$11:$F$391,3,0)</f>
        <v>A3</v>
      </c>
      <c r="W324" s="9">
        <f>VLOOKUP(V324,[18]Sheet1!$B$2:$C$12,2,TRUE)</f>
        <v>8</v>
      </c>
      <c r="X324" s="1" t="str">
        <f>VLOOKUP($E324,'[9]Gui chi Quynh'!$C$11:$E$390,3,0)</f>
        <v>A2</v>
      </c>
      <c r="Y324" s="9">
        <f>VLOOKUP(X324,[18]Sheet1!$B$2:$C$12,2,TRUE)</f>
        <v>9</v>
      </c>
      <c r="Z324" s="1" t="str">
        <f>VLOOKUP($E324,'[10]Gui chi Quynh'!$C$11:$E$391,3,0)</f>
        <v>A2</v>
      </c>
      <c r="AA324" s="9">
        <f>VLOOKUP(Z324,[18]Sheet1!$B$2:$C$12,2,TRUE)</f>
        <v>9</v>
      </c>
      <c r="AB324" s="1" t="str">
        <f>VLOOKUP($E324,'[19]Gui chi Quynh'!$C$11:$E$388,3,0)</f>
        <v>A3</v>
      </c>
      <c r="AC324" s="9">
        <f>VLOOKUP(AB324,[18]Sheet1!$B$2:$C$12,2,TRUE)</f>
        <v>8</v>
      </c>
      <c r="AD324" s="1" t="str">
        <f>VLOOKUP($E324,'[20]Gui chi Quynh'!$C$11:$E$388,3,0)</f>
        <v>A3</v>
      </c>
      <c r="AE324" s="9">
        <f>VLOOKUP(AD324,[18]Sheet1!$B$2:$C$12,2,TRUE)</f>
        <v>8</v>
      </c>
      <c r="AF324" s="71"/>
    </row>
    <row r="325" spans="1:32" s="2" customFormat="1" ht="24.95" customHeight="1" x14ac:dyDescent="0.25">
      <c r="A325" s="41">
        <f>IF(E325="","",SUBTOTAL(3,$E$9:E325))</f>
        <v>317</v>
      </c>
      <c r="B325" s="41">
        <f>COUNTIF($F$9:F325,F325)</f>
        <v>1</v>
      </c>
      <c r="C325" s="43" t="s">
        <v>649</v>
      </c>
      <c r="D325" s="42" t="s">
        <v>172</v>
      </c>
      <c r="E325" s="32" t="s">
        <v>592</v>
      </c>
      <c r="F325" s="30" t="s">
        <v>294</v>
      </c>
      <c r="G325" s="30" t="s">
        <v>643</v>
      </c>
      <c r="H325" s="1" t="str">
        <f>VLOOKUP($E325,'[1]Gui chi Quynh'!$C$11:$E$397,3,0)</f>
        <v>A1</v>
      </c>
      <c r="I325" s="9">
        <f>VLOOKUP(H325,[18]Sheet1!$B$2:$C$12,2,TRUE)</f>
        <v>10</v>
      </c>
      <c r="J325" s="1" t="str">
        <f>VLOOKUP($E325,'[2]Gui chi Quynh'!$C$11:$E$397,3,0)</f>
        <v>A1</v>
      </c>
      <c r="K325" s="9">
        <f>VLOOKUP(J325,[18]Sheet1!$B$2:$C$12,2,TRUE)</f>
        <v>10</v>
      </c>
      <c r="L325" s="1" t="str">
        <f>VLOOKUP($E325,'[3]Gui chi Quynh'!$C$11:$E$396,3,0)</f>
        <v>A1</v>
      </c>
      <c r="M325" s="9">
        <f>VLOOKUP(L325,[18]Sheet1!$B$2:$C$12,2,TRUE)</f>
        <v>10</v>
      </c>
      <c r="N325" s="1" t="str">
        <f>VLOOKUP($E325,'[4]Gui chi Quynh'!$C$11:$E$396,3,0)</f>
        <v>A1</v>
      </c>
      <c r="O325" s="9">
        <f>VLOOKUP(N325,[18]Sheet1!$B$2:$C$12,2,TRUE)</f>
        <v>10</v>
      </c>
      <c r="P325" s="1" t="str">
        <f>VLOOKUP($E325,'[5]Gui chi Quynh'!$C$11:$E$394,3,0)</f>
        <v>A1</v>
      </c>
      <c r="Q325" s="9">
        <f>VLOOKUP(P325,[18]Sheet1!$B$2:$C$12,2,TRUE)</f>
        <v>10</v>
      </c>
      <c r="R325" s="1" t="str">
        <f>VLOOKUP($E325,'[6]Gui chi Quynh'!$C$11:$E$393,3,0)</f>
        <v>A1</v>
      </c>
      <c r="S325" s="9">
        <f>VLOOKUP(R325,[18]Sheet1!$B$2:$C$12,2,TRUE)</f>
        <v>10</v>
      </c>
      <c r="T325" s="1" t="str">
        <f>VLOOKUP($E325,'[7]Gui chi Quynh'!$C$11:$E$392,3,0)</f>
        <v>A1</v>
      </c>
      <c r="U325" s="9">
        <f>VLOOKUP(T325,[18]Sheet1!$B$2:$C$12,2,TRUE)</f>
        <v>10</v>
      </c>
      <c r="V325" s="1" t="str">
        <f>VLOOKUP($E325,'[8]Gui chi Quynh'!$C$11:$F$391,3,0)</f>
        <v>A1</v>
      </c>
      <c r="W325" s="9">
        <f>VLOOKUP(V325,[18]Sheet1!$B$2:$C$12,2,TRUE)</f>
        <v>10</v>
      </c>
      <c r="X325" s="1" t="str">
        <f>VLOOKUP($E325,'[9]Gui chi Quynh'!$C$11:$E$390,3,0)</f>
        <v>A1</v>
      </c>
      <c r="Y325" s="9">
        <f>VLOOKUP(X325,[18]Sheet1!$B$2:$C$12,2,TRUE)</f>
        <v>10</v>
      </c>
      <c r="Z325" s="1" t="str">
        <f>VLOOKUP($E325,'[10]Gui chi Quynh'!$C$11:$E$391,3,0)</f>
        <v>A1</v>
      </c>
      <c r="AA325" s="9">
        <f>VLOOKUP(Z325,[18]Sheet1!$B$2:$C$12,2,TRUE)</f>
        <v>10</v>
      </c>
      <c r="AB325" s="1" t="str">
        <f>VLOOKUP($E325,'[19]Gui chi Quynh'!$C$11:$E$388,3,0)</f>
        <v>A1</v>
      </c>
      <c r="AC325" s="9">
        <f>VLOOKUP(AB325,[18]Sheet1!$B$2:$C$12,2,TRUE)</f>
        <v>10</v>
      </c>
      <c r="AD325" s="1" t="str">
        <f>VLOOKUP($E325,'[20]Gui chi Quynh'!$C$11:$E$388,3,0)</f>
        <v>A1</v>
      </c>
      <c r="AE325" s="9">
        <f>VLOOKUP(AD325,[18]Sheet1!$B$2:$C$12,2,TRUE)</f>
        <v>10</v>
      </c>
      <c r="AF325" s="55"/>
    </row>
    <row r="326" spans="1:32" s="2" customFormat="1" ht="24.95" customHeight="1" x14ac:dyDescent="0.25">
      <c r="A326" s="41">
        <f>IF(E326="","",SUBTOTAL(3,$E$9:E326))</f>
        <v>318</v>
      </c>
      <c r="B326" s="41">
        <f>COUNTIF($F$9:F326,F326)</f>
        <v>2</v>
      </c>
      <c r="C326" s="43" t="s">
        <v>648</v>
      </c>
      <c r="D326" s="20" t="s">
        <v>639</v>
      </c>
      <c r="E326" s="44" t="s">
        <v>438</v>
      </c>
      <c r="F326" s="61" t="s">
        <v>294</v>
      </c>
      <c r="G326" s="105" t="s">
        <v>643</v>
      </c>
      <c r="H326" s="1" t="str">
        <f>VLOOKUP($E326,'[1]Gui chi Quynh'!$C$11:$E$397,3,0)</f>
        <v>A1</v>
      </c>
      <c r="I326" s="9">
        <f>VLOOKUP(H326,[18]Sheet1!$B$2:$C$12,2,TRUE)</f>
        <v>10</v>
      </c>
      <c r="J326" s="1" t="str">
        <f>VLOOKUP($E326,'[2]Gui chi Quynh'!$C$11:$E$397,3,0)</f>
        <v>A1</v>
      </c>
      <c r="K326" s="9">
        <f>VLOOKUP(J326,[18]Sheet1!$B$2:$C$12,2,TRUE)</f>
        <v>10</v>
      </c>
      <c r="L326" s="1" t="str">
        <f>VLOOKUP($E326,'[3]Gui chi Quynh'!$C$11:$E$396,3,0)</f>
        <v>A1</v>
      </c>
      <c r="M326" s="9">
        <f>VLOOKUP(L326,[18]Sheet1!$B$2:$C$12,2,TRUE)</f>
        <v>10</v>
      </c>
      <c r="N326" s="1" t="str">
        <f>VLOOKUP($E326,'[4]Gui chi Quynh'!$C$11:$E$396,3,0)</f>
        <v>A1</v>
      </c>
      <c r="O326" s="9">
        <f>VLOOKUP(N326,[18]Sheet1!$B$2:$C$12,2,TRUE)</f>
        <v>10</v>
      </c>
      <c r="P326" s="1" t="str">
        <f>VLOOKUP($E326,'[5]Gui chi Quynh'!$C$11:$E$394,3,0)</f>
        <v>A1</v>
      </c>
      <c r="Q326" s="9">
        <f>VLOOKUP(P326,[18]Sheet1!$B$2:$C$12,2,TRUE)</f>
        <v>10</v>
      </c>
      <c r="R326" s="1" t="str">
        <f>VLOOKUP($E326,'[6]Gui chi Quynh'!$C$11:$E$393,3,0)</f>
        <v>A1</v>
      </c>
      <c r="S326" s="9">
        <f>VLOOKUP(R326,[18]Sheet1!$B$2:$C$12,2,TRUE)</f>
        <v>10</v>
      </c>
      <c r="T326" s="1" t="str">
        <f>VLOOKUP($E326,'[7]Gui chi Quynh'!$C$11:$E$392,3,0)</f>
        <v>A1</v>
      </c>
      <c r="U326" s="9">
        <f>VLOOKUP(T326,[18]Sheet1!$B$2:$C$12,2,TRUE)</f>
        <v>10</v>
      </c>
      <c r="V326" s="1" t="str">
        <f>VLOOKUP($E326,'[8]Gui chi Quynh'!$C$11:$F$391,3,0)</f>
        <v>A1</v>
      </c>
      <c r="W326" s="9">
        <f>VLOOKUP(V326,[18]Sheet1!$B$2:$C$12,2,TRUE)</f>
        <v>10</v>
      </c>
      <c r="X326" s="1" t="str">
        <f>VLOOKUP($E326,'[9]Gui chi Quynh'!$C$11:$E$390,3,0)</f>
        <v>A1</v>
      </c>
      <c r="Y326" s="9">
        <f>VLOOKUP(X326,[18]Sheet1!$B$2:$C$12,2,TRUE)</f>
        <v>10</v>
      </c>
      <c r="Z326" s="1" t="str">
        <f>VLOOKUP($E326,'[10]Gui chi Quynh'!$C$11:$E$391,3,0)</f>
        <v>A1</v>
      </c>
      <c r="AA326" s="9">
        <f>VLOOKUP(Z326,[18]Sheet1!$B$2:$C$12,2,TRUE)</f>
        <v>10</v>
      </c>
      <c r="AB326" s="1" t="str">
        <f>VLOOKUP($E326,'[19]Gui chi Quynh'!$C$11:$E$388,3,0)</f>
        <v>A1</v>
      </c>
      <c r="AC326" s="9">
        <f>VLOOKUP(AB326,[18]Sheet1!$B$2:$C$12,2,TRUE)</f>
        <v>10</v>
      </c>
      <c r="AD326" s="1" t="str">
        <f>VLOOKUP($E326,'[20]Gui chi Quynh'!$C$11:$E$388,3,0)</f>
        <v>A1</v>
      </c>
      <c r="AE326" s="9">
        <f>VLOOKUP(AD326,[18]Sheet1!$B$2:$C$12,2,TRUE)</f>
        <v>10</v>
      </c>
      <c r="AF326" s="55"/>
    </row>
    <row r="327" spans="1:32" s="2" customFormat="1" ht="24.95" customHeight="1" x14ac:dyDescent="0.25">
      <c r="A327" s="41">
        <f>IF(E327="","",SUBTOTAL(3,$E$9:E327))</f>
        <v>319</v>
      </c>
      <c r="B327" s="41">
        <f>COUNTIF($F$9:F327,F327)</f>
        <v>3</v>
      </c>
      <c r="C327" s="43" t="s">
        <v>649</v>
      </c>
      <c r="D327" s="42" t="s">
        <v>40</v>
      </c>
      <c r="E327" s="32" t="s">
        <v>593</v>
      </c>
      <c r="F327" s="1" t="s">
        <v>294</v>
      </c>
      <c r="G327" s="1" t="s">
        <v>643</v>
      </c>
      <c r="H327" s="1" t="str">
        <f>VLOOKUP($E327,'[1]Gui chi Quynh'!$C$11:$E$397,3,0)</f>
        <v>A1</v>
      </c>
      <c r="I327" s="9">
        <f>VLOOKUP(H327,[18]Sheet1!$B$2:$C$12,2,TRUE)</f>
        <v>10</v>
      </c>
      <c r="J327" s="1" t="str">
        <f>VLOOKUP($E327,'[2]Gui chi Quynh'!$C$11:$E$397,3,0)</f>
        <v>A1</v>
      </c>
      <c r="K327" s="9">
        <f>VLOOKUP(J327,[18]Sheet1!$B$2:$C$12,2,TRUE)</f>
        <v>10</v>
      </c>
      <c r="L327" s="1" t="str">
        <f>VLOOKUP($E327,'[3]Gui chi Quynh'!$C$11:$E$396,3,0)</f>
        <v>A1</v>
      </c>
      <c r="M327" s="9">
        <f>VLOOKUP(L327,[18]Sheet1!$B$2:$C$12,2,TRUE)</f>
        <v>10</v>
      </c>
      <c r="N327" s="1" t="str">
        <f>VLOOKUP($E327,'[4]Gui chi Quynh'!$C$11:$E$396,3,0)</f>
        <v>A1</v>
      </c>
      <c r="O327" s="9">
        <f>VLOOKUP(N327,[18]Sheet1!$B$2:$C$12,2,TRUE)</f>
        <v>10</v>
      </c>
      <c r="P327" s="1" t="str">
        <f>VLOOKUP($E327,'[5]Gui chi Quynh'!$C$11:$E$394,3,0)</f>
        <v>A1</v>
      </c>
      <c r="Q327" s="9">
        <f>VLOOKUP(P327,[18]Sheet1!$B$2:$C$12,2,TRUE)</f>
        <v>10</v>
      </c>
      <c r="R327" s="1" t="str">
        <f>VLOOKUP($E327,'[6]Gui chi Quynh'!$C$11:$E$393,3,0)</f>
        <v>A1</v>
      </c>
      <c r="S327" s="9">
        <f>VLOOKUP(R327,[18]Sheet1!$B$2:$C$12,2,TRUE)</f>
        <v>10</v>
      </c>
      <c r="T327" s="1" t="str">
        <f>VLOOKUP($E327,'[7]Gui chi Quynh'!$C$11:$E$392,3,0)</f>
        <v>A1</v>
      </c>
      <c r="U327" s="9">
        <f>VLOOKUP(T327,[18]Sheet1!$B$2:$C$12,2,TRUE)</f>
        <v>10</v>
      </c>
      <c r="V327" s="1" t="str">
        <f>VLOOKUP($E327,'[8]Gui chi Quynh'!$C$11:$F$391,3,0)</f>
        <v>A1</v>
      </c>
      <c r="W327" s="9">
        <f>VLOOKUP(V327,[18]Sheet1!$B$2:$C$12,2,TRUE)</f>
        <v>10</v>
      </c>
      <c r="X327" s="1" t="str">
        <f>VLOOKUP($E327,'[9]Gui chi Quynh'!$C$11:$E$390,3,0)</f>
        <v>A1</v>
      </c>
      <c r="Y327" s="9">
        <f>VLOOKUP(X327,[18]Sheet1!$B$2:$C$12,2,TRUE)</f>
        <v>10</v>
      </c>
      <c r="Z327" s="1" t="str">
        <f>VLOOKUP($E327,'[10]Gui chi Quynh'!$C$11:$E$391,3,0)</f>
        <v>A2</v>
      </c>
      <c r="AA327" s="9">
        <f>VLOOKUP(Z327,[18]Sheet1!$B$2:$C$12,2,TRUE)</f>
        <v>9</v>
      </c>
      <c r="AB327" s="1" t="str">
        <f>VLOOKUP($E327,'[19]Gui chi Quynh'!$C$11:$E$388,3,0)</f>
        <v>A1</v>
      </c>
      <c r="AC327" s="9">
        <f>VLOOKUP(AB327,[18]Sheet1!$B$2:$C$12,2,TRUE)</f>
        <v>10</v>
      </c>
      <c r="AD327" s="1" t="str">
        <f>VLOOKUP($E327,'[20]Gui chi Quynh'!$C$11:$E$388,3,0)</f>
        <v>A1</v>
      </c>
      <c r="AE327" s="9">
        <f>VLOOKUP(AD327,[18]Sheet1!$B$2:$C$12,2,TRUE)</f>
        <v>10</v>
      </c>
      <c r="AF327" s="55"/>
    </row>
    <row r="328" spans="1:32" s="72" customFormat="1" ht="24.95" customHeight="1" x14ac:dyDescent="0.25">
      <c r="A328" s="41">
        <f>IF(E328="","",SUBTOTAL(3,$E$9:E328))</f>
        <v>320</v>
      </c>
      <c r="B328" s="41">
        <f>COUNTIF($F$9:F328,F328)</f>
        <v>4</v>
      </c>
      <c r="C328" s="43" t="s">
        <v>649</v>
      </c>
      <c r="D328" s="42" t="s">
        <v>174</v>
      </c>
      <c r="E328" s="32" t="s">
        <v>594</v>
      </c>
      <c r="F328" s="1" t="s">
        <v>294</v>
      </c>
      <c r="G328" s="1" t="s">
        <v>643</v>
      </c>
      <c r="H328" s="1" t="str">
        <f>VLOOKUP($E328,'[1]Gui chi Quynh'!$C$11:$E$397,3,0)</f>
        <v>A1</v>
      </c>
      <c r="I328" s="9">
        <f>VLOOKUP(H328,[18]Sheet1!$B$2:$C$12,2,TRUE)</f>
        <v>10</v>
      </c>
      <c r="J328" s="1" t="str">
        <f>VLOOKUP($E328,'[2]Gui chi Quynh'!$C$11:$E$397,3,0)</f>
        <v>A1</v>
      </c>
      <c r="K328" s="9">
        <f>VLOOKUP(J328,[18]Sheet1!$B$2:$C$12,2,TRUE)</f>
        <v>10</v>
      </c>
      <c r="L328" s="1" t="str">
        <f>VLOOKUP($E328,'[3]Gui chi Quynh'!$C$11:$E$396,3,0)</f>
        <v>A2</v>
      </c>
      <c r="M328" s="9">
        <f>VLOOKUP(L328,[18]Sheet1!$B$2:$C$12,2,TRUE)</f>
        <v>9</v>
      </c>
      <c r="N328" s="1" t="str">
        <f>VLOOKUP($E328,'[4]Gui chi Quynh'!$C$11:$E$396,3,0)</f>
        <v>A1</v>
      </c>
      <c r="O328" s="9">
        <f>VLOOKUP(N328,[18]Sheet1!$B$2:$C$12,2,TRUE)</f>
        <v>10</v>
      </c>
      <c r="P328" s="1" t="str">
        <f>VLOOKUP($E328,'[5]Gui chi Quynh'!$C$11:$E$394,3,0)</f>
        <v>A1</v>
      </c>
      <c r="Q328" s="9">
        <f>VLOOKUP(P328,[18]Sheet1!$B$2:$C$12,2,TRUE)</f>
        <v>10</v>
      </c>
      <c r="R328" s="1" t="str">
        <f>VLOOKUP($E328,'[6]Gui chi Quynh'!$C$11:$E$393,3,0)</f>
        <v>A1</v>
      </c>
      <c r="S328" s="9">
        <f>VLOOKUP(R328,[18]Sheet1!$B$2:$C$12,2,TRUE)</f>
        <v>10</v>
      </c>
      <c r="T328" s="1" t="str">
        <f>VLOOKUP($E328,'[7]Gui chi Quynh'!$C$11:$E$392,3,0)</f>
        <v>A1</v>
      </c>
      <c r="U328" s="9">
        <f>VLOOKUP(T328,[18]Sheet1!$B$2:$C$12,2,TRUE)</f>
        <v>10</v>
      </c>
      <c r="V328" s="1" t="str">
        <f>VLOOKUP($E328,'[8]Gui chi Quynh'!$C$11:$F$391,3,0)</f>
        <v>A1</v>
      </c>
      <c r="W328" s="9">
        <f>VLOOKUP(V328,[18]Sheet1!$B$2:$C$12,2,TRUE)</f>
        <v>10</v>
      </c>
      <c r="X328" s="1" t="str">
        <f>VLOOKUP($E328,'[9]Gui chi Quynh'!$C$11:$E$390,3,0)</f>
        <v>A2</v>
      </c>
      <c r="Y328" s="9">
        <f>VLOOKUP(X328,[18]Sheet1!$B$2:$C$12,2,TRUE)</f>
        <v>9</v>
      </c>
      <c r="Z328" s="1" t="str">
        <f>VLOOKUP($E328,'[10]Gui chi Quynh'!$C$11:$E$391,3,0)</f>
        <v>A1</v>
      </c>
      <c r="AA328" s="9">
        <f>VLOOKUP(Z328,[18]Sheet1!$B$2:$C$12,2,TRUE)</f>
        <v>10</v>
      </c>
      <c r="AB328" s="1" t="str">
        <f>VLOOKUP($E328,'[19]Gui chi Quynh'!$C$11:$E$388,3,0)</f>
        <v>A1</v>
      </c>
      <c r="AC328" s="9">
        <f>VLOOKUP(AB328,[18]Sheet1!$B$2:$C$12,2,TRUE)</f>
        <v>10</v>
      </c>
      <c r="AD328" s="1" t="str">
        <f>VLOOKUP($E328,'[20]Gui chi Quynh'!$C$11:$E$388,3,0)</f>
        <v>A3</v>
      </c>
      <c r="AE328" s="9">
        <f>VLOOKUP(AD328,[18]Sheet1!$B$2:$C$12,2,TRUE)</f>
        <v>8</v>
      </c>
      <c r="AF328" s="55"/>
    </row>
    <row r="329" spans="1:32" s="72" customFormat="1" ht="24.95" customHeight="1" x14ac:dyDescent="0.25">
      <c r="A329" s="41">
        <f>IF(E329="","",SUBTOTAL(3,$E$9:E329))</f>
        <v>321</v>
      </c>
      <c r="B329" s="41">
        <f>COUNTIF($F$9:F329,F329)</f>
        <v>5</v>
      </c>
      <c r="C329" s="84" t="s">
        <v>648</v>
      </c>
      <c r="D329" s="76" t="s">
        <v>233</v>
      </c>
      <c r="E329" s="77" t="s">
        <v>595</v>
      </c>
      <c r="F329" s="35" t="s">
        <v>294</v>
      </c>
      <c r="G329" s="35" t="s">
        <v>644</v>
      </c>
      <c r="H329" s="1" t="str">
        <f>VLOOKUP($E329,'[1]Gui chi Quynh'!$C$11:$E$397,3,0)</f>
        <v>A4</v>
      </c>
      <c r="I329" s="9">
        <f>VLOOKUP(H329,[18]Sheet1!$B$2:$C$12,2,TRUE)</f>
        <v>7</v>
      </c>
      <c r="J329" s="1" t="str">
        <f>VLOOKUP($E329,'[2]Gui chi Quynh'!$C$11:$E$397,3,0)</f>
        <v>A4</v>
      </c>
      <c r="K329" s="9">
        <f>VLOOKUP(J329,[18]Sheet1!$B$2:$C$12,2,TRUE)</f>
        <v>7</v>
      </c>
      <c r="L329" s="1" t="str">
        <f>VLOOKUP($E329,'[3]Gui chi Quynh'!$C$11:$E$396,3,0)</f>
        <v>A4</v>
      </c>
      <c r="M329" s="9">
        <f>VLOOKUP(L329,[18]Sheet1!$B$2:$C$12,2,TRUE)</f>
        <v>7</v>
      </c>
      <c r="N329" s="1" t="str">
        <f>VLOOKUP($E329,'[4]Gui chi Quynh'!$C$11:$E$396,3,0)</f>
        <v>B1</v>
      </c>
      <c r="O329" s="9">
        <f>VLOOKUP(N329,[18]Sheet1!$B$2:$C$12,2,TRUE)</f>
        <v>6</v>
      </c>
      <c r="P329" s="1" t="str">
        <f>VLOOKUP($E329,'[5]Gui chi Quynh'!$C$11:$E$394,3,0)</f>
        <v>A4</v>
      </c>
      <c r="Q329" s="9">
        <f>VLOOKUP(P329,[18]Sheet1!$B$2:$C$12,2,TRUE)</f>
        <v>7</v>
      </c>
      <c r="R329" s="1" t="str">
        <f>VLOOKUP($E329,'[6]Gui chi Quynh'!$C$11:$E$393,3,0)</f>
        <v>A4</v>
      </c>
      <c r="S329" s="9">
        <f>VLOOKUP(R329,[18]Sheet1!$B$2:$C$12,2,TRUE)</f>
        <v>7</v>
      </c>
      <c r="T329" s="1" t="str">
        <f>VLOOKUP($E329,'[7]Gui chi Quynh'!$C$11:$E$392,3,0)</f>
        <v>B1</v>
      </c>
      <c r="U329" s="9">
        <f>VLOOKUP(T329,[18]Sheet1!$B$2:$C$12,2,TRUE)</f>
        <v>6</v>
      </c>
      <c r="V329" s="1" t="str">
        <f>VLOOKUP($E329,'[8]Gui chi Quynh'!$C$11:$F$391,3,0)</f>
        <v>C1</v>
      </c>
      <c r="W329" s="9">
        <f>VLOOKUP(V329,[18]Sheet1!$B$2:$C$12,2,TRUE)</f>
        <v>4</v>
      </c>
      <c r="X329" s="1" t="str">
        <f>VLOOKUP($E329,'[9]Gui chi Quynh'!$C$11:$E$390,3,0)</f>
        <v>A4</v>
      </c>
      <c r="Y329" s="9">
        <f>VLOOKUP(X329,[18]Sheet1!$B$2:$C$12,2,TRUE)</f>
        <v>7</v>
      </c>
      <c r="Z329" s="1" t="str">
        <f>VLOOKUP($E329,'[10]Gui chi Quynh'!$C$11:$E$391,3,0)</f>
        <v>A4</v>
      </c>
      <c r="AA329" s="9">
        <f>VLOOKUP(Z329,[18]Sheet1!$B$2:$C$12,2,TRUE)</f>
        <v>7</v>
      </c>
      <c r="AB329" s="1" t="str">
        <f>VLOOKUP($E329,'[19]Gui chi Quynh'!$C$11:$E$388,3,0)</f>
        <v>B1</v>
      </c>
      <c r="AC329" s="9">
        <f>VLOOKUP(AB329,[18]Sheet1!$B$2:$C$12,2,TRUE)</f>
        <v>6</v>
      </c>
      <c r="AD329" s="1" t="str">
        <f>VLOOKUP($E329,'[20]Gui chi Quynh'!$C$11:$E$388,3,0)</f>
        <v>B2</v>
      </c>
      <c r="AE329" s="9">
        <f>VLOOKUP(AD329,[18]Sheet1!$B$2:$C$12,2,TRUE)</f>
        <v>5</v>
      </c>
      <c r="AF329" s="71"/>
    </row>
    <row r="330" spans="1:32" ht="24.95" customHeight="1" x14ac:dyDescent="0.25">
      <c r="A330" s="41">
        <f>IF(E330="","",SUBTOTAL(3,$E$9:E330))</f>
        <v>322</v>
      </c>
      <c r="B330" s="41">
        <f>COUNTIF($F$9:F330,F330)</f>
        <v>6</v>
      </c>
      <c r="C330" s="84" t="s">
        <v>649</v>
      </c>
      <c r="D330" s="97" t="s">
        <v>652</v>
      </c>
      <c r="E330" s="77" t="s">
        <v>653</v>
      </c>
      <c r="F330" s="35" t="s">
        <v>294</v>
      </c>
      <c r="G330" s="35" t="s">
        <v>644</v>
      </c>
      <c r="H330" s="1" t="str">
        <f>VLOOKUP($E330,'[1]Gui chi Quynh'!$C$11:$E$397,3,0)</f>
        <v>A1</v>
      </c>
      <c r="I330" s="9">
        <f>VLOOKUP(H330,[18]Sheet1!$B$2:$C$12,2,TRUE)</f>
        <v>10</v>
      </c>
      <c r="J330" s="1" t="str">
        <f>VLOOKUP($E330,'[2]Gui chi Quynh'!$C$11:$E$397,3,0)</f>
        <v>A1</v>
      </c>
      <c r="K330" s="9">
        <f>VLOOKUP(J330,[18]Sheet1!$B$2:$C$12,2,TRUE)</f>
        <v>10</v>
      </c>
      <c r="L330" s="1" t="str">
        <f>VLOOKUP($E330,'[3]Gui chi Quynh'!$C$11:$E$396,3,0)</f>
        <v>A1</v>
      </c>
      <c r="M330" s="9">
        <f>VLOOKUP(L330,[18]Sheet1!$B$2:$C$12,2,TRUE)</f>
        <v>10</v>
      </c>
      <c r="N330" s="1" t="str">
        <f>VLOOKUP($E330,'[4]Gui chi Quynh'!$C$11:$E$396,3,0)</f>
        <v>A1</v>
      </c>
      <c r="O330" s="9">
        <f>VLOOKUP(N330,[18]Sheet1!$B$2:$C$12,2,TRUE)</f>
        <v>10</v>
      </c>
      <c r="P330" s="1" t="str">
        <f>VLOOKUP($E330,'[5]Gui chi Quynh'!$C$11:$E$394,3,0)</f>
        <v>A1</v>
      </c>
      <c r="Q330" s="9">
        <f>VLOOKUP(P330,[18]Sheet1!$B$2:$C$12,2,TRUE)</f>
        <v>10</v>
      </c>
      <c r="R330" s="1" t="str">
        <f>VLOOKUP($E330,'[6]Gui chi Quynh'!$C$11:$E$393,3,0)</f>
        <v>A1</v>
      </c>
      <c r="S330" s="9">
        <f>VLOOKUP(R330,[18]Sheet1!$B$2:$C$12,2,TRUE)</f>
        <v>10</v>
      </c>
      <c r="T330" s="1" t="str">
        <f>VLOOKUP($E330,'[7]Gui chi Quynh'!$C$11:$E$392,3,0)</f>
        <v>A1</v>
      </c>
      <c r="U330" s="9">
        <f>VLOOKUP(T330,[18]Sheet1!$B$2:$C$12,2,TRUE)</f>
        <v>10</v>
      </c>
      <c r="V330" s="1" t="str">
        <f>VLOOKUP($E330,'[8]Gui chi Quynh'!$C$11:$F$391,3,0)</f>
        <v>A3</v>
      </c>
      <c r="W330" s="9">
        <f>VLOOKUP(V330,[18]Sheet1!$B$2:$C$12,2,TRUE)</f>
        <v>8</v>
      </c>
      <c r="X330" s="1" t="str">
        <f>VLOOKUP($E330,'[9]Gui chi Quynh'!$C$11:$E$390,3,0)</f>
        <v>A1</v>
      </c>
      <c r="Y330" s="9">
        <f>VLOOKUP(X330,[18]Sheet1!$B$2:$C$12,2,TRUE)</f>
        <v>10</v>
      </c>
      <c r="Z330" s="1" t="str">
        <f>VLOOKUP($E330,'[10]Gui chi Quynh'!$C$11:$E$391,3,0)</f>
        <v>A1</v>
      </c>
      <c r="AA330" s="9">
        <f>VLOOKUP(Z330,[18]Sheet1!$B$2:$C$12,2,TRUE)</f>
        <v>10</v>
      </c>
      <c r="AB330" s="1" t="str">
        <f>VLOOKUP($E330,'[19]Gui chi Quynh'!$C$11:$E$388,3,0)</f>
        <v>A3</v>
      </c>
      <c r="AC330" s="9">
        <f>VLOOKUP(AB330,[18]Sheet1!$B$2:$C$12,2,TRUE)</f>
        <v>8</v>
      </c>
      <c r="AD330" s="1" t="str">
        <f>VLOOKUP($E330,'[20]Gui chi Quynh'!$C$11:$E$388,3,0)</f>
        <v>A1</v>
      </c>
      <c r="AE330" s="9">
        <f>VLOOKUP(AD330,[18]Sheet1!$B$2:$C$12,2,TRUE)</f>
        <v>10</v>
      </c>
      <c r="AF330" s="71"/>
    </row>
    <row r="331" spans="1:32" s="72" customFormat="1" ht="43.5" customHeight="1" x14ac:dyDescent="0.25">
      <c r="A331" s="64"/>
      <c r="B331" s="64"/>
      <c r="C331" s="65"/>
      <c r="D331" s="65" t="s">
        <v>974</v>
      </c>
      <c r="E331" s="64"/>
      <c r="F331" s="66"/>
      <c r="G331" s="75"/>
      <c r="H331" s="68"/>
      <c r="I331" s="68"/>
      <c r="J331" s="68"/>
      <c r="K331" s="68"/>
      <c r="L331" s="67"/>
      <c r="M331" s="68"/>
      <c r="N331" s="67"/>
      <c r="O331" s="68"/>
      <c r="P331" s="67"/>
      <c r="Q331" s="68"/>
      <c r="R331" s="68"/>
      <c r="S331" s="68"/>
      <c r="T331" s="68"/>
      <c r="U331" s="68"/>
      <c r="V331" s="68"/>
      <c r="W331" s="68"/>
      <c r="X331" s="68"/>
      <c r="Y331" s="68"/>
      <c r="Z331" s="68"/>
      <c r="AA331" s="68"/>
      <c r="AB331" s="68"/>
      <c r="AC331" s="68"/>
      <c r="AD331" s="68"/>
      <c r="AE331" s="68"/>
      <c r="AF331" s="68"/>
    </row>
    <row r="332" spans="1:32" s="2" customFormat="1" ht="24.95" customHeight="1" x14ac:dyDescent="0.25">
      <c r="A332" s="41">
        <f>IF(E332="","",SUBTOTAL(3,$E$9:E332))</f>
        <v>323</v>
      </c>
      <c r="B332" s="41">
        <f>COUNTIF($F$9:F332,F332)</f>
        <v>12</v>
      </c>
      <c r="C332" s="43" t="s">
        <v>649</v>
      </c>
      <c r="D332" s="20" t="s">
        <v>299</v>
      </c>
      <c r="E332" s="41" t="s">
        <v>559</v>
      </c>
      <c r="F332" s="104" t="s">
        <v>706</v>
      </c>
      <c r="G332" s="13" t="s">
        <v>643</v>
      </c>
      <c r="H332" s="1" t="str">
        <f>VLOOKUP($E332,'[1]Gui chi Quynh'!$C$11:$E$397,3,0)</f>
        <v>A4</v>
      </c>
      <c r="I332" s="9">
        <f>VLOOKUP(H332,[18]Sheet1!$B$2:$C$12,2,TRUE)</f>
        <v>7</v>
      </c>
      <c r="J332" s="1" t="str">
        <f>VLOOKUP($E332,'[2]Gui chi Quynh'!$C$11:$E$397,3,0)</f>
        <v>A DN</v>
      </c>
      <c r="K332" s="9" t="e">
        <f>VLOOKUP(J332,[18]Sheet1!$B$2:$C$12,2,TRUE)</f>
        <v>#N/A</v>
      </c>
      <c r="L332" s="1" t="str">
        <f>VLOOKUP($E332,'[3]Gui chi Quynh'!$C$11:$E$396,3,0)</f>
        <v>A4</v>
      </c>
      <c r="M332" s="9">
        <f>VLOOKUP(L332,[18]Sheet1!$B$2:$C$12,2,TRUE)</f>
        <v>7</v>
      </c>
      <c r="N332" s="1" t="str">
        <f>VLOOKUP($E332,'[4]Gui chi Quynh'!$C$11:$E$396,3,0)</f>
        <v>A4</v>
      </c>
      <c r="O332" s="9">
        <f>VLOOKUP(N332,[18]Sheet1!$B$2:$C$12,2,TRUE)</f>
        <v>7</v>
      </c>
      <c r="P332" s="1" t="str">
        <f>VLOOKUP($E332,'[5]Gui chi Quynh'!$C$11:$E$394,3,0)</f>
        <v>A3</v>
      </c>
      <c r="Q332" s="9">
        <f>VLOOKUP(P332,[18]Sheet1!$B$2:$C$12,2,TRUE)</f>
        <v>8</v>
      </c>
      <c r="R332" s="1" t="str">
        <f>VLOOKUP($E332,'[6]Gui chi Quynh'!$C$11:$E$393,3,0)</f>
        <v>A3</v>
      </c>
      <c r="S332" s="9">
        <f>VLOOKUP(R332,[18]Sheet1!$B$2:$C$12,2,TRUE)</f>
        <v>8</v>
      </c>
      <c r="T332" s="1" t="str">
        <f>VLOOKUP($E332,'[7]Gui chi Quynh'!$C$11:$E$392,3,0)</f>
        <v>A4</v>
      </c>
      <c r="U332" s="9">
        <f>VLOOKUP(T332,[18]Sheet1!$B$2:$C$12,2,TRUE)</f>
        <v>7</v>
      </c>
      <c r="V332" s="1" t="str">
        <f>VLOOKUP($E332,'[8]Gui chi Quynh'!$C$11:$F$391,3,0)</f>
        <v>A4</v>
      </c>
      <c r="W332" s="9">
        <f>VLOOKUP(V332,[18]Sheet1!$B$2:$C$12,2,TRUE)</f>
        <v>7</v>
      </c>
      <c r="X332" s="1" t="str">
        <f>VLOOKUP($E332,'[9]Gui chi Quynh'!$C$11:$E$390,3,0)</f>
        <v>A4</v>
      </c>
      <c r="Y332" s="9">
        <f>VLOOKUP(X332,[18]Sheet1!$B$2:$C$12,2,TRUE)</f>
        <v>7</v>
      </c>
      <c r="Z332" s="1" t="str">
        <f>VLOOKUP($E332,'[10]Gui chi Quynh'!$C$11:$E$391,3,0)</f>
        <v>A4</v>
      </c>
      <c r="AA332" s="9">
        <f>VLOOKUP(Z332,[18]Sheet1!$B$2:$C$12,2,TRUE)</f>
        <v>7</v>
      </c>
      <c r="AB332" s="1"/>
      <c r="AC332" s="9" t="e">
        <f>VLOOKUP(AB332,[18]Sheet1!$B$2:$C$12,2,TRUE)</f>
        <v>#N/A</v>
      </c>
      <c r="AD332" s="1"/>
      <c r="AE332" s="9" t="e">
        <f>VLOOKUP(AD332,[18]Sheet1!$B$2:$C$12,2,TRUE)</f>
        <v>#N/A</v>
      </c>
      <c r="AF332" s="600" t="s">
        <v>732</v>
      </c>
    </row>
    <row r="333" spans="1:32" s="72" customFormat="1" ht="24.95" customHeight="1" x14ac:dyDescent="0.25">
      <c r="A333" s="41">
        <f>IF(E333="","",SUBTOTAL(3,$E$9:E333))</f>
        <v>324</v>
      </c>
      <c r="B333" s="41">
        <f>COUNTIF($F$9:F333,F333)</f>
        <v>24</v>
      </c>
      <c r="C333" s="84" t="s">
        <v>649</v>
      </c>
      <c r="D333" s="73" t="s">
        <v>26</v>
      </c>
      <c r="E333" s="74" t="s">
        <v>330</v>
      </c>
      <c r="F333" s="7" t="s">
        <v>280</v>
      </c>
      <c r="G333" s="7" t="s">
        <v>644</v>
      </c>
      <c r="H333" s="1" t="str">
        <f>VLOOKUP($E333,'[1]Gui chi Quynh'!$C$11:$E$397,3,0)</f>
        <v>A3</v>
      </c>
      <c r="I333" s="9">
        <f>VLOOKUP(H333,[18]Sheet1!$B$2:$C$12,2,TRUE)</f>
        <v>8</v>
      </c>
      <c r="J333" s="1" t="str">
        <f>VLOOKUP($E333,'[2]Gui chi Quynh'!$C$11:$E$397,3,0)</f>
        <v>A3</v>
      </c>
      <c r="K333" s="9">
        <f>VLOOKUP(J333,[18]Sheet1!$B$2:$C$12,2,TRUE)</f>
        <v>8</v>
      </c>
      <c r="L333" s="1" t="str">
        <f>VLOOKUP($E333,'[3]Gui chi Quynh'!$C$11:$E$396,3,0)</f>
        <v>A3</v>
      </c>
      <c r="M333" s="9">
        <f>VLOOKUP(L333,[18]Sheet1!$B$2:$C$12,2,TRUE)</f>
        <v>8</v>
      </c>
      <c r="N333" s="1" t="str">
        <f>VLOOKUP($E333,'[4]Gui chi Quynh'!$C$11:$E$396,3,0)</f>
        <v>A4</v>
      </c>
      <c r="O333" s="9">
        <f>VLOOKUP(N333,[18]Sheet1!$B$2:$C$12,2,TRUE)</f>
        <v>7</v>
      </c>
      <c r="P333" s="1" t="str">
        <f>VLOOKUP($E333,'[5]Gui chi Quynh'!$C$11:$E$394,3,0)</f>
        <v>A3</v>
      </c>
      <c r="Q333" s="9">
        <f>VLOOKUP(P333,[18]Sheet1!$B$2:$C$12,2,TRUE)</f>
        <v>8</v>
      </c>
      <c r="R333" s="1" t="str">
        <f>VLOOKUP($E333,'[6]Gui chi Quynh'!$C$11:$E$393,3,0)</f>
        <v>A4</v>
      </c>
      <c r="S333" s="9">
        <f>VLOOKUP(R333,[18]Sheet1!$B$2:$C$12,2,TRUE)</f>
        <v>7</v>
      </c>
      <c r="T333" s="1" t="str">
        <f>VLOOKUP($E333,'[7]Gui chi Quynh'!$C$11:$E$392,3,0)</f>
        <v>A3</v>
      </c>
      <c r="U333" s="9">
        <f>VLOOKUP(T333,[18]Sheet1!$B$2:$C$12,2,TRUE)</f>
        <v>8</v>
      </c>
      <c r="V333" s="1" t="str">
        <f>VLOOKUP($E333,'[8]Gui chi Quynh'!$C$11:$F$391,3,0)</f>
        <v>A3</v>
      </c>
      <c r="W333" s="9">
        <f>VLOOKUP(V333,[18]Sheet1!$B$2:$C$12,2,TRUE)</f>
        <v>8</v>
      </c>
      <c r="X333" s="1" t="str">
        <f>VLOOKUP($E333,'[9]Gui chi Quynh'!$C$11:$E$390,3,0)</f>
        <v>A3</v>
      </c>
      <c r="Y333" s="9">
        <f>VLOOKUP(X333,[18]Sheet1!$B$2:$C$12,2,TRUE)</f>
        <v>8</v>
      </c>
      <c r="Z333" s="1" t="str">
        <f>VLOOKUP($E333,'[10]Gui chi Quynh'!$C$11:$E$391,3,0)</f>
        <v>A4</v>
      </c>
      <c r="AA333" s="9">
        <f>VLOOKUP(Z333,[18]Sheet1!$B$2:$C$12,2,TRUE)</f>
        <v>7</v>
      </c>
      <c r="AB333" s="1"/>
      <c r="AC333" s="9" t="e">
        <f>VLOOKUP(AB333,[18]Sheet1!$B$2:$C$12,2,TRUE)</f>
        <v>#N/A</v>
      </c>
      <c r="AD333" s="1"/>
      <c r="AE333" s="9" t="e">
        <f>VLOOKUP(AD333,[18]Sheet1!$B$2:$C$12,2,TRUE)</f>
        <v>#N/A</v>
      </c>
      <c r="AF333" s="600" t="s">
        <v>732</v>
      </c>
    </row>
    <row r="334" spans="1:32" s="2" customFormat="1" ht="24.95" customHeight="1" x14ac:dyDescent="0.25">
      <c r="A334" s="41">
        <f>IF(E334="","",SUBTOTAL(3,$E$9:E334))</f>
        <v>325</v>
      </c>
      <c r="B334" s="41">
        <f>COUNTIF($F$9:F334,F334)</f>
        <v>15</v>
      </c>
      <c r="C334" s="43" t="s">
        <v>649</v>
      </c>
      <c r="D334" s="47" t="s">
        <v>91</v>
      </c>
      <c r="E334" s="48" t="s">
        <v>451</v>
      </c>
      <c r="F334" s="9" t="s">
        <v>212</v>
      </c>
      <c r="G334" s="9" t="s">
        <v>643</v>
      </c>
      <c r="H334" s="1" t="str">
        <f>VLOOKUP($E334,'[1]Gui chi Quynh'!$C$11:$E$397,3,0)</f>
        <v>A3</v>
      </c>
      <c r="I334" s="9">
        <f>VLOOKUP(H334,[18]Sheet1!$B$2:$C$12,2,TRUE)</f>
        <v>8</v>
      </c>
      <c r="J334" s="1" t="str">
        <f>VLOOKUP($E334,'[2]Gui chi Quynh'!$C$11:$E$397,3,0)</f>
        <v>A DN</v>
      </c>
      <c r="K334" s="9" t="e">
        <f>VLOOKUP(J334,[18]Sheet1!$B$2:$C$12,2,TRUE)</f>
        <v>#N/A</v>
      </c>
      <c r="L334" s="1" t="str">
        <f>VLOOKUP($E334,'[3]Gui chi Quynh'!$C$11:$E$396,3,0)</f>
        <v>A4</v>
      </c>
      <c r="M334" s="9">
        <f>VLOOKUP(L334,[18]Sheet1!$B$2:$C$12,2,TRUE)</f>
        <v>7</v>
      </c>
      <c r="N334" s="1" t="str">
        <f>VLOOKUP($E334,'[4]Gui chi Quynh'!$C$11:$E$396,3,0)</f>
        <v>A3</v>
      </c>
      <c r="O334" s="9">
        <f>VLOOKUP(N334,[18]Sheet1!$B$2:$C$12,2,TRUE)</f>
        <v>8</v>
      </c>
      <c r="P334" s="1" t="str">
        <f>VLOOKUP($E334,'[5]Gui chi Quynh'!$C$11:$E$394,3,0)</f>
        <v>A4</v>
      </c>
      <c r="Q334" s="9">
        <f>VLOOKUP(P334,[18]Sheet1!$B$2:$C$12,2,TRUE)</f>
        <v>7</v>
      </c>
      <c r="R334" s="1" t="str">
        <f>VLOOKUP($E334,'[6]Gui chi Quynh'!$C$11:$E$393,3,0)</f>
        <v>A4</v>
      </c>
      <c r="S334" s="9">
        <f>VLOOKUP(R334,[18]Sheet1!$B$2:$C$12,2,TRUE)</f>
        <v>7</v>
      </c>
      <c r="T334" s="1" t="str">
        <f>VLOOKUP($E334,'[7]Gui chi Quynh'!$C$11:$E$392,3,0)</f>
        <v>A4</v>
      </c>
      <c r="U334" s="9">
        <f>VLOOKUP(T334,[18]Sheet1!$B$2:$C$12,2,TRUE)</f>
        <v>7</v>
      </c>
      <c r="V334" s="1" t="str">
        <f>VLOOKUP($E334,'[8]Gui chi Quynh'!$C$11:$F$391,3,0)</f>
        <v>A4</v>
      </c>
      <c r="W334" s="9">
        <f>VLOOKUP(V334,[18]Sheet1!$B$2:$C$12,2,TRUE)</f>
        <v>7</v>
      </c>
      <c r="X334" s="1" t="str">
        <f>VLOOKUP($E334,'[9]Gui chi Quynh'!$C$11:$E$390,3,0)</f>
        <v>A4</v>
      </c>
      <c r="Y334" s="9">
        <f>VLOOKUP(X334,[18]Sheet1!$B$2:$C$12,2,TRUE)</f>
        <v>7</v>
      </c>
      <c r="Z334" s="1" t="str">
        <f>VLOOKUP($E334,'[10]Gui chi Quynh'!$C$11:$E$391,3,0)</f>
        <v>KXL</v>
      </c>
      <c r="AA334" s="9">
        <f>VLOOKUP(Z334,[18]Sheet1!$B$2:$C$12,2,TRUE)</f>
        <v>0</v>
      </c>
      <c r="AB334" s="1"/>
      <c r="AC334" s="9" t="e">
        <f>VLOOKUP(AB334,[18]Sheet1!$B$2:$C$12,2,TRUE)</f>
        <v>#N/A</v>
      </c>
      <c r="AD334" s="1"/>
      <c r="AE334" s="9" t="e">
        <f>VLOOKUP(AD334,[18]Sheet1!$B$2:$C$12,2,TRUE)</f>
        <v>#N/A</v>
      </c>
      <c r="AF334" s="600" t="s">
        <v>975</v>
      </c>
    </row>
    <row r="335" spans="1:32" s="2" customFormat="1" ht="47.25" customHeight="1" x14ac:dyDescent="0.25">
      <c r="A335" s="41">
        <f>IF(E335="","",SUBTOTAL(3,$E$9:E335))</f>
        <v>326</v>
      </c>
      <c r="B335" s="41">
        <f>COUNTIF($F$9:F335,F335)</f>
        <v>7</v>
      </c>
      <c r="C335" s="43" t="s">
        <v>648</v>
      </c>
      <c r="D335" s="20" t="s">
        <v>629</v>
      </c>
      <c r="E335" s="41" t="s">
        <v>631</v>
      </c>
      <c r="F335" s="13" t="s">
        <v>700</v>
      </c>
      <c r="G335" s="13" t="s">
        <v>643</v>
      </c>
      <c r="H335" s="1" t="str">
        <f>VLOOKUP($E335,'[1]Gui chi Quynh'!$C$11:$E$397,3,0)</f>
        <v>A DN</v>
      </c>
      <c r="I335" s="9" t="e">
        <f>VLOOKUP(H335,[18]Sheet1!$B$2:$C$12,2,TRUE)</f>
        <v>#N/A</v>
      </c>
      <c r="J335" s="1" t="str">
        <f>VLOOKUP($E335,'[2]Gui chi Quynh'!$C$11:$E$397,3,0)</f>
        <v>A DN</v>
      </c>
      <c r="K335" s="9" t="e">
        <f>VLOOKUP(J335,[18]Sheet1!$B$2:$C$12,2,TRUE)</f>
        <v>#N/A</v>
      </c>
      <c r="L335" s="1" t="str">
        <f>VLOOKUP($E335,'[3]Gui chi Quynh'!$C$11:$E$396,3,0)</f>
        <v>A DN</v>
      </c>
      <c r="M335" s="9" t="e">
        <f>VLOOKUP(L335,[18]Sheet1!$B$2:$C$12,2,TRUE)</f>
        <v>#N/A</v>
      </c>
      <c r="N335" s="1" t="str">
        <f>VLOOKUP($E335,'[4]Gui chi Quynh'!$C$11:$E$396,3,0)</f>
        <v>A DN</v>
      </c>
      <c r="O335" s="9" t="e">
        <f>VLOOKUP(N335,[18]Sheet1!$B$2:$C$12,2,TRUE)</f>
        <v>#N/A</v>
      </c>
      <c r="P335" s="1" t="str">
        <f>VLOOKUP($E335,'[5]Gui chi Quynh'!$C$11:$E$394,3,0)</f>
        <v>A DN</v>
      </c>
      <c r="Q335" s="9" t="e">
        <f>VLOOKUP(P335,[18]Sheet1!$B$2:$C$12,2,TRUE)</f>
        <v>#N/A</v>
      </c>
      <c r="R335" s="1" t="str">
        <f>VLOOKUP($E335,'[6]Gui chi Quynh'!$C$11:$E$393,3,0)</f>
        <v>A DN</v>
      </c>
      <c r="S335" s="9" t="e">
        <f>VLOOKUP(R335,[18]Sheet1!$B$2:$C$12,2,TRUE)</f>
        <v>#N/A</v>
      </c>
      <c r="T335" s="1" t="str">
        <f>VLOOKUP($E335,'[7]Gui chi Quynh'!$C$11:$E$392,3,0)</f>
        <v>A DN</v>
      </c>
      <c r="U335" s="9" t="e">
        <f>VLOOKUP(T335,[18]Sheet1!$B$2:$C$12,2,TRUE)</f>
        <v>#N/A</v>
      </c>
      <c r="V335" s="1" t="str">
        <f>VLOOKUP($E335,'[8]Gui chi Quynh'!$C$11:$F$391,3,0)</f>
        <v>A DN</v>
      </c>
      <c r="W335" s="9" t="e">
        <f>VLOOKUP(V335,[18]Sheet1!$B$2:$C$12,2,TRUE)</f>
        <v>#N/A</v>
      </c>
      <c r="X335" s="1" t="e">
        <f>VLOOKUP($E335,'[9]Gui chi Quynh'!$C$11:$E$390,3,0)</f>
        <v>#N/A</v>
      </c>
      <c r="Y335" s="9" t="e">
        <f>VLOOKUP(X335,[18]Sheet1!$B$2:$C$12,2,TRUE)</f>
        <v>#N/A</v>
      </c>
      <c r="Z335" s="1"/>
      <c r="AA335" s="9" t="e">
        <f>VLOOKUP(Z335,[18]Sheet1!$B$2:$C$12,2,TRUE)</f>
        <v>#N/A</v>
      </c>
      <c r="AB335" s="1"/>
      <c r="AC335" s="9" t="e">
        <f>VLOOKUP(AB335,[18]Sheet1!$B$2:$C$12,2,TRUE)</f>
        <v>#N/A</v>
      </c>
      <c r="AD335" s="1"/>
      <c r="AE335" s="9" t="e">
        <f>VLOOKUP(AD335,[18]Sheet1!$B$2:$C$12,2,TRUE)</f>
        <v>#N/A</v>
      </c>
      <c r="AF335" s="602" t="s">
        <v>976</v>
      </c>
    </row>
    <row r="336" spans="1:32" s="2" customFormat="1" ht="66.75" customHeight="1" x14ac:dyDescent="0.25">
      <c r="A336" s="41">
        <f>IF(E336="","",SUBTOTAL(3,$E$9:E336))</f>
        <v>327</v>
      </c>
      <c r="B336" s="41">
        <f>COUNTIF($F$9:F336,F336)</f>
        <v>11</v>
      </c>
      <c r="C336" s="43" t="s">
        <v>648</v>
      </c>
      <c r="D336" s="29" t="s">
        <v>166</v>
      </c>
      <c r="E336" s="41" t="s">
        <v>569</v>
      </c>
      <c r="F336" s="61" t="s">
        <v>10</v>
      </c>
      <c r="G336" s="105" t="s">
        <v>643</v>
      </c>
      <c r="H336" s="1" t="str">
        <f>VLOOKUP($E336,'[1]Gui chi Quynh'!$C$11:$E$397,3,0)</f>
        <v>A3</v>
      </c>
      <c r="I336" s="9">
        <f>VLOOKUP(H336,[18]Sheet1!$B$2:$C$12,2,TRUE)</f>
        <v>8</v>
      </c>
      <c r="J336" s="1" t="str">
        <f>VLOOKUP($E336,'[2]Gui chi Quynh'!$C$11:$E$397,3,0)</f>
        <v>A4</v>
      </c>
      <c r="K336" s="9">
        <f>VLOOKUP(J336,[18]Sheet1!$B$2:$C$12,2,TRUE)</f>
        <v>7</v>
      </c>
      <c r="L336" s="1" t="str">
        <f>VLOOKUP($E336,'[3]Gui chi Quynh'!$C$11:$E$396,3,0)</f>
        <v>A1</v>
      </c>
      <c r="M336" s="9">
        <f>VLOOKUP(L336,[18]Sheet1!$B$2:$C$12,2,TRUE)</f>
        <v>10</v>
      </c>
      <c r="N336" s="1" t="str">
        <f>VLOOKUP($E336,'[4]Gui chi Quynh'!$C$11:$E$396,3,0)</f>
        <v>A2</v>
      </c>
      <c r="O336" s="9">
        <f>VLOOKUP(N336,[18]Sheet1!$B$2:$C$12,2,TRUE)</f>
        <v>9</v>
      </c>
      <c r="P336" s="1" t="str">
        <f>VLOOKUP($E336,'[5]Gui chi Quynh'!$C$11:$E$394,3,0)</f>
        <v>A2</v>
      </c>
      <c r="Q336" s="9">
        <f>VLOOKUP(P336,[18]Sheet1!$B$2:$C$12,2,TRUE)</f>
        <v>9</v>
      </c>
      <c r="R336" s="1" t="str">
        <f>VLOOKUP($E336,'[6]Gui chi Quynh'!$C$11:$E$393,3,0)</f>
        <v>A2</v>
      </c>
      <c r="S336" s="9">
        <f>VLOOKUP(R336,[18]Sheet1!$B$2:$C$12,2,TRUE)</f>
        <v>9</v>
      </c>
      <c r="T336" s="1" t="e">
        <f>VLOOKUP($E336,'[7]Gui chi Quynh'!$C$11:$E$392,3,0)</f>
        <v>#N/A</v>
      </c>
      <c r="U336" s="9" t="e">
        <f>VLOOKUP(T336,[18]Sheet1!$B$2:$C$12,2,TRUE)</f>
        <v>#N/A</v>
      </c>
      <c r="V336" s="1"/>
      <c r="W336" s="9" t="e">
        <f>VLOOKUP(V336,[18]Sheet1!$B$2:$C$12,2,TRUE)</f>
        <v>#N/A</v>
      </c>
      <c r="X336" s="1"/>
      <c r="Y336" s="9" t="e">
        <f>VLOOKUP(X336,[18]Sheet1!$B$2:$C$12,2,TRUE)</f>
        <v>#N/A</v>
      </c>
      <c r="Z336" s="1"/>
      <c r="AA336" s="9" t="e">
        <f>VLOOKUP(Z336,[18]Sheet1!$B$2:$C$12,2,TRUE)</f>
        <v>#N/A</v>
      </c>
      <c r="AB336" s="1"/>
      <c r="AC336" s="9" t="e">
        <f>VLOOKUP(AB336,[18]Sheet1!$B$2:$C$12,2,TRUE)</f>
        <v>#N/A</v>
      </c>
      <c r="AD336" s="1"/>
      <c r="AE336" s="9" t="e">
        <f>VLOOKUP(AD336,[18]Sheet1!$B$2:$C$12,2,TRUE)</f>
        <v>#N/A</v>
      </c>
      <c r="AF336" s="600" t="s">
        <v>977</v>
      </c>
    </row>
    <row r="337" spans="1:32" s="2" customFormat="1" ht="70.5" customHeight="1" x14ac:dyDescent="0.25">
      <c r="A337" s="41">
        <f>IF(E337="","",SUBTOTAL(3,$E$9:E337))</f>
        <v>328</v>
      </c>
      <c r="B337" s="41">
        <f>COUNTIF($F$337:F337,F337)</f>
        <v>1</v>
      </c>
      <c r="C337" s="43" t="s">
        <v>649</v>
      </c>
      <c r="D337" s="42" t="s">
        <v>13</v>
      </c>
      <c r="E337" s="41" t="s">
        <v>598</v>
      </c>
      <c r="F337" s="603" t="s">
        <v>11</v>
      </c>
      <c r="G337" s="603" t="s">
        <v>643</v>
      </c>
      <c r="H337" s="1" t="str">
        <f>VLOOKUP($E337,'[1]Gui chi Quynh'!$C$11:$E$397,3,0)</f>
        <v>A1</v>
      </c>
      <c r="I337" s="9">
        <f>VLOOKUP(H337,[18]Sheet1!$B$2:$C$12,2,TRUE)</f>
        <v>10</v>
      </c>
      <c r="J337" s="1" t="str">
        <f>VLOOKUP($E337,'[2]Gui chi Quynh'!$C$11:$E$397,3,0)</f>
        <v>A1</v>
      </c>
      <c r="K337" s="9">
        <f>VLOOKUP(J337,[18]Sheet1!$B$2:$C$12,2,TRUE)</f>
        <v>10</v>
      </c>
      <c r="L337" s="1" t="str">
        <f>VLOOKUP($E337,'[3]Gui chi Quynh'!$C$11:$E$396,3,0)</f>
        <v>A1</v>
      </c>
      <c r="M337" s="9">
        <f>VLOOKUP(L337,[18]Sheet1!$B$2:$C$12,2,TRUE)</f>
        <v>10</v>
      </c>
      <c r="N337" s="1" t="str">
        <f>VLOOKUP($E337,'[4]Gui chi Quynh'!$C$11:$E$396,3,0)</f>
        <v>A1</v>
      </c>
      <c r="O337" s="9">
        <f>VLOOKUP(N337,[18]Sheet1!$B$2:$C$12,2,TRUE)</f>
        <v>10</v>
      </c>
      <c r="P337" s="1"/>
      <c r="Q337" s="9" t="e">
        <f>VLOOKUP(P337,[18]Sheet1!$B$2:$C$12,2,TRUE)</f>
        <v>#N/A</v>
      </c>
      <c r="R337" s="1"/>
      <c r="S337" s="9" t="e">
        <f>VLOOKUP(R337,[18]Sheet1!$B$2:$C$12,2,TRUE)</f>
        <v>#N/A</v>
      </c>
      <c r="T337" s="1"/>
      <c r="U337" s="9" t="e">
        <f>VLOOKUP(T337,[18]Sheet1!$B$2:$C$12,2,TRUE)</f>
        <v>#N/A</v>
      </c>
      <c r="V337" s="1"/>
      <c r="W337" s="9" t="e">
        <f>VLOOKUP(V337,[18]Sheet1!$B$2:$C$12,2,TRUE)</f>
        <v>#N/A</v>
      </c>
      <c r="X337" s="1"/>
      <c r="Y337" s="9" t="e">
        <f>VLOOKUP(X337,[18]Sheet1!$B$2:$C$12,2,TRUE)</f>
        <v>#N/A</v>
      </c>
      <c r="Z337" s="1"/>
      <c r="AA337" s="9" t="e">
        <f>VLOOKUP(Z337,[18]Sheet1!$B$2:$C$12,2,TRUE)</f>
        <v>#N/A</v>
      </c>
      <c r="AB337" s="1"/>
      <c r="AC337" s="9" t="e">
        <f>VLOOKUP(AB337,[18]Sheet1!$B$2:$C$12,2,TRUE)</f>
        <v>#N/A</v>
      </c>
      <c r="AD337" s="1"/>
      <c r="AE337" s="9" t="e">
        <f>VLOOKUP(AD337,[18]Sheet1!$B$2:$C$12,2,TRUE)</f>
        <v>#N/A</v>
      </c>
      <c r="AF337" s="600" t="s">
        <v>978</v>
      </c>
    </row>
    <row r="338" spans="1:32" s="2" customFormat="1" ht="51.75" customHeight="1" x14ac:dyDescent="0.25">
      <c r="A338" s="41">
        <f>IF(E338="","",SUBTOTAL(3,$E$9:E338))</f>
        <v>329</v>
      </c>
      <c r="B338" s="41">
        <f>COUNTIF($F$9:F338,F338)</f>
        <v>9</v>
      </c>
      <c r="C338" s="43" t="s">
        <v>649</v>
      </c>
      <c r="D338" s="29" t="s">
        <v>60</v>
      </c>
      <c r="E338" s="41" t="s">
        <v>375</v>
      </c>
      <c r="F338" s="1" t="s">
        <v>284</v>
      </c>
      <c r="G338" s="15" t="s">
        <v>643</v>
      </c>
      <c r="H338" s="1" t="str">
        <f>VLOOKUP($E338,'[1]Gui chi Quynh'!$C$11:$E$397,3,0)</f>
        <v>A3</v>
      </c>
      <c r="I338" s="9">
        <f>VLOOKUP(H338,[18]Sheet1!$B$2:$C$12,2,TRUE)</f>
        <v>8</v>
      </c>
      <c r="J338" s="1" t="str">
        <f>VLOOKUP($E338,'[2]Gui chi Quynh'!$C$11:$E$397,3,0)</f>
        <v>A3</v>
      </c>
      <c r="K338" s="9">
        <f>VLOOKUP(J338,[18]Sheet1!$B$2:$C$12,2,TRUE)</f>
        <v>8</v>
      </c>
      <c r="L338" s="1" t="str">
        <f>VLOOKUP($E338,'[3]Gui chi Quynh'!$C$11:$E$396,3,0)</f>
        <v>A3</v>
      </c>
      <c r="M338" s="9">
        <f>VLOOKUP(L338,[18]Sheet1!$B$2:$C$12,2,TRUE)</f>
        <v>8</v>
      </c>
      <c r="N338" s="1" t="str">
        <f>VLOOKUP($E338,'[4]Gui chi Quynh'!$C$11:$E$396,3,0)</f>
        <v>A3</v>
      </c>
      <c r="O338" s="9">
        <f>VLOOKUP(N338,[18]Sheet1!$B$2:$C$12,2,TRUE)</f>
        <v>8</v>
      </c>
      <c r="P338" s="1"/>
      <c r="Q338" s="9" t="e">
        <f>VLOOKUP(P338,[18]Sheet1!$B$2:$C$12,2,TRUE)</f>
        <v>#N/A</v>
      </c>
      <c r="R338" s="1"/>
      <c r="S338" s="9" t="e">
        <f>VLOOKUP(R338,[18]Sheet1!$B$2:$C$12,2,TRUE)</f>
        <v>#N/A</v>
      </c>
      <c r="T338" s="1"/>
      <c r="U338" s="9" t="e">
        <f>VLOOKUP(T338,[18]Sheet1!$B$2:$C$12,2,TRUE)</f>
        <v>#N/A</v>
      </c>
      <c r="V338" s="1"/>
      <c r="W338" s="9" t="e">
        <f>VLOOKUP(V338,[18]Sheet1!$B$2:$C$12,2,TRUE)</f>
        <v>#N/A</v>
      </c>
      <c r="X338" s="1"/>
      <c r="Y338" s="9" t="e">
        <f>VLOOKUP(X338,[18]Sheet1!$B$2:$C$12,2,TRUE)</f>
        <v>#N/A</v>
      </c>
      <c r="Z338" s="1"/>
      <c r="AA338" s="9" t="e">
        <f>VLOOKUP(Z338,[18]Sheet1!$B$2:$C$12,2,TRUE)</f>
        <v>#N/A</v>
      </c>
      <c r="AB338" s="1"/>
      <c r="AC338" s="9" t="e">
        <f>VLOOKUP(AB338,[18]Sheet1!$B$2:$C$12,2,TRUE)</f>
        <v>#N/A</v>
      </c>
      <c r="AD338" s="1"/>
      <c r="AE338" s="9" t="e">
        <f>VLOOKUP(AD338,[18]Sheet1!$B$2:$C$12,2,TRUE)</f>
        <v>#N/A</v>
      </c>
      <c r="AF338" s="600" t="s">
        <v>979</v>
      </c>
    </row>
    <row r="339" spans="1:32" ht="24.95" customHeight="1" x14ac:dyDescent="0.25">
      <c r="A339" s="41">
        <f>IF(E339="","",SUBTOTAL(3,$E$9:E339))</f>
        <v>330</v>
      </c>
      <c r="B339" s="41">
        <f>COUNTIF($F$9:F339,F339)</f>
        <v>7</v>
      </c>
      <c r="C339" s="84" t="s">
        <v>649</v>
      </c>
      <c r="D339" s="97" t="s">
        <v>698</v>
      </c>
      <c r="E339" s="77" t="s">
        <v>699</v>
      </c>
      <c r="F339" s="35" t="s">
        <v>294</v>
      </c>
      <c r="G339" s="35" t="s">
        <v>644</v>
      </c>
      <c r="H339" s="1" t="str">
        <f>VLOOKUP($E339,'[1]Gui chi Quynh'!$C$11:$E$397,3,0)</f>
        <v>A4</v>
      </c>
      <c r="I339" s="9">
        <f>VLOOKUP(H339,[18]Sheet1!$B$2:$C$12,2,TRUE)</f>
        <v>7</v>
      </c>
      <c r="J339" s="1" t="str">
        <f>VLOOKUP($E339,'[2]Gui chi Quynh'!$C$11:$E$397,3,0)</f>
        <v>A4</v>
      </c>
      <c r="K339" s="9">
        <f>VLOOKUP(J339,[18]Sheet1!$B$2:$C$12,2,TRUE)</f>
        <v>7</v>
      </c>
      <c r="L339" s="1" t="str">
        <f>VLOOKUP($E339,'[3]Gui chi Quynh'!$C$11:$E$396,3,0)</f>
        <v>A4</v>
      </c>
      <c r="M339" s="9">
        <f>VLOOKUP(L339,[18]Sheet1!$B$2:$C$12,2,TRUE)</f>
        <v>7</v>
      </c>
      <c r="N339" s="1" t="str">
        <f>VLOOKUP($E339,'[4]Gui chi Quynh'!$C$11:$E$396,3,0)</f>
        <v>A4</v>
      </c>
      <c r="O339" s="9">
        <f>VLOOKUP(N339,[18]Sheet1!$B$2:$C$12,2,TRUE)</f>
        <v>7</v>
      </c>
      <c r="P339" s="1" t="str">
        <f>VLOOKUP($E339,'[5]Gui chi Quynh'!$C$11:$E$394,3,0)</f>
        <v>A4</v>
      </c>
      <c r="Q339" s="9">
        <f>VLOOKUP(P339,[18]Sheet1!$B$2:$C$12,2,TRUE)</f>
        <v>7</v>
      </c>
      <c r="R339" s="1" t="str">
        <f>VLOOKUP($E339,'[6]Gui chi Quynh'!$C$11:$E$393,3,0)</f>
        <v>A3</v>
      </c>
      <c r="S339" s="9">
        <f>VLOOKUP(R339,[18]Sheet1!$B$2:$C$12,2,TRUE)</f>
        <v>8</v>
      </c>
      <c r="T339" s="1" t="str">
        <f>VLOOKUP($E339,'[7]Gui chi Quynh'!$C$11:$E$392,3,0)</f>
        <v>A4</v>
      </c>
      <c r="U339" s="9">
        <f>VLOOKUP(T339,[18]Sheet1!$B$2:$C$12,2,TRUE)</f>
        <v>7</v>
      </c>
      <c r="V339" s="1" t="e">
        <f>VLOOKUP($E339,'[8]Gui chi Quynh'!$C$11:$F$391,3,0)</f>
        <v>#N/A</v>
      </c>
      <c r="W339" s="9" t="e">
        <f>VLOOKUP(V339,[18]Sheet1!$B$2:$C$12,2,TRUE)</f>
        <v>#N/A</v>
      </c>
      <c r="X339" s="1"/>
      <c r="Y339" s="9" t="e">
        <f>VLOOKUP(X339,[18]Sheet1!$B$2:$C$12,2,TRUE)</f>
        <v>#N/A</v>
      </c>
      <c r="Z339" s="1"/>
      <c r="AA339" s="9" t="e">
        <f>VLOOKUP(Z339,[18]Sheet1!$B$2:$C$12,2,TRUE)</f>
        <v>#N/A</v>
      </c>
      <c r="AB339" s="1"/>
      <c r="AC339" s="9" t="e">
        <f>VLOOKUP(AB339,[18]Sheet1!$B$2:$C$12,2,TRUE)</f>
        <v>#N/A</v>
      </c>
      <c r="AD339" s="1"/>
      <c r="AE339" s="9" t="e">
        <f>VLOOKUP(AD339,[18]Sheet1!$B$2:$C$12,2,TRUE)</f>
        <v>#N/A</v>
      </c>
      <c r="AF339" s="600" t="s">
        <v>980</v>
      </c>
    </row>
    <row r="340" spans="1:32" s="2" customFormat="1" ht="80.25" customHeight="1" x14ac:dyDescent="0.25">
      <c r="A340" s="41">
        <f>IF(E340="","",SUBTOTAL(3,$E$9:E340))</f>
        <v>331</v>
      </c>
      <c r="B340" s="41">
        <f>COUNTIF($F$9:F340,F340)</f>
        <v>12</v>
      </c>
      <c r="C340" s="24" t="s">
        <v>649</v>
      </c>
      <c r="D340" s="85" t="s">
        <v>696</v>
      </c>
      <c r="E340" s="96" t="s">
        <v>697</v>
      </c>
      <c r="F340" s="93" t="s">
        <v>10</v>
      </c>
      <c r="G340" s="13" t="s">
        <v>643</v>
      </c>
      <c r="H340" s="1" t="str">
        <f>VLOOKUP($E340,'[1]Gui chi Quynh'!$C$11:$E$397,3,0)</f>
        <v>A3</v>
      </c>
      <c r="I340" s="9">
        <f>VLOOKUP(H340,[18]Sheet1!$B$2:$C$12,2,TRUE)</f>
        <v>8</v>
      </c>
      <c r="J340" s="1" t="str">
        <f>VLOOKUP($E340,'[2]Gui chi Quynh'!$C$11:$E$397,3,0)</f>
        <v>A DN</v>
      </c>
      <c r="K340" s="9" t="e">
        <f>VLOOKUP(J340,[18]Sheet1!$B$2:$C$12,2,TRUE)</f>
        <v>#N/A</v>
      </c>
      <c r="L340" s="1" t="str">
        <f>VLOOKUP($E340,'[3]Gui chi Quynh'!$C$11:$E$396,3,0)</f>
        <v>KXL</v>
      </c>
      <c r="M340" s="9">
        <f>VLOOKUP(L340,[18]Sheet1!$B$2:$C$12,2,TRUE)</f>
        <v>0</v>
      </c>
      <c r="N340" s="1" t="str">
        <f>VLOOKUP($E340,'[4]Gui chi Quynh'!$C$11:$E$396,3,0)</f>
        <v>KXL</v>
      </c>
      <c r="O340" s="9">
        <f>VLOOKUP(N340,[18]Sheet1!$B$2:$C$12,2,TRUE)</f>
        <v>0</v>
      </c>
      <c r="P340" s="1" t="str">
        <f>VLOOKUP($E340,'[5]Gui chi Quynh'!$C$11:$E$394,3,0)</f>
        <v>A4</v>
      </c>
      <c r="Q340" s="9">
        <f>VLOOKUP(P340,[18]Sheet1!$B$2:$C$12,2,TRUE)</f>
        <v>7</v>
      </c>
      <c r="R340" s="1" t="e">
        <f>VLOOKUP($E340,'[6]Gui chi Quynh'!$C$11:$E$393,3,0)</f>
        <v>#N/A</v>
      </c>
      <c r="S340" s="9" t="e">
        <f>VLOOKUP(R340,[18]Sheet1!$B$2:$C$12,2,TRUE)</f>
        <v>#N/A</v>
      </c>
      <c r="T340" s="1" t="e">
        <f>VLOOKUP($E340,'[7]Gui chi Quynh'!$C$11:$E$392,3,0)</f>
        <v>#N/A</v>
      </c>
      <c r="U340" s="9" t="e">
        <f>VLOOKUP(T340,[18]Sheet1!$B$2:$C$12,2,TRUE)</f>
        <v>#N/A</v>
      </c>
      <c r="V340" s="1"/>
      <c r="W340" s="9" t="e">
        <f>VLOOKUP(V340,[18]Sheet1!$B$2:$C$12,2,TRUE)</f>
        <v>#N/A</v>
      </c>
      <c r="X340" s="1"/>
      <c r="Y340" s="9" t="e">
        <f>VLOOKUP(X340,[18]Sheet1!$B$2:$C$12,2,TRUE)</f>
        <v>#N/A</v>
      </c>
      <c r="Z340" s="1"/>
      <c r="AA340" s="9" t="e">
        <f>VLOOKUP(Z340,[18]Sheet1!$B$2:$C$12,2,TRUE)</f>
        <v>#N/A</v>
      </c>
      <c r="AB340" s="1"/>
      <c r="AC340" s="9" t="e">
        <f>VLOOKUP(AB340,[18]Sheet1!$B$2:$C$12,2,TRUE)</f>
        <v>#N/A</v>
      </c>
      <c r="AD340" s="1"/>
      <c r="AE340" s="9" t="e">
        <f>VLOOKUP(AD340,[18]Sheet1!$B$2:$C$12,2,TRUE)</f>
        <v>#N/A</v>
      </c>
      <c r="AF340" s="600" t="s">
        <v>981</v>
      </c>
    </row>
    <row r="341" spans="1:32" s="2" customFormat="1" ht="24.95" customHeight="1" x14ac:dyDescent="0.25">
      <c r="A341" s="41">
        <f>IF(E341="","",SUBTOTAL(3,$E$9:E341))</f>
        <v>332</v>
      </c>
      <c r="B341" s="41">
        <f>COUNTIF($F$9:F341,F341)</f>
        <v>20</v>
      </c>
      <c r="C341" s="43" t="s">
        <v>649</v>
      </c>
      <c r="D341" s="42" t="s">
        <v>197</v>
      </c>
      <c r="E341" s="43" t="s">
        <v>490</v>
      </c>
      <c r="F341" s="1" t="s">
        <v>290</v>
      </c>
      <c r="G341" s="1" t="s">
        <v>643</v>
      </c>
      <c r="H341" s="1" t="str">
        <f>VLOOKUP($E341,'[1]Gui chi Quynh'!$C$11:$E$397,3,0)</f>
        <v>A4</v>
      </c>
      <c r="I341" s="9">
        <f>VLOOKUP(H341,[18]Sheet1!$B$2:$C$12,2,TRUE)</f>
        <v>7</v>
      </c>
      <c r="J341" s="1" t="str">
        <f>VLOOKUP($E341,'[2]Gui chi Quynh'!$C$11:$E$397,3,0)</f>
        <v>A DN</v>
      </c>
      <c r="K341" s="9" t="e">
        <f>VLOOKUP(J341,[18]Sheet1!$B$2:$C$12,2,TRUE)</f>
        <v>#N/A</v>
      </c>
      <c r="L341" s="1" t="str">
        <f>VLOOKUP($E341,'[3]Gui chi Quynh'!$C$11:$E$396,3,0)</f>
        <v>D</v>
      </c>
      <c r="M341" s="9">
        <f>VLOOKUP(L341,[18]Sheet1!$B$2:$C$12,2,TRUE)</f>
        <v>1</v>
      </c>
      <c r="N341" s="4"/>
      <c r="O341" s="9" t="e">
        <f>VLOOKUP(N341,[18]Sheet1!$B$2:$C$12,2,TRUE)</f>
        <v>#N/A</v>
      </c>
      <c r="P341" s="1"/>
      <c r="Q341" s="9" t="e">
        <f>VLOOKUP(P341,[18]Sheet1!$B$2:$C$12,2,TRUE)</f>
        <v>#N/A</v>
      </c>
      <c r="R341" s="1"/>
      <c r="S341" s="9" t="e">
        <f>VLOOKUP(R341,[18]Sheet1!$B$2:$C$12,2,TRUE)</f>
        <v>#N/A</v>
      </c>
      <c r="T341" s="1"/>
      <c r="U341" s="9" t="e">
        <f>VLOOKUP(T341,[18]Sheet1!$B$2:$C$12,2,TRUE)</f>
        <v>#N/A</v>
      </c>
      <c r="V341" s="1"/>
      <c r="W341" s="9" t="e">
        <f>VLOOKUP(V341,[18]Sheet1!$B$2:$C$12,2,TRUE)</f>
        <v>#N/A</v>
      </c>
      <c r="X341" s="1"/>
      <c r="Y341" s="9" t="e">
        <f>VLOOKUP(X341,[18]Sheet1!$B$2:$C$12,2,TRUE)</f>
        <v>#N/A</v>
      </c>
      <c r="Z341" s="1"/>
      <c r="AA341" s="9" t="e">
        <f>VLOOKUP(Z341,[18]Sheet1!$B$2:$C$12,2,TRUE)</f>
        <v>#N/A</v>
      </c>
      <c r="AB341" s="1"/>
      <c r="AC341" s="9" t="e">
        <f>VLOOKUP(AB341,[18]Sheet1!$B$2:$C$12,2,TRUE)</f>
        <v>#N/A</v>
      </c>
      <c r="AD341" s="1"/>
      <c r="AE341" s="9" t="e">
        <f>VLOOKUP(AD341,[18]Sheet1!$B$2:$C$12,2,TRUE)</f>
        <v>#N/A</v>
      </c>
      <c r="AF341" s="600" t="s">
        <v>982</v>
      </c>
    </row>
    <row r="342" spans="1:32" s="2" customFormat="1" ht="39.75" customHeight="1" x14ac:dyDescent="0.25">
      <c r="A342" s="41">
        <f>IF(E342="","",SUBTOTAL(3,$E$9:E342))</f>
        <v>333</v>
      </c>
      <c r="B342" s="41">
        <f>COUNTIF($F$9:F342,F342)</f>
        <v>29</v>
      </c>
      <c r="C342" s="43" t="s">
        <v>649</v>
      </c>
      <c r="D342" s="20" t="s">
        <v>116</v>
      </c>
      <c r="E342" s="43" t="s">
        <v>475</v>
      </c>
      <c r="F342" s="15" t="s">
        <v>265</v>
      </c>
      <c r="G342" s="15" t="s">
        <v>643</v>
      </c>
      <c r="H342" s="1" t="str">
        <f>VLOOKUP($E342,'[1]Gui chi Quynh'!$C$11:$E$397,3,0)</f>
        <v>A4</v>
      </c>
      <c r="I342" s="9">
        <f>VLOOKUP(H342,[18]Sheet1!$B$2:$C$12,2,TRUE)</f>
        <v>7</v>
      </c>
      <c r="J342" s="1" t="str">
        <f>VLOOKUP($E342,'[2]Gui chi Quynh'!$C$11:$E$397,3,0)</f>
        <v>A DN</v>
      </c>
      <c r="K342" s="9" t="e">
        <f>VLOOKUP(J342,[18]Sheet1!$B$2:$C$12,2,TRUE)</f>
        <v>#N/A</v>
      </c>
      <c r="L342" s="1"/>
      <c r="M342" s="9" t="e">
        <f>VLOOKUP(L342,[18]Sheet1!$B$2:$C$12,2,TRUE)</f>
        <v>#N/A</v>
      </c>
      <c r="N342" s="1"/>
      <c r="O342" s="9" t="e">
        <f>VLOOKUP(N342,[18]Sheet1!$B$2:$C$12,2,TRUE)</f>
        <v>#N/A</v>
      </c>
      <c r="P342" s="1"/>
      <c r="Q342" s="9" t="e">
        <f>VLOOKUP(P342,[18]Sheet1!$B$2:$C$12,2,TRUE)</f>
        <v>#N/A</v>
      </c>
      <c r="R342" s="1"/>
      <c r="S342" s="9" t="e">
        <f>VLOOKUP(R342,[18]Sheet1!$B$2:$C$12,2,TRUE)</f>
        <v>#N/A</v>
      </c>
      <c r="T342" s="1"/>
      <c r="U342" s="9" t="e">
        <f>VLOOKUP(T342,[18]Sheet1!$B$2:$C$12,2,TRUE)</f>
        <v>#N/A</v>
      </c>
      <c r="V342" s="1"/>
      <c r="W342" s="9" t="e">
        <f>VLOOKUP(V342,[18]Sheet1!$B$2:$C$12,2,TRUE)</f>
        <v>#N/A</v>
      </c>
      <c r="X342" s="1"/>
      <c r="Y342" s="9" t="e">
        <f>VLOOKUP(X342,[18]Sheet1!$B$2:$C$12,2,TRUE)</f>
        <v>#N/A</v>
      </c>
      <c r="Z342" s="1"/>
      <c r="AA342" s="9" t="e">
        <f>VLOOKUP(Z342,[18]Sheet1!$B$2:$C$12,2,TRUE)</f>
        <v>#N/A</v>
      </c>
      <c r="AB342" s="1"/>
      <c r="AC342" s="9" t="e">
        <f>VLOOKUP(AB342,[18]Sheet1!$B$2:$C$12,2,TRUE)</f>
        <v>#N/A</v>
      </c>
      <c r="AD342" s="1"/>
      <c r="AE342" s="9" t="e">
        <f>VLOOKUP(AD342,[18]Sheet1!$B$2:$C$12,2,TRUE)</f>
        <v>#N/A</v>
      </c>
      <c r="AF342" s="600" t="s">
        <v>983</v>
      </c>
    </row>
    <row r="343" spans="1:32" s="2" customFormat="1" ht="48" customHeight="1" x14ac:dyDescent="0.25">
      <c r="A343" s="41">
        <f>IF(E343="","",SUBTOTAL(3,$E$9:E343))</f>
        <v>334</v>
      </c>
      <c r="B343" s="41">
        <f>COUNTIF($F$9:F343,F343)</f>
        <v>26</v>
      </c>
      <c r="C343" s="43" t="s">
        <v>649</v>
      </c>
      <c r="D343" s="20" t="s">
        <v>623</v>
      </c>
      <c r="E343" s="41" t="s">
        <v>624</v>
      </c>
      <c r="F343" s="13" t="s">
        <v>268</v>
      </c>
      <c r="G343" s="13" t="s">
        <v>643</v>
      </c>
      <c r="H343" s="1" t="str">
        <f>VLOOKUP($E343,'[1]Gui chi Quynh'!$C$11:$E$397,3,0)</f>
        <v>A4</v>
      </c>
      <c r="I343" s="9">
        <f>VLOOKUP(H343,[18]Sheet1!$B$2:$C$12,2,TRUE)</f>
        <v>7</v>
      </c>
      <c r="J343" s="1" t="e">
        <f>VLOOKUP($E343,'[2]Gui chi Quynh'!$C$11:$E$397,3,0)</f>
        <v>#N/A</v>
      </c>
      <c r="K343" s="9" t="e">
        <f>VLOOKUP(J343,[18]Sheet1!$B$2:$C$12,2,TRUE)</f>
        <v>#N/A</v>
      </c>
      <c r="L343" s="1"/>
      <c r="M343" s="9" t="e">
        <f>VLOOKUP(L343,[18]Sheet1!$B$2:$C$12,2,TRUE)</f>
        <v>#N/A</v>
      </c>
      <c r="N343" s="1"/>
      <c r="O343" s="9" t="e">
        <f>VLOOKUP(N343,[18]Sheet1!$B$2:$C$12,2,TRUE)</f>
        <v>#N/A</v>
      </c>
      <c r="P343" s="1"/>
      <c r="Q343" s="9" t="e">
        <f>VLOOKUP(P343,[18]Sheet1!$B$2:$C$12,2,TRUE)</f>
        <v>#N/A</v>
      </c>
      <c r="R343" s="1"/>
      <c r="S343" s="9" t="e">
        <f>VLOOKUP(R343,[18]Sheet1!$B$2:$C$12,2,TRUE)</f>
        <v>#N/A</v>
      </c>
      <c r="T343" s="1"/>
      <c r="U343" s="9" t="e">
        <f>VLOOKUP(T343,[18]Sheet1!$B$2:$C$12,2,TRUE)</f>
        <v>#N/A</v>
      </c>
      <c r="V343" s="1"/>
      <c r="W343" s="9" t="e">
        <f>VLOOKUP(V343,[18]Sheet1!$B$2:$C$12,2,TRUE)</f>
        <v>#N/A</v>
      </c>
      <c r="X343" s="1"/>
      <c r="Y343" s="9" t="e">
        <f>VLOOKUP(X343,[18]Sheet1!$B$2:$C$12,2,TRUE)</f>
        <v>#N/A</v>
      </c>
      <c r="Z343" s="1"/>
      <c r="AA343" s="9" t="e">
        <f>VLOOKUP(Z343,[18]Sheet1!$B$2:$C$12,2,TRUE)</f>
        <v>#N/A</v>
      </c>
      <c r="AB343" s="1"/>
      <c r="AC343" s="9" t="e">
        <f>VLOOKUP(AB343,[18]Sheet1!$B$2:$C$12,2,TRUE)</f>
        <v>#N/A</v>
      </c>
      <c r="AD343" s="1"/>
      <c r="AE343" s="9" t="e">
        <f>VLOOKUP(AD343,[18]Sheet1!$B$2:$C$12,2,TRUE)</f>
        <v>#N/A</v>
      </c>
      <c r="AF343" s="600" t="s">
        <v>984</v>
      </c>
    </row>
    <row r="344" spans="1:32" ht="16.5" x14ac:dyDescent="0.25">
      <c r="A344" s="87"/>
      <c r="B344" s="87"/>
      <c r="C344" s="88"/>
      <c r="D344" s="89"/>
      <c r="E344" s="90"/>
      <c r="F344" s="91"/>
      <c r="G344" s="91"/>
      <c r="H344" s="22"/>
      <c r="I344" s="28"/>
      <c r="J344" s="22"/>
      <c r="K344" s="28"/>
      <c r="L344" s="22"/>
      <c r="M344" s="28"/>
      <c r="N344" s="22"/>
      <c r="O344" s="28"/>
      <c r="P344" s="22"/>
      <c r="Q344" s="28"/>
      <c r="R344" s="22"/>
      <c r="S344" s="28"/>
      <c r="T344" s="22"/>
      <c r="U344" s="28"/>
      <c r="V344" s="22"/>
      <c r="W344" s="28"/>
      <c r="X344" s="28"/>
      <c r="Y344" s="28"/>
      <c r="Z344" s="22"/>
      <c r="AA344" s="28"/>
      <c r="AB344" s="22"/>
      <c r="AC344" s="28"/>
      <c r="AD344" s="22"/>
      <c r="AE344" s="28"/>
      <c r="AF344" s="92"/>
    </row>
    <row r="345" spans="1:32" ht="33.75" customHeight="1" x14ac:dyDescent="0.25">
      <c r="F345" s="10" t="s">
        <v>985</v>
      </c>
      <c r="G345" s="604"/>
      <c r="H345" s="6">
        <f>SUM(H350:H359)</f>
        <v>330</v>
      </c>
      <c r="I345" s="605"/>
      <c r="J345" s="6">
        <f>SUM(J350:J359)</f>
        <v>331</v>
      </c>
      <c r="K345" s="605"/>
      <c r="L345" s="6">
        <f>SUM(L350:L360)</f>
        <v>330</v>
      </c>
      <c r="M345" s="6"/>
      <c r="N345" s="6">
        <f>SUM(N350:N360)</f>
        <v>329</v>
      </c>
      <c r="O345" s="6"/>
      <c r="P345" s="6">
        <f>SUM(P350:P360)</f>
        <v>327</v>
      </c>
      <c r="Q345" s="6"/>
      <c r="R345" s="6">
        <f>SUM(R350:R360)</f>
        <v>327</v>
      </c>
      <c r="S345" s="6"/>
      <c r="T345" s="6">
        <f>SUM(T350:T360)</f>
        <v>325</v>
      </c>
      <c r="U345" s="6"/>
      <c r="V345" s="6">
        <f>SUM(V350:V360)</f>
        <v>325</v>
      </c>
      <c r="W345" s="28"/>
      <c r="X345" s="6">
        <f>SUM(X350:X360)</f>
        <v>324</v>
      </c>
      <c r="Y345" s="28"/>
      <c r="Z345" s="6">
        <f>SUM(Z350:Z361)</f>
        <v>325</v>
      </c>
      <c r="AA345" s="6"/>
      <c r="AB345" s="6">
        <f>SUM(AB350:AB360)</f>
        <v>322</v>
      </c>
      <c r="AC345" s="28"/>
      <c r="AD345" s="6">
        <f>SUM(AD350:AD360)</f>
        <v>322</v>
      </c>
      <c r="AE345" s="28"/>
      <c r="AF345" s="606"/>
    </row>
    <row r="346" spans="1:32" ht="85.5" customHeight="1" x14ac:dyDescent="0.25">
      <c r="H346" s="752" t="s">
        <v>986</v>
      </c>
      <c r="I346" s="752"/>
      <c r="J346" s="752" t="s">
        <v>987</v>
      </c>
      <c r="K346" s="752"/>
      <c r="L346" s="752" t="s">
        <v>988</v>
      </c>
      <c r="M346" s="752"/>
      <c r="N346" s="752" t="s">
        <v>989</v>
      </c>
      <c r="O346" s="752"/>
      <c r="P346" s="752" t="s">
        <v>990</v>
      </c>
      <c r="Q346" s="752"/>
      <c r="R346" s="752" t="s">
        <v>991</v>
      </c>
      <c r="S346" s="752"/>
      <c r="T346" s="607" t="s">
        <v>992</v>
      </c>
      <c r="U346" s="608"/>
      <c r="V346" s="607" t="s">
        <v>993</v>
      </c>
      <c r="W346" s="609"/>
      <c r="X346" s="607" t="s">
        <v>994</v>
      </c>
      <c r="Y346" s="609"/>
      <c r="Z346" s="607" t="s">
        <v>995</v>
      </c>
      <c r="AA346" s="28"/>
      <c r="AB346" s="607" t="s">
        <v>996</v>
      </c>
      <c r="AC346" s="28"/>
      <c r="AD346" s="610"/>
      <c r="AE346" s="28"/>
      <c r="AF346" s="611"/>
    </row>
    <row r="347" spans="1:32" ht="23.25" customHeight="1" x14ac:dyDescent="0.25">
      <c r="F347" s="110" t="s">
        <v>643</v>
      </c>
      <c r="G347" s="110">
        <f>COUNTIF($G$9:$G$330,"VC")</f>
        <v>259</v>
      </c>
      <c r="H347" s="605"/>
      <c r="I347" s="605"/>
      <c r="J347" s="605"/>
      <c r="K347" s="605"/>
      <c r="L347" s="612"/>
      <c r="M347" s="612"/>
      <c r="N347"/>
      <c r="O347"/>
      <c r="W347" s="28"/>
      <c r="X347" s="22"/>
      <c r="Y347" s="28"/>
      <c r="Z347" s="11"/>
      <c r="AA347" s="28"/>
      <c r="AB347" s="22"/>
      <c r="AC347" s="28"/>
      <c r="AD347" s="22"/>
      <c r="AE347" s="28"/>
      <c r="AF347" s="606"/>
    </row>
    <row r="348" spans="1:32" ht="23.25" customHeight="1" x14ac:dyDescent="0.25">
      <c r="F348" s="111" t="s">
        <v>644</v>
      </c>
      <c r="G348" s="111">
        <f>COUNTIF($G$9:$G$330,"HĐT")</f>
        <v>63</v>
      </c>
      <c r="H348" s="605"/>
      <c r="I348" s="605"/>
      <c r="J348" s="605"/>
      <c r="K348" s="605"/>
      <c r="L348" s="10"/>
      <c r="M348" s="10"/>
      <c r="N348"/>
      <c r="O348"/>
      <c r="P348" s="613"/>
      <c r="Q348" s="613"/>
      <c r="W348" s="28"/>
      <c r="X348" s="22"/>
      <c r="Y348" s="28"/>
      <c r="Z348" s="613"/>
      <c r="AA348" s="28"/>
      <c r="AB348" s="22"/>
      <c r="AC348" s="28"/>
      <c r="AD348" s="22"/>
      <c r="AE348" s="28"/>
      <c r="AF348" s="606"/>
    </row>
    <row r="349" spans="1:32" s="614" customFormat="1" ht="15" x14ac:dyDescent="0.25">
      <c r="C349" s="615"/>
      <c r="D349" s="615"/>
      <c r="E349" s="616"/>
      <c r="G349" s="617"/>
      <c r="H349" s="618" t="str">
        <f>H6</f>
        <v>Tháng 7/24</v>
      </c>
      <c r="I349" s="619"/>
      <c r="J349" s="620" t="str">
        <f>J6</f>
        <v>Tháng 8/24</v>
      </c>
      <c r="K349" s="619"/>
      <c r="L349" s="621" t="str">
        <f>L6</f>
        <v>Tháng 09/2024</v>
      </c>
      <c r="N349" s="622" t="str">
        <f>N6</f>
        <v>Tháng 10/2024</v>
      </c>
      <c r="O349" s="623"/>
      <c r="P349" s="624" t="str">
        <f>P6</f>
        <v>Tháng 11/2024</v>
      </c>
      <c r="Q349" s="625"/>
      <c r="R349" s="626" t="str">
        <f>R6</f>
        <v>Tháng 12/2024</v>
      </c>
      <c r="T349" s="620" t="str">
        <f>T6</f>
        <v>Tháng 01/2025</v>
      </c>
      <c r="U349" s="619"/>
      <c r="V349" s="627" t="str">
        <f>V6</f>
        <v>Tháng 02/2025</v>
      </c>
      <c r="W349" s="619"/>
      <c r="X349" s="628" t="str">
        <f>X6</f>
        <v>Tháng 03/2025</v>
      </c>
      <c r="Y349" s="629"/>
      <c r="Z349" s="630" t="str">
        <f>Z6</f>
        <v>Tháng 04/2025</v>
      </c>
      <c r="AA349" s="609"/>
      <c r="AB349" s="631" t="str">
        <f>AB6</f>
        <v>Tháng 05/2025</v>
      </c>
      <c r="AC349" s="609"/>
      <c r="AD349" s="618" t="str">
        <f>AD6</f>
        <v>Tháng 06/2025</v>
      </c>
      <c r="AE349" s="609"/>
    </row>
    <row r="350" spans="1:32" x14ac:dyDescent="0.25">
      <c r="C350" s="6"/>
      <c r="D350" s="6"/>
      <c r="E350" s="25"/>
      <c r="H350" s="60">
        <f>COUNTIF($H$9:$H$343,"A1")</f>
        <v>38</v>
      </c>
      <c r="I350" s="6"/>
      <c r="J350" s="632">
        <f>COUNTIF($J$9:$J$343,"A1")</f>
        <v>46</v>
      </c>
      <c r="K350" s="6"/>
      <c r="L350" s="633">
        <f>COUNTIF($L$9:$L$343,"A1")</f>
        <v>46</v>
      </c>
      <c r="N350" s="634">
        <f>COUNTIF($N$9:$N$343,"A1")</f>
        <v>54</v>
      </c>
      <c r="O350" s="635" t="s">
        <v>997</v>
      </c>
      <c r="P350" s="636">
        <f>COUNTIF($P$9:$P$343,"A1")</f>
        <v>63</v>
      </c>
      <c r="R350" s="637">
        <f>COUNTIF($R$9:$R$343,"A1")</f>
        <v>59</v>
      </c>
      <c r="T350" s="632">
        <f>COUNTIF($T$9:$T$343,"A1")</f>
        <v>67</v>
      </c>
      <c r="U350" s="6"/>
      <c r="V350" s="638">
        <f>COUNTIF($V$9:$V$343,"A1")</f>
        <v>49</v>
      </c>
      <c r="W350" s="6"/>
      <c r="X350" s="639">
        <f>COUNTIF($X$9:$X$343,"A1")</f>
        <v>70</v>
      </c>
      <c r="Y350" s="108" t="s">
        <v>997</v>
      </c>
      <c r="Z350" s="83">
        <f>COUNTIF($Z$9:$Z$343,"A1")</f>
        <v>87</v>
      </c>
      <c r="AA350" s="28"/>
      <c r="AB350" s="640">
        <f>COUNTIF($AB$9:$AB$331,"A1")</f>
        <v>66</v>
      </c>
      <c r="AC350" s="641"/>
      <c r="AD350" s="60">
        <f>COUNTIF($AD$9:$AD$331,"A1")</f>
        <v>53</v>
      </c>
      <c r="AE350" s="28"/>
    </row>
    <row r="351" spans="1:32" x14ac:dyDescent="0.25">
      <c r="C351" s="11"/>
      <c r="D351" s="107"/>
      <c r="E351" s="26"/>
      <c r="H351" s="60">
        <f>COUNTIF($H$9:$H$343,"A2")</f>
        <v>44</v>
      </c>
      <c r="I351" s="6"/>
      <c r="J351" s="632">
        <f>COUNTIF($J$9:$J$343,"A2")</f>
        <v>41</v>
      </c>
      <c r="K351" s="6"/>
      <c r="L351" s="633">
        <f>COUNTIF($L$9:$L$343,"A2")</f>
        <v>64</v>
      </c>
      <c r="N351" s="634">
        <f>COUNTIF($N$9:$N$343,"A2")</f>
        <v>58</v>
      </c>
      <c r="O351" s="635" t="s">
        <v>998</v>
      </c>
      <c r="P351" s="636">
        <f>COUNTIF($P$9:$P$343,"A2")</f>
        <v>59</v>
      </c>
      <c r="R351" s="637">
        <f>COUNTIF($R$9:$R$343,"A2")</f>
        <v>47</v>
      </c>
      <c r="T351" s="632">
        <f>COUNTIF($T$9:$T$343,"A2")</f>
        <v>55</v>
      </c>
      <c r="U351" s="6"/>
      <c r="V351" s="638">
        <f>COUNTIF($V$9:$V$343,"A2")</f>
        <v>46</v>
      </c>
      <c r="W351" s="6"/>
      <c r="X351" s="639">
        <f>COUNTIF($X$9:$X$343,"A2")</f>
        <v>55</v>
      </c>
      <c r="Y351" s="108" t="s">
        <v>998</v>
      </c>
      <c r="Z351" s="83">
        <f>COUNTIF($Z$9:$Z$343,"A2")</f>
        <v>57</v>
      </c>
      <c r="AA351" s="28"/>
      <c r="AB351" s="640">
        <f>COUNTIF($AB$9:$AB$331,"A2")</f>
        <v>43</v>
      </c>
      <c r="AC351" s="641"/>
      <c r="AD351" s="60">
        <f>COUNTIF($AD$9:$AD$331,"A2")</f>
        <v>49</v>
      </c>
      <c r="AE351" s="28"/>
    </row>
    <row r="352" spans="1:32" x14ac:dyDescent="0.25">
      <c r="C352" s="11"/>
      <c r="D352" s="11"/>
      <c r="E352" s="26"/>
      <c r="H352" s="60">
        <f>COUNTIF($H$9:$H$343,"A3")</f>
        <v>151</v>
      </c>
      <c r="I352" s="6"/>
      <c r="J352" s="632">
        <f>COUNTIF($J$9:$J$343,"A3")</f>
        <v>45</v>
      </c>
      <c r="K352" s="6"/>
      <c r="L352" s="633">
        <f>COUNTIF($L$9:$L$343,"A3")</f>
        <v>127</v>
      </c>
      <c r="N352" s="634">
        <f>COUNTIF($N$9:$N$343,"A3")</f>
        <v>120</v>
      </c>
      <c r="O352" s="635" t="s">
        <v>999</v>
      </c>
      <c r="P352" s="636">
        <f>COUNTIF($P$9:$P$343,"A3")</f>
        <v>129</v>
      </c>
      <c r="R352" s="637">
        <f>COUNTIF($R$9:$R$343,"A3")</f>
        <v>118</v>
      </c>
      <c r="T352" s="632">
        <f>COUNTIF($T$9:$T$343,"A3")</f>
        <v>154</v>
      </c>
      <c r="U352" s="6"/>
      <c r="V352" s="638">
        <f>COUNTIF($V$9:$V$343,"A3")</f>
        <v>130</v>
      </c>
      <c r="W352" s="6"/>
      <c r="X352" s="639">
        <f>COUNTIF($X$9:$X$343,"A3")</f>
        <v>131</v>
      </c>
      <c r="Y352" s="108" t="s">
        <v>999</v>
      </c>
      <c r="Z352" s="83">
        <f>COUNTIF($Z$9:$Z$343,"A3")</f>
        <v>120</v>
      </c>
      <c r="AA352" s="28"/>
      <c r="AB352" s="640">
        <f>COUNTIF($AB$9:$AB$331,"A3")</f>
        <v>119</v>
      </c>
      <c r="AC352" s="641"/>
      <c r="AD352" s="60">
        <f>COUNTIF($AD$9:$AD$331,"A3")</f>
        <v>114</v>
      </c>
      <c r="AE352" s="28"/>
    </row>
    <row r="353" spans="3:31" x14ac:dyDescent="0.25">
      <c r="C353" s="11"/>
      <c r="E353" s="26"/>
      <c r="H353" s="60">
        <f>COUNTIF($H$9:$H$343,"A4")</f>
        <v>94</v>
      </c>
      <c r="I353" s="6"/>
      <c r="J353" s="632">
        <f>COUNTIF($J$9:$J$343,"A4")</f>
        <v>25</v>
      </c>
      <c r="K353" s="6"/>
      <c r="L353" s="633">
        <f>COUNTIF($L$9:$L$343,"A4")</f>
        <v>87</v>
      </c>
      <c r="N353" s="634">
        <f>COUNTIF($N$9:$N$343,"A4")</f>
        <v>92</v>
      </c>
      <c r="O353" s="635" t="s">
        <v>1000</v>
      </c>
      <c r="P353" s="636">
        <f>COUNTIF($P$9:$P$343,"A4")</f>
        <v>71</v>
      </c>
      <c r="R353" s="637">
        <f>COUNTIF($R$9:$R$343,"A4")</f>
        <v>97</v>
      </c>
      <c r="T353" s="632">
        <f>COUNTIF($T$9:$T$343,"A4")</f>
        <v>43</v>
      </c>
      <c r="U353" s="6"/>
      <c r="V353" s="638">
        <f>COUNTIF($V$9:$V$343,"A4")</f>
        <v>92</v>
      </c>
      <c r="W353" s="6"/>
      <c r="X353" s="639">
        <f>COUNTIF($X$9:$X$343,"A4")</f>
        <v>62</v>
      </c>
      <c r="Y353" s="108" t="s">
        <v>1000</v>
      </c>
      <c r="Z353" s="83">
        <f>COUNTIF($Z$9:$Z$343,"A4")</f>
        <v>53</v>
      </c>
      <c r="AA353" s="28"/>
      <c r="AB353" s="640">
        <f>COUNTIF($AB$9:$AB$331,"A4")</f>
        <v>86</v>
      </c>
      <c r="AC353" s="641"/>
      <c r="AD353" s="60">
        <f>COUNTIF($AD$9:$AD$331,"A4")</f>
        <v>98</v>
      </c>
      <c r="AE353" s="28"/>
    </row>
    <row r="354" spans="3:31" x14ac:dyDescent="0.25">
      <c r="C354" s="11"/>
      <c r="D354" s="11"/>
      <c r="E354" s="25"/>
      <c r="H354" s="60">
        <f>COUNTIF($H$9:$H$343,"B1")</f>
        <v>2</v>
      </c>
      <c r="I354" s="6"/>
      <c r="J354" s="632">
        <f>COUNTIF($J$9:$J$331,"B1")</f>
        <v>0</v>
      </c>
      <c r="K354" s="6"/>
      <c r="L354" s="633">
        <f>COUNTIF($L$9:$L$343,"B1")</f>
        <v>1</v>
      </c>
      <c r="N354" s="634">
        <f>COUNTIF($N$9:$N$343,"B1")</f>
        <v>1</v>
      </c>
      <c r="O354" s="635" t="s">
        <v>1001</v>
      </c>
      <c r="P354" s="636">
        <f>COUNTIF($P$9:$P$331,"B1")</f>
        <v>1</v>
      </c>
      <c r="R354" s="637">
        <f>COUNTIF($R$9:$R$343,"B1")</f>
        <v>0</v>
      </c>
      <c r="T354" s="632">
        <f>COUNTIF($T$9:$T$343,"B1")</f>
        <v>1</v>
      </c>
      <c r="U354" s="6"/>
      <c r="V354" s="638">
        <f>COUNTIF($V$9:$V$343,"B1")</f>
        <v>1</v>
      </c>
      <c r="W354" s="6"/>
      <c r="X354" s="639">
        <f>COUNTIF($X$9:$X$343,"B1")</f>
        <v>0</v>
      </c>
      <c r="Y354" s="108" t="s">
        <v>1001</v>
      </c>
      <c r="Z354" s="83">
        <f>COUNTIF($Z$9:$Z$343,"B1")</f>
        <v>0</v>
      </c>
      <c r="AA354" s="28"/>
      <c r="AB354" s="640">
        <f>COUNTIF($AB$9:$AB$331,"B1")</f>
        <v>2</v>
      </c>
      <c r="AC354" s="641"/>
      <c r="AD354" s="60">
        <f>COUNTIF($AD$9:$AD$331,"B1")</f>
        <v>1</v>
      </c>
      <c r="AE354" s="28"/>
    </row>
    <row r="355" spans="3:31" x14ac:dyDescent="0.25">
      <c r="C355" s="6"/>
      <c r="D355" s="11"/>
      <c r="E355" s="26"/>
      <c r="H355" s="60">
        <f>COUNTIF($H$9:$H$343,"B2")</f>
        <v>0</v>
      </c>
      <c r="I355" s="6"/>
      <c r="J355" s="632">
        <f>COUNTIF($J$9:$J$331,"B2")</f>
        <v>0</v>
      </c>
      <c r="K355" s="6"/>
      <c r="L355" s="633">
        <f>COUNTIF($L$9:$L$331,"B2")</f>
        <v>0</v>
      </c>
      <c r="N355" s="634">
        <f>COUNTIF($N$9:$N$331,"B2")</f>
        <v>1</v>
      </c>
      <c r="O355" s="635" t="s">
        <v>1002</v>
      </c>
      <c r="P355" s="636">
        <f>COUNTIF($P$9:$P$331,"B2")</f>
        <v>0</v>
      </c>
      <c r="R355" s="637">
        <f>COUNTIF($R$9:$R$331,"B2")</f>
        <v>0</v>
      </c>
      <c r="T355" s="632">
        <f>COUNTIF($T$9:$T$343,"B2")</f>
        <v>0</v>
      </c>
      <c r="U355" s="6"/>
      <c r="V355" s="638">
        <f>COUNTIF($V$9:$V$343,"B2")</f>
        <v>0</v>
      </c>
      <c r="W355" s="6"/>
      <c r="X355" s="639">
        <f>COUNTIF($X$9:$X$343,"B2")</f>
        <v>0</v>
      </c>
      <c r="Y355" s="108" t="s">
        <v>1002</v>
      </c>
      <c r="Z355" s="83">
        <f>COUNTIF($Z$9:$Z$343,"B2")</f>
        <v>0</v>
      </c>
      <c r="AA355" s="28"/>
      <c r="AB355" s="640">
        <f>COUNTIF($AB$9:$AB$331,"B2")</f>
        <v>0</v>
      </c>
      <c r="AC355" s="641"/>
      <c r="AD355" s="60">
        <f>COUNTIF($AD$9:$AD$331,"B2")</f>
        <v>1</v>
      </c>
      <c r="AE355" s="28"/>
    </row>
    <row r="356" spans="3:31" x14ac:dyDescent="0.25">
      <c r="C356" s="6"/>
      <c r="D356" s="11"/>
      <c r="E356" s="26"/>
      <c r="H356" s="60">
        <f>COUNTIF($H$9:$H$331,"C1")</f>
        <v>0</v>
      </c>
      <c r="I356" s="6"/>
      <c r="J356" s="632">
        <f>COUNTIF($J$9:$J$331,"C1")</f>
        <v>0</v>
      </c>
      <c r="K356" s="6"/>
      <c r="L356" s="633">
        <f>COUNTIF($L$9:$L$331,"C1")</f>
        <v>0</v>
      </c>
      <c r="N356" s="634">
        <f>COUNTIF($N$9:$N$331,"C1")</f>
        <v>0</v>
      </c>
      <c r="O356" s="635" t="s">
        <v>1003</v>
      </c>
      <c r="P356" s="636">
        <f>COUNTIF($P$9:$P$331,"C1")</f>
        <v>0</v>
      </c>
      <c r="R356" s="637">
        <f>COUNTIF($R$9:$R$331,"C1")</f>
        <v>0</v>
      </c>
      <c r="T356" s="632">
        <f>COUNTIF($T$9:$T$331,"C1")</f>
        <v>0</v>
      </c>
      <c r="U356" s="6"/>
      <c r="V356" s="638">
        <f>COUNTIF($V$9:$V$343,"C1")</f>
        <v>1</v>
      </c>
      <c r="W356" s="6"/>
      <c r="X356" s="639">
        <f>COUNTIF($X$9:$X$343,"C1")</f>
        <v>1</v>
      </c>
      <c r="Y356" s="108" t="s">
        <v>1003</v>
      </c>
      <c r="Z356" s="83">
        <f>COUNTIF($Z$9:$Z$343,"C1")</f>
        <v>0</v>
      </c>
      <c r="AA356" s="28"/>
      <c r="AB356" s="640">
        <f>COUNTIF($AB$9:$AB$331,"C1")</f>
        <v>0</v>
      </c>
      <c r="AC356" s="641"/>
      <c r="AD356" s="60">
        <f>COUNTIF($AD$9:$AD$331,"C1")</f>
        <v>0</v>
      </c>
      <c r="AE356" s="28"/>
    </row>
    <row r="357" spans="3:31" x14ac:dyDescent="0.25">
      <c r="C357" s="11"/>
      <c r="E357" s="26"/>
      <c r="H357" s="60">
        <f>COUNTIF($H$9:$H$331,"C2")</f>
        <v>0</v>
      </c>
      <c r="I357" s="6"/>
      <c r="J357" s="632">
        <f>COUNTIF($J$9:$J$331,"C2")</f>
        <v>0</v>
      </c>
      <c r="K357" s="6"/>
      <c r="L357" s="633">
        <f>COUNTIF($L$9:$L$331,"C2")</f>
        <v>0</v>
      </c>
      <c r="N357" s="634">
        <f>COUNTIF($N$9:$N$331,"C2")</f>
        <v>0</v>
      </c>
      <c r="O357" s="635" t="s">
        <v>1004</v>
      </c>
      <c r="P357" s="636">
        <f>COUNTIF($P$9:$P$331,"C2")</f>
        <v>0</v>
      </c>
      <c r="R357" s="637">
        <f>COUNTIF($R$9:$R$331,"C2")</f>
        <v>0</v>
      </c>
      <c r="T357" s="632">
        <f>COUNTIF($T$9:$T$331,"C2")</f>
        <v>0</v>
      </c>
      <c r="U357" s="6"/>
      <c r="V357" s="638">
        <f>COUNTIF($V$9:$V$343,"C2")</f>
        <v>0</v>
      </c>
      <c r="W357" s="6"/>
      <c r="X357" s="639">
        <f>COUNTIF($X$9:$X$343,"C2")</f>
        <v>0</v>
      </c>
      <c r="Y357" s="108" t="s">
        <v>1004</v>
      </c>
      <c r="Z357" s="83">
        <f>COUNTIF($Z$9:$Z$343,"C2")</f>
        <v>0</v>
      </c>
      <c r="AA357" s="28"/>
      <c r="AB357" s="640">
        <f>COUNTIF($AB$9:$AB$331,"C2")</f>
        <v>0</v>
      </c>
      <c r="AC357" s="641"/>
      <c r="AD357" s="60">
        <f>COUNTIF($AD$9:$AD$331,"C2")</f>
        <v>1</v>
      </c>
      <c r="AE357" s="28"/>
    </row>
    <row r="358" spans="3:31" x14ac:dyDescent="0.25">
      <c r="C358" s="11"/>
      <c r="E358" s="5"/>
      <c r="H358" s="60">
        <f>COUNTIF($H$9:$H$331,"D")</f>
        <v>0</v>
      </c>
      <c r="I358" s="6"/>
      <c r="J358" s="632">
        <f>COUNTIF($J$9:$J$331,"D")</f>
        <v>0</v>
      </c>
      <c r="K358" s="6"/>
      <c r="L358" s="633">
        <f>COUNTIF($L$9:$L$341,"D")</f>
        <v>1</v>
      </c>
      <c r="N358" s="634">
        <f>COUNTIF($N$9:$N$331,"D")</f>
        <v>0</v>
      </c>
      <c r="O358" s="635" t="s">
        <v>1005</v>
      </c>
      <c r="P358" s="636">
        <f>COUNTIF($P$9:$P$331,"D")</f>
        <v>0</v>
      </c>
      <c r="R358" s="637">
        <f>COUNTIF($R$9:$R$331,"D")</f>
        <v>0</v>
      </c>
      <c r="T358" s="632">
        <f>COUNTIF($T$9:$T$331,"D")</f>
        <v>0</v>
      </c>
      <c r="U358" s="6"/>
      <c r="V358" s="638">
        <f>COUNTIF($V$9:$V$343,"D")</f>
        <v>0</v>
      </c>
      <c r="W358" s="6"/>
      <c r="X358" s="639">
        <f>COUNTIF($X$9:$X$343,"D")</f>
        <v>0</v>
      </c>
      <c r="Y358" s="108" t="s">
        <v>1005</v>
      </c>
      <c r="Z358" s="83">
        <f>COUNTIF($Z$9:$Z$343,"D")</f>
        <v>0</v>
      </c>
      <c r="AA358" s="28"/>
      <c r="AB358" s="640">
        <f>COUNTIF($AB$9:$AB$331,"D")</f>
        <v>0</v>
      </c>
      <c r="AC358" s="641"/>
      <c r="AD358" s="60">
        <f>COUNTIF($AD$9:$AD$331,"D")</f>
        <v>0</v>
      </c>
      <c r="AE358" s="28"/>
    </row>
    <row r="359" spans="3:31" x14ac:dyDescent="0.25">
      <c r="C359" s="11"/>
      <c r="E359" s="5"/>
      <c r="H359" s="60">
        <f>COUNTIF($H$9:$H$331,"A DN")</f>
        <v>1</v>
      </c>
      <c r="I359" s="6"/>
      <c r="J359" s="632">
        <f>COUNTIF($J$9:$J$343,"A DN")</f>
        <v>174</v>
      </c>
      <c r="K359" s="6"/>
      <c r="L359" s="633">
        <f>COUNTIF($L$9:$L$343,"A DN")</f>
        <v>3</v>
      </c>
      <c r="N359" s="634">
        <f>COUNTIF($N$9:$N$331,"A DN")</f>
        <v>2</v>
      </c>
      <c r="O359" s="635" t="s">
        <v>1006</v>
      </c>
      <c r="P359" s="636">
        <f>COUNTIF($P$9:$P$331,"A DN")</f>
        <v>4</v>
      </c>
      <c r="R359" s="637">
        <f>COUNTIF($R$9:$R$343,"A DN")</f>
        <v>6</v>
      </c>
      <c r="T359" s="632">
        <f>COUNTIF($T$9:$T$331,"A DN")</f>
        <v>5</v>
      </c>
      <c r="U359" s="6"/>
      <c r="V359" s="638">
        <f>COUNTIF($V$9:$V$343,"A DN")</f>
        <v>6</v>
      </c>
      <c r="W359" s="6"/>
      <c r="X359" s="639">
        <f>COUNTIF($X$9:$X$343,"A DN")</f>
        <v>5</v>
      </c>
      <c r="Y359" s="108" t="s">
        <v>1006</v>
      </c>
      <c r="Z359" s="83">
        <f>COUNTIF($Z$9:$Z$343,"A DN")</f>
        <v>6</v>
      </c>
      <c r="AA359" s="28"/>
      <c r="AB359" s="640">
        <f>COUNTIF($AB$9:$AB$331,"A DN")</f>
        <v>5</v>
      </c>
      <c r="AC359" s="641"/>
      <c r="AD359" s="60">
        <f>COUNTIF($AD$9:$AD$331,"A DN")</f>
        <v>4</v>
      </c>
      <c r="AE359" s="28"/>
    </row>
    <row r="360" spans="3:31" x14ac:dyDescent="0.25">
      <c r="C360" s="11"/>
      <c r="E360" s="5"/>
      <c r="H360" s="60"/>
      <c r="I360" s="6"/>
      <c r="J360" s="632"/>
      <c r="K360" s="6"/>
      <c r="L360" s="633">
        <f>COUNTIF($L$9:$L$343,"KXL")</f>
        <v>1</v>
      </c>
      <c r="N360" s="634">
        <f>COUNTIF($N$9:$N$343,"KXL")</f>
        <v>1</v>
      </c>
      <c r="O360" s="635" t="s">
        <v>672</v>
      </c>
      <c r="P360" s="636">
        <f>COUNTIF($P$9:$P$331,"KXL")</f>
        <v>0</v>
      </c>
      <c r="R360" s="637">
        <f>COUNTIF($R$9:$R$331,"KXL")</f>
        <v>0</v>
      </c>
      <c r="T360" s="632">
        <f>COUNTIF($T$9:$T$331,"KXL")</f>
        <v>0</v>
      </c>
      <c r="V360" s="638">
        <f>COUNTIF($V$9:$V$343,"KXL")</f>
        <v>0</v>
      </c>
      <c r="X360" s="639">
        <f>COUNTIF($X$9:$X$343,"KXL")</f>
        <v>0</v>
      </c>
      <c r="Y360" s="108" t="s">
        <v>1007</v>
      </c>
      <c r="Z360" s="83">
        <f>COUNTIF($Z$9:$Z$343,"E")</f>
        <v>1</v>
      </c>
      <c r="AA360" s="28"/>
      <c r="AB360" s="640">
        <f>COUNTIF($AB$9:$AB$331,"E")</f>
        <v>1</v>
      </c>
      <c r="AC360" s="28"/>
      <c r="AD360" s="60">
        <f>COUNTIF($AD$9:$AD$331,"E")</f>
        <v>1</v>
      </c>
      <c r="AE360" s="28"/>
    </row>
    <row r="361" spans="3:31" x14ac:dyDescent="0.25">
      <c r="C361" s="11"/>
      <c r="E361" s="5"/>
      <c r="N361" s="11"/>
      <c r="O361" s="11"/>
      <c r="Y361" s="108" t="s">
        <v>672</v>
      </c>
      <c r="Z361" s="83">
        <f>COUNTIF($Z$9:$Z$343,"KXL")</f>
        <v>1</v>
      </c>
      <c r="AA361" s="28"/>
      <c r="AB361" s="640">
        <f>COUNTIF($AB$9:$AB$331,"KXL")</f>
        <v>0</v>
      </c>
      <c r="AC361" s="28"/>
      <c r="AD361" s="60">
        <f>COUNTIF($AD$9:$AD$331,"KXL")</f>
        <v>0</v>
      </c>
      <c r="AE361" s="28"/>
    </row>
    <row r="362" spans="3:31" x14ac:dyDescent="0.25">
      <c r="C362" s="11"/>
      <c r="D362" s="107"/>
      <c r="E362" s="26"/>
      <c r="N362" s="11"/>
      <c r="O362" s="11"/>
      <c r="Y362" s="108"/>
      <c r="AA362" s="28"/>
      <c r="AB362" s="22"/>
      <c r="AC362" s="28"/>
      <c r="AD362" s="22"/>
      <c r="AE362" s="28"/>
    </row>
    <row r="363" spans="3:31" x14ac:dyDescent="0.25">
      <c r="C363" s="6"/>
      <c r="D363" s="11"/>
      <c r="E363" s="26"/>
      <c r="N363" s="11"/>
      <c r="O363" s="11"/>
      <c r="P363" s="6"/>
      <c r="Q363" s="6"/>
      <c r="Y363" s="28"/>
      <c r="AA363" s="28"/>
      <c r="AB363" s="22"/>
      <c r="AC363" s="28"/>
      <c r="AD363" s="22"/>
      <c r="AE363" s="28"/>
    </row>
    <row r="364" spans="3:31" x14ac:dyDescent="0.25">
      <c r="C364" s="11"/>
      <c r="D364" s="11"/>
      <c r="E364" s="26"/>
      <c r="N364" s="11"/>
      <c r="O364" s="11"/>
      <c r="P364" s="11"/>
      <c r="Q364" s="11"/>
      <c r="Y364" s="28"/>
      <c r="AA364" s="28"/>
      <c r="AB364" s="22"/>
      <c r="AC364" s="28"/>
      <c r="AD364" s="22"/>
      <c r="AE364" s="28"/>
    </row>
    <row r="365" spans="3:31" x14ac:dyDescent="0.25">
      <c r="C365" s="11"/>
      <c r="E365" s="26"/>
      <c r="N365" s="6"/>
      <c r="O365" s="6"/>
      <c r="P365" s="11"/>
      <c r="Q365" s="11"/>
      <c r="AB365" s="11"/>
      <c r="AC365" s="11"/>
    </row>
    <row r="366" spans="3:31" x14ac:dyDescent="0.25">
      <c r="C366" s="6"/>
      <c r="E366" s="26"/>
      <c r="N366" s="11"/>
      <c r="O366" s="11"/>
      <c r="P366" s="11"/>
      <c r="Q366" s="11"/>
      <c r="AB366" s="11"/>
      <c r="AC366" s="11"/>
    </row>
  </sheetData>
  <autoFilter ref="A7:AF343">
    <filterColumn colId="2" showButton="0"/>
  </autoFilter>
  <mergeCells count="28">
    <mergeCell ref="A6:A7"/>
    <mergeCell ref="B6:B7"/>
    <mergeCell ref="C6:D7"/>
    <mergeCell ref="F6:F7"/>
    <mergeCell ref="G6:G7"/>
    <mergeCell ref="A1:D1"/>
    <mergeCell ref="AB1:AD3"/>
    <mergeCell ref="A2:D2"/>
    <mergeCell ref="A3:D3"/>
    <mergeCell ref="A4:G4"/>
    <mergeCell ref="AB6:AC6"/>
    <mergeCell ref="AD6:AE6"/>
    <mergeCell ref="H6:I6"/>
    <mergeCell ref="J6:K6"/>
    <mergeCell ref="L6:M6"/>
    <mergeCell ref="N6:O6"/>
    <mergeCell ref="P6:Q6"/>
    <mergeCell ref="R6:S6"/>
    <mergeCell ref="R346:S346"/>
    <mergeCell ref="T6:U6"/>
    <mergeCell ref="V6:W6"/>
    <mergeCell ref="X6:Y6"/>
    <mergeCell ref="Z6:AA6"/>
    <mergeCell ref="H346:I346"/>
    <mergeCell ref="J346:K346"/>
    <mergeCell ref="L346:M346"/>
    <mergeCell ref="N346:O346"/>
    <mergeCell ref="P346:Q346"/>
  </mergeCells>
  <conditionalFormatting sqref="R341">
    <cfRule type="containsText" dxfId="182" priority="183" operator="containsText" text="B">
      <formula>NOT(ISERROR(SEARCH("B",R341)))</formula>
    </cfRule>
    <cfRule type="colorScale" priority="184">
      <colorScale>
        <cfvo type="min"/>
        <cfvo type="percentile" val="50"/>
        <cfvo type="max"/>
        <color rgb="FFF8696B"/>
        <color rgb="FFFFEB84"/>
        <color rgb="FF63BE7B"/>
      </colorScale>
    </cfRule>
  </conditionalFormatting>
  <conditionalFormatting sqref="P9 R9 T9 V9 X9 Z9 Z11:Z330 Z332:Z343 X11:X330 X332:X343 V11:V330 V332:V343 T11:T343 R11:R330 R332:R343 P11:P330 P332:P343">
    <cfRule type="containsText" dxfId="181" priority="182" operator="containsText" text="B">
      <formula>NOT(ISERROR(SEARCH("B",P9)))</formula>
    </cfRule>
  </conditionalFormatting>
  <conditionalFormatting sqref="R9 T9 V9 X9 Z9 AD332:AD343 AB332:AB343 Z11:Z330 Z332:Z343 X11:X330 X332:X343 V11:V330 V332:V343 T11:T343 R11:R330 R332:R343 AB9:AB330 AD9:AD330">
    <cfRule type="containsText" dxfId="180" priority="179" operator="containsText" text="C">
      <formula>NOT(ISERROR(SEARCH("C",R9)))</formula>
    </cfRule>
    <cfRule type="containsText" dxfId="179" priority="180" operator="containsText" text="B">
      <formula>NOT(ISERROR(SEARCH("B",R9)))</formula>
    </cfRule>
    <cfRule type="containsText" dxfId="178" priority="181" operator="containsText" text="B or C">
      <formula>NOT(ISERROR(SEARCH("B or C",R9)))</formula>
    </cfRule>
  </conditionalFormatting>
  <conditionalFormatting sqref="AF89 AF111">
    <cfRule type="containsText" dxfId="177" priority="176" operator="containsText" text="C">
      <formula>NOT(ISERROR(SEARCH("C",AF89)))</formula>
    </cfRule>
    <cfRule type="containsText" dxfId="176" priority="177" operator="containsText" text="B">
      <formula>NOT(ISERROR(SEARCH("B",AF89)))</formula>
    </cfRule>
    <cfRule type="containsText" dxfId="175" priority="178" operator="containsText" text="B or C">
      <formula>NOT(ISERROR(SEARCH("B or C",AF89)))</formula>
    </cfRule>
  </conditionalFormatting>
  <conditionalFormatting sqref="AF84">
    <cfRule type="containsText" dxfId="174" priority="173" operator="containsText" text="C">
      <formula>NOT(ISERROR(SEARCH("C",AF84)))</formula>
    </cfRule>
    <cfRule type="containsText" dxfId="173" priority="174" operator="containsText" text="B">
      <formula>NOT(ISERROR(SEARCH("B",AF84)))</formula>
    </cfRule>
    <cfRule type="containsText" dxfId="172" priority="175" operator="containsText" text="B or C">
      <formula>NOT(ISERROR(SEARCH("B or C",AF84)))</formula>
    </cfRule>
  </conditionalFormatting>
  <conditionalFormatting sqref="P339:P340 R339:R340 T339:T340 V339 L9 N9 P9 R9 T9 J9 H9 V9 X9 Z9 L11:L150 L152:L330 L332:L341 X11:X330 X332:X335 V11:V330 V332:V335 H11:H343 J11:J343 T11:T330 T332:T336 R11:R330 R332:R336 P11:P330 P332:P336 N11:N330 N332:N340 Z11:Z330 Z332:Z334">
    <cfRule type="containsText" dxfId="171" priority="172" operator="containsText" text="B*">
      <formula>NOT(ISERROR(SEARCH("B*",H9)))</formula>
    </cfRule>
  </conditionalFormatting>
  <conditionalFormatting sqref="I150 U131:U148 O131:O148 Q131:Q148 S131:S148 M131:M148 I131:I148 L131:L150 K131:K148 T331 H331 J331 AE9 AC9 H9:AA9 K152:M158 I152:I158 O152:O158 Q152:Q158 S152:S158 P131:P158 R131:R158 N131:N158 H131:H158 J131:J158 U152:U158 T131:T158 W152:W158 Y152:Y158 AA152:AA158 W47:W148 Y47:Y148 AA47:AA148 H47:U130 X47:X158 H11:AA46 V47:V158 Z47:Z158 H159:AA330 H332:AA343 AE152:AE330 AE332:AE343 AC152:AC330 AC332:AC343 AC11:AC148 AE11:AE148">
    <cfRule type="containsText" dxfId="170" priority="169" operator="containsText" text="C*">
      <formula>NOT(ISERROR(SEARCH("C*",H9)))</formula>
    </cfRule>
    <cfRule type="containsText" dxfId="169" priority="170" operator="containsText" text="A DN">
      <formula>NOT(ISERROR(SEARCH("A DN",H9)))</formula>
    </cfRule>
    <cfRule type="containsText" dxfId="168" priority="171" operator="containsText" text="B*">
      <formula>NOT(ISERROR(SEARCH("B*",H9)))</formula>
    </cfRule>
  </conditionalFormatting>
  <conditionalFormatting sqref="I150 O131:O148 Q131:Q148 S131:S148 U131:U148 M131:M148 I131:I148 L131:L150 K131:K148 AE9 AC9 H9:AA9 I152:I158 K152:M158 O152:O158 Q152:Q158 S152:S158 U152:U158 P131:P158 R131:R158 T131:T158 N131:N158 H131:H158 J131:J158 W152:W158 Y152:Y158 AA152:AA158 W47:W148 Y47:Y148 AA47:AA148 H47:U130 X47:X158 H11:AA46 V47:V158 Z47:Z158 H159:AA280 H281:U331 AE152:AE330 AE332:AE343 AC152:AC330 AC332:AC343 V281:AA330 H332:AA343 AC11:AC148 AE11:AE148">
    <cfRule type="containsText" dxfId="167" priority="168" operator="containsText" text="KXL">
      <formula>NOT(ISERROR(SEARCH("KXL",H9)))</formula>
    </cfRule>
  </conditionalFormatting>
  <conditionalFormatting sqref="K150">
    <cfRule type="containsText" dxfId="166" priority="165" operator="containsText" text="C*">
      <formula>NOT(ISERROR(SEARCH("C*",K150)))</formula>
    </cfRule>
    <cfRule type="containsText" dxfId="165" priority="166" operator="containsText" text="A DN">
      <formula>NOT(ISERROR(SEARCH("A DN",K150)))</formula>
    </cfRule>
    <cfRule type="containsText" dxfId="164" priority="167" operator="containsText" text="B*">
      <formula>NOT(ISERROR(SEARCH("B*",K150)))</formula>
    </cfRule>
  </conditionalFormatting>
  <conditionalFormatting sqref="K150">
    <cfRule type="containsText" dxfId="163" priority="164" operator="containsText" text="KXL">
      <formula>NOT(ISERROR(SEARCH("KXL",K150)))</formula>
    </cfRule>
  </conditionalFormatting>
  <conditionalFormatting sqref="M150">
    <cfRule type="containsText" dxfId="162" priority="161" operator="containsText" text="C*">
      <formula>NOT(ISERROR(SEARCH("C*",M150)))</formula>
    </cfRule>
    <cfRule type="containsText" dxfId="161" priority="162" operator="containsText" text="A DN">
      <formula>NOT(ISERROR(SEARCH("A DN",M150)))</formula>
    </cfRule>
    <cfRule type="containsText" dxfId="160" priority="163" operator="containsText" text="B*">
      <formula>NOT(ISERROR(SEARCH("B*",M150)))</formula>
    </cfRule>
  </conditionalFormatting>
  <conditionalFormatting sqref="M150">
    <cfRule type="containsText" dxfId="159" priority="160" operator="containsText" text="KXL">
      <formula>NOT(ISERROR(SEARCH("KXL",M150)))</formula>
    </cfRule>
  </conditionalFormatting>
  <conditionalFormatting sqref="O150">
    <cfRule type="containsText" dxfId="158" priority="157" operator="containsText" text="C*">
      <formula>NOT(ISERROR(SEARCH("C*",O150)))</formula>
    </cfRule>
    <cfRule type="containsText" dxfId="157" priority="158" operator="containsText" text="A DN">
      <formula>NOT(ISERROR(SEARCH("A DN",O150)))</formula>
    </cfRule>
    <cfRule type="containsText" dxfId="156" priority="159" operator="containsText" text="B*">
      <formula>NOT(ISERROR(SEARCH("B*",O150)))</formula>
    </cfRule>
  </conditionalFormatting>
  <conditionalFormatting sqref="O150">
    <cfRule type="containsText" dxfId="155" priority="156" operator="containsText" text="KXL">
      <formula>NOT(ISERROR(SEARCH("KXL",O150)))</formula>
    </cfRule>
  </conditionalFormatting>
  <conditionalFormatting sqref="Q150">
    <cfRule type="containsText" dxfId="154" priority="153" operator="containsText" text="C*">
      <formula>NOT(ISERROR(SEARCH("C*",Q150)))</formula>
    </cfRule>
    <cfRule type="containsText" dxfId="153" priority="154" operator="containsText" text="A DN">
      <formula>NOT(ISERROR(SEARCH("A DN",Q150)))</formula>
    </cfRule>
    <cfRule type="containsText" dxfId="152" priority="155" operator="containsText" text="B*">
      <formula>NOT(ISERROR(SEARCH("B*",Q150)))</formula>
    </cfRule>
  </conditionalFormatting>
  <conditionalFormatting sqref="Q150">
    <cfRule type="containsText" dxfId="151" priority="152" operator="containsText" text="KXL">
      <formula>NOT(ISERROR(SEARCH("KXL",Q150)))</formula>
    </cfRule>
  </conditionalFormatting>
  <conditionalFormatting sqref="S150">
    <cfRule type="containsText" dxfId="150" priority="149" operator="containsText" text="C*">
      <formula>NOT(ISERROR(SEARCH("C*",S150)))</formula>
    </cfRule>
    <cfRule type="containsText" dxfId="149" priority="150" operator="containsText" text="A DN">
      <formula>NOT(ISERROR(SEARCH("A DN",S150)))</formula>
    </cfRule>
    <cfRule type="containsText" dxfId="148" priority="151" operator="containsText" text="B*">
      <formula>NOT(ISERROR(SEARCH("B*",S150)))</formula>
    </cfRule>
  </conditionalFormatting>
  <conditionalFormatting sqref="S150">
    <cfRule type="containsText" dxfId="147" priority="148" operator="containsText" text="KXL">
      <formula>NOT(ISERROR(SEARCH("KXL",S150)))</formula>
    </cfRule>
  </conditionalFormatting>
  <conditionalFormatting sqref="U150">
    <cfRule type="containsText" dxfId="146" priority="145" operator="containsText" text="C*">
      <formula>NOT(ISERROR(SEARCH("C*",U150)))</formula>
    </cfRule>
    <cfRule type="containsText" dxfId="145" priority="146" operator="containsText" text="A DN">
      <formula>NOT(ISERROR(SEARCH("A DN",U150)))</formula>
    </cfRule>
    <cfRule type="containsText" dxfId="144" priority="147" operator="containsText" text="B*">
      <formula>NOT(ISERROR(SEARCH("B*",U150)))</formula>
    </cfRule>
  </conditionalFormatting>
  <conditionalFormatting sqref="U150">
    <cfRule type="containsText" dxfId="143" priority="144" operator="containsText" text="KXL">
      <formula>NOT(ISERROR(SEARCH("KXL",U150)))</formula>
    </cfRule>
  </conditionalFormatting>
  <conditionalFormatting sqref="W150">
    <cfRule type="containsText" dxfId="142" priority="141" operator="containsText" text="C*">
      <formula>NOT(ISERROR(SEARCH("C*",W150)))</formula>
    </cfRule>
    <cfRule type="containsText" dxfId="141" priority="142" operator="containsText" text="A DN">
      <formula>NOT(ISERROR(SEARCH("A DN",W150)))</formula>
    </cfRule>
    <cfRule type="containsText" dxfId="140" priority="143" operator="containsText" text="B*">
      <formula>NOT(ISERROR(SEARCH("B*",W150)))</formula>
    </cfRule>
  </conditionalFormatting>
  <conditionalFormatting sqref="W150">
    <cfRule type="containsText" dxfId="139" priority="140" operator="containsText" text="KXL">
      <formula>NOT(ISERROR(SEARCH("KXL",W150)))</formula>
    </cfRule>
  </conditionalFormatting>
  <conditionalFormatting sqref="Y150">
    <cfRule type="containsText" dxfId="138" priority="137" operator="containsText" text="C*">
      <formula>NOT(ISERROR(SEARCH("C*",Y150)))</formula>
    </cfRule>
    <cfRule type="containsText" dxfId="137" priority="138" operator="containsText" text="A DN">
      <formula>NOT(ISERROR(SEARCH("A DN",Y150)))</formula>
    </cfRule>
    <cfRule type="containsText" dxfId="136" priority="139" operator="containsText" text="B*">
      <formula>NOT(ISERROR(SEARCH("B*",Y150)))</formula>
    </cfRule>
  </conditionalFormatting>
  <conditionalFormatting sqref="Y150">
    <cfRule type="containsText" dxfId="135" priority="136" operator="containsText" text="KXL">
      <formula>NOT(ISERROR(SEARCH("KXL",Y150)))</formula>
    </cfRule>
  </conditionalFormatting>
  <conditionalFormatting sqref="AA150">
    <cfRule type="containsText" dxfId="134" priority="133" operator="containsText" text="C*">
      <formula>NOT(ISERROR(SEARCH("C*",AA150)))</formula>
    </cfRule>
    <cfRule type="containsText" dxfId="133" priority="134" operator="containsText" text="A DN">
      <formula>NOT(ISERROR(SEARCH("A DN",AA150)))</formula>
    </cfRule>
    <cfRule type="containsText" dxfId="132" priority="135" operator="containsText" text="B*">
      <formula>NOT(ISERROR(SEARCH("B*",AA150)))</formula>
    </cfRule>
  </conditionalFormatting>
  <conditionalFormatting sqref="AA150">
    <cfRule type="containsText" dxfId="131" priority="132" operator="containsText" text="KXL">
      <formula>NOT(ISERROR(SEARCH("KXL",AA150)))</formula>
    </cfRule>
  </conditionalFormatting>
  <conditionalFormatting sqref="AC150">
    <cfRule type="containsText" dxfId="130" priority="129" operator="containsText" text="C*">
      <formula>NOT(ISERROR(SEARCH("C*",AC150)))</formula>
    </cfRule>
    <cfRule type="containsText" dxfId="129" priority="130" operator="containsText" text="A DN">
      <formula>NOT(ISERROR(SEARCH("A DN",AC150)))</formula>
    </cfRule>
    <cfRule type="containsText" dxfId="128" priority="131" operator="containsText" text="B*">
      <formula>NOT(ISERROR(SEARCH("B*",AC150)))</formula>
    </cfRule>
  </conditionalFormatting>
  <conditionalFormatting sqref="AC150">
    <cfRule type="containsText" dxfId="127" priority="128" operator="containsText" text="KXL">
      <formula>NOT(ISERROR(SEARCH("KXL",AC150)))</formula>
    </cfRule>
  </conditionalFormatting>
  <conditionalFormatting sqref="AE150">
    <cfRule type="containsText" dxfId="126" priority="125" operator="containsText" text="C*">
      <formula>NOT(ISERROR(SEARCH("C*",AE150)))</formula>
    </cfRule>
    <cfRule type="containsText" dxfId="125" priority="126" operator="containsText" text="A DN">
      <formula>NOT(ISERROR(SEARCH("A DN",AE150)))</formula>
    </cfRule>
    <cfRule type="containsText" dxfId="124" priority="127" operator="containsText" text="B*">
      <formula>NOT(ISERROR(SEARCH("B*",AE150)))</formula>
    </cfRule>
  </conditionalFormatting>
  <conditionalFormatting sqref="AE150">
    <cfRule type="containsText" dxfId="123" priority="124" operator="containsText" text="KXL">
      <formula>NOT(ISERROR(SEARCH("KXL",AE150)))</formula>
    </cfRule>
  </conditionalFormatting>
  <conditionalFormatting sqref="I149">
    <cfRule type="containsText" dxfId="122" priority="121" operator="containsText" text="C*">
      <formula>NOT(ISERROR(SEARCH("C*",I149)))</formula>
    </cfRule>
    <cfRule type="containsText" dxfId="121" priority="122" operator="containsText" text="A DN">
      <formula>NOT(ISERROR(SEARCH("A DN",I149)))</formula>
    </cfRule>
    <cfRule type="containsText" dxfId="120" priority="123" operator="containsText" text="B*">
      <formula>NOT(ISERROR(SEARCH("B*",I149)))</formula>
    </cfRule>
  </conditionalFormatting>
  <conditionalFormatting sqref="I149">
    <cfRule type="containsText" dxfId="119" priority="120" operator="containsText" text="KXL">
      <formula>NOT(ISERROR(SEARCH("KXL",I149)))</formula>
    </cfRule>
  </conditionalFormatting>
  <conditionalFormatting sqref="K149">
    <cfRule type="containsText" dxfId="118" priority="117" operator="containsText" text="C*">
      <formula>NOT(ISERROR(SEARCH("C*",K149)))</formula>
    </cfRule>
    <cfRule type="containsText" dxfId="117" priority="118" operator="containsText" text="A DN">
      <formula>NOT(ISERROR(SEARCH("A DN",K149)))</formula>
    </cfRule>
    <cfRule type="containsText" dxfId="116" priority="119" operator="containsText" text="B*">
      <formula>NOT(ISERROR(SEARCH("B*",K149)))</formula>
    </cfRule>
  </conditionalFormatting>
  <conditionalFormatting sqref="K149">
    <cfRule type="containsText" dxfId="115" priority="116" operator="containsText" text="KXL">
      <formula>NOT(ISERROR(SEARCH("KXL",K149)))</formula>
    </cfRule>
  </conditionalFormatting>
  <conditionalFormatting sqref="M149">
    <cfRule type="containsText" dxfId="114" priority="113" operator="containsText" text="C*">
      <formula>NOT(ISERROR(SEARCH("C*",M149)))</formula>
    </cfRule>
    <cfRule type="containsText" dxfId="113" priority="114" operator="containsText" text="A DN">
      <formula>NOT(ISERROR(SEARCH("A DN",M149)))</formula>
    </cfRule>
    <cfRule type="containsText" dxfId="112" priority="115" operator="containsText" text="B*">
      <formula>NOT(ISERROR(SEARCH("B*",M149)))</formula>
    </cfRule>
  </conditionalFormatting>
  <conditionalFormatting sqref="M149">
    <cfRule type="containsText" dxfId="111" priority="112" operator="containsText" text="KXL">
      <formula>NOT(ISERROR(SEARCH("KXL",M149)))</formula>
    </cfRule>
  </conditionalFormatting>
  <conditionalFormatting sqref="O149">
    <cfRule type="containsText" dxfId="110" priority="109" operator="containsText" text="C*">
      <formula>NOT(ISERROR(SEARCH("C*",O149)))</formula>
    </cfRule>
    <cfRule type="containsText" dxfId="109" priority="110" operator="containsText" text="A DN">
      <formula>NOT(ISERROR(SEARCH("A DN",O149)))</formula>
    </cfRule>
    <cfRule type="containsText" dxfId="108" priority="111" operator="containsText" text="B*">
      <formula>NOT(ISERROR(SEARCH("B*",O149)))</formula>
    </cfRule>
  </conditionalFormatting>
  <conditionalFormatting sqref="O149">
    <cfRule type="containsText" dxfId="107" priority="108" operator="containsText" text="KXL">
      <formula>NOT(ISERROR(SEARCH("KXL",O149)))</formula>
    </cfRule>
  </conditionalFormatting>
  <conditionalFormatting sqref="Q149">
    <cfRule type="containsText" dxfId="106" priority="105" operator="containsText" text="C*">
      <formula>NOT(ISERROR(SEARCH("C*",Q149)))</formula>
    </cfRule>
    <cfRule type="containsText" dxfId="105" priority="106" operator="containsText" text="A DN">
      <formula>NOT(ISERROR(SEARCH("A DN",Q149)))</formula>
    </cfRule>
    <cfRule type="containsText" dxfId="104" priority="107" operator="containsText" text="B*">
      <formula>NOT(ISERROR(SEARCH("B*",Q149)))</formula>
    </cfRule>
  </conditionalFormatting>
  <conditionalFormatting sqref="Q149">
    <cfRule type="containsText" dxfId="103" priority="104" operator="containsText" text="KXL">
      <formula>NOT(ISERROR(SEARCH("KXL",Q149)))</formula>
    </cfRule>
  </conditionalFormatting>
  <conditionalFormatting sqref="S149">
    <cfRule type="containsText" dxfId="102" priority="101" operator="containsText" text="C*">
      <formula>NOT(ISERROR(SEARCH("C*",S149)))</formula>
    </cfRule>
    <cfRule type="containsText" dxfId="101" priority="102" operator="containsText" text="A DN">
      <formula>NOT(ISERROR(SEARCH("A DN",S149)))</formula>
    </cfRule>
    <cfRule type="containsText" dxfId="100" priority="103" operator="containsText" text="B*">
      <formula>NOT(ISERROR(SEARCH("B*",S149)))</formula>
    </cfRule>
  </conditionalFormatting>
  <conditionalFormatting sqref="S149">
    <cfRule type="containsText" dxfId="99" priority="100" operator="containsText" text="KXL">
      <formula>NOT(ISERROR(SEARCH("KXL",S149)))</formula>
    </cfRule>
  </conditionalFormatting>
  <conditionalFormatting sqref="U149">
    <cfRule type="containsText" dxfId="98" priority="97" operator="containsText" text="C*">
      <formula>NOT(ISERROR(SEARCH("C*",U149)))</formula>
    </cfRule>
    <cfRule type="containsText" dxfId="97" priority="98" operator="containsText" text="A DN">
      <formula>NOT(ISERROR(SEARCH("A DN",U149)))</formula>
    </cfRule>
    <cfRule type="containsText" dxfId="96" priority="99" operator="containsText" text="B*">
      <formula>NOT(ISERROR(SEARCH("B*",U149)))</formula>
    </cfRule>
  </conditionalFormatting>
  <conditionalFormatting sqref="U149">
    <cfRule type="containsText" dxfId="95" priority="96" operator="containsText" text="KXL">
      <formula>NOT(ISERROR(SEARCH("KXL",U149)))</formula>
    </cfRule>
  </conditionalFormatting>
  <conditionalFormatting sqref="W149">
    <cfRule type="containsText" dxfId="94" priority="93" operator="containsText" text="C*">
      <formula>NOT(ISERROR(SEARCH("C*",W149)))</formula>
    </cfRule>
    <cfRule type="containsText" dxfId="93" priority="94" operator="containsText" text="A DN">
      <formula>NOT(ISERROR(SEARCH("A DN",W149)))</formula>
    </cfRule>
    <cfRule type="containsText" dxfId="92" priority="95" operator="containsText" text="B*">
      <formula>NOT(ISERROR(SEARCH("B*",W149)))</formula>
    </cfRule>
  </conditionalFormatting>
  <conditionalFormatting sqref="W149">
    <cfRule type="containsText" dxfId="91" priority="92" operator="containsText" text="KXL">
      <formula>NOT(ISERROR(SEARCH("KXL",W149)))</formula>
    </cfRule>
  </conditionalFormatting>
  <conditionalFormatting sqref="Y149">
    <cfRule type="containsText" dxfId="90" priority="89" operator="containsText" text="C*">
      <formula>NOT(ISERROR(SEARCH("C*",Y149)))</formula>
    </cfRule>
    <cfRule type="containsText" dxfId="89" priority="90" operator="containsText" text="A DN">
      <formula>NOT(ISERROR(SEARCH("A DN",Y149)))</formula>
    </cfRule>
    <cfRule type="containsText" dxfId="88" priority="91" operator="containsText" text="B*">
      <formula>NOT(ISERROR(SEARCH("B*",Y149)))</formula>
    </cfRule>
  </conditionalFormatting>
  <conditionalFormatting sqref="Y149">
    <cfRule type="containsText" dxfId="87" priority="88" operator="containsText" text="KXL">
      <formula>NOT(ISERROR(SEARCH("KXL",Y149)))</formula>
    </cfRule>
  </conditionalFormatting>
  <conditionalFormatting sqref="AA149">
    <cfRule type="containsText" dxfId="86" priority="85" operator="containsText" text="C*">
      <formula>NOT(ISERROR(SEARCH("C*",AA149)))</formula>
    </cfRule>
    <cfRule type="containsText" dxfId="85" priority="86" operator="containsText" text="A DN">
      <formula>NOT(ISERROR(SEARCH("A DN",AA149)))</formula>
    </cfRule>
    <cfRule type="containsText" dxfId="84" priority="87" operator="containsText" text="B*">
      <formula>NOT(ISERROR(SEARCH("B*",AA149)))</formula>
    </cfRule>
  </conditionalFormatting>
  <conditionalFormatting sqref="AA149">
    <cfRule type="containsText" dxfId="83" priority="84" operator="containsText" text="KXL">
      <formula>NOT(ISERROR(SEARCH("KXL",AA149)))</formula>
    </cfRule>
  </conditionalFormatting>
  <conditionalFormatting sqref="AC149">
    <cfRule type="containsText" dxfId="82" priority="81" operator="containsText" text="C*">
      <formula>NOT(ISERROR(SEARCH("C*",AC149)))</formula>
    </cfRule>
    <cfRule type="containsText" dxfId="81" priority="82" operator="containsText" text="A DN">
      <formula>NOT(ISERROR(SEARCH("A DN",AC149)))</formula>
    </cfRule>
    <cfRule type="containsText" dxfId="80" priority="83" operator="containsText" text="B*">
      <formula>NOT(ISERROR(SEARCH("B*",AC149)))</formula>
    </cfRule>
  </conditionalFormatting>
  <conditionalFormatting sqref="AC149">
    <cfRule type="containsText" dxfId="79" priority="80" operator="containsText" text="KXL">
      <formula>NOT(ISERROR(SEARCH("KXL",AC149)))</formula>
    </cfRule>
  </conditionalFormatting>
  <conditionalFormatting sqref="AE149">
    <cfRule type="containsText" dxfId="78" priority="77" operator="containsText" text="C*">
      <formula>NOT(ISERROR(SEARCH("C*",AE149)))</formula>
    </cfRule>
    <cfRule type="containsText" dxfId="77" priority="78" operator="containsText" text="A DN">
      <formula>NOT(ISERROR(SEARCH("A DN",AE149)))</formula>
    </cfRule>
    <cfRule type="containsText" dxfId="76" priority="79" operator="containsText" text="B*">
      <formula>NOT(ISERROR(SEARCH("B*",AE149)))</formula>
    </cfRule>
  </conditionalFormatting>
  <conditionalFormatting sqref="AE149">
    <cfRule type="containsText" dxfId="75" priority="76" operator="containsText" text="KXL">
      <formula>NOT(ISERROR(SEARCH("KXL",AE149)))</formula>
    </cfRule>
  </conditionalFormatting>
  <conditionalFormatting sqref="I151">
    <cfRule type="containsText" dxfId="74" priority="73" operator="containsText" text="C*">
      <formula>NOT(ISERROR(SEARCH("C*",I151)))</formula>
    </cfRule>
    <cfRule type="containsText" dxfId="73" priority="74" operator="containsText" text="A DN">
      <formula>NOT(ISERROR(SEARCH("A DN",I151)))</formula>
    </cfRule>
    <cfRule type="containsText" dxfId="72" priority="75" operator="containsText" text="B*">
      <formula>NOT(ISERROR(SEARCH("B*",I151)))</formula>
    </cfRule>
  </conditionalFormatting>
  <conditionalFormatting sqref="I151">
    <cfRule type="containsText" dxfId="71" priority="72" operator="containsText" text="KXL">
      <formula>NOT(ISERROR(SEARCH("KXL",I151)))</formula>
    </cfRule>
  </conditionalFormatting>
  <conditionalFormatting sqref="K151">
    <cfRule type="containsText" dxfId="70" priority="69" operator="containsText" text="C*">
      <formula>NOT(ISERROR(SEARCH("C*",K151)))</formula>
    </cfRule>
    <cfRule type="containsText" dxfId="69" priority="70" operator="containsText" text="A DN">
      <formula>NOT(ISERROR(SEARCH("A DN",K151)))</formula>
    </cfRule>
    <cfRule type="containsText" dxfId="68" priority="71" operator="containsText" text="B*">
      <formula>NOT(ISERROR(SEARCH("B*",K151)))</formula>
    </cfRule>
  </conditionalFormatting>
  <conditionalFormatting sqref="K151">
    <cfRule type="containsText" dxfId="67" priority="68" operator="containsText" text="KXL">
      <formula>NOT(ISERROR(SEARCH("KXL",K151)))</formula>
    </cfRule>
  </conditionalFormatting>
  <conditionalFormatting sqref="M151">
    <cfRule type="containsText" dxfId="66" priority="65" operator="containsText" text="C*">
      <formula>NOT(ISERROR(SEARCH("C*",M151)))</formula>
    </cfRule>
    <cfRule type="containsText" dxfId="65" priority="66" operator="containsText" text="A DN">
      <formula>NOT(ISERROR(SEARCH("A DN",M151)))</formula>
    </cfRule>
    <cfRule type="containsText" dxfId="64" priority="67" operator="containsText" text="B*">
      <formula>NOT(ISERROR(SEARCH("B*",M151)))</formula>
    </cfRule>
  </conditionalFormatting>
  <conditionalFormatting sqref="M151">
    <cfRule type="containsText" dxfId="63" priority="64" operator="containsText" text="KXL">
      <formula>NOT(ISERROR(SEARCH("KXL",M151)))</formula>
    </cfRule>
  </conditionalFormatting>
  <conditionalFormatting sqref="O151">
    <cfRule type="containsText" dxfId="62" priority="61" operator="containsText" text="C*">
      <formula>NOT(ISERROR(SEARCH("C*",O151)))</formula>
    </cfRule>
    <cfRule type="containsText" dxfId="61" priority="62" operator="containsText" text="A DN">
      <formula>NOT(ISERROR(SEARCH("A DN",O151)))</formula>
    </cfRule>
    <cfRule type="containsText" dxfId="60" priority="63" operator="containsText" text="B*">
      <formula>NOT(ISERROR(SEARCH("B*",O151)))</formula>
    </cfRule>
  </conditionalFormatting>
  <conditionalFormatting sqref="O151">
    <cfRule type="containsText" dxfId="59" priority="60" operator="containsText" text="KXL">
      <formula>NOT(ISERROR(SEARCH("KXL",O151)))</formula>
    </cfRule>
  </conditionalFormatting>
  <conditionalFormatting sqref="Q151">
    <cfRule type="containsText" dxfId="58" priority="57" operator="containsText" text="C*">
      <formula>NOT(ISERROR(SEARCH("C*",Q151)))</formula>
    </cfRule>
    <cfRule type="containsText" dxfId="57" priority="58" operator="containsText" text="A DN">
      <formula>NOT(ISERROR(SEARCH("A DN",Q151)))</formula>
    </cfRule>
    <cfRule type="containsText" dxfId="56" priority="59" operator="containsText" text="B*">
      <formula>NOT(ISERROR(SEARCH("B*",Q151)))</formula>
    </cfRule>
  </conditionalFormatting>
  <conditionalFormatting sqref="Q151">
    <cfRule type="containsText" dxfId="55" priority="56" operator="containsText" text="KXL">
      <formula>NOT(ISERROR(SEARCH("KXL",Q151)))</formula>
    </cfRule>
  </conditionalFormatting>
  <conditionalFormatting sqref="S151">
    <cfRule type="containsText" dxfId="54" priority="53" operator="containsText" text="C*">
      <formula>NOT(ISERROR(SEARCH("C*",S151)))</formula>
    </cfRule>
    <cfRule type="containsText" dxfId="53" priority="54" operator="containsText" text="A DN">
      <formula>NOT(ISERROR(SEARCH("A DN",S151)))</formula>
    </cfRule>
    <cfRule type="containsText" dxfId="52" priority="55" operator="containsText" text="B*">
      <formula>NOT(ISERROR(SEARCH("B*",S151)))</formula>
    </cfRule>
  </conditionalFormatting>
  <conditionalFormatting sqref="S151">
    <cfRule type="containsText" dxfId="51" priority="52" operator="containsText" text="KXL">
      <formula>NOT(ISERROR(SEARCH("KXL",S151)))</formula>
    </cfRule>
  </conditionalFormatting>
  <conditionalFormatting sqref="U151">
    <cfRule type="containsText" dxfId="50" priority="49" operator="containsText" text="C*">
      <formula>NOT(ISERROR(SEARCH("C*",U151)))</formula>
    </cfRule>
    <cfRule type="containsText" dxfId="49" priority="50" operator="containsText" text="A DN">
      <formula>NOT(ISERROR(SEARCH("A DN",U151)))</formula>
    </cfRule>
    <cfRule type="containsText" dxfId="48" priority="51" operator="containsText" text="B*">
      <formula>NOT(ISERROR(SEARCH("B*",U151)))</formula>
    </cfRule>
  </conditionalFormatting>
  <conditionalFormatting sqref="U151">
    <cfRule type="containsText" dxfId="47" priority="48" operator="containsText" text="KXL">
      <formula>NOT(ISERROR(SEARCH("KXL",U151)))</formula>
    </cfRule>
  </conditionalFormatting>
  <conditionalFormatting sqref="W151">
    <cfRule type="containsText" dxfId="46" priority="45" operator="containsText" text="C*">
      <formula>NOT(ISERROR(SEARCH("C*",W151)))</formula>
    </cfRule>
    <cfRule type="containsText" dxfId="45" priority="46" operator="containsText" text="A DN">
      <formula>NOT(ISERROR(SEARCH("A DN",W151)))</formula>
    </cfRule>
    <cfRule type="containsText" dxfId="44" priority="47" operator="containsText" text="B*">
      <formula>NOT(ISERROR(SEARCH("B*",W151)))</formula>
    </cfRule>
  </conditionalFormatting>
  <conditionalFormatting sqref="W151">
    <cfRule type="containsText" dxfId="43" priority="44" operator="containsText" text="KXL">
      <formula>NOT(ISERROR(SEARCH("KXL",W151)))</formula>
    </cfRule>
  </conditionalFormatting>
  <conditionalFormatting sqref="Y151">
    <cfRule type="containsText" dxfId="42" priority="41" operator="containsText" text="C*">
      <formula>NOT(ISERROR(SEARCH("C*",Y151)))</formula>
    </cfRule>
    <cfRule type="containsText" dxfId="41" priority="42" operator="containsText" text="A DN">
      <formula>NOT(ISERROR(SEARCH("A DN",Y151)))</formula>
    </cfRule>
    <cfRule type="containsText" dxfId="40" priority="43" operator="containsText" text="B*">
      <formula>NOT(ISERROR(SEARCH("B*",Y151)))</formula>
    </cfRule>
  </conditionalFormatting>
  <conditionalFormatting sqref="Y151">
    <cfRule type="containsText" dxfId="39" priority="40" operator="containsText" text="KXL">
      <formula>NOT(ISERROR(SEARCH("KXL",Y151)))</formula>
    </cfRule>
  </conditionalFormatting>
  <conditionalFormatting sqref="AA151">
    <cfRule type="containsText" dxfId="38" priority="37" operator="containsText" text="C*">
      <formula>NOT(ISERROR(SEARCH("C*",AA151)))</formula>
    </cfRule>
    <cfRule type="containsText" dxfId="37" priority="38" operator="containsText" text="A DN">
      <formula>NOT(ISERROR(SEARCH("A DN",AA151)))</formula>
    </cfRule>
    <cfRule type="containsText" dxfId="36" priority="39" operator="containsText" text="B*">
      <formula>NOT(ISERROR(SEARCH("B*",AA151)))</formula>
    </cfRule>
  </conditionalFormatting>
  <conditionalFormatting sqref="AA151">
    <cfRule type="containsText" dxfId="35" priority="36" operator="containsText" text="KXL">
      <formula>NOT(ISERROR(SEARCH("KXL",AA151)))</formula>
    </cfRule>
  </conditionalFormatting>
  <conditionalFormatting sqref="AC151">
    <cfRule type="containsText" dxfId="34" priority="33" operator="containsText" text="C*">
      <formula>NOT(ISERROR(SEARCH("C*",AC151)))</formula>
    </cfRule>
    <cfRule type="containsText" dxfId="33" priority="34" operator="containsText" text="A DN">
      <formula>NOT(ISERROR(SEARCH("A DN",AC151)))</formula>
    </cfRule>
    <cfRule type="containsText" dxfId="32" priority="35" operator="containsText" text="B*">
      <formula>NOT(ISERROR(SEARCH("B*",AC151)))</formula>
    </cfRule>
  </conditionalFormatting>
  <conditionalFormatting sqref="AC151">
    <cfRule type="containsText" dxfId="31" priority="32" operator="containsText" text="KXL">
      <formula>NOT(ISERROR(SEARCH("KXL",AC151)))</formula>
    </cfRule>
  </conditionalFormatting>
  <conditionalFormatting sqref="AE151">
    <cfRule type="containsText" dxfId="30" priority="29" operator="containsText" text="C*">
      <formula>NOT(ISERROR(SEARCH("C*",AE151)))</formula>
    </cfRule>
    <cfRule type="containsText" dxfId="29" priority="30" operator="containsText" text="A DN">
      <formula>NOT(ISERROR(SEARCH("A DN",AE151)))</formula>
    </cfRule>
    <cfRule type="containsText" dxfId="28" priority="31" operator="containsText" text="B*">
      <formula>NOT(ISERROR(SEARCH("B*",AE151)))</formula>
    </cfRule>
  </conditionalFormatting>
  <conditionalFormatting sqref="AE151">
    <cfRule type="containsText" dxfId="27" priority="28" operator="containsText" text="KXL">
      <formula>NOT(ISERROR(SEARCH("KXL",AE151)))</formula>
    </cfRule>
  </conditionalFormatting>
  <conditionalFormatting sqref="J151">
    <cfRule type="containsText" dxfId="26" priority="27" operator="containsText" text="B*">
      <formula>NOT(ISERROR(SEARCH("B*",J151)))</formula>
    </cfRule>
  </conditionalFormatting>
  <conditionalFormatting sqref="L151">
    <cfRule type="containsText" dxfId="25" priority="24" operator="containsText" text="C*">
      <formula>NOT(ISERROR(SEARCH("C*",L151)))</formula>
    </cfRule>
    <cfRule type="containsText" dxfId="24" priority="25" operator="containsText" text="A DN">
      <formula>NOT(ISERROR(SEARCH("A DN",L151)))</formula>
    </cfRule>
    <cfRule type="containsText" dxfId="23" priority="26" operator="containsText" text="B*">
      <formula>NOT(ISERROR(SEARCH("B*",L151)))</formula>
    </cfRule>
  </conditionalFormatting>
  <conditionalFormatting sqref="L151">
    <cfRule type="containsText" dxfId="22" priority="23" operator="containsText" text="KXL">
      <formula>NOT(ISERROR(SEARCH("KXL",L151)))</formula>
    </cfRule>
  </conditionalFormatting>
  <conditionalFormatting sqref="AD344:AD1048576">
    <cfRule type="expression" priority="185">
      <formula>($AD$9:$AD$344=#REF!)</formula>
    </cfRule>
  </conditionalFormatting>
  <conditionalFormatting sqref="P10 R10 T10 V10 X10 Z10">
    <cfRule type="containsText" dxfId="21" priority="22" operator="containsText" text="B">
      <formula>NOT(ISERROR(SEARCH("B",P10)))</formula>
    </cfRule>
  </conditionalFormatting>
  <conditionalFormatting sqref="R10 T10 V10 X10 Z10">
    <cfRule type="containsText" dxfId="20" priority="19" operator="containsText" text="C">
      <formula>NOT(ISERROR(SEARCH("C",R10)))</formula>
    </cfRule>
    <cfRule type="containsText" dxfId="19" priority="20" operator="containsText" text="B">
      <formula>NOT(ISERROR(SEARCH("B",R10)))</formula>
    </cfRule>
    <cfRule type="containsText" dxfId="18" priority="21" operator="containsText" text="B or C">
      <formula>NOT(ISERROR(SEARCH("B or C",R10)))</formula>
    </cfRule>
  </conditionalFormatting>
  <conditionalFormatting sqref="L10 N10 P10 R10 T10 J10 H10 V10 X10">
    <cfRule type="containsText" dxfId="17" priority="18" operator="containsText" text="B*">
      <formula>NOT(ISERROR(SEARCH("B*",H10)))</formula>
    </cfRule>
  </conditionalFormatting>
  <conditionalFormatting sqref="AE10 AC10 H10:AA10">
    <cfRule type="containsText" dxfId="16" priority="15" operator="containsText" text="C*">
      <formula>NOT(ISERROR(SEARCH("C*",H10)))</formula>
    </cfRule>
    <cfRule type="containsText" dxfId="15" priority="16" operator="containsText" text="A DN">
      <formula>NOT(ISERROR(SEARCH("A DN",H10)))</formula>
    </cfRule>
    <cfRule type="containsText" dxfId="14" priority="17" operator="containsText" text="B*">
      <formula>NOT(ISERROR(SEARCH("B*",H10)))</formula>
    </cfRule>
  </conditionalFormatting>
  <conditionalFormatting sqref="AE10 AC10 H10:AA10">
    <cfRule type="containsText" dxfId="13" priority="14" operator="containsText" text="KXL">
      <formula>NOT(ISERROR(SEARCH("KXL",H10)))</formula>
    </cfRule>
  </conditionalFormatting>
  <conditionalFormatting sqref="Z10">
    <cfRule type="containsText" dxfId="12" priority="13" operator="containsText" text="B*">
      <formula>NOT(ISERROR(SEARCH("B*",Z10)))</formula>
    </cfRule>
  </conditionalFormatting>
  <conditionalFormatting sqref="AD1:AD5">
    <cfRule type="expression" priority="186">
      <formula>($AD$9:$AD$344=#REF!)</formula>
    </cfRule>
  </conditionalFormatting>
  <conditionalFormatting sqref="AD7">
    <cfRule type="expression" priority="187">
      <formula>($AD$9:$AD$344=B4)</formula>
    </cfRule>
  </conditionalFormatting>
  <conditionalFormatting sqref="AB9:AB330">
    <cfRule type="containsText" dxfId="11" priority="12" operator="containsText" text="B">
      <formula>NOT(ISERROR(SEARCH("B",AB9)))</formula>
    </cfRule>
  </conditionalFormatting>
  <conditionalFormatting sqref="AB9:AB330">
    <cfRule type="containsText" dxfId="10" priority="11" operator="containsText" text="B*">
      <formula>NOT(ISERROR(SEARCH("B*",AB9)))</formula>
    </cfRule>
  </conditionalFormatting>
  <conditionalFormatting sqref="AB9:AB330">
    <cfRule type="containsText" dxfId="9" priority="8" operator="containsText" text="C*">
      <formula>NOT(ISERROR(SEARCH("C*",AB9)))</formula>
    </cfRule>
    <cfRule type="containsText" dxfId="8" priority="9" operator="containsText" text="A DN">
      <formula>NOT(ISERROR(SEARCH("A DN",AB9)))</formula>
    </cfRule>
    <cfRule type="containsText" dxfId="7" priority="10" operator="containsText" text="B*">
      <formula>NOT(ISERROR(SEARCH("B*",AB9)))</formula>
    </cfRule>
  </conditionalFormatting>
  <conditionalFormatting sqref="AB9:AB330">
    <cfRule type="containsText" dxfId="6" priority="7" operator="containsText" text="KXL">
      <formula>NOT(ISERROR(SEARCH("KXL",AB9)))</formula>
    </cfRule>
  </conditionalFormatting>
  <conditionalFormatting sqref="AD9:AD330">
    <cfRule type="containsText" dxfId="5" priority="6" operator="containsText" text="B">
      <formula>NOT(ISERROR(SEARCH("B",AD9)))</formula>
    </cfRule>
  </conditionalFormatting>
  <conditionalFormatting sqref="AD9:AD330">
    <cfRule type="containsText" dxfId="4" priority="5" operator="containsText" text="B*">
      <formula>NOT(ISERROR(SEARCH("B*",AD9)))</formula>
    </cfRule>
  </conditionalFormatting>
  <conditionalFormatting sqref="AD9:AD330">
    <cfRule type="containsText" dxfId="3" priority="2" operator="containsText" text="C*">
      <formula>NOT(ISERROR(SEARCH("C*",AD9)))</formula>
    </cfRule>
    <cfRule type="containsText" dxfId="2" priority="3" operator="containsText" text="A DN">
      <formula>NOT(ISERROR(SEARCH("A DN",AD9)))</formula>
    </cfRule>
    <cfRule type="containsText" dxfId="1" priority="4" operator="containsText" text="B*">
      <formula>NOT(ISERROR(SEARCH("B*",AD9)))</formula>
    </cfRule>
  </conditionalFormatting>
  <conditionalFormatting sqref="AD9:AD330">
    <cfRule type="containsText" dxfId="0" priority="1" operator="containsText" text="KXL">
      <formula>NOT(ISERROR(SEARCH("KXL",AD9)))</formula>
    </cfRule>
  </conditionalFormatting>
  <pageMargins left="0.7" right="0.7" top="0.75" bottom="0.75" header="0.3" footer="0.3"/>
  <legacyDrawing r:id="rId1"/>
</worksheet>
</file>

<file path=xl/worksheets/sheet3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2"/>
  <dimension ref="A2:H24"/>
  <sheetViews>
    <sheetView workbookViewId="0">
      <selection activeCell="D3" sqref="D3"/>
    </sheetView>
  </sheetViews>
  <sheetFormatPr defaultRowHeight="18.75" x14ac:dyDescent="0.3"/>
  <cols>
    <col min="1" max="1" width="7" style="668" customWidth="1"/>
    <col min="2" max="2" width="23.5703125" style="668" customWidth="1"/>
    <col min="3" max="3" width="12.85546875" style="668" customWidth="1"/>
    <col min="4" max="8" width="9.140625" style="668"/>
    <col min="9" max="16384" width="9.140625" style="669"/>
  </cols>
  <sheetData>
    <row r="2" spans="1:4" x14ac:dyDescent="0.3">
      <c r="A2" s="664">
        <v>1</v>
      </c>
      <c r="B2" s="146" t="s">
        <v>1010</v>
      </c>
      <c r="C2" s="471" t="s">
        <v>1010</v>
      </c>
      <c r="D2" s="471" t="s">
        <v>643</v>
      </c>
    </row>
    <row r="3" spans="1:4" x14ac:dyDescent="0.3">
      <c r="A3" s="664">
        <v>2</v>
      </c>
      <c r="B3" s="665" t="s">
        <v>1026</v>
      </c>
      <c r="C3" s="316" t="s">
        <v>1013</v>
      </c>
      <c r="D3" s="670" t="s">
        <v>644</v>
      </c>
    </row>
    <row r="4" spans="1:4" x14ac:dyDescent="0.3">
      <c r="A4" s="664">
        <v>3</v>
      </c>
      <c r="B4" s="665" t="s">
        <v>1031</v>
      </c>
      <c r="C4" s="665" t="s">
        <v>1014</v>
      </c>
    </row>
    <row r="5" spans="1:4" x14ac:dyDescent="0.3">
      <c r="A5" s="664">
        <v>4</v>
      </c>
      <c r="B5" s="665" t="s">
        <v>1029</v>
      </c>
    </row>
    <row r="6" spans="1:4" x14ac:dyDescent="0.3">
      <c r="A6" s="664">
        <v>5</v>
      </c>
      <c r="B6" s="666" t="s">
        <v>1030</v>
      </c>
    </row>
    <row r="7" spans="1:4" x14ac:dyDescent="0.3">
      <c r="A7" s="664">
        <v>6</v>
      </c>
      <c r="B7" s="665" t="s">
        <v>1025</v>
      </c>
    </row>
    <row r="8" spans="1:4" x14ac:dyDescent="0.3">
      <c r="A8" s="664">
        <v>7</v>
      </c>
      <c r="B8" s="667" t="s">
        <v>1028</v>
      </c>
    </row>
    <row r="9" spans="1:4" x14ac:dyDescent="0.3">
      <c r="A9" s="664">
        <v>8</v>
      </c>
      <c r="B9" s="667" t="s">
        <v>1027</v>
      </c>
    </row>
    <row r="10" spans="1:4" x14ac:dyDescent="0.3">
      <c r="A10" s="664">
        <v>9</v>
      </c>
      <c r="B10" s="665" t="s">
        <v>1035</v>
      </c>
    </row>
    <row r="11" spans="1:4" x14ac:dyDescent="0.3">
      <c r="A11" s="664">
        <v>10</v>
      </c>
      <c r="B11" s="665" t="s">
        <v>1034</v>
      </c>
    </row>
    <row r="12" spans="1:4" x14ac:dyDescent="0.3">
      <c r="A12" s="664">
        <v>11</v>
      </c>
      <c r="B12" s="666" t="s">
        <v>1033</v>
      </c>
    </row>
    <row r="13" spans="1:4" x14ac:dyDescent="0.3">
      <c r="A13" s="664">
        <v>12</v>
      </c>
      <c r="B13" s="666" t="s">
        <v>1032</v>
      </c>
    </row>
    <row r="14" spans="1:4" x14ac:dyDescent="0.3">
      <c r="A14" s="664">
        <v>13</v>
      </c>
      <c r="B14" s="665" t="s">
        <v>1019</v>
      </c>
    </row>
    <row r="15" spans="1:4" x14ac:dyDescent="0.3">
      <c r="A15" s="664">
        <v>14</v>
      </c>
      <c r="B15" s="665" t="s">
        <v>1023</v>
      </c>
      <c r="C15" s="668">
        <f>COUNTIFS('XET CUOI NAM'!$H$8:$H$329,Sheet3!$D$2,'XET CUOI NAM'!$F$8:$F$329,Sheet3!B3)</f>
        <v>6</v>
      </c>
    </row>
    <row r="16" spans="1:4" x14ac:dyDescent="0.3">
      <c r="A16" s="664">
        <v>15</v>
      </c>
      <c r="B16" s="665" t="s">
        <v>1021</v>
      </c>
    </row>
    <row r="17" spans="1:2" x14ac:dyDescent="0.3">
      <c r="A17" s="664">
        <v>16</v>
      </c>
      <c r="B17" s="665" t="s">
        <v>1016</v>
      </c>
    </row>
    <row r="18" spans="1:2" x14ac:dyDescent="0.3">
      <c r="A18" s="664">
        <v>17</v>
      </c>
      <c r="B18" s="665" t="s">
        <v>1015</v>
      </c>
    </row>
    <row r="19" spans="1:2" x14ac:dyDescent="0.3">
      <c r="A19" s="664">
        <v>18</v>
      </c>
      <c r="B19" s="666" t="s">
        <v>1012</v>
      </c>
    </row>
    <row r="20" spans="1:2" x14ac:dyDescent="0.3">
      <c r="A20" s="664">
        <v>19</v>
      </c>
      <c r="B20" s="666" t="s">
        <v>1017</v>
      </c>
    </row>
    <row r="21" spans="1:2" x14ac:dyDescent="0.3">
      <c r="A21" s="664">
        <v>20</v>
      </c>
      <c r="B21" s="666" t="s">
        <v>1024</v>
      </c>
    </row>
    <row r="22" spans="1:2" x14ac:dyDescent="0.3">
      <c r="A22" s="664">
        <v>21</v>
      </c>
      <c r="B22" s="666" t="s">
        <v>1022</v>
      </c>
    </row>
    <row r="23" spans="1:2" x14ac:dyDescent="0.3">
      <c r="A23" s="664">
        <v>22</v>
      </c>
      <c r="B23" s="666" t="s">
        <v>1020</v>
      </c>
    </row>
    <row r="24" spans="1:2" x14ac:dyDescent="0.3">
      <c r="A24" s="664">
        <v>23</v>
      </c>
      <c r="B24" s="666" t="s">
        <v>1018</v>
      </c>
    </row>
  </sheetData>
  <pageMargins left="0.7" right="0.7" top="0.75" bottom="0.75" header="0.3" footer="0.3"/>
</worksheet>
</file>

<file path=xl/worksheets/sheet3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3"/>
  <dimension ref="A1:AH114"/>
  <sheetViews>
    <sheetView tabSelected="1" zoomScaleNormal="100" workbookViewId="0">
      <pane xSplit="12" ySplit="11" topLeftCell="M12" activePane="bottomRight" state="frozen"/>
      <selection pane="topRight" activeCell="M1" sqref="M1"/>
      <selection pane="bottomLeft" activeCell="A12" sqref="A12"/>
      <selection pane="bottomRight" activeCell="G13" sqref="G13"/>
    </sheetView>
  </sheetViews>
  <sheetFormatPr defaultRowHeight="18.75" x14ac:dyDescent="0.25"/>
  <cols>
    <col min="1" max="1" width="6.140625" style="123" customWidth="1"/>
    <col min="2" max="2" width="35.28515625" style="124" customWidth="1"/>
    <col min="3" max="3" width="8.28515625" style="123" customWidth="1"/>
    <col min="4" max="4" width="13.5703125" style="124" customWidth="1"/>
    <col min="5" max="5" width="12" style="124" customWidth="1"/>
    <col min="6" max="6" width="8.140625" style="124" customWidth="1"/>
    <col min="7" max="7" width="10.140625" style="124" customWidth="1"/>
    <col min="8" max="8" width="10.7109375" style="124" customWidth="1"/>
    <col min="9" max="9" width="8.28515625" style="124" hidden="1" customWidth="1"/>
    <col min="10" max="10" width="11.42578125" style="124" hidden="1" customWidth="1"/>
    <col min="11" max="11" width="11.28515625" style="124" hidden="1" customWidth="1"/>
    <col min="12" max="12" width="19.5703125" style="124" hidden="1" customWidth="1"/>
    <col min="13" max="13" width="11.140625" style="124" customWidth="1"/>
    <col min="14" max="14" width="10.7109375" style="124" customWidth="1"/>
    <col min="15" max="15" width="30.85546875" style="124" customWidth="1"/>
    <col min="16" max="16" width="11.42578125" style="124" customWidth="1"/>
    <col min="17" max="17" width="3.7109375" style="124" customWidth="1"/>
    <col min="18" max="25" width="8.7109375" style="124" hidden="1" customWidth="1"/>
    <col min="26" max="33" width="9.140625" style="124"/>
    <col min="34" max="34" width="19.42578125" style="124" bestFit="1" customWidth="1"/>
    <col min="35" max="16384" width="9.140625" style="124"/>
  </cols>
  <sheetData>
    <row r="1" spans="1:25" ht="19.5" customHeight="1" x14ac:dyDescent="0.25">
      <c r="A1" s="713" t="s">
        <v>740</v>
      </c>
      <c r="B1" s="713"/>
      <c r="C1" s="713"/>
      <c r="D1" s="713"/>
      <c r="E1" s="713"/>
      <c r="F1" s="713"/>
      <c r="G1" s="713"/>
      <c r="H1" s="713"/>
      <c r="I1" s="713"/>
      <c r="J1" s="713"/>
      <c r="K1" s="713"/>
      <c r="L1" s="713"/>
      <c r="M1" s="713"/>
      <c r="N1" s="713"/>
      <c r="O1" s="713"/>
      <c r="P1" s="713"/>
    </row>
    <row r="2" spans="1:25" ht="9" customHeight="1" x14ac:dyDescent="0.25"/>
    <row r="3" spans="1:25" ht="30" customHeight="1" x14ac:dyDescent="0.25">
      <c r="A3" s="714" t="s">
        <v>615</v>
      </c>
      <c r="B3" s="714" t="s">
        <v>741</v>
      </c>
      <c r="C3" s="717" t="s">
        <v>742</v>
      </c>
      <c r="D3" s="720" t="s">
        <v>743</v>
      </c>
      <c r="E3" s="721"/>
      <c r="F3" s="724" t="s">
        <v>744</v>
      </c>
      <c r="G3" s="727" t="s">
        <v>745</v>
      </c>
      <c r="H3" s="728"/>
      <c r="I3" s="728"/>
      <c r="J3" s="728"/>
      <c r="K3" s="728"/>
      <c r="L3" s="729"/>
      <c r="M3" s="708" t="s">
        <v>746</v>
      </c>
      <c r="N3" s="708"/>
      <c r="O3" s="708"/>
      <c r="P3" s="708"/>
      <c r="R3" s="708" t="s">
        <v>747</v>
      </c>
      <c r="S3" s="708"/>
      <c r="T3" s="708"/>
      <c r="U3" s="708"/>
      <c r="V3" s="708" t="s">
        <v>748</v>
      </c>
      <c r="W3" s="708"/>
      <c r="X3" s="708"/>
      <c r="Y3" s="708"/>
    </row>
    <row r="4" spans="1:25" ht="20.25" customHeight="1" x14ac:dyDescent="0.25">
      <c r="A4" s="715"/>
      <c r="B4" s="715"/>
      <c r="C4" s="718"/>
      <c r="D4" s="722"/>
      <c r="E4" s="723"/>
      <c r="F4" s="725"/>
      <c r="G4" s="708" t="s">
        <v>749</v>
      </c>
      <c r="H4" s="708"/>
      <c r="I4" s="691" t="s">
        <v>750</v>
      </c>
      <c r="J4" s="691" t="s">
        <v>751</v>
      </c>
      <c r="K4" s="691" t="s">
        <v>752</v>
      </c>
      <c r="L4" s="709" t="s">
        <v>216</v>
      </c>
      <c r="M4" s="708" t="s">
        <v>753</v>
      </c>
      <c r="N4" s="708"/>
      <c r="O4" s="709" t="s">
        <v>216</v>
      </c>
      <c r="P4" s="691" t="s">
        <v>754</v>
      </c>
      <c r="R4" s="691" t="s">
        <v>755</v>
      </c>
      <c r="S4" s="691" t="s">
        <v>756</v>
      </c>
      <c r="T4" s="691" t="s">
        <v>757</v>
      </c>
      <c r="U4" s="141" t="s">
        <v>758</v>
      </c>
      <c r="V4" s="691" t="s">
        <v>755</v>
      </c>
      <c r="W4" s="691" t="s">
        <v>756</v>
      </c>
      <c r="X4" s="691" t="s">
        <v>757</v>
      </c>
      <c r="Y4" s="141" t="s">
        <v>758</v>
      </c>
    </row>
    <row r="5" spans="1:25" s="123" customFormat="1" ht="24" customHeight="1" x14ac:dyDescent="0.25">
      <c r="A5" s="716"/>
      <c r="B5" s="716"/>
      <c r="C5" s="719"/>
      <c r="D5" s="649">
        <v>0.2</v>
      </c>
      <c r="E5" s="125" t="s">
        <v>759</v>
      </c>
      <c r="F5" s="726"/>
      <c r="G5" s="691" t="s">
        <v>759</v>
      </c>
      <c r="H5" s="691" t="s">
        <v>760</v>
      </c>
      <c r="I5" s="691" t="s">
        <v>759</v>
      </c>
      <c r="J5" s="691" t="s">
        <v>759</v>
      </c>
      <c r="K5" s="691" t="s">
        <v>759</v>
      </c>
      <c r="L5" s="710"/>
      <c r="M5" s="691" t="s">
        <v>759</v>
      </c>
      <c r="N5" s="691" t="s">
        <v>760</v>
      </c>
      <c r="O5" s="710"/>
      <c r="P5" s="691" t="s">
        <v>759</v>
      </c>
      <c r="R5" s="152" t="e">
        <f>COUNTIF(#REF!,R4)</f>
        <v>#REF!</v>
      </c>
      <c r="S5" s="152" t="e">
        <f>COUNTIF(#REF!,S4)</f>
        <v>#REF!</v>
      </c>
      <c r="T5" s="152" t="e">
        <f>COUNTIF(#REF!,T4)</f>
        <v>#REF!</v>
      </c>
      <c r="U5" s="152" t="e">
        <f>COUNTIF(#REF!,U4)+9</f>
        <v>#REF!</v>
      </c>
      <c r="V5" s="152" t="e">
        <f>COUNTIF(#REF!,V4)</f>
        <v>#REF!</v>
      </c>
      <c r="W5" s="152" t="e">
        <f>COUNTIF(#REF!,W4)</f>
        <v>#REF!</v>
      </c>
      <c r="X5" s="152" t="e">
        <f>COUNTIF(#REF!,X4)</f>
        <v>#REF!</v>
      </c>
      <c r="Y5" s="152" t="e">
        <f>COUNTIF(#REF!,Y4)+9</f>
        <v>#REF!</v>
      </c>
    </row>
    <row r="6" spans="1:25" s="123" customFormat="1" ht="24.75" customHeight="1" x14ac:dyDescent="0.25">
      <c r="A6" s="126">
        <v>1</v>
      </c>
      <c r="B6" s="127" t="s">
        <v>761</v>
      </c>
      <c r="C6" s="128">
        <f>COUNTIF('XET CUOI NAM'!$H$8:$H$329,Sheet3!$D$2)</f>
        <v>259</v>
      </c>
      <c r="D6" s="129">
        <f>E6/C6</f>
        <v>0.20077220077220076</v>
      </c>
      <c r="E6" s="659">
        <f>ROUND($C6*$D$5,0)</f>
        <v>52</v>
      </c>
      <c r="F6" s="130">
        <f>M6-E6</f>
        <v>-8</v>
      </c>
      <c r="G6" s="137"/>
      <c r="H6" s="130"/>
      <c r="I6" s="130"/>
      <c r="J6" s="130"/>
      <c r="K6" s="130"/>
      <c r="L6" s="130"/>
      <c r="M6" s="659">
        <f>SUM(M7:M9)</f>
        <v>44</v>
      </c>
      <c r="N6" s="130"/>
      <c r="O6" s="131"/>
      <c r="P6" s="130"/>
      <c r="R6" s="141"/>
      <c r="S6" s="141"/>
      <c r="T6" s="141"/>
      <c r="U6" s="141"/>
      <c r="V6" s="141"/>
      <c r="W6" s="141"/>
      <c r="X6" s="141"/>
      <c r="Y6" s="141"/>
    </row>
    <row r="7" spans="1:25" s="123" customFormat="1" ht="25.5" customHeight="1" x14ac:dyDescent="0.25">
      <c r="A7" s="132"/>
      <c r="B7" s="133" t="s">
        <v>11</v>
      </c>
      <c r="C7" s="134">
        <f>COUNTIFS('XET CUOI NAM'!$H$8:$H$329,Sheet3!$D$2,'XET CUOI NAM'!$G$8:$G$329,Sheet3!$C$2)</f>
        <v>3</v>
      </c>
      <c r="D7" s="658">
        <f>E7/C7</f>
        <v>0.33333333333333331</v>
      </c>
      <c r="E7" s="135">
        <f>ROUND($C7*$D$5,0)</f>
        <v>1</v>
      </c>
      <c r="F7" s="136"/>
      <c r="G7" s="137">
        <f>G12</f>
        <v>1</v>
      </c>
      <c r="H7" s="137"/>
      <c r="I7" s="137"/>
      <c r="J7" s="137"/>
      <c r="K7" s="137"/>
      <c r="L7" s="137"/>
      <c r="M7" s="137">
        <f>M12</f>
        <v>1</v>
      </c>
      <c r="N7" s="137"/>
      <c r="O7" s="137"/>
      <c r="P7" s="137"/>
      <c r="R7" s="146"/>
      <c r="S7" s="146"/>
      <c r="T7" s="146"/>
      <c r="U7" s="146"/>
      <c r="V7" s="146"/>
      <c r="W7" s="146"/>
      <c r="X7" s="146"/>
      <c r="Y7" s="146"/>
    </row>
    <row r="8" spans="1:25" s="123" customFormat="1" ht="26.25" customHeight="1" x14ac:dyDescent="0.25">
      <c r="A8" s="132"/>
      <c r="B8" s="133" t="s">
        <v>762</v>
      </c>
      <c r="C8" s="134">
        <f>COUNTIFS('XET CUOI NAM'!$H$8:$H$329,Sheet3!$D$2,'XET CUOI NAM'!$G$8:$G$329,Sheet3!$C$3)</f>
        <v>37</v>
      </c>
      <c r="D8" s="658">
        <f t="shared" ref="D8:D10" si="0">E8/C8</f>
        <v>0.1891891891891892</v>
      </c>
      <c r="E8" s="135">
        <f t="shared" ref="E8:E9" si="1">ROUND($C8*$D$5,0)</f>
        <v>7</v>
      </c>
      <c r="F8" s="136"/>
      <c r="G8" s="693">
        <f>SumByColor($G$12:$G$113,$Q8)</f>
        <v>31</v>
      </c>
      <c r="H8" s="679"/>
      <c r="I8" s="137"/>
      <c r="J8" s="137"/>
      <c r="K8" s="137"/>
      <c r="L8" s="137"/>
      <c r="M8" s="694">
        <f>SumByColor($M$12:$M$113,$Q8)</f>
        <v>6</v>
      </c>
      <c r="N8" s="149"/>
      <c r="O8" s="692"/>
      <c r="P8" s="137"/>
      <c r="Q8" s="661"/>
      <c r="R8" s="146"/>
      <c r="S8" s="146"/>
      <c r="T8" s="146"/>
      <c r="U8" s="146"/>
      <c r="V8" s="146"/>
      <c r="W8" s="146"/>
      <c r="X8" s="146"/>
      <c r="Y8" s="146"/>
    </row>
    <row r="9" spans="1:25" s="123" customFormat="1" ht="26.25" customHeight="1" x14ac:dyDescent="0.25">
      <c r="A9" s="132"/>
      <c r="B9" s="133" t="s">
        <v>763</v>
      </c>
      <c r="C9" s="134">
        <f>COUNTIFS('XET CUOI NAM'!$H$8:$H$329,Sheet3!$D$2,'XET CUOI NAM'!$G$8:$G$329,Sheet3!$C$4)</f>
        <v>219</v>
      </c>
      <c r="D9" s="658">
        <f t="shared" si="0"/>
        <v>0.20091324200913241</v>
      </c>
      <c r="E9" s="135">
        <f t="shared" si="1"/>
        <v>44</v>
      </c>
      <c r="F9" s="136"/>
      <c r="G9" s="678">
        <f>SumByColor($G$12:$G$113,$Q9)</f>
        <v>37</v>
      </c>
      <c r="H9" s="679">
        <f>+G9/C9</f>
        <v>0.16894977168949771</v>
      </c>
      <c r="I9" s="137"/>
      <c r="J9" s="137"/>
      <c r="K9" s="137"/>
      <c r="L9" s="137"/>
      <c r="M9" s="678">
        <f>SumByColor($M$12:$M$113,$Q9)</f>
        <v>37</v>
      </c>
      <c r="N9" s="680">
        <f>+M9/C9</f>
        <v>0.16894977168949771</v>
      </c>
      <c r="O9" s="692"/>
      <c r="P9" s="137"/>
      <c r="Q9" s="662"/>
      <c r="R9" s="146"/>
      <c r="S9" s="146"/>
      <c r="T9" s="146"/>
      <c r="U9" s="146"/>
      <c r="V9" s="146"/>
      <c r="W9" s="146"/>
      <c r="X9" s="146"/>
      <c r="Y9" s="146"/>
    </row>
    <row r="10" spans="1:25" s="123" customFormat="1" ht="24.75" customHeight="1" x14ac:dyDescent="0.25">
      <c r="A10" s="126">
        <v>2</v>
      </c>
      <c r="B10" s="127" t="s">
        <v>764</v>
      </c>
      <c r="C10" s="128">
        <f>COUNTIF('XET CUOI NAM'!$H$8:$H$329,Sheet3!$D$3)</f>
        <v>62</v>
      </c>
      <c r="D10" s="658">
        <f t="shared" si="0"/>
        <v>0.19354838709677419</v>
      </c>
      <c r="E10" s="659">
        <f>ROUND($C10*$D$5,0)</f>
        <v>12</v>
      </c>
      <c r="F10" s="136"/>
      <c r="G10" s="681">
        <f>SumByColor($G$12:$G$113,$Q10)</f>
        <v>13</v>
      </c>
      <c r="H10" s="679">
        <f>+G10/C10</f>
        <v>0.20967741935483872</v>
      </c>
      <c r="I10" s="130"/>
      <c r="J10" s="130"/>
      <c r="K10" s="130"/>
      <c r="L10" s="130"/>
      <c r="M10" s="681">
        <f>SumByColor($M$12:$M$113,$Q10)</f>
        <v>13</v>
      </c>
      <c r="N10" s="679">
        <f>+M10/C10</f>
        <v>0.20967741935483872</v>
      </c>
      <c r="O10" s="692" t="s">
        <v>1036</v>
      </c>
      <c r="P10" s="130"/>
      <c r="Q10" s="663"/>
      <c r="R10" s="146"/>
      <c r="S10" s="146"/>
      <c r="T10" s="146"/>
      <c r="U10" s="146"/>
      <c r="V10" s="146"/>
      <c r="W10" s="146"/>
      <c r="X10" s="146"/>
      <c r="Y10" s="146"/>
    </row>
    <row r="11" spans="1:25" s="689" customFormat="1" ht="29.25" customHeight="1" x14ac:dyDescent="0.25">
      <c r="A11" s="683"/>
      <c r="B11" s="684"/>
      <c r="C11" s="685"/>
      <c r="D11" s="686"/>
      <c r="E11" s="687"/>
      <c r="F11" s="687"/>
      <c r="G11" s="688"/>
      <c r="H11" s="688"/>
      <c r="I11" s="688"/>
      <c r="J11" s="688"/>
      <c r="K11" s="688"/>
      <c r="L11" s="688"/>
      <c r="M11" s="688"/>
      <c r="N11" s="688"/>
      <c r="O11" s="688"/>
      <c r="P11" s="688"/>
      <c r="R11" s="690"/>
      <c r="S11" s="690"/>
      <c r="T11" s="690"/>
      <c r="U11" s="690"/>
    </row>
    <row r="12" spans="1:25" s="123" customFormat="1" ht="24.75" customHeight="1" x14ac:dyDescent="0.25">
      <c r="A12" s="139" t="s">
        <v>765</v>
      </c>
      <c r="B12" s="140" t="s">
        <v>11</v>
      </c>
      <c r="C12" s="141">
        <f>COUNTIFS('XET CUOI NAM'!$H$8:$H$329,Sheet3!$D$2,'XET CUOI NAM'!$F$8:$F$329,Sheet3!$B$2)</f>
        <v>3</v>
      </c>
      <c r="D12" s="658">
        <f>E12/C12</f>
        <v>0.33333333333333331</v>
      </c>
      <c r="E12" s="135">
        <f>ROUND($C12*$D$5,0)</f>
        <v>1</v>
      </c>
      <c r="F12" s="141"/>
      <c r="G12" s="660">
        <f>COUNTIFS('XET CUOI NAM'!$F$8:$F$329,Sheet3!$B$2,'XET CUOI NAM'!$H$8:$H$329,Sheet3!$D$2,'XET CUOI NAM'!$G$8:$G$329,Sheet3!$C$2,'XET CUOI NAM'!$AI$8:$AI$329,"Xuất sắc")</f>
        <v>1</v>
      </c>
      <c r="H12" s="149"/>
      <c r="I12" s="142"/>
      <c r="J12" s="154"/>
      <c r="K12" s="154"/>
      <c r="L12" s="154"/>
      <c r="M12" s="660">
        <f>COUNTIFS('XET CUOI NAM'!$F$8:$F$329,"BGH",'XET CUOI NAM'!$H$8:$H$329,"VC",'XET CUOI NAM'!$G$8:$G$329,"BGH",'XET CUOI NAM'!$AM$8:$AM$329,"Xuất sắc")</f>
        <v>1</v>
      </c>
      <c r="N12" s="149"/>
      <c r="O12" s="155"/>
      <c r="P12" s="142"/>
    </row>
    <row r="13" spans="1:25" ht="24.75" customHeight="1" x14ac:dyDescent="0.25">
      <c r="A13" s="139" t="s">
        <v>766</v>
      </c>
      <c r="B13" s="143" t="s">
        <v>767</v>
      </c>
      <c r="C13" s="141">
        <f>COUNTIFS('XET CUOI NAM'!$F$8:$F$329,Sheet3!$B$3)</f>
        <v>9</v>
      </c>
      <c r="D13" s="658">
        <f t="shared" ref="D13:D14" si="2">E13/C13</f>
        <v>0.22222222222222221</v>
      </c>
      <c r="E13" s="135">
        <f>ROUND($C13*$D$5,0)</f>
        <v>2</v>
      </c>
      <c r="F13" s="141"/>
      <c r="G13" s="673">
        <f>G14+G17</f>
        <v>4</v>
      </c>
      <c r="H13" s="144"/>
      <c r="I13" s="145"/>
      <c r="J13" s="145"/>
      <c r="K13" s="145"/>
      <c r="L13" s="145"/>
      <c r="M13" s="673">
        <f>M14+M17</f>
        <v>3</v>
      </c>
      <c r="N13" s="144"/>
      <c r="O13" s="144"/>
      <c r="P13" s="145"/>
    </row>
    <row r="14" spans="1:25" ht="24.75" customHeight="1" x14ac:dyDescent="0.25">
      <c r="A14" s="156" t="s">
        <v>768</v>
      </c>
      <c r="B14" s="157" t="s">
        <v>761</v>
      </c>
      <c r="C14" s="141">
        <f>COUNTIFS('XET CUOI NAM'!$H$8:$H$329,Sheet3!$D$2,'XET CUOI NAM'!$F$8:$F$329,Sheet3!$B$3)</f>
        <v>6</v>
      </c>
      <c r="D14" s="658">
        <f t="shared" si="2"/>
        <v>0.16666666666666666</v>
      </c>
      <c r="E14" s="135">
        <f>ROUND($C14*$D$5,0)</f>
        <v>1</v>
      </c>
      <c r="F14" s="146"/>
      <c r="G14" s="674">
        <f>G15+G16</f>
        <v>3</v>
      </c>
      <c r="H14" s="149"/>
      <c r="I14" s="154"/>
      <c r="J14" s="154"/>
      <c r="K14" s="154"/>
      <c r="L14" s="154"/>
      <c r="M14" s="674">
        <f>M15+M16</f>
        <v>2</v>
      </c>
      <c r="N14" s="149"/>
      <c r="O14" s="149"/>
      <c r="P14" s="154"/>
    </row>
    <row r="15" spans="1:25" ht="24.75" customHeight="1" x14ac:dyDescent="0.25">
      <c r="A15" s="156"/>
      <c r="B15" s="157" t="s">
        <v>762</v>
      </c>
      <c r="C15" s="141">
        <f>COUNTIFS('XET CUOI NAM'!$H$8:$H$329,Sheet3!$D$2,'XET CUOI NAM'!$F$8:$F$329,Sheet3!$B$3,'XET CUOI NAM'!$G$8:$G$329,Sheet3!$C$3)</f>
        <v>1</v>
      </c>
      <c r="D15" s="146"/>
      <c r="E15" s="146"/>
      <c r="F15" s="146"/>
      <c r="G15" s="682">
        <f>COUNTIFS('XET CUOI NAM'!$F$8:$F$329,Sheet3!$B$3,'XET CUOI NAM'!$H$8:$H$329,Sheet3!$D$2,'XET CUOI NAM'!$G$8:$G$329,Sheet3!$C$3,'XET CUOI NAM'!$AI$8:$AI$329,"Xuất sắc")</f>
        <v>1</v>
      </c>
      <c r="H15" s="149"/>
      <c r="I15" s="142"/>
      <c r="J15" s="154"/>
      <c r="K15" s="154"/>
      <c r="L15" s="154"/>
      <c r="M15" s="682">
        <f>COUNTIFS('XET CUOI NAM'!$F$8:$F$329,Sheet3!$B$3,'XET CUOI NAM'!$H$8:$H$329,Sheet3!$D$2,'XET CUOI NAM'!$G$8:$G$329,Sheet3!$C$3,'XET CUOI NAM'!$AM$8:$AM$329,"Xuất sắc")</f>
        <v>0</v>
      </c>
      <c r="N15" s="149"/>
      <c r="O15" s="155"/>
      <c r="P15" s="142"/>
    </row>
    <row r="16" spans="1:25" ht="24.75" customHeight="1" x14ac:dyDescent="0.25">
      <c r="A16" s="156"/>
      <c r="B16" s="157" t="s">
        <v>769</v>
      </c>
      <c r="C16" s="141">
        <f>COUNTIFS('XET CUOI NAM'!$H$8:$H$329,Sheet3!$D$2,'XET CUOI NAM'!$F$8:$F$329,Sheet3!$B$3,'XET CUOI NAM'!$G$8:$G$329,Sheet3!$C$4)</f>
        <v>5</v>
      </c>
      <c r="D16" s="658">
        <f t="shared" ref="D16:D19" si="3">E16/C16</f>
        <v>0.2</v>
      </c>
      <c r="E16" s="135">
        <f>ROUND($C16*$D$5,0)</f>
        <v>1</v>
      </c>
      <c r="F16" s="142"/>
      <c r="G16" s="662">
        <f>COUNTIFS('XET CUOI NAM'!$F$8:$F$329,Sheet3!$B$3,'XET CUOI NAM'!$H$8:$H$329,Sheet3!$D$2,'XET CUOI NAM'!$G$8:$G$329,Sheet3!$C$4,'XET CUOI NAM'!$AI$8:$AI$329,"Xuất sắc")</f>
        <v>2</v>
      </c>
      <c r="H16" s="672">
        <f>G16/C16</f>
        <v>0.4</v>
      </c>
      <c r="I16" s="142"/>
      <c r="J16" s="154"/>
      <c r="K16" s="154"/>
      <c r="L16" s="158"/>
      <c r="M16" s="662">
        <f>COUNTIFS('XET CUOI NAM'!$F$8:$F$329,Sheet3!$B$3,'XET CUOI NAM'!$H$8:$H$329,Sheet3!$D$2,'XET CUOI NAM'!$G$8:$G$329,Sheet3!$C$4,'XET CUOI NAM'!$AM$8:$AM$329,"Xuất sắc")</f>
        <v>2</v>
      </c>
      <c r="N16" s="149"/>
      <c r="O16" s="692" t="s">
        <v>1036</v>
      </c>
      <c r="P16" s="142"/>
    </row>
    <row r="17" spans="1:16" ht="24.75" customHeight="1" x14ac:dyDescent="0.25">
      <c r="A17" s="156" t="s">
        <v>770</v>
      </c>
      <c r="B17" s="157" t="s">
        <v>764</v>
      </c>
      <c r="C17" s="141">
        <f>COUNTIFS('XET CUOI NAM'!$H$8:$H$329,Sheet3!$D$3,'XET CUOI NAM'!$F$8:$F$329,Sheet3!$B$3)</f>
        <v>3</v>
      </c>
      <c r="D17" s="671">
        <f t="shared" si="3"/>
        <v>0.33333333333333331</v>
      </c>
      <c r="E17" s="135">
        <f>ROUND($C17*$D$5,0)</f>
        <v>1</v>
      </c>
      <c r="F17" s="136"/>
      <c r="G17" s="663">
        <f>COUNTIFS('XET CUOI NAM'!$F$8:$F$329,Sheet3!$B$3,'XET CUOI NAM'!$H$8:$H$329,Sheet3!$D$3,'XET CUOI NAM'!$G$8:$G$329,Sheet3!$C$4,'XET CUOI NAM'!$AI$8:$AI$329,"Xuất sắc")</f>
        <v>1</v>
      </c>
      <c r="H17" s="675"/>
      <c r="I17" s="142"/>
      <c r="J17" s="154"/>
      <c r="K17" s="154"/>
      <c r="L17" s="154"/>
      <c r="M17" s="663">
        <f>COUNTIFS('XET CUOI NAM'!$F$8:$F$329,Sheet3!$B$3,'XET CUOI NAM'!$H$8:$H$329,Sheet3!$D$3,'XET CUOI NAM'!$G$8:$G$329,Sheet3!$C$4,'XET CUOI NAM'!$AM$8:$AM$329,"Xuất sắc")</f>
        <v>1</v>
      </c>
      <c r="N17" s="149"/>
      <c r="O17" s="692"/>
      <c r="P17" s="142"/>
    </row>
    <row r="18" spans="1:16" ht="22.5" customHeight="1" x14ac:dyDescent="0.25">
      <c r="A18" s="139" t="s">
        <v>771</v>
      </c>
      <c r="B18" s="143" t="s">
        <v>772</v>
      </c>
      <c r="C18" s="141">
        <f>COUNTIFS('XET CUOI NAM'!$F$8:$F$329,Sheet3!$B$4)</f>
        <v>16</v>
      </c>
      <c r="D18" s="658">
        <f t="shared" si="3"/>
        <v>0.1875</v>
      </c>
      <c r="E18" s="135">
        <f>ROUND($C18*$D$5,0)</f>
        <v>3</v>
      </c>
      <c r="F18" s="141"/>
      <c r="G18" s="673">
        <f>G19+G22</f>
        <v>6</v>
      </c>
      <c r="H18" s="144"/>
      <c r="I18" s="145"/>
      <c r="J18" s="145"/>
      <c r="K18" s="145"/>
      <c r="L18" s="145"/>
      <c r="M18" s="673">
        <f>M19+M22</f>
        <v>5</v>
      </c>
      <c r="N18" s="144"/>
      <c r="O18" s="144"/>
      <c r="P18" s="145"/>
    </row>
    <row r="19" spans="1:16" ht="24.75" customHeight="1" x14ac:dyDescent="0.25">
      <c r="A19" s="156" t="s">
        <v>768</v>
      </c>
      <c r="B19" s="157" t="s">
        <v>761</v>
      </c>
      <c r="C19" s="141">
        <f>COUNTIFS('XET CUOI NAM'!$H$8:$H$329,Sheet3!$D$2,'XET CUOI NAM'!$F$8:$F$329,Sheet3!$B$4)</f>
        <v>10</v>
      </c>
      <c r="D19" s="658">
        <f t="shared" si="3"/>
        <v>0.2</v>
      </c>
      <c r="E19" s="135">
        <f>ROUND($C19*$D$5,0)</f>
        <v>2</v>
      </c>
      <c r="F19" s="146"/>
      <c r="G19" s="674">
        <f>G20+G21</f>
        <v>5</v>
      </c>
      <c r="H19" s="149"/>
      <c r="I19" s="154"/>
      <c r="J19" s="154"/>
      <c r="K19" s="154"/>
      <c r="L19" s="154"/>
      <c r="M19" s="674">
        <f>M20+M21</f>
        <v>4</v>
      </c>
      <c r="N19" s="149"/>
      <c r="O19" s="149"/>
      <c r="P19" s="154"/>
    </row>
    <row r="20" spans="1:16" ht="24.75" customHeight="1" x14ac:dyDescent="0.25">
      <c r="A20" s="156"/>
      <c r="B20" s="157" t="s">
        <v>762</v>
      </c>
      <c r="C20" s="141">
        <f>COUNTIFS('XET CUOI NAM'!$H$8:$H$329,Sheet3!$D$2,'XET CUOI NAM'!$F$8:$F$329,Sheet3!$B$4,'XET CUOI NAM'!$G$8:$G$329,Sheet3!$C$3)</f>
        <v>2</v>
      </c>
      <c r="D20" s="146"/>
      <c r="E20" s="146"/>
      <c r="F20" s="146"/>
      <c r="G20" s="682">
        <f>COUNTIFS('XET CUOI NAM'!$F$8:$F$329,Sheet3!$B$4,'XET CUOI NAM'!$H$8:$H$329,Sheet3!$D$2,'XET CUOI NAM'!$G$8:$G$329,Sheet3!$C$3,'XET CUOI NAM'!$AI$8:$AI$329,"Xuất sắc")</f>
        <v>2</v>
      </c>
      <c r="H20" s="149"/>
      <c r="I20" s="142"/>
      <c r="J20" s="154"/>
      <c r="K20" s="154"/>
      <c r="L20" s="154"/>
      <c r="M20" s="682">
        <f>COUNTIFS('XET CUOI NAM'!$F$8:$F$329,Sheet3!$B$4,'XET CUOI NAM'!$H$8:$H$329,Sheet3!$D$2,'XET CUOI NAM'!$G$8:$G$329,Sheet3!$C$3,'XET CUOI NAM'!$AM$8:$AM$329,"Xuất sắc")</f>
        <v>1</v>
      </c>
      <c r="N20" s="149"/>
      <c r="O20" s="155"/>
      <c r="P20" s="142"/>
    </row>
    <row r="21" spans="1:16" ht="24.75" customHeight="1" x14ac:dyDescent="0.25">
      <c r="A21" s="156"/>
      <c r="B21" s="157" t="s">
        <v>769</v>
      </c>
      <c r="C21" s="141">
        <f>COUNTIFS('XET CUOI NAM'!$H$8:$H$329,Sheet3!$D$2,'XET CUOI NAM'!$F$8:$F$329,Sheet3!$B$4,'XET CUOI NAM'!$G$8:$G$329,Sheet3!$C$4)</f>
        <v>8</v>
      </c>
      <c r="D21" s="671">
        <f t="shared" ref="D21:D24" si="4">E21/C21</f>
        <v>0.25</v>
      </c>
      <c r="E21" s="135">
        <f t="shared" ref="E21:E22" si="5">ROUND($C21*$D$5,0)</f>
        <v>2</v>
      </c>
      <c r="F21" s="136"/>
      <c r="G21" s="662">
        <f>COUNTIFS('XET CUOI NAM'!$F$8:$F$329,Sheet3!$B$4,'XET CUOI NAM'!$H$8:$H$329,Sheet3!$D$2,'XET CUOI NAM'!$G$8:$G$329,Sheet3!$C$4,'XET CUOI NAM'!$AI$8:$AI$329,"Xuất sắc")</f>
        <v>3</v>
      </c>
      <c r="H21" s="672">
        <f>G21/C21</f>
        <v>0.375</v>
      </c>
      <c r="I21" s="142"/>
      <c r="J21" s="154"/>
      <c r="K21" s="154"/>
      <c r="L21" s="158"/>
      <c r="M21" s="662">
        <f>COUNTIFS('XET CUOI NAM'!$F$8:$F$329,Sheet3!$B$4,'XET CUOI NAM'!$H$8:$H$329,Sheet3!$D$2,'XET CUOI NAM'!$G$8:$G$329,Sheet3!$C$4,'XET CUOI NAM'!$AM$8:$AM$329,"Xuất sắc")</f>
        <v>3</v>
      </c>
      <c r="N21" s="149"/>
      <c r="O21" s="692" t="s">
        <v>1036</v>
      </c>
      <c r="P21" s="142"/>
    </row>
    <row r="22" spans="1:16" ht="24.75" customHeight="1" x14ac:dyDescent="0.25">
      <c r="A22" s="156" t="s">
        <v>770</v>
      </c>
      <c r="B22" s="157" t="s">
        <v>764</v>
      </c>
      <c r="C22" s="141">
        <f>COUNTIFS('XET CUOI NAM'!$H$8:$H$329,Sheet3!$D$3,'XET CUOI NAM'!$F$8:$F$329,Sheet3!$B$4)</f>
        <v>6</v>
      </c>
      <c r="D22" s="658">
        <f t="shared" si="4"/>
        <v>0.16666666666666666</v>
      </c>
      <c r="E22" s="135">
        <f t="shared" si="5"/>
        <v>1</v>
      </c>
      <c r="F22" s="136"/>
      <c r="G22" s="663">
        <f>COUNTIFS('XET CUOI NAM'!$F$8:$F$329,Sheet3!$B$4,'XET CUOI NAM'!$H$8:$H$329,Sheet3!$D$3,'XET CUOI NAM'!$G$8:$G$329,Sheet3!$C$4,'XET CUOI NAM'!$AI$8:$AI$329,"Xuất sắc")</f>
        <v>1</v>
      </c>
      <c r="H22" s="675"/>
      <c r="I22" s="142"/>
      <c r="J22" s="154"/>
      <c r="K22" s="154"/>
      <c r="L22" s="154"/>
      <c r="M22" s="663">
        <f>COUNTIFS('XET CUOI NAM'!$F$8:$F$329,Sheet3!$B$4,'XET CUOI NAM'!$H$8:$H$329,Sheet3!$D$3,'XET CUOI NAM'!$G$8:$G$329,Sheet3!$C$4,'XET CUOI NAM'!$AM$8:$AM$329,"Xuất sắc")</f>
        <v>1</v>
      </c>
      <c r="N22" s="149"/>
      <c r="O22" s="155"/>
      <c r="P22" s="142"/>
    </row>
    <row r="23" spans="1:16" ht="45" customHeight="1" x14ac:dyDescent="0.25">
      <c r="A23" s="139" t="s">
        <v>773</v>
      </c>
      <c r="B23" s="143" t="s">
        <v>774</v>
      </c>
      <c r="C23" s="141">
        <f>COUNTIFS('XET CUOI NAM'!$F$8:$F$329,Sheet3!$B$5)</f>
        <v>22</v>
      </c>
      <c r="D23" s="658">
        <f t="shared" si="4"/>
        <v>0.18181818181818182</v>
      </c>
      <c r="E23" s="135">
        <f>ROUND($C23*$D$5,0)</f>
        <v>4</v>
      </c>
      <c r="F23" s="141"/>
      <c r="G23" s="673">
        <f>G24+G27</f>
        <v>5</v>
      </c>
      <c r="H23" s="144"/>
      <c r="I23" s="145"/>
      <c r="J23" s="145"/>
      <c r="K23" s="145"/>
      <c r="L23" s="145"/>
      <c r="M23" s="673">
        <f>M24+M27</f>
        <v>4</v>
      </c>
      <c r="N23" s="144"/>
      <c r="O23" s="144"/>
      <c r="P23" s="145"/>
    </row>
    <row r="24" spans="1:16" ht="24.75" customHeight="1" x14ac:dyDescent="0.25">
      <c r="A24" s="156" t="s">
        <v>768</v>
      </c>
      <c r="B24" s="157" t="s">
        <v>761</v>
      </c>
      <c r="C24" s="141">
        <f>COUNTIFS('XET CUOI NAM'!$H$8:$H$329,Sheet3!$D$2,'XET CUOI NAM'!$F$8:$F$329,Sheet3!$B$5)</f>
        <v>9</v>
      </c>
      <c r="D24" s="658">
        <f t="shared" si="4"/>
        <v>0.22222222222222221</v>
      </c>
      <c r="E24" s="135">
        <f>ROUND($C24*$D$5,0)</f>
        <v>2</v>
      </c>
      <c r="F24" s="146"/>
      <c r="G24" s="674">
        <f>G25+G26</f>
        <v>3</v>
      </c>
      <c r="H24" s="149"/>
      <c r="I24" s="154"/>
      <c r="J24" s="154"/>
      <c r="K24" s="154"/>
      <c r="L24" s="154"/>
      <c r="M24" s="674">
        <f>M25+M26</f>
        <v>2</v>
      </c>
      <c r="N24" s="149"/>
      <c r="O24" s="149"/>
      <c r="P24" s="154"/>
    </row>
    <row r="25" spans="1:16" ht="24.75" customHeight="1" x14ac:dyDescent="0.25">
      <c r="A25" s="156"/>
      <c r="B25" s="157" t="s">
        <v>762</v>
      </c>
      <c r="C25" s="141">
        <f>COUNTIFS('XET CUOI NAM'!$H$8:$H$329,Sheet3!$D$2,'XET CUOI NAM'!$F$8:$F$329,Sheet3!$B$5,'XET CUOI NAM'!$G$8:$G$329,Sheet3!$C$3)</f>
        <v>2</v>
      </c>
      <c r="D25" s="146"/>
      <c r="E25" s="146"/>
      <c r="F25" s="146"/>
      <c r="G25" s="682">
        <f>COUNTIFS('XET CUOI NAM'!$F$8:$F$329,Sheet3!$B$5,'XET CUOI NAM'!$H$8:$H$329,Sheet3!$D$2,'XET CUOI NAM'!$G$8:$G$329,Sheet3!$C$3,'XET CUOI NAM'!$AI$8:$AI$329,"Xuất sắc")</f>
        <v>2</v>
      </c>
      <c r="H25" s="149"/>
      <c r="I25" s="142"/>
      <c r="J25" s="154"/>
      <c r="K25" s="154"/>
      <c r="L25" s="154"/>
      <c r="M25" s="682">
        <f>COUNTIFS('XET CUOI NAM'!$F$8:$F$329,Sheet3!$B$5,'XET CUOI NAM'!$H$8:$H$329,Sheet3!$D$2,'XET CUOI NAM'!$G$8:$G$329,Sheet3!$C$3,'XET CUOI NAM'!$AM$8:$AM$329,"Xuất sắc")</f>
        <v>1</v>
      </c>
      <c r="N25" s="149"/>
      <c r="O25" s="155"/>
      <c r="P25" s="142"/>
    </row>
    <row r="26" spans="1:16" ht="34.5" customHeight="1" x14ac:dyDescent="0.25">
      <c r="A26" s="156"/>
      <c r="B26" s="157" t="s">
        <v>769</v>
      </c>
      <c r="C26" s="141">
        <f>COUNTIFS('XET CUOI NAM'!$H$8:$H$329,Sheet3!$D$2,'XET CUOI NAM'!$F$8:$F$329,Sheet3!$B$5,'XET CUOI NAM'!$G$8:$G$329,Sheet3!$C$4)</f>
        <v>7</v>
      </c>
      <c r="D26" s="658">
        <f t="shared" ref="D26:D29" si="6">E26/C26</f>
        <v>0.14285714285714285</v>
      </c>
      <c r="E26" s="135">
        <f t="shared" ref="E26:E27" si="7">ROUND($C26*$D$5,0)</f>
        <v>1</v>
      </c>
      <c r="F26" s="142"/>
      <c r="G26" s="662">
        <f>COUNTIFS('XET CUOI NAM'!$F$8:$F$329,Sheet3!$B$5,'XET CUOI NAM'!$H$8:$H$329,Sheet3!$D$2,'XET CUOI NAM'!$G$8:$G$329,Sheet3!$C$4,'XET CUOI NAM'!$AI$8:$AI$329,"Xuất sắc")</f>
        <v>1</v>
      </c>
      <c r="H26" s="672">
        <f>G26/C26</f>
        <v>0.14285714285714285</v>
      </c>
      <c r="I26" s="142"/>
      <c r="J26" s="154"/>
      <c r="K26" s="154"/>
      <c r="L26" s="158"/>
      <c r="M26" s="662">
        <f>COUNTIFS('XET CUOI NAM'!$F$8:$F$329,Sheet3!$B$5,'XET CUOI NAM'!$H$8:$H$329,Sheet3!$D$2,'XET CUOI NAM'!$G$8:$G$329,Sheet3!$C$4,'XET CUOI NAM'!$AM$8:$AM$329,"Xuất sắc")</f>
        <v>1</v>
      </c>
      <c r="N26" s="149"/>
      <c r="O26" s="692" t="s">
        <v>1037</v>
      </c>
      <c r="P26" s="142"/>
    </row>
    <row r="27" spans="1:16" ht="24.75" customHeight="1" x14ac:dyDescent="0.25">
      <c r="A27" s="156" t="s">
        <v>770</v>
      </c>
      <c r="B27" s="157" t="s">
        <v>764</v>
      </c>
      <c r="C27" s="141">
        <f>COUNTIFS('XET CUOI NAM'!$H$8:$H$329,Sheet3!$D$3,'XET CUOI NAM'!$F$8:$F$329,Sheet3!$B$5)</f>
        <v>13</v>
      </c>
      <c r="D27" s="671">
        <f t="shared" si="6"/>
        <v>0.23076923076923078</v>
      </c>
      <c r="E27" s="135">
        <f t="shared" si="7"/>
        <v>3</v>
      </c>
      <c r="F27" s="136"/>
      <c r="G27" s="663">
        <f>COUNTIFS('XET CUOI NAM'!$F$8:$F$329,Sheet3!$B$5,'XET CUOI NAM'!$H$8:$H$329,Sheet3!$D$3,'XET CUOI NAM'!$G$8:$G$329,Sheet3!$C$4,'XET CUOI NAM'!$AI$8:$AI$329,"Xuất sắc")</f>
        <v>2</v>
      </c>
      <c r="H27" s="675"/>
      <c r="I27" s="142"/>
      <c r="J27" s="154"/>
      <c r="K27" s="154"/>
      <c r="L27" s="154"/>
      <c r="M27" s="663">
        <f>COUNTIFS('XET CUOI NAM'!$F$8:$F$329,Sheet3!$B$5,'XET CUOI NAM'!$H$8:$H$329,Sheet3!$D$3,'XET CUOI NAM'!$G$8:$G$329,Sheet3!$C$4,'XET CUOI NAM'!$AM$8:$AM$329,"Xuất sắc")</f>
        <v>2</v>
      </c>
      <c r="N27" s="149"/>
      <c r="O27" s="692"/>
      <c r="P27" s="142"/>
    </row>
    <row r="28" spans="1:16" ht="37.5" x14ac:dyDescent="0.25">
      <c r="A28" s="139" t="s">
        <v>775</v>
      </c>
      <c r="B28" s="143" t="s">
        <v>776</v>
      </c>
      <c r="C28" s="141">
        <f>COUNTIFS('XET CUOI NAM'!$F$8:$F$329,Sheet3!$B$6)</f>
        <v>15</v>
      </c>
      <c r="D28" s="658">
        <f t="shared" si="6"/>
        <v>0.2</v>
      </c>
      <c r="E28" s="135">
        <f>ROUND($C28*$D$5,0)</f>
        <v>3</v>
      </c>
      <c r="F28" s="141"/>
      <c r="G28" s="673">
        <f>G29+G32</f>
        <v>4</v>
      </c>
      <c r="H28" s="144"/>
      <c r="I28" s="145"/>
      <c r="J28" s="145"/>
      <c r="K28" s="145"/>
      <c r="L28" s="145"/>
      <c r="M28" s="673">
        <f>M29+M32</f>
        <v>3</v>
      </c>
      <c r="N28" s="144"/>
      <c r="O28" s="144"/>
      <c r="P28" s="145"/>
    </row>
    <row r="29" spans="1:16" ht="24.75" customHeight="1" x14ac:dyDescent="0.25">
      <c r="A29" s="156" t="s">
        <v>768</v>
      </c>
      <c r="B29" s="157" t="s">
        <v>761</v>
      </c>
      <c r="C29" s="141">
        <f>COUNTIFS('XET CUOI NAM'!$H$8:$H$329,Sheet3!$D$2,'XET CUOI NAM'!$F$8:$F$329,Sheet3!$B$6)</f>
        <v>7</v>
      </c>
      <c r="D29" s="658">
        <f t="shared" si="6"/>
        <v>0.14285714285714285</v>
      </c>
      <c r="E29" s="135">
        <f>ROUND($C29*$D$5,0)</f>
        <v>1</v>
      </c>
      <c r="F29" s="146"/>
      <c r="G29" s="674">
        <f>G30+G31</f>
        <v>2</v>
      </c>
      <c r="H29" s="149"/>
      <c r="I29" s="154"/>
      <c r="J29" s="154"/>
      <c r="K29" s="154"/>
      <c r="L29" s="154"/>
      <c r="M29" s="674">
        <f>M30+M31</f>
        <v>1</v>
      </c>
      <c r="N29" s="149"/>
      <c r="O29" s="149"/>
      <c r="P29" s="154"/>
    </row>
    <row r="30" spans="1:16" ht="24.75" customHeight="1" x14ac:dyDescent="0.25">
      <c r="A30" s="156"/>
      <c r="B30" s="157" t="s">
        <v>762</v>
      </c>
      <c r="C30" s="141">
        <f>COUNTIFS('XET CUOI NAM'!$H$8:$H$329,Sheet3!$D$2,'XET CUOI NAM'!$F$8:$F$329,Sheet3!$B$6,'XET CUOI NAM'!$G$8:$G$329,Sheet3!$C$3)</f>
        <v>1</v>
      </c>
      <c r="D30" s="146"/>
      <c r="E30" s="146"/>
      <c r="F30" s="146"/>
      <c r="G30" s="682">
        <f>COUNTIFS('XET CUOI NAM'!$F$8:$F$329,Sheet3!$B$6,'XET CUOI NAM'!$H$8:$H$329,Sheet3!$D$2,'XET CUOI NAM'!$G$8:$G$329,Sheet3!$C$3,'XET CUOI NAM'!$AI$8:$AI$329,"Xuất sắc")</f>
        <v>1</v>
      </c>
      <c r="H30" s="149"/>
      <c r="I30" s="142"/>
      <c r="J30" s="154"/>
      <c r="K30" s="154"/>
      <c r="L30" s="154"/>
      <c r="M30" s="682">
        <f>COUNTIFS('XET CUOI NAM'!$F$8:$F$329,Sheet3!$B$6,'XET CUOI NAM'!$H$8:$H$329,Sheet3!$D$2,'XET CUOI NAM'!$G$8:$G$329,Sheet3!$C$3,'XET CUOI NAM'!$AM$8:$AM$329,"Xuất sắc")</f>
        <v>0</v>
      </c>
      <c r="N30" s="149"/>
      <c r="O30" s="155"/>
      <c r="P30" s="142"/>
    </row>
    <row r="31" spans="1:16" ht="24.75" customHeight="1" x14ac:dyDescent="0.25">
      <c r="A31" s="156"/>
      <c r="B31" s="157" t="s">
        <v>769</v>
      </c>
      <c r="C31" s="141">
        <f>COUNTIFS('XET CUOI NAM'!$H$8:$H$329,Sheet3!$D$2,'XET CUOI NAM'!$F$8:$F$329,Sheet3!$B$6,'XET CUOI NAM'!$G$8:$G$329,Sheet3!$C$4)</f>
        <v>6</v>
      </c>
      <c r="D31" s="658">
        <f t="shared" ref="D31:D34" si="8">E31/C31</f>
        <v>0.16666666666666666</v>
      </c>
      <c r="E31" s="135">
        <f t="shared" ref="E31:E32" si="9">ROUND($C31*$D$5,0)</f>
        <v>1</v>
      </c>
      <c r="F31" s="142"/>
      <c r="G31" s="662">
        <f>COUNTIFS('XET CUOI NAM'!$F$8:$F$329,Sheet3!$B$6,'XET CUOI NAM'!$H$8:$H$329,Sheet3!$D$2,'XET CUOI NAM'!$G$8:$G$329,Sheet3!$C$4,'XET CUOI NAM'!$AI$8:$AI$329,"Xuất sắc")</f>
        <v>1</v>
      </c>
      <c r="H31" s="672">
        <f>G31/C31</f>
        <v>0.16666666666666666</v>
      </c>
      <c r="I31" s="142"/>
      <c r="J31" s="154"/>
      <c r="K31" s="154"/>
      <c r="L31" s="158"/>
      <c r="M31" s="662">
        <f>COUNTIFS('XET CUOI NAM'!$F$8:$F$329,Sheet3!$B$6,'XET CUOI NAM'!$H$8:$H$329,Sheet3!$D$2,'XET CUOI NAM'!$G$8:$G$329,Sheet3!$C$4,'XET CUOI NAM'!$AM$8:$AM$329,"Xuất sắc")</f>
        <v>1</v>
      </c>
      <c r="N31" s="149"/>
      <c r="O31" s="692"/>
      <c r="P31" s="142"/>
    </row>
    <row r="32" spans="1:16" ht="24.75" customHeight="1" x14ac:dyDescent="0.25">
      <c r="A32" s="156" t="s">
        <v>770</v>
      </c>
      <c r="B32" s="157" t="s">
        <v>764</v>
      </c>
      <c r="C32" s="141">
        <f>COUNTIFS('XET CUOI NAM'!$H$8:$H$329,Sheet3!$D$3,'XET CUOI NAM'!$F$8:$F$329,Sheet3!$B$6)</f>
        <v>8</v>
      </c>
      <c r="D32" s="671">
        <f t="shared" si="8"/>
        <v>0.25</v>
      </c>
      <c r="E32" s="135">
        <f t="shared" si="9"/>
        <v>2</v>
      </c>
      <c r="F32" s="136"/>
      <c r="G32" s="663">
        <f>COUNTIFS('XET CUOI NAM'!$F$8:$F$329,Sheet3!$B$6,'XET CUOI NAM'!$H$8:$H$329,Sheet3!$D$3,'XET CUOI NAM'!$G$8:$G$329,Sheet3!$C$4,'XET CUOI NAM'!$AI$8:$AI$329,"Xuất sắc")</f>
        <v>2</v>
      </c>
      <c r="H32" s="676">
        <f>G32/C32</f>
        <v>0.25</v>
      </c>
      <c r="I32" s="142"/>
      <c r="J32" s="154"/>
      <c r="K32" s="154"/>
      <c r="L32" s="154"/>
      <c r="M32" s="663">
        <f>COUNTIFS('XET CUOI NAM'!$F$8:$F$329,Sheet3!$B$6,'XET CUOI NAM'!$H$8:$H$329,Sheet3!$D$3,'XET CUOI NAM'!$G$8:$G$329,Sheet3!$C$4,'XET CUOI NAM'!$AM$8:$AM$329,"Xuất sắc")</f>
        <v>2</v>
      </c>
      <c r="N32" s="149"/>
      <c r="O32" s="692" t="s">
        <v>1036</v>
      </c>
      <c r="P32" s="142"/>
    </row>
    <row r="33" spans="1:16" ht="37.5" x14ac:dyDescent="0.25">
      <c r="A33" s="139" t="s">
        <v>777</v>
      </c>
      <c r="B33" s="143" t="s">
        <v>778</v>
      </c>
      <c r="C33" s="141">
        <f>COUNTIFS('XET CUOI NAM'!$F$8:$F$329,Sheet3!$B$7)</f>
        <v>8</v>
      </c>
      <c r="D33" s="658">
        <f t="shared" si="8"/>
        <v>0.25</v>
      </c>
      <c r="E33" s="135">
        <f>ROUND($C33*$D$5,0)</f>
        <v>2</v>
      </c>
      <c r="F33" s="141"/>
      <c r="G33" s="673">
        <f>G34+G37</f>
        <v>1</v>
      </c>
      <c r="H33" s="144"/>
      <c r="I33" s="145"/>
      <c r="J33" s="145"/>
      <c r="K33" s="145"/>
      <c r="L33" s="145"/>
      <c r="M33" s="673">
        <f>M34+M37</f>
        <v>1</v>
      </c>
      <c r="N33" s="144"/>
      <c r="O33" s="144"/>
      <c r="P33" s="145"/>
    </row>
    <row r="34" spans="1:16" s="160" customFormat="1" ht="24.75" customHeight="1" x14ac:dyDescent="0.25">
      <c r="A34" s="139" t="s">
        <v>768</v>
      </c>
      <c r="B34" s="159" t="s">
        <v>761</v>
      </c>
      <c r="C34" s="141">
        <f>COUNTIFS('XET CUOI NAM'!$H$8:$H$329,Sheet3!$D$2,'XET CUOI NAM'!$F$8:$F$329,Sheet3!$B$7)</f>
        <v>7</v>
      </c>
      <c r="D34" s="658">
        <f t="shared" si="8"/>
        <v>0.14285714285714285</v>
      </c>
      <c r="E34" s="135">
        <f>ROUND($C34*$D$5,0)</f>
        <v>1</v>
      </c>
      <c r="F34" s="146"/>
      <c r="G34" s="674">
        <f>G35+G36</f>
        <v>1</v>
      </c>
      <c r="H34" s="149"/>
      <c r="I34" s="154"/>
      <c r="J34" s="154"/>
      <c r="K34" s="154"/>
      <c r="L34" s="154"/>
      <c r="M34" s="674">
        <f>M35+M36</f>
        <v>1</v>
      </c>
      <c r="N34" s="149"/>
      <c r="O34" s="149"/>
      <c r="P34" s="154"/>
    </row>
    <row r="35" spans="1:16" ht="24.75" customHeight="1" x14ac:dyDescent="0.25">
      <c r="A35" s="156"/>
      <c r="B35" s="157" t="s">
        <v>762</v>
      </c>
      <c r="C35" s="141">
        <f>COUNTIFS('XET CUOI NAM'!$H$8:$H$329,Sheet3!$D$2,'XET CUOI NAM'!$F$8:$F$329,Sheet3!$B$7,'XET CUOI NAM'!$G$8:$G$329,Sheet3!$C$3)</f>
        <v>2</v>
      </c>
      <c r="D35" s="146"/>
      <c r="E35" s="146"/>
      <c r="F35" s="146"/>
      <c r="G35" s="682">
        <f>COUNTIFS('XET CUOI NAM'!$F$8:$F$329,Sheet3!$B$7,'XET CUOI NAM'!$H$8:$H$329,Sheet3!$D$2,'XET CUOI NAM'!$G$8:$G$329,Sheet3!$C$3,'XET CUOI NAM'!$AI$8:$AI$329,"Xuất sắc")</f>
        <v>0</v>
      </c>
      <c r="H35" s="149"/>
      <c r="I35" s="142"/>
      <c r="J35" s="154"/>
      <c r="K35" s="154"/>
      <c r="L35" s="154"/>
      <c r="M35" s="682">
        <f>COUNTIFS('XET CUOI NAM'!$F$8:$F$329,Sheet3!$B$7,'XET CUOI NAM'!$H$8:$H$329,Sheet3!$D$2,'XET CUOI NAM'!$G$8:$G$329,Sheet3!$C$3,'XET CUOI NAM'!$AM$8:$AM$329,"Xuất sắc")</f>
        <v>0</v>
      </c>
      <c r="N35" s="149"/>
      <c r="O35" s="155"/>
      <c r="P35" s="142"/>
    </row>
    <row r="36" spans="1:16" ht="24.75" customHeight="1" x14ac:dyDescent="0.25">
      <c r="A36" s="156"/>
      <c r="B36" s="157" t="s">
        <v>769</v>
      </c>
      <c r="C36" s="141">
        <f>COUNTIFS('XET CUOI NAM'!$H$8:$H$329,Sheet3!$D$2,'XET CUOI NAM'!$F$8:$F$329,Sheet3!$B$7,'XET CUOI NAM'!$G$8:$G$329,Sheet3!$C$4)</f>
        <v>5</v>
      </c>
      <c r="D36" s="658">
        <f t="shared" ref="D36:D39" si="10">E36/C36</f>
        <v>0.2</v>
      </c>
      <c r="E36" s="135">
        <f t="shared" ref="E36:E37" si="11">ROUND($C36*$D$5,0)</f>
        <v>1</v>
      </c>
      <c r="F36" s="136"/>
      <c r="G36" s="662">
        <f>COUNTIFS('XET CUOI NAM'!$F$8:$F$329,Sheet3!$B$7,'XET CUOI NAM'!$H$8:$H$329,Sheet3!$D$2,'XET CUOI NAM'!$G$8:$G$329,Sheet3!$C$4,'XET CUOI NAM'!$AI$8:$AI$329,"Xuất sắc")</f>
        <v>1</v>
      </c>
      <c r="H36" s="672">
        <f>G36/C36</f>
        <v>0.2</v>
      </c>
      <c r="I36" s="142"/>
      <c r="J36" s="154"/>
      <c r="K36" s="154"/>
      <c r="L36" s="158"/>
      <c r="M36" s="662">
        <f>COUNTIFS('XET CUOI NAM'!$F$8:$F$329,Sheet3!$B$7,'XET CUOI NAM'!$H$8:$H$329,Sheet3!$D$2,'XET CUOI NAM'!$G$8:$G$329,Sheet3!$C$4,'XET CUOI NAM'!$AM$8:$AM$329,"Xuất sắc")</f>
        <v>1</v>
      </c>
      <c r="N36" s="149"/>
      <c r="O36" s="155"/>
      <c r="P36" s="142"/>
    </row>
    <row r="37" spans="1:16" s="160" customFormat="1" ht="24.75" customHeight="1" x14ac:dyDescent="0.25">
      <c r="A37" s="139" t="s">
        <v>770</v>
      </c>
      <c r="B37" s="159" t="s">
        <v>764</v>
      </c>
      <c r="C37" s="141">
        <f>COUNTIFS('XET CUOI NAM'!$H$8:$H$329,Sheet3!$D$3,'XET CUOI NAM'!$F$8:$F$329,Sheet3!$B$7)</f>
        <v>1</v>
      </c>
      <c r="D37" s="658">
        <f t="shared" si="10"/>
        <v>0</v>
      </c>
      <c r="E37" s="135">
        <f t="shared" si="11"/>
        <v>0</v>
      </c>
      <c r="F37" s="136"/>
      <c r="G37" s="663">
        <f>COUNTIFS('XET CUOI NAM'!$F$8:$F$329,Sheet3!$B$7,'XET CUOI NAM'!$H$8:$H$329,Sheet3!$D$3,'XET CUOI NAM'!$G$8:$G$329,Sheet3!$C$4,'XET CUOI NAM'!$AI$8:$AI$329,"Xuất sắc")</f>
        <v>0</v>
      </c>
      <c r="H37" s="676"/>
      <c r="I37" s="142"/>
      <c r="J37" s="154"/>
      <c r="K37" s="154"/>
      <c r="L37" s="154"/>
      <c r="M37" s="663">
        <f>COUNTIFS('XET CUOI NAM'!$F$8:$F$329,Sheet3!$B$7,'XET CUOI NAM'!$H$8:$H$329,Sheet3!$D$3,'XET CUOI NAM'!$G$8:$G$329,Sheet3!$C$4,'XET CUOI NAM'!$AM$8:$AM$329,"Xuất sắc")</f>
        <v>0</v>
      </c>
      <c r="N37" s="149"/>
      <c r="O37" s="155"/>
      <c r="P37" s="142"/>
    </row>
    <row r="38" spans="1:16" ht="27" customHeight="1" x14ac:dyDescent="0.25">
      <c r="A38" s="139" t="s">
        <v>779</v>
      </c>
      <c r="B38" s="143" t="s">
        <v>780</v>
      </c>
      <c r="C38" s="141">
        <f>COUNTIFS('XET CUOI NAM'!$F$8:$F$329,Sheet3!$B$8)</f>
        <v>28</v>
      </c>
      <c r="D38" s="658">
        <f t="shared" si="10"/>
        <v>0.21428571428571427</v>
      </c>
      <c r="E38" s="135">
        <f>ROUND($C38*$D$5,0)</f>
        <v>6</v>
      </c>
      <c r="F38" s="141"/>
      <c r="G38" s="673">
        <f>G39+G42</f>
        <v>9</v>
      </c>
      <c r="H38" s="144"/>
      <c r="I38" s="145"/>
      <c r="J38" s="145"/>
      <c r="K38" s="145"/>
      <c r="L38" s="145"/>
      <c r="M38" s="673">
        <f>M39+M42</f>
        <v>6</v>
      </c>
      <c r="N38" s="144"/>
      <c r="O38" s="144"/>
      <c r="P38" s="145"/>
    </row>
    <row r="39" spans="1:16" s="160" customFormat="1" ht="24.75" customHeight="1" x14ac:dyDescent="0.25">
      <c r="A39" s="139" t="s">
        <v>768</v>
      </c>
      <c r="B39" s="159" t="s">
        <v>761</v>
      </c>
      <c r="C39" s="141">
        <f>COUNTIFS('XET CUOI NAM'!$H$8:$H$329,Sheet3!$D$2,'XET CUOI NAM'!$F$8:$F$329,Sheet3!$B$8)</f>
        <v>10</v>
      </c>
      <c r="D39" s="658">
        <f t="shared" si="10"/>
        <v>0.2</v>
      </c>
      <c r="E39" s="135">
        <f>ROUND($C39*$D$5,0)</f>
        <v>2</v>
      </c>
      <c r="F39" s="146"/>
      <c r="G39" s="674">
        <f>G40+G41</f>
        <v>5</v>
      </c>
      <c r="H39" s="149"/>
      <c r="I39" s="154"/>
      <c r="J39" s="154"/>
      <c r="K39" s="154"/>
      <c r="L39" s="154"/>
      <c r="M39" s="674">
        <f>M40+M41</f>
        <v>2</v>
      </c>
      <c r="N39" s="149"/>
      <c r="O39" s="149"/>
      <c r="P39" s="154"/>
    </row>
    <row r="40" spans="1:16" ht="24.75" customHeight="1" x14ac:dyDescent="0.25">
      <c r="A40" s="156"/>
      <c r="B40" s="157" t="s">
        <v>762</v>
      </c>
      <c r="C40" s="141">
        <f>COUNTIFS('XET CUOI NAM'!$H$8:$H$329,Sheet3!$D$2,'XET CUOI NAM'!$F$8:$F$329,Sheet3!$B$8,'XET CUOI NAM'!$G$8:$G$329,Sheet3!$C$3)</f>
        <v>3</v>
      </c>
      <c r="D40" s="146"/>
      <c r="E40" s="146"/>
      <c r="F40" s="146"/>
      <c r="G40" s="682">
        <f>COUNTIFS('XET CUOI NAM'!$F$8:$F$329,Sheet3!$B$8,'XET CUOI NAM'!$H$8:$H$329,Sheet3!$D$2,'XET CUOI NAM'!$G$8:$G$329,Sheet3!$C$3,'XET CUOI NAM'!$AI$8:$AI$329,"Xuất sắc")</f>
        <v>3</v>
      </c>
      <c r="H40" s="149"/>
      <c r="I40" s="142"/>
      <c r="J40" s="154"/>
      <c r="K40" s="154"/>
      <c r="L40" s="154"/>
      <c r="M40" s="682">
        <f>COUNTIFS('XET CUOI NAM'!$F$8:$F$329,Sheet3!$B$8,'XET CUOI NAM'!$H$8:$H$329,Sheet3!$D$2,'XET CUOI NAM'!$G$8:$G$329,Sheet3!$C$3,'XET CUOI NAM'!$AM$8:$AM$329,"Xuất sắc")</f>
        <v>0</v>
      </c>
      <c r="N40" s="149"/>
      <c r="O40" s="155"/>
      <c r="P40" s="142"/>
    </row>
    <row r="41" spans="1:16" ht="24.75" customHeight="1" x14ac:dyDescent="0.25">
      <c r="A41" s="156"/>
      <c r="B41" s="157" t="s">
        <v>769</v>
      </c>
      <c r="C41" s="141">
        <f>COUNTIFS('XET CUOI NAM'!$H$8:$H$329,Sheet3!$D$2,'XET CUOI NAM'!$F$8:$F$329,Sheet3!$B$8,'XET CUOI NAM'!$G$8:$G$329,Sheet3!$C$4)</f>
        <v>7</v>
      </c>
      <c r="D41" s="658">
        <f t="shared" ref="D41:D44" si="12">E41/C41</f>
        <v>0.14285714285714285</v>
      </c>
      <c r="E41" s="135">
        <f t="shared" ref="E41:E42" si="13">ROUND($C41*$D$5,0)</f>
        <v>1</v>
      </c>
      <c r="F41" s="142"/>
      <c r="G41" s="662">
        <f>COUNTIFS('XET CUOI NAM'!$F$8:$F$329,Sheet3!$B$8,'XET CUOI NAM'!$H$8:$H$329,Sheet3!$D$2,'XET CUOI NAM'!$G$8:$G$329,Sheet3!$C$4,'XET CUOI NAM'!$AI$8:$AI$329,"Xuất sắc")</f>
        <v>2</v>
      </c>
      <c r="H41" s="672">
        <f>G41/C41</f>
        <v>0.2857142857142857</v>
      </c>
      <c r="I41" s="142"/>
      <c r="J41" s="154"/>
      <c r="K41" s="154"/>
      <c r="L41" s="158"/>
      <c r="M41" s="662">
        <f>COUNTIFS('XET CUOI NAM'!$F$8:$F$329,Sheet3!$B$8,'XET CUOI NAM'!$H$8:$H$329,Sheet3!$D$2,'XET CUOI NAM'!$G$8:$G$329,Sheet3!$C$4,'XET CUOI NAM'!$AM$8:$AM$329,"Xuất sắc")</f>
        <v>2</v>
      </c>
      <c r="N41" s="149"/>
      <c r="O41" s="692" t="s">
        <v>1036</v>
      </c>
      <c r="P41" s="142"/>
    </row>
    <row r="42" spans="1:16" s="160" customFormat="1" ht="24.75" customHeight="1" x14ac:dyDescent="0.25">
      <c r="A42" s="139" t="s">
        <v>770</v>
      </c>
      <c r="B42" s="159" t="s">
        <v>764</v>
      </c>
      <c r="C42" s="141">
        <f>COUNTIFS('XET CUOI NAM'!$H$8:$H$329,Sheet3!$D$3,'XET CUOI NAM'!$F$8:$F$329,Sheet3!$B$8)</f>
        <v>18</v>
      </c>
      <c r="D42" s="671">
        <f t="shared" si="12"/>
        <v>0.22222222222222221</v>
      </c>
      <c r="E42" s="135">
        <f t="shared" si="13"/>
        <v>4</v>
      </c>
      <c r="F42" s="136"/>
      <c r="G42" s="663">
        <f>COUNTIFS('XET CUOI NAM'!$F$8:$F$329,Sheet3!$B$8,'XET CUOI NAM'!$H$8:$H$329,Sheet3!$D$3,'XET CUOI NAM'!$G$8:$G$329,Sheet3!$C$4,'XET CUOI NAM'!$AI$8:$AI$329,"Xuất sắc")</f>
        <v>4</v>
      </c>
      <c r="H42" s="676">
        <f>G42/C42</f>
        <v>0.22222222222222221</v>
      </c>
      <c r="I42" s="142"/>
      <c r="J42" s="154"/>
      <c r="K42" s="154"/>
      <c r="L42" s="154"/>
      <c r="M42" s="663">
        <f>COUNTIFS('XET CUOI NAM'!$F$8:$F$329,Sheet3!$B$8,'XET CUOI NAM'!$H$8:$H$329,Sheet3!$D$3,'XET CUOI NAM'!$G$8:$G$329,Sheet3!$C$4,'XET CUOI NAM'!$AM$8:$AM$329,"Xuất sắc")</f>
        <v>4</v>
      </c>
      <c r="N42" s="149"/>
      <c r="O42" s="692"/>
      <c r="P42" s="142"/>
    </row>
    <row r="43" spans="1:16" ht="23.25" customHeight="1" x14ac:dyDescent="0.25">
      <c r="A43" s="139" t="s">
        <v>781</v>
      </c>
      <c r="B43" s="143" t="s">
        <v>782</v>
      </c>
      <c r="C43" s="141">
        <f>COUNTIFS('XET CUOI NAM'!$F$8:$F$329,Sheet3!$B$9)</f>
        <v>4</v>
      </c>
      <c r="D43" s="658">
        <f t="shared" si="12"/>
        <v>0.25</v>
      </c>
      <c r="E43" s="135">
        <f>ROUND($C43*$D$5,0)</f>
        <v>1</v>
      </c>
      <c r="F43" s="141"/>
      <c r="G43" s="673">
        <f>G44+G47</f>
        <v>3</v>
      </c>
      <c r="H43" s="144"/>
      <c r="I43" s="145"/>
      <c r="J43" s="145"/>
      <c r="K43" s="145"/>
      <c r="L43" s="145"/>
      <c r="M43" s="673">
        <f>M44+M47</f>
        <v>2</v>
      </c>
      <c r="N43" s="144"/>
      <c r="O43" s="144"/>
      <c r="P43" s="145"/>
    </row>
    <row r="44" spans="1:16" s="160" customFormat="1" ht="24.75" customHeight="1" x14ac:dyDescent="0.25">
      <c r="A44" s="139" t="s">
        <v>768</v>
      </c>
      <c r="B44" s="159" t="s">
        <v>761</v>
      </c>
      <c r="C44" s="141">
        <f>COUNTIFS('XET CUOI NAM'!$H$8:$H$329,Sheet3!$D$2,'XET CUOI NAM'!$F$8:$F$329,Sheet3!$B$9)</f>
        <v>2</v>
      </c>
      <c r="D44" s="658">
        <f t="shared" si="12"/>
        <v>0</v>
      </c>
      <c r="E44" s="135">
        <f>ROUND($C44*$D$5,0)</f>
        <v>0</v>
      </c>
      <c r="F44" s="146"/>
      <c r="G44" s="674">
        <f>G45+G46</f>
        <v>2</v>
      </c>
      <c r="H44" s="149"/>
      <c r="I44" s="154"/>
      <c r="J44" s="154"/>
      <c r="K44" s="154"/>
      <c r="L44" s="154"/>
      <c r="M44" s="674">
        <f>M45+M46</f>
        <v>1</v>
      </c>
      <c r="N44" s="149"/>
      <c r="O44" s="149"/>
      <c r="P44" s="154"/>
    </row>
    <row r="45" spans="1:16" ht="24.75" customHeight="1" x14ac:dyDescent="0.25">
      <c r="A45" s="156"/>
      <c r="B45" s="157" t="s">
        <v>762</v>
      </c>
      <c r="C45" s="141">
        <f>COUNTIFS('XET CUOI NAM'!$H$8:$H$329,Sheet3!$D$2,'XET CUOI NAM'!$F$8:$F$329,Sheet3!$B$9,'XET CUOI NAM'!$G$8:$G$329,Sheet3!$C$3)</f>
        <v>1</v>
      </c>
      <c r="D45" s="146"/>
      <c r="E45" s="146"/>
      <c r="F45" s="146"/>
      <c r="G45" s="682">
        <f>COUNTIFS('XET CUOI NAM'!$F$8:$F$329,Sheet3!$B$9,'XET CUOI NAM'!$H$8:$H$329,Sheet3!$D$2,'XET CUOI NAM'!$G$8:$G$329,Sheet3!$C$3,'XET CUOI NAM'!$AI$8:$AI$329,"Xuất sắc")</f>
        <v>1</v>
      </c>
      <c r="H45" s="149"/>
      <c r="I45" s="142"/>
      <c r="J45" s="154"/>
      <c r="K45" s="154"/>
      <c r="L45" s="154"/>
      <c r="M45" s="682">
        <f>COUNTIFS('XET CUOI NAM'!$F$8:$F$329,Sheet3!$B$9,'XET CUOI NAM'!$H$8:$H$329,Sheet3!$D$2,'XET CUOI NAM'!$G$8:$G$329,Sheet3!$C$3,'XET CUOI NAM'!$AM$8:$AM$329,"Xuất sắc")</f>
        <v>0</v>
      </c>
      <c r="N45" s="149"/>
      <c r="O45" s="155"/>
      <c r="P45" s="142"/>
    </row>
    <row r="46" spans="1:16" ht="24.75" customHeight="1" x14ac:dyDescent="0.25">
      <c r="A46" s="156"/>
      <c r="B46" s="157" t="s">
        <v>769</v>
      </c>
      <c r="C46" s="141">
        <f>COUNTIFS('XET CUOI NAM'!$H$8:$H$329,Sheet3!$D$2,'XET CUOI NAM'!$F$8:$F$329,Sheet3!$B$9,'XET CUOI NAM'!$G$8:$G$329,Sheet3!$C$4)</f>
        <v>1</v>
      </c>
      <c r="D46" s="658">
        <f t="shared" ref="D46:D49" si="14">E46/C46</f>
        <v>0</v>
      </c>
      <c r="E46" s="135">
        <f t="shared" ref="E46:E47" si="15">ROUND($C46*$D$5,0)</f>
        <v>0</v>
      </c>
      <c r="F46" s="136"/>
      <c r="G46" s="662">
        <f>COUNTIFS('XET CUOI NAM'!$F$8:$F$329,Sheet3!$B$9,'XET CUOI NAM'!$H$8:$H$329,Sheet3!$D$2,'XET CUOI NAM'!$G$8:$G$329,Sheet3!$C$4,'XET CUOI NAM'!$AI$8:$AI$329,"Xuất sắc")</f>
        <v>1</v>
      </c>
      <c r="H46" s="672">
        <f>G46/C46</f>
        <v>1</v>
      </c>
      <c r="I46" s="142"/>
      <c r="J46" s="154"/>
      <c r="K46" s="154"/>
      <c r="L46" s="158"/>
      <c r="M46" s="662">
        <f>COUNTIFS('XET CUOI NAM'!$F$8:$F$329,Sheet3!$B$9,'XET CUOI NAM'!$H$8:$H$329,Sheet3!$D$2,'XET CUOI NAM'!$G$8:$G$329,Sheet3!$C$4,'XET CUOI NAM'!$AM$8:$AM$329,"Xuất sắc")</f>
        <v>1</v>
      </c>
      <c r="N46" s="149"/>
      <c r="O46" s="711" t="s">
        <v>1038</v>
      </c>
      <c r="P46" s="142"/>
    </row>
    <row r="47" spans="1:16" s="160" customFormat="1" ht="24.75" customHeight="1" x14ac:dyDescent="0.25">
      <c r="A47" s="139" t="s">
        <v>770</v>
      </c>
      <c r="B47" s="159" t="s">
        <v>764</v>
      </c>
      <c r="C47" s="141">
        <f>COUNTIFS('XET CUOI NAM'!$H$8:$H$329,Sheet3!$D$3,'XET CUOI NAM'!$F$8:$F$329,Sheet3!$B$9)</f>
        <v>2</v>
      </c>
      <c r="D47" s="658">
        <f t="shared" si="14"/>
        <v>0</v>
      </c>
      <c r="E47" s="135">
        <f t="shared" si="15"/>
        <v>0</v>
      </c>
      <c r="F47" s="136"/>
      <c r="G47" s="663">
        <f>COUNTIFS('XET CUOI NAM'!$F$8:$F$329,Sheet3!$B$9,'XET CUOI NAM'!$H$8:$H$329,Sheet3!$D$3,'XET CUOI NAM'!$G$8:$G$329,Sheet3!$C$4,'XET CUOI NAM'!$AI$8:$AI$329,"Xuất sắc")</f>
        <v>1</v>
      </c>
      <c r="H47" s="676">
        <f>G47/C47</f>
        <v>0.5</v>
      </c>
      <c r="I47" s="142"/>
      <c r="J47" s="154"/>
      <c r="K47" s="154"/>
      <c r="L47" s="154"/>
      <c r="M47" s="663">
        <f>COUNTIFS('XET CUOI NAM'!$F$8:$F$329,Sheet3!$B$9,'XET CUOI NAM'!$H$8:$H$329,Sheet3!$D$3,'XET CUOI NAM'!$G$8:$G$329,Sheet3!$C$4,'XET CUOI NAM'!$AM$8:$AM$329,"Xuất sắc")</f>
        <v>1</v>
      </c>
      <c r="N47" s="149"/>
      <c r="O47" s="712"/>
      <c r="P47" s="142"/>
    </row>
    <row r="48" spans="1:16" ht="37.5" x14ac:dyDescent="0.25">
      <c r="A48" s="139">
        <v>10</v>
      </c>
      <c r="B48" s="143" t="s">
        <v>783</v>
      </c>
      <c r="C48" s="141">
        <f>COUNTIFS('XET CUOI NAM'!$F$8:$F$329,Sheet3!$B$10)</f>
        <v>6</v>
      </c>
      <c r="D48" s="658">
        <f t="shared" si="14"/>
        <v>0.16666666666666666</v>
      </c>
      <c r="E48" s="135">
        <f>ROUND($C48*$D$5,0)</f>
        <v>1</v>
      </c>
      <c r="F48" s="141"/>
      <c r="G48" s="673">
        <f>G49+G52</f>
        <v>4</v>
      </c>
      <c r="H48" s="144"/>
      <c r="I48" s="145"/>
      <c r="J48" s="145"/>
      <c r="K48" s="145"/>
      <c r="L48" s="145"/>
      <c r="M48" s="673">
        <f>M49+M52</f>
        <v>2</v>
      </c>
      <c r="N48" s="144"/>
      <c r="O48" s="144"/>
      <c r="P48" s="145"/>
    </row>
    <row r="49" spans="1:34" s="160" customFormat="1" ht="24.75" customHeight="1" x14ac:dyDescent="0.25">
      <c r="A49" s="139" t="s">
        <v>768</v>
      </c>
      <c r="B49" s="159" t="s">
        <v>761</v>
      </c>
      <c r="C49" s="141">
        <f>COUNTIFS('XET CUOI NAM'!$H$8:$H$329,Sheet3!$D$2,'XET CUOI NAM'!$F$8:$F$329,Sheet3!$B$10)</f>
        <v>4</v>
      </c>
      <c r="D49" s="658">
        <f t="shared" si="14"/>
        <v>0.25</v>
      </c>
      <c r="E49" s="135">
        <f>ROUND($C49*$D$5,0)</f>
        <v>1</v>
      </c>
      <c r="F49" s="146"/>
      <c r="G49" s="674">
        <f>G50+G51</f>
        <v>3</v>
      </c>
      <c r="H49" s="149"/>
      <c r="I49" s="154"/>
      <c r="J49" s="154"/>
      <c r="K49" s="154"/>
      <c r="L49" s="154"/>
      <c r="M49" s="674">
        <f>M50+M51</f>
        <v>1</v>
      </c>
      <c r="N49" s="149"/>
      <c r="O49" s="149"/>
      <c r="P49" s="154"/>
    </row>
    <row r="50" spans="1:34" ht="24.75" customHeight="1" x14ac:dyDescent="0.25">
      <c r="A50" s="156"/>
      <c r="B50" s="157" t="s">
        <v>762</v>
      </c>
      <c r="C50" s="141">
        <f>COUNTIFS('XET CUOI NAM'!$H$8:$H$329,Sheet3!$D$2,'XET CUOI NAM'!$F$8:$F$329,Sheet3!$B$10,'XET CUOI NAM'!$G$8:$G$329,Sheet3!$C$3)</f>
        <v>2</v>
      </c>
      <c r="D50" s="146"/>
      <c r="E50" s="146"/>
      <c r="F50" s="146"/>
      <c r="G50" s="661">
        <f>COUNTIFS('XET CUOI NAM'!$F$8:$F$329,Sheet3!$B$10,'XET CUOI NAM'!$H$8:$H$329,Sheet3!$D$2,'XET CUOI NAM'!$G$8:$G$329,Sheet3!$C$3,'XET CUOI NAM'!$AI$8:$AI$329,"Xuất sắc")</f>
        <v>2</v>
      </c>
      <c r="H50" s="149"/>
      <c r="I50" s="142"/>
      <c r="J50" s="154"/>
      <c r="K50" s="154"/>
      <c r="L50" s="154"/>
      <c r="M50" s="661">
        <f>COUNTIFS('XET CUOI NAM'!$F$8:$F$329,Sheet3!$B$10,'XET CUOI NAM'!$H$8:$H$329,Sheet3!$D$2,'XET CUOI NAM'!$G$8:$G$329,Sheet3!$C$3,'XET CUOI NAM'!$AM$8:$AM$329,"Xuất sắc")</f>
        <v>0</v>
      </c>
      <c r="N50" s="149"/>
      <c r="O50" s="155"/>
      <c r="P50" s="142"/>
    </row>
    <row r="51" spans="1:34" ht="24.75" customHeight="1" x14ac:dyDescent="0.25">
      <c r="A51" s="156"/>
      <c r="B51" s="157" t="s">
        <v>769</v>
      </c>
      <c r="C51" s="141">
        <f>COUNTIFS('XET CUOI NAM'!$H$8:$H$329,Sheet3!$D$2,'XET CUOI NAM'!$F$8:$F$329,Sheet3!$B$10,'XET CUOI NAM'!$G$8:$G$329,Sheet3!$C$4)</f>
        <v>2</v>
      </c>
      <c r="D51" s="658">
        <f t="shared" ref="D51:D54" si="16">E51/C51</f>
        <v>0</v>
      </c>
      <c r="E51" s="135">
        <f t="shared" ref="E51:E52" si="17">ROUND($C51*$D$5,0)</f>
        <v>0</v>
      </c>
      <c r="F51" s="136"/>
      <c r="G51" s="662">
        <f>COUNTIFS('XET CUOI NAM'!$F$8:$F$329,Sheet3!$B$10,'XET CUOI NAM'!$H$8:$H$329,Sheet3!$D$2,'XET CUOI NAM'!$G$8:$G$329,Sheet3!$C$4,'XET CUOI NAM'!$AI$8:$AI$329,"Xuất sắc")</f>
        <v>1</v>
      </c>
      <c r="H51" s="672">
        <f>G51/C51</f>
        <v>0.5</v>
      </c>
      <c r="I51" s="142"/>
      <c r="J51" s="154"/>
      <c r="K51" s="154"/>
      <c r="L51" s="158"/>
      <c r="M51" s="662">
        <f>COUNTIFS('XET CUOI NAM'!$F$8:$F$329,Sheet3!$B$10,'XET CUOI NAM'!$H$8:$H$329,Sheet3!$D$2,'XET CUOI NAM'!$G$8:$G$329,Sheet3!$C$4,'XET CUOI NAM'!$AM$8:$AM$329,"Xuất sắc")</f>
        <v>1</v>
      </c>
      <c r="N51" s="149"/>
      <c r="O51" s="711" t="s">
        <v>1038</v>
      </c>
      <c r="P51" s="142"/>
    </row>
    <row r="52" spans="1:34" s="160" customFormat="1" ht="24.75" customHeight="1" x14ac:dyDescent="0.25">
      <c r="A52" s="139" t="s">
        <v>770</v>
      </c>
      <c r="B52" s="159" t="s">
        <v>764</v>
      </c>
      <c r="C52" s="141">
        <f>COUNTIFS('XET CUOI NAM'!$H$8:$H$329,Sheet3!$D$3,'XET CUOI NAM'!$F$8:$F$329,Sheet3!$B$10)</f>
        <v>2</v>
      </c>
      <c r="D52" s="658">
        <f t="shared" si="16"/>
        <v>0</v>
      </c>
      <c r="E52" s="135">
        <f t="shared" si="17"/>
        <v>0</v>
      </c>
      <c r="F52" s="136"/>
      <c r="G52" s="663">
        <f>COUNTIFS('XET CUOI NAM'!$F$8:$F$329,Sheet3!$B$10,'XET CUOI NAM'!$H$8:$H$329,Sheet3!$D$3,'XET CUOI NAM'!$G$8:$G$329,Sheet3!$C$4,'XET CUOI NAM'!$AI$8:$AI$329,"Xuất sắc")</f>
        <v>1</v>
      </c>
      <c r="H52" s="676">
        <f>G52/C52</f>
        <v>0.5</v>
      </c>
      <c r="I52" s="142"/>
      <c r="J52" s="154"/>
      <c r="K52" s="154"/>
      <c r="L52" s="154"/>
      <c r="M52" s="663">
        <f>COUNTIFS('XET CUOI NAM'!$F$8:$F$329,Sheet3!$B$10,'XET CUOI NAM'!$H$8:$H$329,Sheet3!$D$3,'XET CUOI NAM'!$G$8:$G$329,Sheet3!$C$4,'XET CUOI NAM'!$AM$8:$AM$329,"Xuất sắc")</f>
        <v>1</v>
      </c>
      <c r="N52" s="149"/>
      <c r="O52" s="712"/>
      <c r="P52" s="142"/>
    </row>
    <row r="53" spans="1:34" ht="27" customHeight="1" x14ac:dyDescent="0.25">
      <c r="A53" s="139">
        <v>11</v>
      </c>
      <c r="B53" s="143" t="s">
        <v>784</v>
      </c>
      <c r="C53" s="141">
        <f>COUNTIFS('XET CUOI NAM'!$F$8:$F$329,Sheet3!$B$11)</f>
        <v>3</v>
      </c>
      <c r="D53" s="658">
        <f t="shared" si="16"/>
        <v>0.33333333333333331</v>
      </c>
      <c r="E53" s="135">
        <f>ROUND($C53*$D$5,0)</f>
        <v>1</v>
      </c>
      <c r="F53" s="141"/>
      <c r="G53" s="673">
        <f>G54+G57</f>
        <v>1</v>
      </c>
      <c r="H53" s="144"/>
      <c r="I53" s="145"/>
      <c r="J53" s="145"/>
      <c r="K53" s="145"/>
      <c r="L53" s="145"/>
      <c r="M53" s="673">
        <f>M54+M57</f>
        <v>0</v>
      </c>
      <c r="N53" s="144"/>
      <c r="O53" s="144"/>
      <c r="P53" s="145"/>
    </row>
    <row r="54" spans="1:34" s="160" customFormat="1" ht="24.75" customHeight="1" x14ac:dyDescent="0.25">
      <c r="A54" s="139" t="s">
        <v>768</v>
      </c>
      <c r="B54" s="159" t="s">
        <v>761</v>
      </c>
      <c r="C54" s="141">
        <f>COUNTIFS('XET CUOI NAM'!$H$8:$H$329,Sheet3!$D$2,'XET CUOI NAM'!$F$8:$F$329,Sheet3!$B$11)</f>
        <v>2</v>
      </c>
      <c r="D54" s="658">
        <f t="shared" si="16"/>
        <v>0</v>
      </c>
      <c r="E54" s="135">
        <f>ROUND($C54*$D$5,0)</f>
        <v>0</v>
      </c>
      <c r="F54" s="146"/>
      <c r="G54" s="674">
        <f>G55+G56</f>
        <v>1</v>
      </c>
      <c r="H54" s="149"/>
      <c r="I54" s="154"/>
      <c r="J54" s="154"/>
      <c r="K54" s="154"/>
      <c r="L54" s="154"/>
      <c r="M54" s="674">
        <f>M55+M56</f>
        <v>0</v>
      </c>
      <c r="N54" s="149"/>
      <c r="O54" s="149"/>
      <c r="P54" s="154"/>
    </row>
    <row r="55" spans="1:34" ht="24.75" customHeight="1" x14ac:dyDescent="0.25">
      <c r="A55" s="156"/>
      <c r="B55" s="157" t="s">
        <v>762</v>
      </c>
      <c r="C55" s="141">
        <f>COUNTIFS('XET CUOI NAM'!$H$8:$H$329,Sheet3!$D$2,'XET CUOI NAM'!$F$8:$F$329,Sheet3!$B$11,'XET CUOI NAM'!$G$8:$G$329,Sheet3!$C$3)</f>
        <v>1</v>
      </c>
      <c r="D55" s="146"/>
      <c r="E55" s="146"/>
      <c r="F55" s="146"/>
      <c r="G55" s="661">
        <f>COUNTIFS('XET CUOI NAM'!$F$8:$F$329,Sheet3!$B$11,'XET CUOI NAM'!$H$8:$H$329,Sheet3!$D$2,'XET CUOI NAM'!$G$8:$G$329,Sheet3!$C$3,'XET CUOI NAM'!$AI$8:$AI$329,"Xuất sắc")</f>
        <v>1</v>
      </c>
      <c r="H55" s="149"/>
      <c r="I55" s="142"/>
      <c r="J55" s="154"/>
      <c r="K55" s="154"/>
      <c r="L55" s="154"/>
      <c r="M55" s="661">
        <f>COUNTIFS('XET CUOI NAM'!$F$8:$F$329,Sheet3!$B$11,'XET CUOI NAM'!$H$8:$H$329,Sheet3!$D$2,'XET CUOI NAM'!$G$8:$G$329,Sheet3!$C$3,'XET CUOI NAM'!$AM$8:$AM$329,"Xuất sắc")</f>
        <v>0</v>
      </c>
      <c r="N55" s="149"/>
      <c r="O55" s="155"/>
      <c r="P55" s="142"/>
    </row>
    <row r="56" spans="1:34" ht="24.75" customHeight="1" x14ac:dyDescent="0.25">
      <c r="A56" s="156"/>
      <c r="B56" s="157" t="s">
        <v>769</v>
      </c>
      <c r="C56" s="141">
        <f>COUNTIFS('XET CUOI NAM'!$H$8:$H$329,Sheet3!$D$2,'XET CUOI NAM'!$F$8:$F$329,Sheet3!$B$11,'XET CUOI NAM'!$G$8:$G$329,Sheet3!$C$4)</f>
        <v>1</v>
      </c>
      <c r="D56" s="658">
        <f t="shared" ref="D56:D59" si="18">E56/C56</f>
        <v>0</v>
      </c>
      <c r="E56" s="135">
        <f t="shared" ref="E56:E57" si="19">ROUND($C56*$D$5,0)</f>
        <v>0</v>
      </c>
      <c r="F56" s="136"/>
      <c r="G56" s="662">
        <f>COUNTIFS('XET CUOI NAM'!$F$8:$F$329,Sheet3!$B$11,'XET CUOI NAM'!$H$8:$H$329,Sheet3!$D$2,'XET CUOI NAM'!$G$8:$G$329,Sheet3!$C$4,'XET CUOI NAM'!$AI$8:$AI$329,"Xuất sắc")</f>
        <v>0</v>
      </c>
      <c r="H56" s="677"/>
      <c r="I56" s="142"/>
      <c r="J56" s="154"/>
      <c r="K56" s="154"/>
      <c r="L56" s="158"/>
      <c r="M56" s="662">
        <f>COUNTIFS('XET CUOI NAM'!$F$8:$F$329,Sheet3!$B$11,'XET CUOI NAM'!$H$8:$H$329,Sheet3!$D$2,'XET CUOI NAM'!$G$8:$G$329,Sheet3!$C$4,'XET CUOI NAM'!$AM$8:$AM$329,"Xuất sắc")</f>
        <v>0</v>
      </c>
      <c r="N56" s="149"/>
      <c r="O56" s="155"/>
      <c r="P56" s="142"/>
    </row>
    <row r="57" spans="1:34" s="160" customFormat="1" ht="24.75" customHeight="1" x14ac:dyDescent="0.25">
      <c r="A57" s="139" t="s">
        <v>770</v>
      </c>
      <c r="B57" s="159" t="s">
        <v>764</v>
      </c>
      <c r="C57" s="141">
        <f>COUNTIFS('XET CUOI NAM'!$H$8:$H$329,Sheet3!$D$3,'XET CUOI NAM'!$F$8:$F$329,Sheet3!$B$11)</f>
        <v>1</v>
      </c>
      <c r="D57" s="658">
        <f t="shared" si="18"/>
        <v>0</v>
      </c>
      <c r="E57" s="135">
        <f t="shared" si="19"/>
        <v>0</v>
      </c>
      <c r="F57" s="136"/>
      <c r="G57" s="663">
        <f>COUNTIFS('XET CUOI NAM'!$F$8:$F$329,Sheet3!$B$11,'XET CUOI NAM'!$H$8:$H$329,Sheet3!$D$3,'XET CUOI NAM'!$G$8:$G$329,Sheet3!$C$4,'XET CUOI NAM'!$AI$8:$AI$329,"Xuất sắc")</f>
        <v>0</v>
      </c>
      <c r="H57" s="677"/>
      <c r="I57" s="142"/>
      <c r="J57" s="154"/>
      <c r="K57" s="154"/>
      <c r="L57" s="154"/>
      <c r="M57" s="663">
        <f>COUNTIFS('XET CUOI NAM'!$F$8:$F$329,Sheet3!$B$11,'XET CUOI NAM'!$H$8:$H$329,Sheet3!$D$3,'XET CUOI NAM'!$G$8:$G$329,Sheet3!$C$4,'XET CUOI NAM'!$AM$8:$AM$329,"Xuất sắc")</f>
        <v>0</v>
      </c>
      <c r="N57" s="149"/>
      <c r="O57" s="155"/>
      <c r="P57" s="142"/>
    </row>
    <row r="58" spans="1:34" ht="24" customHeight="1" x14ac:dyDescent="0.25">
      <c r="A58" s="139">
        <v>12</v>
      </c>
      <c r="B58" s="143" t="s">
        <v>785</v>
      </c>
      <c r="C58" s="141">
        <f>COUNTIFS('XET CUOI NAM'!$F$8:$F$329,Sheet3!$B$12)</f>
        <v>7</v>
      </c>
      <c r="D58" s="658">
        <f t="shared" si="18"/>
        <v>0.14285714285714285</v>
      </c>
      <c r="E58" s="135">
        <f>ROUND($C58*$D$5,0)</f>
        <v>1</v>
      </c>
      <c r="F58" s="141"/>
      <c r="G58" s="673">
        <f>G59+G62</f>
        <v>2</v>
      </c>
      <c r="H58" s="144"/>
      <c r="I58" s="145"/>
      <c r="J58" s="145"/>
      <c r="K58" s="145"/>
      <c r="L58" s="145"/>
      <c r="M58" s="673">
        <f>M59+M62</f>
        <v>1</v>
      </c>
      <c r="N58" s="144"/>
      <c r="O58" s="144"/>
      <c r="P58" s="145"/>
    </row>
    <row r="59" spans="1:34" ht="24.75" customHeight="1" x14ac:dyDescent="0.25">
      <c r="A59" s="156" t="s">
        <v>768</v>
      </c>
      <c r="B59" s="157" t="s">
        <v>761</v>
      </c>
      <c r="C59" s="141">
        <f>COUNTIFS('XET CUOI NAM'!$H$8:$H$329,Sheet3!$D$2,'XET CUOI NAM'!$F$8:$F$329,Sheet3!$B$12)</f>
        <v>4</v>
      </c>
      <c r="D59" s="658">
        <f t="shared" si="18"/>
        <v>0.25</v>
      </c>
      <c r="E59" s="135">
        <f>ROUND($C59*$D$5,0)</f>
        <v>1</v>
      </c>
      <c r="F59" s="146"/>
      <c r="G59" s="674">
        <f>G60+G61</f>
        <v>2</v>
      </c>
      <c r="H59" s="149"/>
      <c r="I59" s="154"/>
      <c r="J59" s="154"/>
      <c r="K59" s="154"/>
      <c r="L59" s="154"/>
      <c r="M59" s="674">
        <f>M60+M61</f>
        <v>1</v>
      </c>
      <c r="N59" s="149"/>
      <c r="O59" s="149"/>
      <c r="P59" s="154"/>
    </row>
    <row r="60" spans="1:34" ht="24.75" customHeight="1" x14ac:dyDescent="0.25">
      <c r="A60" s="156"/>
      <c r="B60" s="157" t="s">
        <v>762</v>
      </c>
      <c r="C60" s="141">
        <f>COUNTIFS('XET CUOI NAM'!$H$8:$H$329,Sheet3!$D$2,'XET CUOI NAM'!$F$8:$F$329,Sheet3!$B$12,'XET CUOI NAM'!$G$8:$G$329,Sheet3!$C$3)</f>
        <v>1</v>
      </c>
      <c r="D60" s="146"/>
      <c r="E60" s="146"/>
      <c r="F60" s="146"/>
      <c r="G60" s="661">
        <f>COUNTIFS('XET CUOI NAM'!$F$8:$F$329,Sheet3!$B$12,'XET CUOI NAM'!$H$8:$H$329,Sheet3!$D$2,'XET CUOI NAM'!$G$8:$G$329,Sheet3!$C$3,'XET CUOI NAM'!$AI$8:$AI$329,"Xuất sắc")</f>
        <v>1</v>
      </c>
      <c r="H60" s="149"/>
      <c r="I60" s="142"/>
      <c r="J60" s="154"/>
      <c r="K60" s="154"/>
      <c r="L60" s="154"/>
      <c r="M60" s="661">
        <f>COUNTIFS('XET CUOI NAM'!$F$8:$F$329,Sheet3!$B$12,'XET CUOI NAM'!$H$8:$H$329,Sheet3!$D$2,'XET CUOI NAM'!$G$8:$G$329,Sheet3!$C$3,'XET CUOI NAM'!$AM$8:$AM$329,"Xuất sắc")</f>
        <v>0</v>
      </c>
      <c r="N60" s="149"/>
      <c r="O60" s="155"/>
      <c r="P60" s="142"/>
    </row>
    <row r="61" spans="1:34" ht="36" customHeight="1" x14ac:dyDescent="0.25">
      <c r="A61" s="156"/>
      <c r="B61" s="157" t="s">
        <v>769</v>
      </c>
      <c r="C61" s="141">
        <f>COUNTIFS('XET CUOI NAM'!$H$8:$H$329,Sheet3!$D$2,'XET CUOI NAM'!$F$8:$F$329,Sheet3!$B$12,'XET CUOI NAM'!$G$8:$G$329,Sheet3!$C$4)</f>
        <v>3</v>
      </c>
      <c r="D61" s="671">
        <f t="shared" ref="D61:D64" si="20">E61/C61</f>
        <v>0.33333333333333331</v>
      </c>
      <c r="E61" s="135">
        <f t="shared" ref="E61:E62" si="21">ROUND($C61*$D$5,0)</f>
        <v>1</v>
      </c>
      <c r="F61" s="136"/>
      <c r="G61" s="662">
        <f>COUNTIFS('XET CUOI NAM'!$F$8:$F$329,Sheet3!$B$12,'XET CUOI NAM'!$H$8:$H$329,Sheet3!$D$2,'XET CUOI NAM'!$G$8:$G$329,Sheet3!$C$4,'XET CUOI NAM'!$AI$8:$AI$329,"Xuất sắc")</f>
        <v>1</v>
      </c>
      <c r="H61" s="672">
        <f>G61/C61</f>
        <v>0.33333333333333331</v>
      </c>
      <c r="I61" s="142"/>
      <c r="J61" s="154"/>
      <c r="K61" s="154"/>
      <c r="L61" s="158"/>
      <c r="M61" s="662">
        <f>COUNTIFS('XET CUOI NAM'!$F$8:$F$329,Sheet3!$B$12,'XET CUOI NAM'!$H$8:$H$329,Sheet3!$D$2,'XET CUOI NAM'!$G$8:$G$329,Sheet3!$C$4,'XET CUOI NAM'!$AM$8:$AM$329,"Xuất sắc")</f>
        <v>1</v>
      </c>
      <c r="N61" s="149"/>
      <c r="O61" s="692" t="s">
        <v>1039</v>
      </c>
      <c r="P61" s="142"/>
    </row>
    <row r="62" spans="1:34" ht="24.75" customHeight="1" x14ac:dyDescent="0.25">
      <c r="A62" s="156" t="s">
        <v>770</v>
      </c>
      <c r="B62" s="157" t="s">
        <v>764</v>
      </c>
      <c r="C62" s="141">
        <f>COUNTIFS('XET CUOI NAM'!$H$8:$H$329,Sheet3!$D$3,'XET CUOI NAM'!$F$8:$F$329,Sheet3!$B$12)</f>
        <v>3</v>
      </c>
      <c r="D62" s="671">
        <f t="shared" si="20"/>
        <v>0.33333333333333331</v>
      </c>
      <c r="E62" s="135">
        <f t="shared" si="21"/>
        <v>1</v>
      </c>
      <c r="F62" s="136"/>
      <c r="G62" s="663">
        <f>COUNTIFS('XET CUOI NAM'!$F$8:$F$329,Sheet3!$B$12,'XET CUOI NAM'!$H$8:$H$329,Sheet3!$D$3,'XET CUOI NAM'!$G$8:$G$329,Sheet3!$C$4,'XET CUOI NAM'!$AI$8:$AI$329,"Xuất sắc")</f>
        <v>0</v>
      </c>
      <c r="H62" s="677"/>
      <c r="I62" s="142"/>
      <c r="J62" s="154"/>
      <c r="K62" s="154"/>
      <c r="L62" s="154"/>
      <c r="M62" s="663">
        <f>COUNTIFS('XET CUOI NAM'!$F$8:$F$329,Sheet3!$B$12,'XET CUOI NAM'!$H$8:$H$329,Sheet3!$D$3,'XET CUOI NAM'!$G$8:$G$329,Sheet3!$C$4,'XET CUOI NAM'!$AM$8:$AM$329,"Xuất sắc")</f>
        <v>0</v>
      </c>
      <c r="N62" s="149"/>
      <c r="O62" s="155"/>
      <c r="P62" s="142"/>
    </row>
    <row r="63" spans="1:34" s="160" customFormat="1" ht="45.75" customHeight="1" x14ac:dyDescent="0.25">
      <c r="A63" s="139">
        <v>13</v>
      </c>
      <c r="B63" s="143" t="s">
        <v>786</v>
      </c>
      <c r="C63" s="141">
        <f>COUNTIFS('XET CUOI NAM'!$F$8:$F$329,Sheet3!$B$13)</f>
        <v>11</v>
      </c>
      <c r="D63" s="658">
        <f t="shared" si="20"/>
        <v>0.18181818181818182</v>
      </c>
      <c r="E63" s="135">
        <f>ROUND($C63*$D$5,0)</f>
        <v>2</v>
      </c>
      <c r="F63" s="141"/>
      <c r="G63" s="673">
        <f>G64+G67</f>
        <v>4</v>
      </c>
      <c r="H63" s="144"/>
      <c r="I63" s="145"/>
      <c r="J63" s="145"/>
      <c r="K63" s="145"/>
      <c r="L63" s="145"/>
      <c r="M63" s="673">
        <f>M64+M67</f>
        <v>3</v>
      </c>
      <c r="N63" s="144"/>
      <c r="O63" s="144"/>
      <c r="P63" s="145"/>
      <c r="AH63" s="162"/>
    </row>
    <row r="64" spans="1:34" ht="24.75" customHeight="1" x14ac:dyDescent="0.25">
      <c r="A64" s="156" t="s">
        <v>768</v>
      </c>
      <c r="B64" s="157" t="s">
        <v>761</v>
      </c>
      <c r="C64" s="141">
        <f>COUNTIFS('XET CUOI NAM'!$H$8:$H$329,Sheet3!$D$2,'XET CUOI NAM'!$F$8:$F$329,Sheet3!$B$13)</f>
        <v>7</v>
      </c>
      <c r="D64" s="658">
        <f t="shared" si="20"/>
        <v>0.14285714285714285</v>
      </c>
      <c r="E64" s="135">
        <f>ROUND($C64*$D$5,0)</f>
        <v>1</v>
      </c>
      <c r="F64" s="146"/>
      <c r="G64" s="674">
        <f>G65+G66</f>
        <v>3</v>
      </c>
      <c r="H64" s="149"/>
      <c r="I64" s="154"/>
      <c r="J64" s="154"/>
      <c r="K64" s="154"/>
      <c r="L64" s="154"/>
      <c r="M64" s="674">
        <f>M65+M66</f>
        <v>2</v>
      </c>
      <c r="N64" s="149"/>
      <c r="O64" s="149"/>
      <c r="P64" s="154"/>
    </row>
    <row r="65" spans="1:34" ht="24.75" customHeight="1" x14ac:dyDescent="0.25">
      <c r="A65" s="156"/>
      <c r="B65" s="157" t="s">
        <v>762</v>
      </c>
      <c r="C65" s="141">
        <f>COUNTIFS('XET CUOI NAM'!$H$8:$H$329,Sheet3!$D$2,'XET CUOI NAM'!$F$8:$F$329,Sheet3!$B$13,'XET CUOI NAM'!$G$8:$G$329,Sheet3!$C$3)</f>
        <v>2</v>
      </c>
      <c r="D65" s="146"/>
      <c r="E65" s="146"/>
      <c r="F65" s="146"/>
      <c r="G65" s="661">
        <f>COUNTIFS('XET CUOI NAM'!$F$8:$F$329,Sheet3!$B$13,'XET CUOI NAM'!$H$8:$H$329,Sheet3!$D$2,'XET CUOI NAM'!$G$8:$G$329,Sheet3!$C$3,'XET CUOI NAM'!$AI$8:$AI$329,"Xuất sắc")</f>
        <v>2</v>
      </c>
      <c r="H65" s="149"/>
      <c r="I65" s="142"/>
      <c r="J65" s="154"/>
      <c r="K65" s="154"/>
      <c r="L65" s="154"/>
      <c r="M65" s="661">
        <f>COUNTIFS('XET CUOI NAM'!$F$8:$F$329,Sheet3!$B$13,'XET CUOI NAM'!$H$8:$H$329,Sheet3!$D$2,'XET CUOI NAM'!$G$8:$G$329,Sheet3!$C$3,'XET CUOI NAM'!$AM$8:$AM$329,"Xuất sắc")</f>
        <v>1</v>
      </c>
      <c r="N65" s="149"/>
      <c r="O65" s="155"/>
      <c r="P65" s="142"/>
      <c r="AH65" s="163"/>
    </row>
    <row r="66" spans="1:34" ht="24.75" customHeight="1" x14ac:dyDescent="0.25">
      <c r="A66" s="156"/>
      <c r="B66" s="157" t="s">
        <v>769</v>
      </c>
      <c r="C66" s="141">
        <f>COUNTIFS('XET CUOI NAM'!$H$8:$H$329,Sheet3!$D$2,'XET CUOI NAM'!$F$8:$F$329,Sheet3!$B$13,'XET CUOI NAM'!$G$8:$G$329,Sheet3!$C$4)</f>
        <v>5</v>
      </c>
      <c r="D66" s="658">
        <f t="shared" ref="D66:D69" si="22">E66/C66</f>
        <v>0.2</v>
      </c>
      <c r="E66" s="135">
        <f t="shared" ref="E66:E67" si="23">ROUND($C66*$D$5,0)</f>
        <v>1</v>
      </c>
      <c r="F66" s="146"/>
      <c r="G66" s="662">
        <f>COUNTIFS('XET CUOI NAM'!$F$8:$F$329,Sheet3!$B$13,'XET CUOI NAM'!$H$8:$H$329,Sheet3!$D$2,'XET CUOI NAM'!$G$8:$G$329,Sheet3!$C$4,'XET CUOI NAM'!$AI$8:$AI$329,"Xuất sắc")</f>
        <v>1</v>
      </c>
      <c r="H66" s="672">
        <f>G66/C66</f>
        <v>0.2</v>
      </c>
      <c r="I66" s="142"/>
      <c r="J66" s="154"/>
      <c r="K66" s="154"/>
      <c r="L66" s="158"/>
      <c r="M66" s="662">
        <f>COUNTIFS('XET CUOI NAM'!$F$8:$F$329,Sheet3!$B$13,'XET CUOI NAM'!$H$8:$H$329,Sheet3!$D$2,'XET CUOI NAM'!$G$8:$G$329,Sheet3!$C$4,'XET CUOI NAM'!$AM$8:$AM$329,"Xuất sắc")</f>
        <v>1</v>
      </c>
      <c r="N66" s="149"/>
      <c r="O66" s="155"/>
      <c r="P66" s="142"/>
    </row>
    <row r="67" spans="1:34" ht="24.75" customHeight="1" x14ac:dyDescent="0.25">
      <c r="A67" s="156" t="s">
        <v>770</v>
      </c>
      <c r="B67" s="157" t="s">
        <v>764</v>
      </c>
      <c r="C67" s="141">
        <f>COUNTIFS('XET CUOI NAM'!$H$8:$H$329,Sheet3!$D$3,'XET CUOI NAM'!$F$8:$F$329,Sheet3!$B$13)</f>
        <v>4</v>
      </c>
      <c r="D67" s="671">
        <f t="shared" si="22"/>
        <v>0.25</v>
      </c>
      <c r="E67" s="135">
        <f t="shared" si="23"/>
        <v>1</v>
      </c>
      <c r="F67" s="146"/>
      <c r="G67" s="663">
        <f>COUNTIFS('XET CUOI NAM'!$F$8:$F$329,Sheet3!$B$13,'XET CUOI NAM'!$H$8:$H$329,Sheet3!$D$3,'XET CUOI NAM'!$G$8:$G$329,Sheet3!$C$4,'XET CUOI NAM'!$AI$8:$AI$329,"Xuất sắc")</f>
        <v>1</v>
      </c>
      <c r="H67" s="676">
        <f>G67/C67</f>
        <v>0.25</v>
      </c>
      <c r="I67" s="142"/>
      <c r="J67" s="154"/>
      <c r="K67" s="154"/>
      <c r="L67" s="154"/>
      <c r="M67" s="663">
        <f>COUNTIFS('XET CUOI NAM'!$F$8:$F$329,Sheet3!$B$13,'XET CUOI NAM'!$H$8:$H$329,Sheet3!$D$3,'XET CUOI NAM'!$G$8:$G$329,Sheet3!$C$4,'XET CUOI NAM'!$AM$8:$AM$329,"Xuất sắc")</f>
        <v>1</v>
      </c>
      <c r="N67" s="149"/>
      <c r="O67" s="155"/>
      <c r="P67" s="142"/>
    </row>
    <row r="68" spans="1:34" ht="30.75" customHeight="1" x14ac:dyDescent="0.25">
      <c r="A68" s="139">
        <v>15</v>
      </c>
      <c r="B68" s="143" t="s">
        <v>787</v>
      </c>
      <c r="C68" s="141">
        <f>COUNTIFS('XET CUOI NAM'!$F$8:$F$329,Sheet3!$B$14)</f>
        <v>21</v>
      </c>
      <c r="D68" s="658">
        <f t="shared" si="22"/>
        <v>0.19047619047619047</v>
      </c>
      <c r="E68" s="135">
        <f>ROUND($C68*$D$5,0)</f>
        <v>4</v>
      </c>
      <c r="F68" s="141"/>
      <c r="G68" s="673">
        <f>G69+G72</f>
        <v>30</v>
      </c>
      <c r="H68" s="144"/>
      <c r="I68" s="145"/>
      <c r="J68" s="145"/>
      <c r="K68" s="145"/>
      <c r="L68" s="145"/>
      <c r="M68" s="673">
        <f>M69+M72</f>
        <v>20</v>
      </c>
      <c r="N68" s="144"/>
      <c r="O68" s="144"/>
      <c r="P68" s="145"/>
    </row>
    <row r="69" spans="1:34" s="160" customFormat="1" ht="24.75" customHeight="1" x14ac:dyDescent="0.25">
      <c r="A69" s="139" t="s">
        <v>768</v>
      </c>
      <c r="B69" s="159" t="s">
        <v>761</v>
      </c>
      <c r="C69" s="141">
        <f>COUNTIFS('XET CUOI NAM'!$H$8:$H$329,Sheet3!$D$2,'XET CUOI NAM'!$F$8:$F$329,Sheet3!$B$14)</f>
        <v>21</v>
      </c>
      <c r="D69" s="658">
        <f t="shared" si="22"/>
        <v>0.19047619047619047</v>
      </c>
      <c r="E69" s="135">
        <f>ROUND($C69*$D$5,0)</f>
        <v>4</v>
      </c>
      <c r="F69" s="146"/>
      <c r="G69" s="674">
        <f>G70+G71</f>
        <v>6</v>
      </c>
      <c r="H69" s="149"/>
      <c r="I69" s="154"/>
      <c r="J69" s="154"/>
      <c r="K69" s="154"/>
      <c r="L69" s="154"/>
      <c r="M69" s="674">
        <f>M70+M71</f>
        <v>4</v>
      </c>
      <c r="N69" s="149"/>
      <c r="O69" s="149"/>
      <c r="P69" s="154"/>
    </row>
    <row r="70" spans="1:34" ht="24.75" customHeight="1" x14ac:dyDescent="0.25">
      <c r="A70" s="156"/>
      <c r="B70" s="157" t="s">
        <v>762</v>
      </c>
      <c r="C70" s="141">
        <f>COUNTIFS('XET CUOI NAM'!$H$8:$H$329,Sheet3!$D$2,'XET CUOI NAM'!$F$8:$F$329,Sheet3!$B$14,'XET CUOI NAM'!$G$8:$G$329,Sheet3!$C$3)</f>
        <v>2</v>
      </c>
      <c r="D70" s="146"/>
      <c r="E70" s="146"/>
      <c r="F70" s="146"/>
      <c r="G70" s="661">
        <f>COUNTIFS('XET CUOI NAM'!$F$8:$F$329,Sheet3!$B$14,'XET CUOI NAM'!$H$8:$H$329,Sheet3!$D$2,'XET CUOI NAM'!$G$8:$G$329,Sheet3!$C$3,'XET CUOI NAM'!$AI$8:$AI$329,"Xuất sắc")</f>
        <v>2</v>
      </c>
      <c r="H70" s="149"/>
      <c r="I70" s="142"/>
      <c r="J70" s="154"/>
      <c r="K70" s="154"/>
      <c r="L70" s="154"/>
      <c r="M70" s="661">
        <f>COUNTIFS('XET CUOI NAM'!$F$8:$F$329,Sheet3!$B$14,'XET CUOI NAM'!$H$8:$H$329,Sheet3!$D$2,'XET CUOI NAM'!$G$8:$G$329,Sheet3!$C$3,'XET CUOI NAM'!$AM$8:$AM$329,"Xuất sắc")</f>
        <v>0</v>
      </c>
      <c r="N70" s="149"/>
      <c r="O70" s="155"/>
      <c r="P70" s="142"/>
    </row>
    <row r="71" spans="1:34" ht="24.75" customHeight="1" x14ac:dyDescent="0.25">
      <c r="A71" s="156"/>
      <c r="B71" s="157" t="s">
        <v>769</v>
      </c>
      <c r="C71" s="141">
        <f>COUNTIFS('XET CUOI NAM'!$H$8:$H$329,Sheet3!$D$2,'XET CUOI NAM'!$F$8:$F$329,Sheet3!$B$14,'XET CUOI NAM'!$G$8:$G$329,Sheet3!$C$4)</f>
        <v>19</v>
      </c>
      <c r="D71" s="671">
        <f t="shared" ref="D71:D73" si="24">E71/C71</f>
        <v>0.21052631578947367</v>
      </c>
      <c r="E71" s="135">
        <f t="shared" ref="E71" si="25">ROUND($C71*$D$5,0)</f>
        <v>4</v>
      </c>
      <c r="F71" s="136"/>
      <c r="G71" s="662">
        <f>COUNTIFS('XET CUOI NAM'!$F$8:$F$329,Sheet3!$B$14,'XET CUOI NAM'!$H$8:$H$329,Sheet3!$D$2,'XET CUOI NAM'!$G$8:$G$329,Sheet3!$C$4,'XET CUOI NAM'!$AI$8:$AI$329,"Xuất sắc")</f>
        <v>4</v>
      </c>
      <c r="H71" s="672">
        <f>G71/C71</f>
        <v>0.21052631578947367</v>
      </c>
      <c r="I71" s="142"/>
      <c r="J71" s="154"/>
      <c r="K71" s="154"/>
      <c r="L71" s="158"/>
      <c r="M71" s="662">
        <f>COUNTIFS('XET CUOI NAM'!$F$8:$F$329,Sheet3!$B$14,'XET CUOI NAM'!$H$8:$H$329,Sheet3!$D$2,'XET CUOI NAM'!$G$8:$G$329,Sheet3!$C$4,'XET CUOI NAM'!$AM$8:$AM$329,"Xuất sắc")</f>
        <v>4</v>
      </c>
      <c r="N71" s="149"/>
      <c r="O71" s="692" t="s">
        <v>1040</v>
      </c>
      <c r="P71" s="142"/>
    </row>
    <row r="72" spans="1:34" ht="30.75" customHeight="1" x14ac:dyDescent="0.25">
      <c r="A72" s="139">
        <v>16</v>
      </c>
      <c r="B72" s="143" t="s">
        <v>683</v>
      </c>
      <c r="C72" s="141">
        <f>COUNTIFS('XET CUOI NAM'!$F$8:$F$329,Sheet3!$B$15)</f>
        <v>16</v>
      </c>
      <c r="D72" s="658">
        <f t="shared" si="24"/>
        <v>0.1875</v>
      </c>
      <c r="E72" s="135">
        <f>ROUND($C72*$D$5,0)</f>
        <v>3</v>
      </c>
      <c r="F72" s="141"/>
      <c r="G72" s="673">
        <f>G73+G76</f>
        <v>24</v>
      </c>
      <c r="H72" s="144"/>
      <c r="I72" s="145"/>
      <c r="J72" s="145"/>
      <c r="K72" s="145"/>
      <c r="L72" s="145"/>
      <c r="M72" s="673">
        <f>M73+M76</f>
        <v>16</v>
      </c>
      <c r="N72" s="144"/>
      <c r="O72" s="144"/>
      <c r="P72" s="145"/>
    </row>
    <row r="73" spans="1:34" s="160" customFormat="1" ht="24.75" customHeight="1" x14ac:dyDescent="0.25">
      <c r="A73" s="139" t="s">
        <v>768</v>
      </c>
      <c r="B73" s="159" t="s">
        <v>761</v>
      </c>
      <c r="C73" s="141">
        <f>COUNTIFS('XET CUOI NAM'!$H$8:$H$329,Sheet3!$D$2,'XET CUOI NAM'!$F$8:$F$329,Sheet3!$B$15)</f>
        <v>16</v>
      </c>
      <c r="D73" s="658">
        <f t="shared" si="24"/>
        <v>0.1875</v>
      </c>
      <c r="E73" s="135">
        <f>ROUND($C73*$D$5,0)</f>
        <v>3</v>
      </c>
      <c r="F73" s="146"/>
      <c r="G73" s="674">
        <f>G74+G75</f>
        <v>1</v>
      </c>
      <c r="H73" s="149"/>
      <c r="I73" s="154"/>
      <c r="J73" s="154"/>
      <c r="K73" s="154"/>
      <c r="L73" s="154"/>
      <c r="M73" s="674">
        <f>M74+M75</f>
        <v>0</v>
      </c>
      <c r="N73" s="149"/>
      <c r="O73" s="149"/>
      <c r="P73" s="154"/>
    </row>
    <row r="74" spans="1:34" ht="24.75" customHeight="1" x14ac:dyDescent="0.25">
      <c r="A74" s="156"/>
      <c r="B74" s="157" t="s">
        <v>762</v>
      </c>
      <c r="C74" s="141">
        <f>COUNTIFS('XET CUOI NAM'!$H$8:$H$329,Sheet3!$D$2,'XET CUOI NAM'!$F$8:$F$329,Sheet3!$B$15,'XET CUOI NAM'!$G$8:$G$329,Sheet3!$C$3)</f>
        <v>1</v>
      </c>
      <c r="D74" s="146"/>
      <c r="E74" s="146"/>
      <c r="F74" s="146"/>
      <c r="G74" s="660">
        <f>COUNTIFS('XET CUOI NAM'!$F$8:$F$329,Sheet3!$B$15,'XET CUOI NAM'!$H$8:$H$329,Sheet3!$D$2,'XET CUOI NAM'!$G$8:$G$329,Sheet3!$C$3,'XET CUOI NAM'!$AI$8:$AI$329,"Xuất sắc")</f>
        <v>1</v>
      </c>
      <c r="H74" s="149"/>
      <c r="I74" s="142"/>
      <c r="J74" s="154"/>
      <c r="K74" s="154"/>
      <c r="L74" s="154"/>
      <c r="M74" s="660">
        <f>COUNTIFS('XET CUOI NAM'!$F$8:$F$329,Sheet3!$B$15,'XET CUOI NAM'!$H$8:$H$329,Sheet3!$D$2,'XET CUOI NAM'!$G$8:$G$329,Sheet3!$C$3,'XET CUOI NAM'!$AM$8:$AM$329,"Xuất sắc")</f>
        <v>0</v>
      </c>
      <c r="N74" s="149"/>
      <c r="O74" s="155"/>
      <c r="P74" s="142"/>
    </row>
    <row r="75" spans="1:34" ht="39" customHeight="1" x14ac:dyDescent="0.25">
      <c r="A75" s="156"/>
      <c r="B75" s="157" t="s">
        <v>769</v>
      </c>
      <c r="C75" s="141">
        <f>COUNTIFS('XET CUOI NAM'!$H$8:$H$329,Sheet3!$D$2,'XET CUOI NAM'!$F$8:$F$329,Sheet3!$B$15,'XET CUOI NAM'!$G$8:$G$329,Sheet3!$C$4)</f>
        <v>15</v>
      </c>
      <c r="D75" s="658">
        <f t="shared" ref="D75:D77" si="26">E75/C75</f>
        <v>0.2</v>
      </c>
      <c r="E75" s="135">
        <f t="shared" ref="E75" si="27">ROUND($C75*$D$5,0)</f>
        <v>3</v>
      </c>
      <c r="F75" s="136"/>
      <c r="G75" s="662">
        <f>COUNTIFS('XET CUOI NAM'!$F$8:$F$329,Sheet3!$B$15,'XET CUOI NAM'!$H$8:$H$329,Sheet3!$D$2,'XET CUOI NAM'!$G$8:$G$329,Sheet3!$C$4,'XET CUOI NAM'!$AI$8:$AI$329,"Xuất sắc")</f>
        <v>0</v>
      </c>
      <c r="H75" s="672">
        <f>G75/C75</f>
        <v>0</v>
      </c>
      <c r="I75" s="142"/>
      <c r="J75" s="154"/>
      <c r="K75" s="154"/>
      <c r="L75" s="158"/>
      <c r="M75" s="662">
        <f>COUNTIFS('XET CUOI NAM'!$F$8:$F$329,Sheet3!$B$15,'XET CUOI NAM'!$H$8:$H$329,Sheet3!$D$2,'XET CUOI NAM'!$G$8:$G$329,Sheet3!$C$4,'XET CUOI NAM'!$AM$8:$AM$329,"Xuất sắc")</f>
        <v>0</v>
      </c>
      <c r="N75" s="149"/>
      <c r="O75" s="692" t="s">
        <v>1041</v>
      </c>
      <c r="P75" s="142"/>
    </row>
    <row r="76" spans="1:34" ht="25.5" customHeight="1" x14ac:dyDescent="0.25">
      <c r="A76" s="139">
        <v>17</v>
      </c>
      <c r="B76" s="143" t="s">
        <v>212</v>
      </c>
      <c r="C76" s="141">
        <f>COUNTIFS('XET CUOI NAM'!$F$8:$F$329,Sheet3!$B$16)</f>
        <v>14</v>
      </c>
      <c r="D76" s="658">
        <f t="shared" si="26"/>
        <v>0.21428571428571427</v>
      </c>
      <c r="E76" s="135">
        <f>ROUND($C76*$D$5,0)</f>
        <v>3</v>
      </c>
      <c r="F76" s="141"/>
      <c r="G76" s="673">
        <f>G77+G80</f>
        <v>23</v>
      </c>
      <c r="H76" s="144"/>
      <c r="I76" s="145"/>
      <c r="J76" s="145"/>
      <c r="K76" s="145"/>
      <c r="L76" s="145"/>
      <c r="M76" s="673">
        <f>M77+M80</f>
        <v>16</v>
      </c>
      <c r="N76" s="144"/>
      <c r="O76" s="144"/>
      <c r="P76" s="145"/>
    </row>
    <row r="77" spans="1:34" s="160" customFormat="1" ht="24.75" customHeight="1" x14ac:dyDescent="0.25">
      <c r="A77" s="139" t="s">
        <v>768</v>
      </c>
      <c r="B77" s="159" t="s">
        <v>761</v>
      </c>
      <c r="C77" s="141">
        <f>COUNTIFS('XET CUOI NAM'!$H$8:$H$329,Sheet3!$D$2,'XET CUOI NAM'!$F$8:$F$329,Sheet3!$B$16)</f>
        <v>14</v>
      </c>
      <c r="D77" s="658">
        <f t="shared" si="26"/>
        <v>0.21428571428571427</v>
      </c>
      <c r="E77" s="135">
        <f>ROUND($C77*$D$5,0)</f>
        <v>3</v>
      </c>
      <c r="F77" s="146"/>
      <c r="G77" s="674">
        <f>G78+G79</f>
        <v>3</v>
      </c>
      <c r="H77" s="149"/>
      <c r="I77" s="154"/>
      <c r="J77" s="154"/>
      <c r="K77" s="154"/>
      <c r="L77" s="154"/>
      <c r="M77" s="674">
        <f>M78+M79</f>
        <v>2</v>
      </c>
      <c r="N77" s="149"/>
      <c r="O77" s="149"/>
      <c r="P77" s="154"/>
    </row>
    <row r="78" spans="1:34" ht="24.75" customHeight="1" x14ac:dyDescent="0.25">
      <c r="A78" s="156"/>
      <c r="B78" s="157" t="s">
        <v>762</v>
      </c>
      <c r="C78" s="141">
        <f>COUNTIFS('XET CUOI NAM'!$H$8:$H$329,Sheet3!$D$2,'XET CUOI NAM'!$F$8:$F$329,Sheet3!$B$16,'XET CUOI NAM'!$G$8:$G$329,Sheet3!$C$3)</f>
        <v>2</v>
      </c>
      <c r="D78" s="146"/>
      <c r="E78" s="146"/>
      <c r="F78" s="146"/>
      <c r="G78" s="661">
        <f>COUNTIFS('XET CUOI NAM'!$F$8:$F$329,Sheet3!$B$16,'XET CUOI NAM'!$H$8:$H$329,Sheet3!$D$2,'XET CUOI NAM'!$G$8:$G$329,Sheet3!$C$3,'XET CUOI NAM'!$AI$8:$AI$329,"Xuất sắc")</f>
        <v>1</v>
      </c>
      <c r="H78" s="149"/>
      <c r="I78" s="142"/>
      <c r="J78" s="154"/>
      <c r="K78" s="154"/>
      <c r="L78" s="154"/>
      <c r="M78" s="661">
        <f>COUNTIFS('XET CUOI NAM'!$F$8:$F$329,Sheet3!$B$16,'XET CUOI NAM'!$H$8:$H$329,Sheet3!$D$2,'XET CUOI NAM'!$G$8:$G$329,Sheet3!$C$3,'XET CUOI NAM'!$AM$8:$AM$329,"Xuất sắc")</f>
        <v>0</v>
      </c>
      <c r="N78" s="149"/>
      <c r="O78" s="155"/>
      <c r="P78" s="142"/>
    </row>
    <row r="79" spans="1:34" ht="24.75" customHeight="1" x14ac:dyDescent="0.25">
      <c r="A79" s="156"/>
      <c r="B79" s="157" t="s">
        <v>769</v>
      </c>
      <c r="C79" s="141">
        <f>COUNTIFS('XET CUOI NAM'!$H$8:$H$329,Sheet3!$D$2,'XET CUOI NAM'!$F$8:$F$329,Sheet3!$B$16,'XET CUOI NAM'!$G$8:$G$329,Sheet3!$C$4)</f>
        <v>12</v>
      </c>
      <c r="D79" s="658">
        <f t="shared" ref="D79:D81" si="28">E79/C79</f>
        <v>0.16666666666666666</v>
      </c>
      <c r="E79" s="135">
        <f t="shared" ref="E79" si="29">ROUND($C79*$D$5,0)</f>
        <v>2</v>
      </c>
      <c r="F79" s="136"/>
      <c r="G79" s="662">
        <f>COUNTIFS('XET CUOI NAM'!$F$8:$F$329,Sheet3!$B$16,'XET CUOI NAM'!$H$8:$H$329,Sheet3!$D$2,'XET CUOI NAM'!$G$8:$G$329,Sheet3!$C$4,'XET CUOI NAM'!$AI$8:$AI$329,"Xuất sắc")</f>
        <v>2</v>
      </c>
      <c r="H79" s="672">
        <f>G79/C79</f>
        <v>0.16666666666666666</v>
      </c>
      <c r="I79" s="142"/>
      <c r="J79" s="154"/>
      <c r="K79" s="154"/>
      <c r="L79" s="158"/>
      <c r="M79" s="662">
        <f>COUNTIFS('XET CUOI NAM'!$F$8:$F$329,Sheet3!$B$16,'XET CUOI NAM'!$H$8:$H$329,Sheet3!$D$2,'XET CUOI NAM'!$G$8:$G$329,Sheet3!$C$4,'XET CUOI NAM'!$AM$8:$AM$329,"Xuất sắc")</f>
        <v>2</v>
      </c>
      <c r="N79" s="149"/>
      <c r="O79" s="155"/>
      <c r="P79" s="142"/>
    </row>
    <row r="80" spans="1:34" ht="27" customHeight="1" x14ac:dyDescent="0.25">
      <c r="A80" s="139">
        <v>18</v>
      </c>
      <c r="B80" s="143" t="s">
        <v>290</v>
      </c>
      <c r="C80" s="141">
        <f>COUNTIFS('XET CUOI NAM'!$F$8:$F$329,Sheet3!$B$17)</f>
        <v>19</v>
      </c>
      <c r="D80" s="658">
        <f t="shared" si="28"/>
        <v>0.21052631578947367</v>
      </c>
      <c r="E80" s="135">
        <f>ROUND($C80*$D$5,0)</f>
        <v>4</v>
      </c>
      <c r="F80" s="141"/>
      <c r="G80" s="673">
        <f>G81+G84</f>
        <v>20</v>
      </c>
      <c r="H80" s="144"/>
      <c r="I80" s="145"/>
      <c r="J80" s="145"/>
      <c r="K80" s="145"/>
      <c r="L80" s="145"/>
      <c r="M80" s="673">
        <f>M81+M84</f>
        <v>14</v>
      </c>
      <c r="N80" s="144"/>
      <c r="O80" s="144"/>
      <c r="P80" s="145"/>
    </row>
    <row r="81" spans="1:16" ht="21" customHeight="1" x14ac:dyDescent="0.25">
      <c r="A81" s="156" t="s">
        <v>768</v>
      </c>
      <c r="B81" s="157" t="s">
        <v>761</v>
      </c>
      <c r="C81" s="141">
        <f>COUNTIFS('XET CUOI NAM'!$H$8:$H$329,Sheet3!$D$2,'XET CUOI NAM'!$F$8:$F$329,Sheet3!$B$17)</f>
        <v>19</v>
      </c>
      <c r="D81" s="658">
        <f t="shared" si="28"/>
        <v>0.21052631578947367</v>
      </c>
      <c r="E81" s="135">
        <f>ROUND($C81*$D$5,0)</f>
        <v>4</v>
      </c>
      <c r="F81" s="146"/>
      <c r="G81" s="674">
        <f>G82+G83</f>
        <v>2</v>
      </c>
      <c r="H81" s="149"/>
      <c r="I81" s="154"/>
      <c r="J81" s="154"/>
      <c r="K81" s="154"/>
      <c r="L81" s="154"/>
      <c r="M81" s="674">
        <f>M82+M83</f>
        <v>1</v>
      </c>
      <c r="N81" s="149"/>
      <c r="O81" s="149"/>
      <c r="P81" s="154"/>
    </row>
    <row r="82" spans="1:16" ht="24.75" customHeight="1" x14ac:dyDescent="0.25">
      <c r="A82" s="156"/>
      <c r="B82" s="157" t="s">
        <v>762</v>
      </c>
      <c r="C82" s="141">
        <f>COUNTIFS('XET CUOI NAM'!$H$8:$H$329,Sheet3!$D$2,'XET CUOI NAM'!$F$8:$F$329,Sheet3!$B$17,'XET CUOI NAM'!$G$8:$G$329,Sheet3!$C$3)</f>
        <v>2</v>
      </c>
      <c r="D82" s="146"/>
      <c r="E82" s="146"/>
      <c r="F82" s="146"/>
      <c r="G82" s="661">
        <f>COUNTIFS('XET CUOI NAM'!$F$8:$F$329,Sheet3!$B$17,'XET CUOI NAM'!$H$8:$H$329,Sheet3!$D$2,'XET CUOI NAM'!$G$8:$G$329,Sheet3!$C$3,'XET CUOI NAM'!$AI$8:$AI$329,"Xuất sắc")</f>
        <v>1</v>
      </c>
      <c r="H82" s="149"/>
      <c r="I82" s="142"/>
      <c r="J82" s="154"/>
      <c r="K82" s="154"/>
      <c r="L82" s="154"/>
      <c r="M82" s="661">
        <f>COUNTIFS('XET CUOI NAM'!$F$8:$F$329,Sheet3!$B$17,'XET CUOI NAM'!$H$8:$H$329,Sheet3!$D$2,'XET CUOI NAM'!$G$8:$G$329,Sheet3!$C$3,'XET CUOI NAM'!$AM$8:$AM$329,"Xuất sắc")</f>
        <v>0</v>
      </c>
      <c r="N82" s="149"/>
      <c r="O82" s="155"/>
      <c r="P82" s="142"/>
    </row>
    <row r="83" spans="1:16" ht="38.25" customHeight="1" x14ac:dyDescent="0.25">
      <c r="A83" s="156"/>
      <c r="B83" s="157" t="s">
        <v>769</v>
      </c>
      <c r="C83" s="141">
        <f>COUNTIFS('XET CUOI NAM'!$H$8:$H$329,Sheet3!$D$2,'XET CUOI NAM'!$F$8:$F$329,Sheet3!$B$17,'XET CUOI NAM'!$G$8:$G$329,Sheet3!$C$4)</f>
        <v>17</v>
      </c>
      <c r="D83" s="658">
        <f t="shared" ref="D83:D85" si="30">E83/C83</f>
        <v>0.17647058823529413</v>
      </c>
      <c r="E83" s="135">
        <f t="shared" ref="E83" si="31">ROUND($C83*$D$5,0)</f>
        <v>3</v>
      </c>
      <c r="F83" s="136"/>
      <c r="G83" s="662">
        <f>COUNTIFS('XET CUOI NAM'!$F$8:$F$329,Sheet3!$B$17,'XET CUOI NAM'!$H$8:$H$329,Sheet3!$D$2,'XET CUOI NAM'!$G$8:$G$329,Sheet3!$C$4,'XET CUOI NAM'!$AI$8:$AI$329,"Xuất sắc")</f>
        <v>1</v>
      </c>
      <c r="H83" s="672">
        <f>G83/C83</f>
        <v>5.8823529411764705E-2</v>
      </c>
      <c r="I83" s="142"/>
      <c r="J83" s="154"/>
      <c r="K83" s="154"/>
      <c r="L83" s="158"/>
      <c r="M83" s="662">
        <f>COUNTIFS('XET CUOI NAM'!$F$8:$F$329,Sheet3!$B$17,'XET CUOI NAM'!$H$8:$H$329,Sheet3!$D$2,'XET CUOI NAM'!$G$8:$G$329,Sheet3!$C$4,'XET CUOI NAM'!$AM$8:$AM$329,"Xuất sắc")</f>
        <v>1</v>
      </c>
      <c r="N83" s="149"/>
      <c r="O83" s="692" t="s">
        <v>1042</v>
      </c>
      <c r="P83" s="142"/>
    </row>
    <row r="84" spans="1:16" ht="27" customHeight="1" x14ac:dyDescent="0.25">
      <c r="A84" s="139">
        <v>19</v>
      </c>
      <c r="B84" s="143" t="s">
        <v>265</v>
      </c>
      <c r="C84" s="141">
        <f>COUNTIFS('XET CUOI NAM'!$F$8:$F$329,Sheet3!$B$18)</f>
        <v>28</v>
      </c>
      <c r="D84" s="658">
        <f t="shared" si="30"/>
        <v>0.21428571428571427</v>
      </c>
      <c r="E84" s="135">
        <f>ROUND($C84*$D$5,0)</f>
        <v>6</v>
      </c>
      <c r="F84" s="141"/>
      <c r="G84" s="673">
        <f>G85+G88</f>
        <v>18</v>
      </c>
      <c r="H84" s="144"/>
      <c r="I84" s="145"/>
      <c r="J84" s="145"/>
      <c r="K84" s="145"/>
      <c r="L84" s="145"/>
      <c r="M84" s="673">
        <f>M85+M88</f>
        <v>13</v>
      </c>
      <c r="N84" s="144"/>
      <c r="O84" s="144"/>
      <c r="P84" s="145"/>
    </row>
    <row r="85" spans="1:16" s="160" customFormat="1" ht="24.75" customHeight="1" x14ac:dyDescent="0.25">
      <c r="A85" s="139" t="s">
        <v>768</v>
      </c>
      <c r="B85" s="159" t="s">
        <v>761</v>
      </c>
      <c r="C85" s="141">
        <f>COUNTIFS('XET CUOI NAM'!$H$8:$H$329,Sheet3!$D$2,'XET CUOI NAM'!$F$8:$F$329,Sheet3!$B$18)</f>
        <v>28</v>
      </c>
      <c r="D85" s="658">
        <f t="shared" si="30"/>
        <v>0.21428571428571427</v>
      </c>
      <c r="E85" s="135">
        <f>ROUND($C85*$D$5,0)</f>
        <v>6</v>
      </c>
      <c r="F85" s="146"/>
      <c r="G85" s="674">
        <f>G86+G87</f>
        <v>7</v>
      </c>
      <c r="H85" s="149"/>
      <c r="I85" s="154"/>
      <c r="J85" s="154"/>
      <c r="K85" s="154"/>
      <c r="L85" s="154"/>
      <c r="M85" s="674">
        <f>M86+M87</f>
        <v>5</v>
      </c>
      <c r="N85" s="149"/>
      <c r="O85" s="149"/>
      <c r="P85" s="154"/>
    </row>
    <row r="86" spans="1:16" ht="24.75" customHeight="1" x14ac:dyDescent="0.25">
      <c r="A86" s="156"/>
      <c r="B86" s="157" t="s">
        <v>762</v>
      </c>
      <c r="C86" s="141">
        <f>COUNTIFS('XET CUOI NAM'!$H$8:$H$329,Sheet3!$D$2,'XET CUOI NAM'!$F$8:$F$329,Sheet3!$B$18,'XET CUOI NAM'!$G$8:$G$329,Sheet3!$C$3)</f>
        <v>2</v>
      </c>
      <c r="D86" s="146"/>
      <c r="E86" s="146"/>
      <c r="F86" s="146"/>
      <c r="G86" s="661">
        <f>COUNTIFS('XET CUOI NAM'!$F$8:$F$329,Sheet3!$B$18,'XET CUOI NAM'!$H$8:$H$329,Sheet3!$D$2,'XET CUOI NAM'!$G$8:$G$329,Sheet3!$C$3,'XET CUOI NAM'!$AI$8:$AI$329,"Xuất sắc")</f>
        <v>2</v>
      </c>
      <c r="H86" s="149"/>
      <c r="I86" s="142"/>
      <c r="J86" s="154"/>
      <c r="K86" s="154"/>
      <c r="L86" s="154"/>
      <c r="M86" s="661">
        <f>COUNTIFS('XET CUOI NAM'!$F$8:$F$329,Sheet3!$B$18,'XET CUOI NAM'!$H$8:$H$329,Sheet3!$D$2,'XET CUOI NAM'!$G$8:$G$329,Sheet3!$C$3,'XET CUOI NAM'!$AM$8:$AM$329,"Xuất sắc")</f>
        <v>0</v>
      </c>
      <c r="N86" s="149"/>
      <c r="O86" s="155"/>
      <c r="P86" s="142"/>
    </row>
    <row r="87" spans="1:16" ht="24.75" customHeight="1" x14ac:dyDescent="0.25">
      <c r="A87" s="156"/>
      <c r="B87" s="157" t="s">
        <v>769</v>
      </c>
      <c r="C87" s="141">
        <f>COUNTIFS('XET CUOI NAM'!$H$8:$H$329,Sheet3!$D$2,'XET CUOI NAM'!$F$8:$F$329,Sheet3!$B$18,'XET CUOI NAM'!$G$8:$G$329,Sheet3!$C$4)</f>
        <v>26</v>
      </c>
      <c r="D87" s="658">
        <f t="shared" ref="D87:D89" si="32">E87/C87</f>
        <v>0.19230769230769232</v>
      </c>
      <c r="E87" s="135">
        <f t="shared" ref="E87" si="33">ROUND($C87*$D$5,0)</f>
        <v>5</v>
      </c>
      <c r="F87" s="136"/>
      <c r="G87" s="662">
        <f>COUNTIFS('XET CUOI NAM'!$F$8:$F$329,Sheet3!$B$18,'XET CUOI NAM'!$H$8:$H$329,Sheet3!$D$2,'XET CUOI NAM'!$G$8:$G$329,Sheet3!$C$4,'XET CUOI NAM'!$AI$8:$AI$329,"Xuất sắc")</f>
        <v>5</v>
      </c>
      <c r="H87" s="672">
        <f>G87/C87</f>
        <v>0.19230769230769232</v>
      </c>
      <c r="I87" s="142"/>
      <c r="J87" s="154"/>
      <c r="K87" s="154"/>
      <c r="L87" s="158"/>
      <c r="M87" s="662">
        <f>COUNTIFS('XET CUOI NAM'!$F$8:$F$329,Sheet3!$B$18,'XET CUOI NAM'!$H$8:$H$329,Sheet3!$D$2,'XET CUOI NAM'!$G$8:$G$329,Sheet3!$C$4,'XET CUOI NAM'!$AM$8:$AM$329,"Xuất sắc")</f>
        <v>5</v>
      </c>
      <c r="N87" s="149"/>
      <c r="O87" s="155"/>
      <c r="P87" s="142"/>
    </row>
    <row r="88" spans="1:16" ht="27" customHeight="1" x14ac:dyDescent="0.25">
      <c r="A88" s="139">
        <v>20</v>
      </c>
      <c r="B88" s="143" t="s">
        <v>788</v>
      </c>
      <c r="C88" s="141">
        <f>COUNTIFS('XET CUOI NAM'!$F$8:$F$329,Sheet3!$B$19)</f>
        <v>31</v>
      </c>
      <c r="D88" s="658">
        <f t="shared" si="32"/>
        <v>0.19354838709677419</v>
      </c>
      <c r="E88" s="135">
        <f>ROUND($C88*$D$5,0)</f>
        <v>6</v>
      </c>
      <c r="F88" s="141"/>
      <c r="G88" s="673">
        <f>G89+G92</f>
        <v>11</v>
      </c>
      <c r="H88" s="144"/>
      <c r="I88" s="145"/>
      <c r="J88" s="145"/>
      <c r="K88" s="145"/>
      <c r="L88" s="145"/>
      <c r="M88" s="673">
        <f>M89+M92</f>
        <v>8</v>
      </c>
      <c r="N88" s="144"/>
      <c r="O88" s="144"/>
      <c r="P88" s="145"/>
    </row>
    <row r="89" spans="1:16" s="160" customFormat="1" ht="24.75" customHeight="1" x14ac:dyDescent="0.25">
      <c r="A89" s="139" t="s">
        <v>768</v>
      </c>
      <c r="B89" s="159" t="s">
        <v>761</v>
      </c>
      <c r="C89" s="141">
        <f>COUNTIFS('XET CUOI NAM'!$H$8:$H$329,Sheet3!$D$2,'XET CUOI NAM'!$F$8:$F$329,Sheet3!$B$19)</f>
        <v>31</v>
      </c>
      <c r="D89" s="658">
        <f t="shared" si="32"/>
        <v>0.19354838709677419</v>
      </c>
      <c r="E89" s="135">
        <f>ROUND($C89*$D$5,0)</f>
        <v>6</v>
      </c>
      <c r="F89" s="146"/>
      <c r="G89" s="674">
        <f>G90+G91</f>
        <v>8</v>
      </c>
      <c r="H89" s="149"/>
      <c r="I89" s="154"/>
      <c r="J89" s="154"/>
      <c r="K89" s="154"/>
      <c r="L89" s="154"/>
      <c r="M89" s="674">
        <f>M90+M91</f>
        <v>6</v>
      </c>
      <c r="N89" s="149"/>
      <c r="O89" s="149"/>
      <c r="P89" s="154"/>
    </row>
    <row r="90" spans="1:16" ht="24.75" customHeight="1" x14ac:dyDescent="0.25">
      <c r="A90" s="156"/>
      <c r="B90" s="157" t="s">
        <v>762</v>
      </c>
      <c r="C90" s="141">
        <f>COUNTIFS('XET CUOI NAM'!$H$8:$H$329,Sheet3!$D$2,'XET CUOI NAM'!$F$8:$F$329,Sheet3!$B$19,'XET CUOI NAM'!$G$8:$G$329,Sheet3!$C$3)</f>
        <v>3</v>
      </c>
      <c r="D90" s="146"/>
      <c r="E90" s="146"/>
      <c r="F90" s="146"/>
      <c r="G90" s="661">
        <f>COUNTIFS('XET CUOI NAM'!$F$8:$F$329,Sheet3!$B$19,'XET CUOI NAM'!$H$8:$H$329,Sheet3!$D$2,'XET CUOI NAM'!$G$8:$G$329,Sheet3!$C$3,'XET CUOI NAM'!$AI$8:$AI$329,"Xuất sắc")</f>
        <v>3</v>
      </c>
      <c r="H90" s="149"/>
      <c r="I90" s="142"/>
      <c r="J90" s="154"/>
      <c r="K90" s="154"/>
      <c r="L90" s="154"/>
      <c r="M90" s="661">
        <f>COUNTIFS('XET CUOI NAM'!$F$8:$F$329,Sheet3!$B$19,'XET CUOI NAM'!$H$8:$H$329,Sheet3!$D$2,'XET CUOI NAM'!$G$8:$G$329,Sheet3!$C$3,'XET CUOI NAM'!$AM$8:$AM$329,"Xuất sắc")</f>
        <v>1</v>
      </c>
      <c r="N90" s="149"/>
      <c r="O90" s="155"/>
      <c r="P90" s="142"/>
    </row>
    <row r="91" spans="1:16" ht="24.75" customHeight="1" x14ac:dyDescent="0.25">
      <c r="A91" s="156"/>
      <c r="B91" s="157" t="s">
        <v>769</v>
      </c>
      <c r="C91" s="141">
        <f>COUNTIFS('XET CUOI NAM'!$H$8:$H$329,Sheet3!$D$2,'XET CUOI NAM'!$F$8:$F$329,Sheet3!$B$19,'XET CUOI NAM'!$G$8:$G$329,Sheet3!$C$4)</f>
        <v>28</v>
      </c>
      <c r="D91" s="671">
        <f t="shared" ref="D91:D93" si="34">E91/C91</f>
        <v>0.21428571428571427</v>
      </c>
      <c r="E91" s="135">
        <f t="shared" ref="E91" si="35">ROUND($C91*$D$5,0)</f>
        <v>6</v>
      </c>
      <c r="F91" s="136"/>
      <c r="G91" s="662">
        <f>COUNTIFS('XET CUOI NAM'!$F$8:$F$329,Sheet3!$B$19,'XET CUOI NAM'!$H$8:$H$329,Sheet3!$D$2,'XET CUOI NAM'!$G$8:$G$329,Sheet3!$C$4,'XET CUOI NAM'!$AI$8:$AI$329,"Xuất sắc")</f>
        <v>5</v>
      </c>
      <c r="H91" s="672">
        <f>G91/C91</f>
        <v>0.17857142857142858</v>
      </c>
      <c r="I91" s="142"/>
      <c r="J91" s="154"/>
      <c r="K91" s="154"/>
      <c r="L91" s="158"/>
      <c r="M91" s="662">
        <f>COUNTIFS('XET CUOI NAM'!$F$8:$F$329,Sheet3!$B$19,'XET CUOI NAM'!$H$8:$H$329,Sheet3!$D$2,'XET CUOI NAM'!$G$8:$G$329,Sheet3!$C$4,'XET CUOI NAM'!$AM$8:$AM$329,"Xuất sắc")</f>
        <v>5</v>
      </c>
      <c r="N91" s="149"/>
      <c r="O91" s="155"/>
      <c r="P91" s="142"/>
    </row>
    <row r="92" spans="1:16" s="160" customFormat="1" ht="27" customHeight="1" x14ac:dyDescent="0.25">
      <c r="A92" s="139">
        <v>21</v>
      </c>
      <c r="B92" s="143" t="s">
        <v>268</v>
      </c>
      <c r="C92" s="141">
        <f>COUNTIFS('XET CUOI NAM'!$F$8:$F$329,Sheet3!$B$20)</f>
        <v>25</v>
      </c>
      <c r="D92" s="658">
        <f t="shared" si="34"/>
        <v>0.2</v>
      </c>
      <c r="E92" s="135">
        <f>ROUND($C92*$D$5,0)</f>
        <v>5</v>
      </c>
      <c r="F92" s="141"/>
      <c r="G92" s="673">
        <f>G93+G96</f>
        <v>3</v>
      </c>
      <c r="H92" s="144"/>
      <c r="I92" s="145"/>
      <c r="J92" s="145"/>
      <c r="K92" s="145"/>
      <c r="L92" s="145"/>
      <c r="M92" s="673">
        <f>M93+M96</f>
        <v>2</v>
      </c>
      <c r="N92" s="144"/>
      <c r="O92" s="144"/>
      <c r="P92" s="145"/>
    </row>
    <row r="93" spans="1:16" s="160" customFormat="1" ht="24.75" customHeight="1" x14ac:dyDescent="0.25">
      <c r="A93" s="139" t="s">
        <v>768</v>
      </c>
      <c r="B93" s="159" t="s">
        <v>761</v>
      </c>
      <c r="C93" s="141">
        <f>COUNTIFS('XET CUOI NAM'!$H$8:$H$329,Sheet3!$D$2,'XET CUOI NAM'!$F$8:$F$329,Sheet3!$B$20)</f>
        <v>24</v>
      </c>
      <c r="D93" s="658">
        <f t="shared" si="34"/>
        <v>0.20833333333333334</v>
      </c>
      <c r="E93" s="135">
        <f>ROUND($C93*$D$5,0)</f>
        <v>5</v>
      </c>
      <c r="F93" s="146"/>
      <c r="G93" s="674">
        <f>G94+G95</f>
        <v>3</v>
      </c>
      <c r="H93" s="149"/>
      <c r="I93" s="154"/>
      <c r="J93" s="154"/>
      <c r="K93" s="154"/>
      <c r="L93" s="154"/>
      <c r="M93" s="674">
        <f>M94+M95</f>
        <v>2</v>
      </c>
      <c r="N93" s="149"/>
      <c r="O93" s="149"/>
      <c r="P93" s="154"/>
    </row>
    <row r="94" spans="1:16" ht="24.75" customHeight="1" x14ac:dyDescent="0.25">
      <c r="A94" s="156"/>
      <c r="B94" s="157" t="s">
        <v>762</v>
      </c>
      <c r="C94" s="141">
        <f>COUNTIFS('XET CUOI NAM'!$H$8:$H$329,Sheet3!$D$2,'XET CUOI NAM'!$F$8:$F$329,Sheet3!$B$20,'XET CUOI NAM'!$G$8:$G$329,Sheet3!$C$3)</f>
        <v>2</v>
      </c>
      <c r="D94" s="146"/>
      <c r="E94" s="146"/>
      <c r="F94" s="146"/>
      <c r="G94" s="661">
        <f>COUNTIFS('XET CUOI NAM'!$F$8:$F$329,Sheet3!$B$20,'XET CUOI NAM'!$H$8:$H$329,Sheet3!$D$2,'XET CUOI NAM'!$G$8:$G$329,Sheet3!$C$3,'XET CUOI NAM'!$AI$8:$AI$329,"Xuất sắc")</f>
        <v>2</v>
      </c>
      <c r="H94" s="149"/>
      <c r="I94" s="142"/>
      <c r="J94" s="154"/>
      <c r="K94" s="154"/>
      <c r="L94" s="154"/>
      <c r="M94" s="661">
        <f>COUNTIFS('XET CUOI NAM'!$F$8:$F$329,Sheet3!$B$20,'XET CUOI NAM'!$H$8:$H$329,Sheet3!$D$2,'XET CUOI NAM'!$G$8:$G$329,Sheet3!$C$3,'XET CUOI NAM'!$AM$8:$AM$329,"Xuất sắc")</f>
        <v>1</v>
      </c>
      <c r="N94" s="149"/>
      <c r="O94" s="155"/>
      <c r="P94" s="142"/>
    </row>
    <row r="95" spans="1:16" ht="39.75" customHeight="1" x14ac:dyDescent="0.25">
      <c r="A95" s="156"/>
      <c r="B95" s="157" t="s">
        <v>769</v>
      </c>
      <c r="C95" s="141">
        <f>COUNTIFS('XET CUOI NAM'!$H$8:$H$329,Sheet3!$D$2,'XET CUOI NAM'!$F$8:$F$329,Sheet3!$B$20,'XET CUOI NAM'!$G$8:$G$329,Sheet3!$C$4)</f>
        <v>22</v>
      </c>
      <c r="D95" s="658">
        <f t="shared" ref="D95:D98" si="36">E95/C95</f>
        <v>0.18181818181818182</v>
      </c>
      <c r="E95" s="135">
        <f t="shared" ref="E95:E96" si="37">ROUND($C95*$D$5,0)</f>
        <v>4</v>
      </c>
      <c r="F95" s="142"/>
      <c r="G95" s="662">
        <f>COUNTIFS('XET CUOI NAM'!$F$8:$F$329,Sheet3!$B$20,'XET CUOI NAM'!$H$8:$H$329,Sheet3!$D$2,'XET CUOI NAM'!$G$8:$G$329,Sheet3!$C$4,'XET CUOI NAM'!$AI$8:$AI$329,"Xuất sắc")</f>
        <v>1</v>
      </c>
      <c r="H95" s="672">
        <f>G95/C95</f>
        <v>4.5454545454545456E-2</v>
      </c>
      <c r="I95" s="142"/>
      <c r="J95" s="154"/>
      <c r="K95" s="154"/>
      <c r="L95" s="158"/>
      <c r="M95" s="662">
        <f>COUNTIFS('XET CUOI NAM'!$F$8:$F$329,Sheet3!$B$20,'XET CUOI NAM'!$H$8:$H$329,Sheet3!$D$2,'XET CUOI NAM'!$G$8:$G$329,Sheet3!$C$4,'XET CUOI NAM'!$AM$8:$AM$329,"Xuất sắc")</f>
        <v>1</v>
      </c>
      <c r="N95" s="149"/>
      <c r="O95" s="692" t="s">
        <v>1043</v>
      </c>
      <c r="P95" s="142"/>
    </row>
    <row r="96" spans="1:16" s="160" customFormat="1" ht="24.75" customHeight="1" x14ac:dyDescent="0.25">
      <c r="A96" s="139" t="s">
        <v>770</v>
      </c>
      <c r="B96" s="159" t="s">
        <v>764</v>
      </c>
      <c r="C96" s="141">
        <f>COUNTIFS('XET CUOI NAM'!$H$8:$H$329,Sheet3!$D$3,'XET CUOI NAM'!$F$8:$F$329,Sheet3!$B$20)</f>
        <v>1</v>
      </c>
      <c r="D96" s="658">
        <f t="shared" si="36"/>
        <v>0</v>
      </c>
      <c r="E96" s="135">
        <f t="shared" si="37"/>
        <v>0</v>
      </c>
      <c r="F96" s="136"/>
      <c r="G96" s="663">
        <f>COUNTIFS('XET CUOI NAM'!$F$8:$F$329,Sheet3!$B$20,'XET CUOI NAM'!$H$8:$H$329,Sheet3!$D$3,'XET CUOI NAM'!$G$8:$G$329,Sheet3!$C$4,'XET CUOI NAM'!$AI$8:$AI$329,"Xuất sắc")</f>
        <v>0</v>
      </c>
      <c r="H96" s="149"/>
      <c r="I96" s="142"/>
      <c r="J96" s="154"/>
      <c r="K96" s="154"/>
      <c r="L96" s="154"/>
      <c r="M96" s="663">
        <f>COUNTIFS('XET CUOI NAM'!$F$8:$F$329,Sheet3!$B$20,'XET CUOI NAM'!$H$8:$H$329,Sheet3!$D$3,'XET CUOI NAM'!$G$8:$G$329,Sheet3!$C$4,'XET CUOI NAM'!$AM$8:$AM$329,"Xuất sắc")</f>
        <v>0</v>
      </c>
      <c r="N96" s="149"/>
      <c r="O96" s="155"/>
      <c r="P96" s="142"/>
    </row>
    <row r="97" spans="1:16" ht="51.75" customHeight="1" x14ac:dyDescent="0.25">
      <c r="A97" s="139">
        <v>22</v>
      </c>
      <c r="B97" s="143" t="s">
        <v>789</v>
      </c>
      <c r="C97" s="141">
        <f>COUNTIFS('XET CUOI NAM'!$F$8:$F$329,Sheet3!B21)</f>
        <v>11</v>
      </c>
      <c r="D97" s="658">
        <f t="shared" si="36"/>
        <v>0.18181818181818182</v>
      </c>
      <c r="E97" s="135">
        <f>ROUND($C97*$D$5,0)</f>
        <v>2</v>
      </c>
      <c r="F97" s="141"/>
      <c r="G97" s="673">
        <f>G98+G101</f>
        <v>9</v>
      </c>
      <c r="H97" s="144"/>
      <c r="I97" s="145"/>
      <c r="J97" s="145"/>
      <c r="K97" s="145"/>
      <c r="L97" s="145"/>
      <c r="M97" s="673">
        <f>M98+M101</f>
        <v>6</v>
      </c>
      <c r="N97" s="144"/>
      <c r="O97" s="144"/>
      <c r="P97" s="145"/>
    </row>
    <row r="98" spans="1:16" s="160" customFormat="1" ht="24.75" customHeight="1" x14ac:dyDescent="0.25">
      <c r="A98" s="139" t="s">
        <v>768</v>
      </c>
      <c r="B98" s="159" t="s">
        <v>761</v>
      </c>
      <c r="C98" s="141">
        <f>COUNTIFS('XET CUOI NAM'!$H$8:$H$329,Sheet3!$D$2,'XET CUOI NAM'!$F$8:$F$329,Sheet3!B21)</f>
        <v>11</v>
      </c>
      <c r="D98" s="658">
        <f t="shared" si="36"/>
        <v>0.18181818181818182</v>
      </c>
      <c r="E98" s="135">
        <f>ROUND($C98*$D$5,0)</f>
        <v>2</v>
      </c>
      <c r="F98" s="146"/>
      <c r="G98" s="674">
        <f>G99+G100</f>
        <v>4</v>
      </c>
      <c r="H98" s="149"/>
      <c r="I98" s="154"/>
      <c r="J98" s="154"/>
      <c r="K98" s="154"/>
      <c r="L98" s="154"/>
      <c r="M98" s="674">
        <f>M99+M100</f>
        <v>3</v>
      </c>
      <c r="N98" s="149"/>
      <c r="O98" s="149"/>
      <c r="P98" s="154"/>
    </row>
    <row r="99" spans="1:16" ht="24.75" customHeight="1" x14ac:dyDescent="0.25">
      <c r="A99" s="156"/>
      <c r="B99" s="157" t="s">
        <v>762</v>
      </c>
      <c r="C99" s="141">
        <f>COUNTIFS('XET CUOI NAM'!$H$8:$H$329,Sheet3!$D$2,'XET CUOI NAM'!$F$8:$F$329,Sheet3!$B$21,'XET CUOI NAM'!$G$8:$G$329,Sheet3!$C$3)</f>
        <v>2</v>
      </c>
      <c r="D99" s="146"/>
      <c r="E99" s="146"/>
      <c r="F99" s="146"/>
      <c r="G99" s="661">
        <f>COUNTIFS('XET CUOI NAM'!$F$8:$F$329,Sheet3!$B$21,'XET CUOI NAM'!$H$8:$H$329,Sheet3!$D$2,'XET CUOI NAM'!$G$8:$G$329,Sheet3!$C$3,'XET CUOI NAM'!$AI$8:$AI$329,"Xuất sắc")</f>
        <v>2</v>
      </c>
      <c r="H99" s="149"/>
      <c r="I99" s="142"/>
      <c r="J99" s="154"/>
      <c r="K99" s="154"/>
      <c r="L99" s="154"/>
      <c r="M99" s="661">
        <f>COUNTIFS('XET CUOI NAM'!$F$8:$F$329,Sheet3!$B$21,'XET CUOI NAM'!$H$8:$H$329,Sheet3!$D$2,'XET CUOI NAM'!$G$8:$G$329,Sheet3!$C$3,'XET CUOI NAM'!$AM$8:$AM$329,"Xuất sắc")</f>
        <v>1</v>
      </c>
      <c r="N99" s="149"/>
      <c r="O99" s="155"/>
      <c r="P99" s="142"/>
    </row>
    <row r="100" spans="1:16" ht="53.25" customHeight="1" x14ac:dyDescent="0.25">
      <c r="A100" s="156"/>
      <c r="B100" s="157" t="s">
        <v>769</v>
      </c>
      <c r="C100" s="141">
        <f>COUNTIFS('XET CUOI NAM'!$H$8:$H$329,Sheet3!$D$2,'XET CUOI NAM'!$F$8:$F$329,Sheet3!$B$21,'XET CUOI NAM'!$G$8:$G$329,Sheet3!$C$4)</f>
        <v>9</v>
      </c>
      <c r="D100" s="671">
        <f t="shared" ref="D100:D102" si="38">E100/C100</f>
        <v>0.22222222222222221</v>
      </c>
      <c r="E100" s="135">
        <f t="shared" ref="E100" si="39">ROUND($C100*$D$5,0)</f>
        <v>2</v>
      </c>
      <c r="F100" s="142"/>
      <c r="G100" s="662">
        <f>COUNTIFS('XET CUOI NAM'!$F$8:$F$329,Sheet3!$B$21,'XET CUOI NAM'!$H$8:$H$329,Sheet3!$D$2,'XET CUOI NAM'!$G$8:$G$329,Sheet3!$C$4,'XET CUOI NAM'!$AI$8:$AI$329,"Xuất sắc")</f>
        <v>2</v>
      </c>
      <c r="H100" s="672">
        <f>G100/C100</f>
        <v>0.22222222222222221</v>
      </c>
      <c r="I100" s="142"/>
      <c r="J100" s="154"/>
      <c r="K100" s="154"/>
      <c r="L100" s="158"/>
      <c r="M100" s="662">
        <f>COUNTIFS('XET CUOI NAM'!$F$8:$F$329,Sheet3!$B$21,'XET CUOI NAM'!$H$8:$H$329,Sheet3!$D$2,'XET CUOI NAM'!$G$8:$G$329,Sheet3!$C$4,'XET CUOI NAM'!$AM$8:$AM$329,"Xuất sắc")</f>
        <v>2</v>
      </c>
      <c r="N100" s="149"/>
      <c r="O100" s="692" t="s">
        <v>1044</v>
      </c>
      <c r="P100" s="142"/>
    </row>
    <row r="101" spans="1:16" ht="27.75" customHeight="1" x14ac:dyDescent="0.25">
      <c r="A101" s="139">
        <v>23</v>
      </c>
      <c r="B101" s="143" t="s">
        <v>790</v>
      </c>
      <c r="C101" s="141">
        <f>COUNTIFS('XET CUOI NAM'!$F$8:$F$329,Sheet3!B22)</f>
        <v>8</v>
      </c>
      <c r="D101" s="658">
        <f t="shared" si="38"/>
        <v>0.25</v>
      </c>
      <c r="E101" s="135">
        <f>ROUND($C101*$D$5,0)</f>
        <v>2</v>
      </c>
      <c r="F101" s="141"/>
      <c r="G101" s="673">
        <f>G102+G105</f>
        <v>5</v>
      </c>
      <c r="H101" s="144"/>
      <c r="I101" s="145"/>
      <c r="J101" s="145"/>
      <c r="K101" s="145"/>
      <c r="L101" s="145"/>
      <c r="M101" s="673">
        <f>M102+M105</f>
        <v>3</v>
      </c>
      <c r="N101" s="144"/>
      <c r="O101" s="144"/>
      <c r="P101" s="145"/>
    </row>
    <row r="102" spans="1:16" s="160" customFormat="1" ht="24.75" customHeight="1" x14ac:dyDescent="0.25">
      <c r="A102" s="139" t="s">
        <v>768</v>
      </c>
      <c r="B102" s="159" t="s">
        <v>761</v>
      </c>
      <c r="C102" s="141">
        <f>COUNTIFS('XET CUOI NAM'!$H$8:$H$329,Sheet3!$D$2,'XET CUOI NAM'!$F$8:$F$329,Sheet3!B22)</f>
        <v>8</v>
      </c>
      <c r="D102" s="658">
        <f t="shared" si="38"/>
        <v>0.25</v>
      </c>
      <c r="E102" s="135">
        <f>ROUND($C102*$D$5,0)</f>
        <v>2</v>
      </c>
      <c r="F102" s="146"/>
      <c r="G102" s="674">
        <f>G103+G104</f>
        <v>1</v>
      </c>
      <c r="H102" s="149"/>
      <c r="I102" s="154"/>
      <c r="J102" s="154"/>
      <c r="K102" s="154"/>
      <c r="L102" s="154"/>
      <c r="M102" s="674">
        <f>M103+M104</f>
        <v>0</v>
      </c>
      <c r="N102" s="149"/>
      <c r="O102" s="149"/>
      <c r="P102" s="154"/>
    </row>
    <row r="103" spans="1:16" ht="24.75" customHeight="1" x14ac:dyDescent="0.25">
      <c r="A103" s="156"/>
      <c r="B103" s="157" t="s">
        <v>762</v>
      </c>
      <c r="C103" s="141">
        <f>COUNTIFS('XET CUOI NAM'!$H$8:$H$329,Sheet3!$D$2,'XET CUOI NAM'!$F$8:$F$329,Sheet3!$B$22,'XET CUOI NAM'!$G$8:$G$329,Sheet3!$C$3)</f>
        <v>1</v>
      </c>
      <c r="D103" s="146"/>
      <c r="E103" s="146"/>
      <c r="F103" s="146"/>
      <c r="G103" s="661">
        <f>COUNTIFS('XET CUOI NAM'!$F$8:$F$329,Sheet3!$B$22,'XET CUOI NAM'!$H$8:$H$329,Sheet3!$D$2,'XET CUOI NAM'!$G$8:$G$329,Sheet3!$C$3,'XET CUOI NAM'!$AI$8:$AI$329,"Xuất sắc")</f>
        <v>1</v>
      </c>
      <c r="H103" s="149"/>
      <c r="I103" s="142"/>
      <c r="J103" s="154"/>
      <c r="K103" s="154"/>
      <c r="L103" s="154"/>
      <c r="M103" s="661">
        <f>COUNTIFS('XET CUOI NAM'!$F$8:$F$329,Sheet3!$B$22,'XET CUOI NAM'!$H$8:$H$329,Sheet3!$D$2,'XET CUOI NAM'!$G$8:$G$329,Sheet3!$C$3,'XET CUOI NAM'!$AM$8:$AM$329,"Xuất sắc")</f>
        <v>0</v>
      </c>
      <c r="N103" s="149"/>
      <c r="O103" s="155"/>
      <c r="P103" s="142"/>
    </row>
    <row r="104" spans="1:16" ht="38.25" customHeight="1" x14ac:dyDescent="0.25">
      <c r="A104" s="156"/>
      <c r="B104" s="157" t="s">
        <v>769</v>
      </c>
      <c r="C104" s="141">
        <f>COUNTIFS('XET CUOI NAM'!$H$8:$H$329,Sheet3!$D$2,'XET CUOI NAM'!$F$8:$F$329,Sheet3!$B$22,'XET CUOI NAM'!$G$8:$G$329,Sheet3!$C$4)</f>
        <v>7</v>
      </c>
      <c r="D104" s="658">
        <f t="shared" ref="D104:D106" si="40">E104/C104</f>
        <v>0.14285714285714285</v>
      </c>
      <c r="E104" s="135">
        <f t="shared" ref="E104" si="41">ROUND($C104*$D$5,0)</f>
        <v>1</v>
      </c>
      <c r="F104" s="142"/>
      <c r="G104" s="662">
        <f>COUNTIFS('XET CUOI NAM'!$F$8:$F$329,Sheet3!$B$22,'XET CUOI NAM'!$H$8:$H$329,Sheet3!$D$2,'XET CUOI NAM'!$G$8:$G$329,Sheet3!$C$4,'XET CUOI NAM'!$AI$8:$AI$329,"Xuất sắc")</f>
        <v>0</v>
      </c>
      <c r="H104" s="672">
        <f>G104/C104</f>
        <v>0</v>
      </c>
      <c r="I104" s="142"/>
      <c r="J104" s="154"/>
      <c r="K104" s="154"/>
      <c r="L104" s="158"/>
      <c r="M104" s="662">
        <f>COUNTIFS('XET CUOI NAM'!$F$8:$F$329,Sheet3!$B$22,'XET CUOI NAM'!$H$8:$H$329,Sheet3!$D$2,'XET CUOI NAM'!$G$8:$G$329,Sheet3!$C$4,'XET CUOI NAM'!$AM$8:$AM$329,"Xuất sắc")</f>
        <v>0</v>
      </c>
      <c r="N104" s="149"/>
      <c r="O104" s="692" t="s">
        <v>1045</v>
      </c>
      <c r="P104" s="142"/>
    </row>
    <row r="105" spans="1:16" s="160" customFormat="1" ht="27.75" customHeight="1" x14ac:dyDescent="0.25">
      <c r="A105" s="139">
        <v>24</v>
      </c>
      <c r="B105" s="143" t="s">
        <v>10</v>
      </c>
      <c r="C105" s="141">
        <f>COUNTIFS('XET CUOI NAM'!$F$8:$F$329,Sheet3!B23)</f>
        <v>10</v>
      </c>
      <c r="D105" s="658">
        <f t="shared" si="40"/>
        <v>0.2</v>
      </c>
      <c r="E105" s="135">
        <f>ROUND($C105*$D$5,0)</f>
        <v>2</v>
      </c>
      <c r="F105" s="141"/>
      <c r="G105" s="673">
        <f>G106+G109</f>
        <v>4</v>
      </c>
      <c r="H105" s="144"/>
      <c r="I105" s="145"/>
      <c r="J105" s="145"/>
      <c r="K105" s="145"/>
      <c r="L105" s="145"/>
      <c r="M105" s="673">
        <f>M106+M109</f>
        <v>3</v>
      </c>
      <c r="N105" s="144"/>
      <c r="O105" s="144"/>
      <c r="P105" s="145"/>
    </row>
    <row r="106" spans="1:16" s="160" customFormat="1" ht="24.75" customHeight="1" x14ac:dyDescent="0.25">
      <c r="A106" s="139" t="s">
        <v>768</v>
      </c>
      <c r="B106" s="159" t="s">
        <v>761</v>
      </c>
      <c r="C106" s="141">
        <f>COUNTIFS('XET CUOI NAM'!$H$8:$H$329,Sheet3!$D$2,'XET CUOI NAM'!$F$8:$F$329,Sheet3!B23)</f>
        <v>10</v>
      </c>
      <c r="D106" s="658">
        <f t="shared" si="40"/>
        <v>0.2</v>
      </c>
      <c r="E106" s="135">
        <f>ROUND($C106*$D$5,0)</f>
        <v>2</v>
      </c>
      <c r="F106" s="146"/>
      <c r="G106" s="674">
        <f>G107+G108</f>
        <v>2</v>
      </c>
      <c r="H106" s="149"/>
      <c r="I106" s="154"/>
      <c r="J106" s="154"/>
      <c r="K106" s="154"/>
      <c r="L106" s="154"/>
      <c r="M106" s="674">
        <f>M107+M108</f>
        <v>2</v>
      </c>
      <c r="N106" s="149"/>
      <c r="O106" s="149"/>
      <c r="P106" s="154"/>
    </row>
    <row r="107" spans="1:16" ht="24.75" customHeight="1" x14ac:dyDescent="0.25">
      <c r="A107" s="156"/>
      <c r="B107" s="157" t="s">
        <v>762</v>
      </c>
      <c r="C107" s="141">
        <f>COUNTIFS('XET CUOI NAM'!$H$8:$H$329,Sheet3!$D$2,'XET CUOI NAM'!$F$8:$F$329,Sheet3!$B$23,'XET CUOI NAM'!$G$8:$G$329,Sheet3!$C$3)</f>
        <v>1</v>
      </c>
      <c r="D107" s="146"/>
      <c r="E107" s="146"/>
      <c r="F107" s="146"/>
      <c r="G107" s="661">
        <f>COUNTIFS('XET CUOI NAM'!$F$8:$F$329,Sheet3!$B$23,'XET CUOI NAM'!$H$8:$H$329,Sheet3!$D$2,'XET CUOI NAM'!$G$8:$G$329,Sheet3!$C$3,'XET CUOI NAM'!$AI$8:$AI$329,"Xuất sắc")</f>
        <v>0</v>
      </c>
      <c r="H107" s="149"/>
      <c r="I107" s="142"/>
      <c r="J107" s="154"/>
      <c r="K107" s="154"/>
      <c r="L107" s="154"/>
      <c r="M107" s="661">
        <f>COUNTIFS('XET CUOI NAM'!$F$8:$F$329,Sheet3!$B$23,'XET CUOI NAM'!$H$8:$H$329,Sheet3!$D$2,'XET CUOI NAM'!$G$8:$G$329,Sheet3!$C$3,'XET CUOI NAM'!$AM$8:$AM$329,"Xuất sắc")</f>
        <v>0</v>
      </c>
      <c r="N107" s="149"/>
      <c r="O107" s="155"/>
      <c r="P107" s="142"/>
    </row>
    <row r="108" spans="1:16" ht="24.75" customHeight="1" x14ac:dyDescent="0.25">
      <c r="A108" s="156"/>
      <c r="B108" s="157" t="s">
        <v>769</v>
      </c>
      <c r="C108" s="141">
        <f>COUNTIFS('XET CUOI NAM'!$H$8:$H$329,Sheet3!$D$2,'XET CUOI NAM'!$F$8:$F$329,Sheet3!$B$23,'XET CUOI NAM'!$G$8:$G$329,Sheet3!$C$4)</f>
        <v>9</v>
      </c>
      <c r="D108" s="671">
        <f t="shared" ref="D108:D110" si="42">E108/C108</f>
        <v>0.22222222222222221</v>
      </c>
      <c r="E108" s="135">
        <f t="shared" ref="E108" si="43">ROUND($C108*$D$5,0)</f>
        <v>2</v>
      </c>
      <c r="F108" s="136"/>
      <c r="G108" s="662">
        <f>COUNTIFS('XET CUOI NAM'!$F$8:$F$329,Sheet3!$B$23,'XET CUOI NAM'!$H$8:$H$329,Sheet3!$D$2,'XET CUOI NAM'!$G$8:$G$329,Sheet3!$C$4,'XET CUOI NAM'!$AI$8:$AI$329,"Xuất sắc")</f>
        <v>2</v>
      </c>
      <c r="H108" s="672">
        <f>G108/C108</f>
        <v>0.22222222222222221</v>
      </c>
      <c r="I108" s="142"/>
      <c r="J108" s="154"/>
      <c r="K108" s="154"/>
      <c r="L108" s="158"/>
      <c r="M108" s="662">
        <f>COUNTIFS('XET CUOI NAM'!$F$8:$F$329,Sheet3!$B$23,'XET CUOI NAM'!$H$8:$H$329,Sheet3!$D$2,'XET CUOI NAM'!$G$8:$G$329,Sheet3!$C$4,'XET CUOI NAM'!$AM$8:$AM$329,"Xuất sắc")</f>
        <v>2</v>
      </c>
      <c r="N108" s="149"/>
      <c r="O108" s="692" t="s">
        <v>1040</v>
      </c>
      <c r="P108" s="142"/>
    </row>
    <row r="109" spans="1:16" ht="27.75" customHeight="1" x14ac:dyDescent="0.25">
      <c r="A109" s="139">
        <v>24</v>
      </c>
      <c r="B109" s="143" t="s">
        <v>700</v>
      </c>
      <c r="C109" s="141">
        <f>COUNTIFS('XET CUOI NAM'!$F$8:$F$329,Sheet3!B24)</f>
        <v>6</v>
      </c>
      <c r="D109" s="658">
        <f t="shared" si="42"/>
        <v>0.16666666666666666</v>
      </c>
      <c r="E109" s="135">
        <f>ROUND($C109*$D$5,0)</f>
        <v>1</v>
      </c>
      <c r="F109" s="141"/>
      <c r="G109" s="673">
        <f>G110+G113</f>
        <v>2</v>
      </c>
      <c r="H109" s="144"/>
      <c r="I109" s="145"/>
      <c r="J109" s="145"/>
      <c r="K109" s="145"/>
      <c r="L109" s="145"/>
      <c r="M109" s="673">
        <f>M110+M113</f>
        <v>1</v>
      </c>
      <c r="N109" s="144"/>
      <c r="O109" s="144"/>
      <c r="P109" s="145"/>
    </row>
    <row r="110" spans="1:16" s="160" customFormat="1" ht="24.75" customHeight="1" x14ac:dyDescent="0.25">
      <c r="A110" s="139" t="s">
        <v>768</v>
      </c>
      <c r="B110" s="159" t="s">
        <v>761</v>
      </c>
      <c r="C110" s="141">
        <f>COUNTIFS('XET CUOI NAM'!$H$8:$H$329,Sheet3!$D$2,'XET CUOI NAM'!$F$8:$F$329,Sheet3!B24)</f>
        <v>6</v>
      </c>
      <c r="D110" s="658">
        <f t="shared" si="42"/>
        <v>0.16666666666666666</v>
      </c>
      <c r="E110" s="135">
        <f>ROUND($C110*$D$5,0)</f>
        <v>1</v>
      </c>
      <c r="F110" s="146"/>
      <c r="G110" s="674">
        <f>G111+G112</f>
        <v>2</v>
      </c>
      <c r="H110" s="149"/>
      <c r="I110" s="154"/>
      <c r="J110" s="154"/>
      <c r="K110" s="154"/>
      <c r="L110" s="154"/>
      <c r="M110" s="674">
        <f>M111+M112</f>
        <v>1</v>
      </c>
      <c r="N110" s="149"/>
      <c r="O110" s="149"/>
      <c r="P110" s="154"/>
    </row>
    <row r="111" spans="1:16" ht="24.75" customHeight="1" x14ac:dyDescent="0.25">
      <c r="A111" s="156"/>
      <c r="B111" s="157" t="s">
        <v>762</v>
      </c>
      <c r="C111" s="141">
        <f>COUNTIFS('XET CUOI NAM'!$H$8:$H$329,Sheet3!$D$2,'XET CUOI NAM'!$F$8:$F$329,Sheet3!$B$24,'XET CUOI NAM'!$G$8:$G$329,Sheet3!$C$3)</f>
        <v>1</v>
      </c>
      <c r="D111" s="146"/>
      <c r="E111" s="146"/>
      <c r="F111" s="146"/>
      <c r="G111" s="661">
        <f>COUNTIFS('XET CUOI NAM'!$F$8:$F$329,Sheet3!$B$24,'XET CUOI NAM'!$H$8:$H$329,Sheet3!$D$2,'XET CUOI NAM'!$G$8:$G$329,Sheet3!$C$3,'XET CUOI NAM'!$AI$8:$AI$329,"Xuất sắc")</f>
        <v>1</v>
      </c>
      <c r="H111" s="149"/>
      <c r="I111" s="142"/>
      <c r="J111" s="154"/>
      <c r="K111" s="154"/>
      <c r="L111" s="154"/>
      <c r="M111" s="661">
        <f>COUNTIFS('XET CUOI NAM'!$F$8:$F$329,Sheet3!$B$24,'XET CUOI NAM'!$H$8:$H$329,Sheet3!$D$2,'XET CUOI NAM'!$G$8:$G$329,Sheet3!$C$3,'XET CUOI NAM'!$AM$8:$AM$329,"Xuất sắc")</f>
        <v>0</v>
      </c>
      <c r="N111" s="149"/>
      <c r="O111" s="155"/>
      <c r="P111" s="142"/>
    </row>
    <row r="112" spans="1:16" ht="42" customHeight="1" x14ac:dyDescent="0.25">
      <c r="A112" s="156"/>
      <c r="B112" s="157" t="s">
        <v>769</v>
      </c>
      <c r="C112" s="141">
        <f>COUNTIFS('XET CUOI NAM'!$H$8:$H$329,Sheet3!$D$2,'XET CUOI NAM'!$F$8:$F$329,Sheet3!$B$24,'XET CUOI NAM'!$G$8:$G$329,Sheet3!$C$4)</f>
        <v>5</v>
      </c>
      <c r="D112" s="658">
        <f>E112/C112</f>
        <v>0.2</v>
      </c>
      <c r="E112" s="135">
        <f t="shared" ref="E112" si="44">ROUND($C112*$D$5,0)</f>
        <v>1</v>
      </c>
      <c r="F112" s="136"/>
      <c r="G112" s="662">
        <f>COUNTIFS('XET CUOI NAM'!$F$8:$F$329,Sheet3!$B$24,'XET CUOI NAM'!$H$8:$H$329,Sheet3!$D$2,'XET CUOI NAM'!$G$8:$G$329,Sheet3!$C$4,'XET CUOI NAM'!$AI$8:$AI$329,"Xuất sắc")</f>
        <v>1</v>
      </c>
      <c r="H112" s="672">
        <f>G112/C112</f>
        <v>0.2</v>
      </c>
      <c r="I112" s="142"/>
      <c r="J112" s="154"/>
      <c r="K112" s="154"/>
      <c r="L112" s="158"/>
      <c r="M112" s="662">
        <f>COUNTIFS('XET CUOI NAM'!$F$8:$F$329,Sheet3!$B$24,'XET CUOI NAM'!$H$8:$H$329,Sheet3!$D$2,'XET CUOI NAM'!$G$8:$G$329,Sheet3!$C$4,'XET CUOI NAM'!$AM$8:$AM$329,"Xuất sắc")</f>
        <v>1</v>
      </c>
      <c r="N112" s="149"/>
      <c r="O112" s="692" t="s">
        <v>1048</v>
      </c>
      <c r="P112" s="142"/>
    </row>
    <row r="113" spans="1:16" ht="33" customHeight="1" x14ac:dyDescent="0.25">
      <c r="A113" s="139">
        <v>25</v>
      </c>
      <c r="B113" s="147" t="s">
        <v>791</v>
      </c>
      <c r="C113" s="148">
        <f>C12+C13+C18+C23+C28++C33+C38+C43+C48+C53+C58+C63+C68+C72+C76+C80+C84+C88+C92+C97+C101+C105+C109</f>
        <v>321</v>
      </c>
      <c r="D113" s="148"/>
      <c r="E113" s="148">
        <f>E12+E13+E18+E23+E28++E33+E38+E43+E48+E53+E58+E63+E68+E72+E76+E80+E84+E88+E92+E97+E101+E105+E109</f>
        <v>65</v>
      </c>
      <c r="F113" s="148"/>
      <c r="G113" s="148"/>
      <c r="H113" s="149"/>
      <c r="I113" s="148"/>
      <c r="J113" s="148"/>
      <c r="K113" s="148"/>
      <c r="L113" s="148"/>
      <c r="M113" s="148"/>
      <c r="N113" s="149"/>
      <c r="O113" s="149"/>
      <c r="P113" s="148"/>
    </row>
    <row r="114" spans="1:16" ht="24.75" customHeight="1" x14ac:dyDescent="0.25"/>
  </sheetData>
  <autoFilter ref="A11:P113"/>
  <mergeCells count="16">
    <mergeCell ref="A1:P1"/>
    <mergeCell ref="A3:A5"/>
    <mergeCell ref="B3:B5"/>
    <mergeCell ref="C3:C5"/>
    <mergeCell ref="D3:E4"/>
    <mergeCell ref="F3:F5"/>
    <mergeCell ref="G3:L3"/>
    <mergeCell ref="M3:P3"/>
    <mergeCell ref="O46:O47"/>
    <mergeCell ref="O51:O52"/>
    <mergeCell ref="R3:U3"/>
    <mergeCell ref="V3:Y3"/>
    <mergeCell ref="G4:H4"/>
    <mergeCell ref="L4:L5"/>
    <mergeCell ref="M4:N4"/>
    <mergeCell ref="O4:O5"/>
  </mergeCells>
  <pageMargins left="0.7" right="0.7" top="0.75" bottom="0.75" header="0.3" footer="0.3"/>
  <pageSetup paperSize="9" orientation="portrait" r:id="rId1"/>
</worksheet>
</file>

<file path=xl/worksheets/sheet3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1"/>
  <dimension ref="B2:C12"/>
  <sheetViews>
    <sheetView workbookViewId="0">
      <selection activeCell="H10" sqref="H10"/>
    </sheetView>
  </sheetViews>
  <sheetFormatPr defaultRowHeight="15" x14ac:dyDescent="0.25"/>
  <sheetData>
    <row r="2" spans="2:3" ht="18.75" x14ac:dyDescent="0.3">
      <c r="B2" s="27" t="s">
        <v>301</v>
      </c>
      <c r="C2" s="27">
        <v>10</v>
      </c>
    </row>
    <row r="3" spans="2:3" ht="18.75" x14ac:dyDescent="0.3">
      <c r="B3" s="27" t="s">
        <v>302</v>
      </c>
      <c r="C3" s="27">
        <v>9</v>
      </c>
    </row>
    <row r="4" spans="2:3" ht="18.75" x14ac:dyDescent="0.3">
      <c r="B4" s="27" t="s">
        <v>303</v>
      </c>
      <c r="C4" s="27">
        <v>8</v>
      </c>
    </row>
    <row r="5" spans="2:3" ht="18.75" x14ac:dyDescent="0.3">
      <c r="B5" s="27" t="s">
        <v>304</v>
      </c>
      <c r="C5" s="27">
        <v>7</v>
      </c>
    </row>
    <row r="6" spans="2:3" ht="18.75" x14ac:dyDescent="0.3">
      <c r="B6" s="8" t="s">
        <v>256</v>
      </c>
      <c r="C6" s="27"/>
    </row>
    <row r="7" spans="2:3" ht="18.75" x14ac:dyDescent="0.3">
      <c r="B7" s="27" t="s">
        <v>305</v>
      </c>
      <c r="C7" s="27">
        <v>6</v>
      </c>
    </row>
    <row r="8" spans="2:3" ht="18.75" x14ac:dyDescent="0.3">
      <c r="B8" s="27" t="s">
        <v>318</v>
      </c>
      <c r="C8" s="27">
        <v>5</v>
      </c>
    </row>
    <row r="9" spans="2:3" ht="18.75" x14ac:dyDescent="0.3">
      <c r="B9" s="27" t="s">
        <v>306</v>
      </c>
      <c r="C9" s="27">
        <v>4</v>
      </c>
    </row>
    <row r="10" spans="2:3" ht="18.75" x14ac:dyDescent="0.3">
      <c r="B10" s="27" t="s">
        <v>616</v>
      </c>
      <c r="C10" s="27">
        <v>3</v>
      </c>
    </row>
    <row r="11" spans="2:3" ht="18.75" x14ac:dyDescent="0.3">
      <c r="B11" s="27" t="s">
        <v>260</v>
      </c>
      <c r="C11" s="27">
        <v>1</v>
      </c>
    </row>
    <row r="12" spans="2:3" ht="18.75" x14ac:dyDescent="0.3">
      <c r="B12" s="27" t="s">
        <v>255</v>
      </c>
      <c r="C12" s="27">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PTCHC</vt:lpstr>
      <vt:lpstr>XET CUOI NAM</vt:lpstr>
      <vt:lpstr>TY LE</vt:lpstr>
      <vt:lpstr>CAC DV GUI</vt:lpstr>
      <vt:lpstr>Sheet2</vt:lpstr>
      <vt:lpstr>Sheet3</vt:lpstr>
      <vt:lpstr>TY LE (2)</vt:lpstr>
      <vt:lpstr>Sheet1</vt:lpstr>
      <vt:lpstr>PTCHC!Print_Titles</vt:lpstr>
      <vt:lpstr>'XET CUOI NAM'!Print_Titles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Yen_TC</cp:lastModifiedBy>
  <cp:lastPrinted>2024-07-22T06:19:04Z</cp:lastPrinted>
  <dcterms:created xsi:type="dcterms:W3CDTF">2015-09-12T02:01:38Z</dcterms:created>
  <dcterms:modified xsi:type="dcterms:W3CDTF">2025-07-17T00:52:40Z</dcterms:modified>
</cp:coreProperties>
</file>