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40" yWindow="750" windowWidth="19320" windowHeight="7305" activeTab="9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62913"/>
</workbook>
</file>

<file path=xl/calcChain.xml><?xml version="1.0" encoding="utf-8"?>
<calcChain xmlns="http://schemas.openxmlformats.org/spreadsheetml/2006/main">
  <c r="F4" i="5" l="1"/>
  <c r="F5" i="5"/>
  <c r="F6" i="5"/>
  <c r="F7" i="5"/>
  <c r="F8" i="5"/>
  <c r="F3" i="5"/>
  <c r="E4" i="5"/>
  <c r="E5" i="5"/>
  <c r="E6" i="5"/>
  <c r="E7" i="5"/>
  <c r="E8" i="5"/>
  <c r="E3" i="5"/>
  <c r="D4" i="5"/>
  <c r="D5" i="5"/>
  <c r="D6" i="5"/>
  <c r="D7" i="5"/>
  <c r="D8" i="5"/>
  <c r="D3" i="5"/>
  <c r="C4" i="5"/>
  <c r="C5" i="5"/>
  <c r="C6" i="5"/>
  <c r="C7" i="5"/>
  <c r="C8" i="5"/>
  <c r="C3" i="5"/>
  <c r="H5" i="4"/>
  <c r="H6" i="4"/>
  <c r="H7" i="4"/>
  <c r="H8" i="4"/>
  <c r="H9" i="4"/>
  <c r="I9" i="4" s="1"/>
  <c r="I5" i="4"/>
  <c r="H4" i="4"/>
  <c r="E5" i="4"/>
  <c r="F5" i="4"/>
  <c r="E6" i="4"/>
  <c r="F6" i="4"/>
  <c r="I6" i="4" s="1"/>
  <c r="E7" i="4"/>
  <c r="F7" i="4" s="1"/>
  <c r="I7" i="4" s="1"/>
  <c r="E8" i="4"/>
  <c r="F8" i="4"/>
  <c r="E9" i="4"/>
  <c r="F9" i="4"/>
  <c r="E4" i="4"/>
  <c r="F4" i="4" s="1"/>
  <c r="H5" i="3"/>
  <c r="G5" i="3"/>
  <c r="G6" i="3"/>
  <c r="H6" i="3" s="1"/>
  <c r="G7" i="3"/>
  <c r="H7" i="3" s="1"/>
  <c r="F5" i="3"/>
  <c r="F6" i="3"/>
  <c r="F7" i="3"/>
  <c r="F8" i="3"/>
  <c r="G8" i="3" s="1"/>
  <c r="H8" i="3" s="1"/>
  <c r="F9" i="3"/>
  <c r="G9" i="3" s="1"/>
  <c r="H9" i="3" s="1"/>
  <c r="F4" i="3"/>
  <c r="G4" i="3" s="1"/>
  <c r="H4" i="3" s="1"/>
  <c r="E5" i="3"/>
  <c r="E6" i="3"/>
  <c r="E7" i="3"/>
  <c r="E8" i="3"/>
  <c r="E9" i="3"/>
  <c r="E4" i="3"/>
  <c r="D5" i="2"/>
  <c r="F5" i="2" s="1"/>
  <c r="E5" i="2"/>
  <c r="G5" i="2" s="1"/>
  <c r="D6" i="2"/>
  <c r="F6" i="2" s="1"/>
  <c r="E6" i="2"/>
  <c r="G6" i="2" s="1"/>
  <c r="D7" i="2"/>
  <c r="F7" i="2" s="1"/>
  <c r="E7" i="2"/>
  <c r="G7" i="2" s="1"/>
  <c r="E4" i="2"/>
  <c r="G4" i="2" s="1"/>
  <c r="D4" i="2"/>
  <c r="F4" i="2" s="1"/>
  <c r="H4" i="2" s="1"/>
  <c r="G5" i="1"/>
  <c r="H5" i="1" s="1"/>
  <c r="G6" i="1"/>
  <c r="H6" i="1" s="1"/>
  <c r="G3" i="1"/>
  <c r="H3" i="1" s="1"/>
  <c r="E4" i="1"/>
  <c r="G4" i="1" s="1"/>
  <c r="H4" i="1" s="1"/>
  <c r="E5" i="1"/>
  <c r="E6" i="1"/>
  <c r="E7" i="1"/>
  <c r="G7" i="1" s="1"/>
  <c r="H7" i="1" s="1"/>
  <c r="E8" i="1"/>
  <c r="G8" i="1" s="1"/>
  <c r="H8" i="1" s="1"/>
  <c r="E3" i="1"/>
  <c r="H7" i="2" l="1"/>
  <c r="H6" i="2"/>
  <c r="H5" i="2"/>
  <c r="I8" i="4"/>
  <c r="I4" i="4"/>
</calcChain>
</file>

<file path=xl/sharedStrings.xml><?xml version="1.0" encoding="utf-8"?>
<sst xmlns="http://schemas.openxmlformats.org/spreadsheetml/2006/main" count="177" uniqueCount="143">
  <si>
    <t>BẢNG THEO DÕI TIỀN PHẠT</t>
  </si>
  <si>
    <t>STT</t>
  </si>
  <si>
    <t>Lô Hàng</t>
  </si>
  <si>
    <t>Ngày Nhập</t>
  </si>
  <si>
    <t>Số Ngày
Lưu Kho</t>
  </si>
  <si>
    <t>Ngày Hết 
Hạn</t>
  </si>
  <si>
    <t>Ngày 
Xuất</t>
  </si>
  <si>
    <t>Số Ngày
Vượt</t>
  </si>
  <si>
    <t>Số Tiền Thuê Kho</t>
  </si>
  <si>
    <t>ND109-1</t>
  </si>
  <si>
    <t>ND109-2</t>
  </si>
  <si>
    <t>ND109-3</t>
  </si>
  <si>
    <t>ND109-4</t>
  </si>
  <si>
    <t>ND109-5</t>
  </si>
  <si>
    <t>ND109-6</t>
  </si>
  <si>
    <t>Bảng chi tiết thanh toán thuê phòng</t>
  </si>
  <si>
    <t>Tên khách</t>
  </si>
  <si>
    <t>Số Ngày
Thuê</t>
  </si>
  <si>
    <t>Qui đổi</t>
  </si>
  <si>
    <t>Số Tiền thuê</t>
  </si>
  <si>
    <t>Tổng Tiền</t>
  </si>
  <si>
    <t>Số tuần</t>
  </si>
  <si>
    <t>số ngày</t>
  </si>
  <si>
    <t xml:space="preserve">Tuần </t>
  </si>
  <si>
    <t>Ngày</t>
  </si>
  <si>
    <t>Lê Anh</t>
  </si>
  <si>
    <t>Lê Minh</t>
  </si>
  <si>
    <t>Trần Nam</t>
  </si>
  <si>
    <t>Võ Thanh</t>
  </si>
  <si>
    <t>THEO DÕI BẢO HÀNH SẢN PHẨM</t>
  </si>
  <si>
    <t>Sản Phẩm</t>
  </si>
  <si>
    <t>Ngày Mua</t>
  </si>
  <si>
    <t>Số Năm 
Bảo Hành</t>
  </si>
  <si>
    <t>Ngày Hết Hạn</t>
  </si>
  <si>
    <t>Thời gian bảo dưỡng</t>
  </si>
  <si>
    <t>Số ngày</t>
  </si>
  <si>
    <t>Đợt 1</t>
  </si>
  <si>
    <t>Đợt 2</t>
  </si>
  <si>
    <t>Điện thoại</t>
  </si>
  <si>
    <t>tháng 2 năm 2008 có 29 ngày</t>
  </si>
  <si>
    <t>Bếp ga</t>
  </si>
  <si>
    <t>Tử lạnh</t>
  </si>
  <si>
    <t>Bình điện</t>
  </si>
  <si>
    <t>Bàn ủi</t>
  </si>
  <si>
    <t>Máy giặt</t>
  </si>
  <si>
    <t>Bảng kê mua bán hàng hóa</t>
  </si>
  <si>
    <t>Mặt hàng</t>
  </si>
  <si>
    <t>Số lượng</t>
  </si>
  <si>
    <t>Mua</t>
  </si>
  <si>
    <t>Bán</t>
  </si>
  <si>
    <t>Đơn giá
USD</t>
  </si>
  <si>
    <t>Tiền USD</t>
  </si>
  <si>
    <t>Tiền VND</t>
  </si>
  <si>
    <t>Đơn Giá
VND</t>
  </si>
  <si>
    <t>Tiền 
VND</t>
  </si>
  <si>
    <t>K900i</t>
  </si>
  <si>
    <t>S100</t>
  </si>
  <si>
    <t>N6150</t>
  </si>
  <si>
    <t>N7250</t>
  </si>
  <si>
    <t>K600i</t>
  </si>
  <si>
    <t>Adapter</t>
  </si>
  <si>
    <t>BẢNG CHI TIẾT NHẬP HÀNG HÓA</t>
  </si>
  <si>
    <t>MÃ XUẤT XỨ</t>
  </si>
  <si>
    <t>NGÀY NHẬP</t>
  </si>
  <si>
    <t>MODEL</t>
  </si>
  <si>
    <t>SỐ SERIAL</t>
  </si>
  <si>
    <t>IND-1501-010-L100</t>
  </si>
  <si>
    <t>IND-1501-011-S500</t>
  </si>
  <si>
    <t>TLD-2001-22-L100</t>
  </si>
  <si>
    <t>TLD-2001-23-S500</t>
  </si>
  <si>
    <t>TLD-2001-49-L300</t>
  </si>
  <si>
    <t>TLD-2001-50-L500</t>
  </si>
  <si>
    <t>Bảng THEO DÕI CHO THUÊ MÁY TÍNH</t>
  </si>
  <si>
    <t>Số máy</t>
  </si>
  <si>
    <t>Giờ bắt đầu</t>
  </si>
  <si>
    <t>Gời kết thúc</t>
  </si>
  <si>
    <t>Tính tiền</t>
  </si>
  <si>
    <t>Số giờ</t>
  </si>
  <si>
    <t>Số phút</t>
  </si>
  <si>
    <t>Số tiền</t>
  </si>
  <si>
    <t>BẢNG THEO DÕI HÀNG HÓA</t>
  </si>
  <si>
    <t>MÃ HÀNG</t>
  </si>
  <si>
    <t>Mã NXS</t>
  </si>
  <si>
    <t>THÁNG NĂM</t>
  </si>
  <si>
    <t>ĐƠN GIÁ</t>
  </si>
  <si>
    <t>SỐ LƯỢNG</t>
  </si>
  <si>
    <t>THÀNH TIỀN</t>
  </si>
  <si>
    <t>TV09SN200100</t>
  </si>
  <si>
    <t>ML08PN50010</t>
  </si>
  <si>
    <t>TL07TB35050</t>
  </si>
  <si>
    <t>MG09SY400500</t>
  </si>
  <si>
    <t>TV07PN250200</t>
  </si>
  <si>
    <t>VD08SN120150</t>
  </si>
  <si>
    <t>TL08EL50010</t>
  </si>
  <si>
    <t>TL07SP30050</t>
  </si>
  <si>
    <t>MỨC LƯƠNG CƠ BẢN</t>
  </si>
  <si>
    <t>HỌ TÊN</t>
  </si>
  <si>
    <t>CHỨC VỤ</t>
  </si>
  <si>
    <t>SỐ CON</t>
  </si>
  <si>
    <t>LOẠI KHEN THƯỞNG</t>
  </si>
  <si>
    <t>HỆ SỐ LƯƠNG</t>
  </si>
  <si>
    <t>PHỤ CẤP</t>
  </si>
  <si>
    <t>HỆ SỐ CHỨC VỤ</t>
  </si>
  <si>
    <t>TIỀN KHEN THƯỞNG</t>
  </si>
  <si>
    <t>TIỀN LƯƠNG</t>
  </si>
  <si>
    <t>ANH</t>
  </si>
  <si>
    <t>TP</t>
  </si>
  <si>
    <t>A</t>
  </si>
  <si>
    <t>MINH</t>
  </si>
  <si>
    <t>PP</t>
  </si>
  <si>
    <t>B</t>
  </si>
  <si>
    <t>NAM</t>
  </si>
  <si>
    <t>NV</t>
  </si>
  <si>
    <t>THANH</t>
  </si>
  <si>
    <t>C</t>
  </si>
  <si>
    <t>TUẤN</t>
  </si>
  <si>
    <t>VŨ</t>
  </si>
  <si>
    <t xml:space="preserve">Họ Tên </t>
  </si>
  <si>
    <t>Điểm</t>
  </si>
  <si>
    <t>Kết quả</t>
  </si>
  <si>
    <t>Loại Khen
 Thưởng</t>
  </si>
  <si>
    <t>Học sinh xuất sắc</t>
  </si>
  <si>
    <t>HK1</t>
  </si>
  <si>
    <t>HK2</t>
  </si>
  <si>
    <t>TB</t>
  </si>
  <si>
    <t>Thi lại</t>
  </si>
  <si>
    <t>Xếp loại</t>
  </si>
  <si>
    <t>Đinh tuấn</t>
  </si>
  <si>
    <t>Vũ Bảo</t>
  </si>
  <si>
    <t>ĐIỂM TB</t>
  </si>
  <si>
    <t>Khen Thưởng</t>
  </si>
  <si>
    <t xml:space="preserve">Học sinh </t>
  </si>
  <si>
    <t>Loại</t>
  </si>
  <si>
    <t>xuất sắc</t>
  </si>
  <si>
    <t>X</t>
  </si>
  <si>
    <t>Bảng thống kê</t>
  </si>
  <si>
    <t>Điểm cao nhất</t>
  </si>
  <si>
    <t>Điểm thấp nhất</t>
  </si>
  <si>
    <t>Điểm trung bình</t>
  </si>
  <si>
    <t xml:space="preserve">Tổng số học sinh </t>
  </si>
  <si>
    <t>Tổng số học sinh được khen thưởng</t>
  </si>
  <si>
    <t>Tổng số tiền khen thưởng</t>
  </si>
  <si>
    <t>Tổng số học sinh 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</si>
</sst>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dd/mm/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14" fontId="5" fillId="0" borderId="0" xfId="0" applyNumberFormat="1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4" fontId="7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/>
    <xf numFmtId="0" fontId="8" fillId="0" borderId="2" xfId="0" applyFont="1" applyBorder="1" applyAlignment="1">
      <alignment horizontal="left" vertical="center"/>
    </xf>
    <xf numFmtId="0" fontId="1" fillId="0" borderId="2" xfId="0" applyFont="1" applyBorder="1" applyAlignment="1"/>
    <xf numFmtId="0" fontId="1" fillId="0" borderId="1" xfId="0" applyFont="1" applyBorder="1" applyAlignment="1"/>
    <xf numFmtId="1" fontId="7" fillId="0" borderId="2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/>
    <xf numFmtId="164" fontId="5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65" fontId="5" fillId="0" borderId="2" xfId="0" applyNumberFormat="1" applyFont="1" applyBorder="1" applyAlignment="1">
      <alignment horizontal="left" vertical="center"/>
    </xf>
    <xf numFmtId="165" fontId="5" fillId="0" borderId="2" xfId="0" applyNumberFormat="1" applyFont="1" applyBorder="1" applyAlignment="1">
      <alignment vertical="center"/>
    </xf>
    <xf numFmtId="14" fontId="7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H3" sqref="H3:H8"/>
    </sheetView>
  </sheetViews>
  <sheetFormatPr defaultRowHeight="15" x14ac:dyDescent="0.25"/>
  <cols>
    <col min="2" max="2" width="11.42578125" customWidth="1"/>
    <col min="3" max="3" width="12.28515625" customWidth="1"/>
    <col min="4" max="5" width="12.140625" customWidth="1"/>
    <col min="6" max="6" width="11.7109375" customWidth="1"/>
    <col min="8" max="8" width="12.140625" customWidth="1"/>
  </cols>
  <sheetData>
    <row r="1" spans="1:8" ht="15.75" x14ac:dyDescent="0.25">
      <c r="A1" s="38" t="s">
        <v>0</v>
      </c>
      <c r="B1" s="38"/>
      <c r="C1" s="38"/>
      <c r="D1" s="38"/>
      <c r="E1" s="38"/>
      <c r="F1" s="38"/>
      <c r="G1" s="38"/>
      <c r="H1" s="38"/>
    </row>
    <row r="2" spans="1:8" ht="36.75" customHeight="1" x14ac:dyDescent="0.25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9.5" customHeight="1" x14ac:dyDescent="0.25">
      <c r="A3" s="3">
        <v>1</v>
      </c>
      <c r="B3" s="4" t="s">
        <v>9</v>
      </c>
      <c r="C3" s="31">
        <v>39828</v>
      </c>
      <c r="D3" s="3">
        <v>2</v>
      </c>
      <c r="E3" s="31">
        <f>C3+D3</f>
        <v>39830</v>
      </c>
      <c r="F3" s="5">
        <v>39830</v>
      </c>
      <c r="G3" s="32">
        <f>F3-E3</f>
        <v>0</v>
      </c>
      <c r="H3" s="4">
        <f>SUM(D3*10000+G3*150000)</f>
        <v>20000</v>
      </c>
    </row>
    <row r="4" spans="1:8" ht="22.5" customHeight="1" x14ac:dyDescent="0.25">
      <c r="A4" s="3">
        <v>2</v>
      </c>
      <c r="B4" s="4" t="s">
        <v>10</v>
      </c>
      <c r="C4" s="31">
        <v>39845</v>
      </c>
      <c r="D4" s="3">
        <v>5</v>
      </c>
      <c r="E4" s="31">
        <f t="shared" ref="E4:E8" si="0">C4+D4</f>
        <v>39850</v>
      </c>
      <c r="F4" s="5">
        <v>39852</v>
      </c>
      <c r="G4" s="32">
        <f t="shared" ref="G4:G8" si="1">F4-E4</f>
        <v>2</v>
      </c>
      <c r="H4" s="4">
        <f t="shared" ref="H4:H8" si="2">SUM(D4*10000+G4*150000)</f>
        <v>350000</v>
      </c>
    </row>
    <row r="5" spans="1:8" ht="22.5" customHeight="1" x14ac:dyDescent="0.25">
      <c r="A5" s="3">
        <v>3</v>
      </c>
      <c r="B5" s="4" t="s">
        <v>11</v>
      </c>
      <c r="C5" s="31">
        <v>39849</v>
      </c>
      <c r="D5" s="3">
        <v>10</v>
      </c>
      <c r="E5" s="31">
        <f t="shared" si="0"/>
        <v>39859</v>
      </c>
      <c r="F5" s="5">
        <v>39864</v>
      </c>
      <c r="G5" s="32">
        <f t="shared" si="1"/>
        <v>5</v>
      </c>
      <c r="H5" s="4">
        <f t="shared" si="2"/>
        <v>850000</v>
      </c>
    </row>
    <row r="6" spans="1:8" ht="22.5" customHeight="1" x14ac:dyDescent="0.25">
      <c r="A6" s="3">
        <v>4</v>
      </c>
      <c r="B6" s="4" t="s">
        <v>12</v>
      </c>
      <c r="C6" s="31">
        <v>39854</v>
      </c>
      <c r="D6" s="3">
        <v>1</v>
      </c>
      <c r="E6" s="31">
        <f t="shared" si="0"/>
        <v>39855</v>
      </c>
      <c r="F6" s="5">
        <v>39855</v>
      </c>
      <c r="G6" s="32">
        <f t="shared" si="1"/>
        <v>0</v>
      </c>
      <c r="H6" s="4">
        <f t="shared" si="2"/>
        <v>10000</v>
      </c>
    </row>
    <row r="7" spans="1:8" ht="22.5" customHeight="1" x14ac:dyDescent="0.25">
      <c r="A7" s="3">
        <v>5</v>
      </c>
      <c r="B7" s="4" t="s">
        <v>13</v>
      </c>
      <c r="C7" s="31">
        <v>39854</v>
      </c>
      <c r="D7" s="3">
        <v>5</v>
      </c>
      <c r="E7" s="31">
        <f t="shared" si="0"/>
        <v>39859</v>
      </c>
      <c r="F7" s="5">
        <v>39859</v>
      </c>
      <c r="G7" s="32">
        <f t="shared" si="1"/>
        <v>0</v>
      </c>
      <c r="H7" s="4">
        <f t="shared" si="2"/>
        <v>50000</v>
      </c>
    </row>
    <row r="8" spans="1:8" ht="22.5" customHeight="1" x14ac:dyDescent="0.25">
      <c r="A8" s="3">
        <v>6</v>
      </c>
      <c r="B8" s="4" t="s">
        <v>14</v>
      </c>
      <c r="C8" s="31">
        <v>39862</v>
      </c>
      <c r="D8" s="3">
        <v>1</v>
      </c>
      <c r="E8" s="31">
        <f t="shared" si="0"/>
        <v>39863</v>
      </c>
      <c r="F8" s="5">
        <v>39864</v>
      </c>
      <c r="G8" s="32">
        <f t="shared" si="1"/>
        <v>1</v>
      </c>
      <c r="H8" s="4">
        <f t="shared" si="2"/>
        <v>160000</v>
      </c>
    </row>
    <row r="9" spans="1:8" ht="22.5" customHeight="1" x14ac:dyDescent="0.25"/>
  </sheetData>
  <mergeCells count="1">
    <mergeCell ref="A1:H1"/>
  </mergeCells>
  <pageMargins left="0.7" right="0.7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K8" sqref="K8:K9"/>
    </sheetView>
  </sheetViews>
  <sheetFormatPr defaultRowHeight="15" x14ac:dyDescent="0.25"/>
  <cols>
    <col min="2" max="2" width="14.140625" customWidth="1"/>
    <col min="3" max="3" width="10.42578125" customWidth="1"/>
    <col min="4" max="4" width="11.42578125" bestFit="1" customWidth="1"/>
    <col min="8" max="8" width="11" customWidth="1"/>
  </cols>
  <sheetData>
    <row r="1" spans="1:8" ht="45" customHeight="1" x14ac:dyDescent="0.25">
      <c r="A1" s="39" t="s">
        <v>15</v>
      </c>
      <c r="B1" s="39"/>
      <c r="C1" s="39"/>
      <c r="D1" s="39"/>
      <c r="E1" s="39"/>
      <c r="F1" s="39"/>
      <c r="G1" s="39"/>
      <c r="H1" s="39"/>
    </row>
    <row r="2" spans="1:8" ht="27" customHeight="1" x14ac:dyDescent="0.25">
      <c r="A2" s="40" t="s">
        <v>1</v>
      </c>
      <c r="B2" s="40" t="s">
        <v>16</v>
      </c>
      <c r="C2" s="41" t="s">
        <v>17</v>
      </c>
      <c r="D2" s="40" t="s">
        <v>18</v>
      </c>
      <c r="E2" s="40"/>
      <c r="F2" s="40" t="s">
        <v>19</v>
      </c>
      <c r="G2" s="40"/>
      <c r="H2" s="40" t="s">
        <v>20</v>
      </c>
    </row>
    <row r="3" spans="1:8" ht="30" customHeight="1" x14ac:dyDescent="0.25">
      <c r="A3" s="40"/>
      <c r="B3" s="40"/>
      <c r="C3" s="41"/>
      <c r="D3" s="33" t="s">
        <v>21</v>
      </c>
      <c r="E3" s="33" t="s">
        <v>22</v>
      </c>
      <c r="F3" s="33" t="s">
        <v>23</v>
      </c>
      <c r="G3" s="33" t="s">
        <v>24</v>
      </c>
      <c r="H3" s="40"/>
    </row>
    <row r="4" spans="1:8" ht="24" customHeight="1" x14ac:dyDescent="0.25">
      <c r="A4" s="7">
        <v>1</v>
      </c>
      <c r="B4" s="8" t="s">
        <v>25</v>
      </c>
      <c r="C4" s="7">
        <v>10</v>
      </c>
      <c r="D4" s="34">
        <f>QUOTIENT(C4,7)</f>
        <v>1</v>
      </c>
      <c r="E4" s="34">
        <f>MOD(C4,7)</f>
        <v>3</v>
      </c>
      <c r="F4" s="34">
        <f>D4*500000</f>
        <v>500000</v>
      </c>
      <c r="G4" s="34">
        <f>E4*100000</f>
        <v>300000</v>
      </c>
      <c r="H4" s="34">
        <f>SUM(F4:G4)</f>
        <v>800000</v>
      </c>
    </row>
    <row r="5" spans="1:8" ht="24" customHeight="1" x14ac:dyDescent="0.25">
      <c r="A5" s="7">
        <v>2</v>
      </c>
      <c r="B5" s="8" t="s">
        <v>26</v>
      </c>
      <c r="C5" s="7">
        <v>5</v>
      </c>
      <c r="D5" s="34">
        <f t="shared" ref="D5:D7" si="0">QUOTIENT(C5,7)</f>
        <v>0</v>
      </c>
      <c r="E5" s="34">
        <f t="shared" ref="E5:E7" si="1">MOD(C5,7)</f>
        <v>5</v>
      </c>
      <c r="F5" s="34">
        <f t="shared" ref="F5:F7" si="2">D5*500000</f>
        <v>0</v>
      </c>
      <c r="G5" s="34">
        <f t="shared" ref="G5:G7" si="3">E5*100000</f>
        <v>500000</v>
      </c>
      <c r="H5" s="34">
        <f t="shared" ref="H5:H7" si="4">SUM(F5:G5)</f>
        <v>500000</v>
      </c>
    </row>
    <row r="6" spans="1:8" ht="24" customHeight="1" x14ac:dyDescent="0.25">
      <c r="A6" s="7">
        <v>3</v>
      </c>
      <c r="B6" s="8" t="s">
        <v>27</v>
      </c>
      <c r="C6" s="7">
        <v>2</v>
      </c>
      <c r="D6" s="34">
        <f t="shared" si="0"/>
        <v>0</v>
      </c>
      <c r="E6" s="34">
        <f t="shared" si="1"/>
        <v>2</v>
      </c>
      <c r="F6" s="34">
        <f t="shared" si="2"/>
        <v>0</v>
      </c>
      <c r="G6" s="34">
        <f t="shared" si="3"/>
        <v>200000</v>
      </c>
      <c r="H6" s="34">
        <f t="shared" si="4"/>
        <v>200000</v>
      </c>
    </row>
    <row r="7" spans="1:8" ht="24" customHeight="1" x14ac:dyDescent="0.25">
      <c r="A7" s="7">
        <v>4</v>
      </c>
      <c r="B7" s="8" t="s">
        <v>28</v>
      </c>
      <c r="C7" s="7">
        <v>1</v>
      </c>
      <c r="D7" s="34">
        <f t="shared" si="0"/>
        <v>0</v>
      </c>
      <c r="E7" s="34">
        <f t="shared" si="1"/>
        <v>1</v>
      </c>
      <c r="F7" s="34">
        <f t="shared" si="2"/>
        <v>0</v>
      </c>
      <c r="G7" s="34">
        <f t="shared" si="3"/>
        <v>100000</v>
      </c>
      <c r="H7" s="34">
        <f t="shared" si="4"/>
        <v>100000</v>
      </c>
    </row>
  </sheetData>
  <mergeCells count="7">
    <mergeCell ref="A1:H1"/>
    <mergeCell ref="A2:A3"/>
    <mergeCell ref="B2:B3"/>
    <mergeCell ref="C2:C3"/>
    <mergeCell ref="D2:E2"/>
    <mergeCell ref="F2:G2"/>
    <mergeCell ref="H2:H3"/>
  </mergeCells>
  <pageMargins left="0.7" right="0.7" top="0.75" bottom="0.75" header="0.3" footer="0.3"/>
  <pageSetup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C1" workbookViewId="0">
      <selection activeCell="I5" sqref="I5"/>
    </sheetView>
  </sheetViews>
  <sheetFormatPr defaultRowHeight="15" x14ac:dyDescent="0.25"/>
  <cols>
    <col min="2" max="5" width="15.140625" customWidth="1"/>
    <col min="7" max="7" width="17.7109375" customWidth="1"/>
    <col min="8" max="8" width="16.7109375" customWidth="1"/>
    <col min="9" max="9" width="20.85546875" customWidth="1"/>
  </cols>
  <sheetData>
    <row r="1" spans="1:9" ht="27" customHeight="1" x14ac:dyDescent="0.25">
      <c r="A1" s="39" t="s">
        <v>29</v>
      </c>
      <c r="B1" s="39"/>
      <c r="C1" s="39"/>
      <c r="D1" s="39"/>
      <c r="E1" s="39"/>
      <c r="F1" s="39"/>
      <c r="G1" s="39"/>
      <c r="H1" s="39"/>
    </row>
    <row r="2" spans="1:9" ht="33" customHeight="1" x14ac:dyDescent="0.25">
      <c r="A2" s="42" t="s">
        <v>1</v>
      </c>
      <c r="B2" s="42" t="s">
        <v>30</v>
      </c>
      <c r="C2" s="43" t="s">
        <v>31</v>
      </c>
      <c r="D2" s="45" t="s">
        <v>32</v>
      </c>
      <c r="E2" s="43" t="s">
        <v>33</v>
      </c>
      <c r="F2" s="46" t="s">
        <v>34</v>
      </c>
      <c r="G2" s="47"/>
      <c r="H2" s="48"/>
    </row>
    <row r="3" spans="1:9" ht="32.25" customHeight="1" x14ac:dyDescent="0.25">
      <c r="A3" s="42"/>
      <c r="B3" s="42"/>
      <c r="C3" s="44"/>
      <c r="D3" s="44"/>
      <c r="E3" s="44"/>
      <c r="F3" s="6" t="s">
        <v>35</v>
      </c>
      <c r="G3" s="6" t="s">
        <v>36</v>
      </c>
      <c r="H3" s="6" t="s">
        <v>37</v>
      </c>
    </row>
    <row r="4" spans="1:9" ht="18.75" x14ac:dyDescent="0.25">
      <c r="A4" s="7">
        <v>1</v>
      </c>
      <c r="B4" s="8" t="s">
        <v>38</v>
      </c>
      <c r="C4" s="35">
        <v>39448</v>
      </c>
      <c r="D4" s="7">
        <v>1</v>
      </c>
      <c r="E4" s="36">
        <f>DATE(YEAR(C4)+D4,MONTH(C4),DAY(C4))</f>
        <v>39814</v>
      </c>
      <c r="F4" s="34">
        <f>D4*90</f>
        <v>90</v>
      </c>
      <c r="G4" s="36">
        <f>C4+F4</f>
        <v>39538</v>
      </c>
      <c r="H4" s="36">
        <f>G4+F4*2</f>
        <v>39718</v>
      </c>
      <c r="I4" t="s">
        <v>39</v>
      </c>
    </row>
    <row r="5" spans="1:9" ht="18.75" x14ac:dyDescent="0.25">
      <c r="A5" s="7">
        <v>2</v>
      </c>
      <c r="B5" s="8" t="s">
        <v>40</v>
      </c>
      <c r="C5" s="35">
        <v>39600</v>
      </c>
      <c r="D5" s="7">
        <v>2</v>
      </c>
      <c r="E5" s="36">
        <f t="shared" ref="E5:E9" si="0">DATE(YEAR(C5)+D5,MONTH(C5),DAY(C5))</f>
        <v>40330</v>
      </c>
      <c r="F5" s="34">
        <f t="shared" ref="F5:F9" si="1">D5*90</f>
        <v>180</v>
      </c>
      <c r="G5" s="36">
        <f t="shared" ref="G5:G9" si="2">C5+F5</f>
        <v>39780</v>
      </c>
      <c r="H5" s="36">
        <f t="shared" ref="H5:H9" si="3">G5+F5*2</f>
        <v>40140</v>
      </c>
    </row>
    <row r="6" spans="1:9" ht="18.75" x14ac:dyDescent="0.25">
      <c r="A6" s="7">
        <v>3</v>
      </c>
      <c r="B6" s="8" t="s">
        <v>41</v>
      </c>
      <c r="C6" s="35">
        <v>39722</v>
      </c>
      <c r="D6" s="7">
        <v>2</v>
      </c>
      <c r="E6" s="36">
        <f t="shared" si="0"/>
        <v>40452</v>
      </c>
      <c r="F6" s="34">
        <f t="shared" si="1"/>
        <v>180</v>
      </c>
      <c r="G6" s="36">
        <f t="shared" si="2"/>
        <v>39902</v>
      </c>
      <c r="H6" s="36">
        <f t="shared" si="3"/>
        <v>40262</v>
      </c>
    </row>
    <row r="7" spans="1:9" ht="18.75" x14ac:dyDescent="0.25">
      <c r="A7" s="7">
        <v>4</v>
      </c>
      <c r="B7" s="8" t="s">
        <v>42</v>
      </c>
      <c r="C7" s="35">
        <v>39783</v>
      </c>
      <c r="D7" s="7">
        <v>1</v>
      </c>
      <c r="E7" s="36">
        <f t="shared" si="0"/>
        <v>40148</v>
      </c>
      <c r="F7" s="34">
        <f t="shared" si="1"/>
        <v>90</v>
      </c>
      <c r="G7" s="36">
        <f t="shared" si="2"/>
        <v>39873</v>
      </c>
      <c r="H7" s="36">
        <f t="shared" si="3"/>
        <v>40053</v>
      </c>
    </row>
    <row r="8" spans="1:9" ht="18.75" x14ac:dyDescent="0.3">
      <c r="A8" s="7">
        <v>5</v>
      </c>
      <c r="B8" s="9" t="s">
        <v>43</v>
      </c>
      <c r="C8" s="35">
        <v>39814</v>
      </c>
      <c r="D8" s="10">
        <v>1</v>
      </c>
      <c r="E8" s="36">
        <f t="shared" si="0"/>
        <v>40179</v>
      </c>
      <c r="F8" s="34">
        <f t="shared" si="1"/>
        <v>90</v>
      </c>
      <c r="G8" s="36">
        <f t="shared" si="2"/>
        <v>39904</v>
      </c>
      <c r="H8" s="36">
        <f t="shared" si="3"/>
        <v>40084</v>
      </c>
    </row>
    <row r="9" spans="1:9" ht="18.75" x14ac:dyDescent="0.3">
      <c r="A9" s="7">
        <v>6</v>
      </c>
      <c r="B9" s="9" t="s">
        <v>44</v>
      </c>
      <c r="C9" s="35">
        <v>39846</v>
      </c>
      <c r="D9" s="10">
        <v>3</v>
      </c>
      <c r="E9" s="36">
        <f t="shared" si="0"/>
        <v>40941</v>
      </c>
      <c r="F9" s="34">
        <f t="shared" si="1"/>
        <v>270</v>
      </c>
      <c r="G9" s="36">
        <f t="shared" si="2"/>
        <v>40116</v>
      </c>
      <c r="H9" s="36">
        <f t="shared" si="3"/>
        <v>40656</v>
      </c>
    </row>
    <row r="10" spans="1:9" ht="18.75" x14ac:dyDescent="0.25">
      <c r="C10" s="11"/>
    </row>
  </sheetData>
  <mergeCells count="7">
    <mergeCell ref="A1:H1"/>
    <mergeCell ref="A2:A3"/>
    <mergeCell ref="B2:B3"/>
    <mergeCell ref="C2:C3"/>
    <mergeCell ref="D2:D3"/>
    <mergeCell ref="E2:E3"/>
    <mergeCell ref="F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3" sqref="G3"/>
    </sheetView>
  </sheetViews>
  <sheetFormatPr defaultRowHeight="15" x14ac:dyDescent="0.25"/>
  <cols>
    <col min="2" max="2" width="11.7109375" customWidth="1"/>
    <col min="3" max="3" width="11.28515625" customWidth="1"/>
    <col min="4" max="4" width="11.5703125" customWidth="1"/>
    <col min="5" max="5" width="9.5703125" customWidth="1"/>
    <col min="6" max="6" width="17" customWidth="1"/>
    <col min="7" max="7" width="11.42578125" customWidth="1"/>
    <col min="8" max="8" width="15" customWidth="1"/>
    <col min="9" max="9" width="19.42578125" customWidth="1"/>
  </cols>
  <sheetData>
    <row r="1" spans="1:9" ht="32.25" customHeight="1" x14ac:dyDescent="0.25">
      <c r="A1" s="39" t="s">
        <v>45</v>
      </c>
      <c r="B1" s="39"/>
      <c r="C1" s="39"/>
      <c r="D1" s="39"/>
      <c r="E1" s="39"/>
      <c r="F1" s="39"/>
      <c r="G1" s="39"/>
      <c r="H1" s="39"/>
      <c r="I1" s="39"/>
    </row>
    <row r="2" spans="1:9" ht="21" customHeight="1" x14ac:dyDescent="0.25">
      <c r="A2" s="42" t="s">
        <v>1</v>
      </c>
      <c r="B2" s="42" t="s">
        <v>46</v>
      </c>
      <c r="C2" s="49" t="s">
        <v>47</v>
      </c>
      <c r="D2" s="42" t="s">
        <v>48</v>
      </c>
      <c r="E2" s="42"/>
      <c r="F2" s="42"/>
      <c r="G2" s="42" t="s">
        <v>49</v>
      </c>
      <c r="H2" s="42"/>
      <c r="I2" s="49"/>
    </row>
    <row r="3" spans="1:9" ht="32.25" customHeight="1" x14ac:dyDescent="0.25">
      <c r="A3" s="42"/>
      <c r="B3" s="42"/>
      <c r="C3" s="49"/>
      <c r="D3" s="12" t="s">
        <v>50</v>
      </c>
      <c r="E3" s="6" t="s">
        <v>51</v>
      </c>
      <c r="F3" s="6" t="s">
        <v>52</v>
      </c>
      <c r="G3" s="12" t="s">
        <v>53</v>
      </c>
      <c r="H3" s="12" t="s">
        <v>54</v>
      </c>
      <c r="I3" s="42"/>
    </row>
    <row r="4" spans="1:9" ht="24.75" customHeight="1" x14ac:dyDescent="0.25">
      <c r="A4" s="7">
        <v>1</v>
      </c>
      <c r="B4" s="8" t="s">
        <v>55</v>
      </c>
      <c r="C4" s="7">
        <v>10</v>
      </c>
      <c r="D4" s="13">
        <v>900</v>
      </c>
      <c r="E4" s="7">
        <f>C4*D4</f>
        <v>9000</v>
      </c>
      <c r="F4" s="18">
        <f>E4*22000</f>
        <v>198000000</v>
      </c>
      <c r="G4" s="7">
        <v>1000000</v>
      </c>
      <c r="H4" s="7">
        <f>C4*G4</f>
        <v>10000000</v>
      </c>
      <c r="I4" s="13">
        <f>H4-F4</f>
        <v>-188000000</v>
      </c>
    </row>
    <row r="5" spans="1:9" ht="24.75" customHeight="1" x14ac:dyDescent="0.25">
      <c r="A5" s="7">
        <v>2</v>
      </c>
      <c r="B5" s="8" t="s">
        <v>56</v>
      </c>
      <c r="C5" s="7">
        <v>5</v>
      </c>
      <c r="D5" s="13">
        <v>205.5</v>
      </c>
      <c r="E5" s="7">
        <f t="shared" ref="E5:E9" si="0">C5*D5</f>
        <v>1027.5</v>
      </c>
      <c r="F5" s="18">
        <f t="shared" ref="F5:F9" si="1">E5*22000</f>
        <v>22605000</v>
      </c>
      <c r="G5" s="7">
        <v>100001</v>
      </c>
      <c r="H5" s="7">
        <f t="shared" ref="H5:H9" si="2">C5*G5</f>
        <v>500005</v>
      </c>
      <c r="I5" s="13">
        <f t="shared" ref="I5:I9" si="3">H5-F5</f>
        <v>-22104995</v>
      </c>
    </row>
    <row r="6" spans="1:9" ht="24.75" customHeight="1" x14ac:dyDescent="0.25">
      <c r="A6" s="7">
        <v>3</v>
      </c>
      <c r="B6" s="8" t="s">
        <v>57</v>
      </c>
      <c r="C6" s="7">
        <v>12</v>
      </c>
      <c r="D6" s="13">
        <v>450</v>
      </c>
      <c r="E6" s="7">
        <f t="shared" si="0"/>
        <v>5400</v>
      </c>
      <c r="F6" s="18">
        <f t="shared" si="1"/>
        <v>118800000</v>
      </c>
      <c r="G6" s="7">
        <v>100002</v>
      </c>
      <c r="H6" s="7">
        <f t="shared" si="2"/>
        <v>1200024</v>
      </c>
      <c r="I6" s="13">
        <f t="shared" si="3"/>
        <v>-117599976</v>
      </c>
    </row>
    <row r="7" spans="1:9" ht="24.75" customHeight="1" x14ac:dyDescent="0.25">
      <c r="A7" s="7">
        <v>4</v>
      </c>
      <c r="B7" s="8" t="s">
        <v>58</v>
      </c>
      <c r="C7" s="7">
        <v>10</v>
      </c>
      <c r="D7" s="13">
        <v>400</v>
      </c>
      <c r="E7" s="7">
        <f t="shared" si="0"/>
        <v>4000</v>
      </c>
      <c r="F7" s="18">
        <f t="shared" si="1"/>
        <v>88000000</v>
      </c>
      <c r="G7" s="7">
        <v>100003</v>
      </c>
      <c r="H7" s="7">
        <f t="shared" si="2"/>
        <v>1000030</v>
      </c>
      <c r="I7" s="13">
        <f t="shared" si="3"/>
        <v>-86999970</v>
      </c>
    </row>
    <row r="8" spans="1:9" ht="24" customHeight="1" x14ac:dyDescent="0.25">
      <c r="A8" s="7">
        <v>5</v>
      </c>
      <c r="B8" s="9" t="s">
        <v>59</v>
      </c>
      <c r="C8" s="7">
        <v>20</v>
      </c>
      <c r="D8" s="13">
        <v>350</v>
      </c>
      <c r="E8" s="7">
        <f t="shared" si="0"/>
        <v>7000</v>
      </c>
      <c r="F8" s="18">
        <f t="shared" si="1"/>
        <v>154000000</v>
      </c>
      <c r="G8" s="7">
        <v>100004</v>
      </c>
      <c r="H8" s="7">
        <f t="shared" si="2"/>
        <v>2000080</v>
      </c>
      <c r="I8" s="13">
        <f t="shared" si="3"/>
        <v>-151999920</v>
      </c>
    </row>
    <row r="9" spans="1:9" ht="24.75" customHeight="1" x14ac:dyDescent="0.25">
      <c r="A9" s="7">
        <v>6</v>
      </c>
      <c r="B9" s="9" t="s">
        <v>60</v>
      </c>
      <c r="C9" s="7">
        <v>2</v>
      </c>
      <c r="D9" s="13">
        <v>3.12</v>
      </c>
      <c r="E9" s="7">
        <f t="shared" si="0"/>
        <v>6.24</v>
      </c>
      <c r="F9" s="18">
        <f t="shared" si="1"/>
        <v>137280</v>
      </c>
      <c r="G9" s="7">
        <v>100005</v>
      </c>
      <c r="H9" s="7">
        <f t="shared" si="2"/>
        <v>200010</v>
      </c>
      <c r="I9" s="13">
        <f t="shared" si="3"/>
        <v>62730</v>
      </c>
    </row>
  </sheetData>
  <mergeCells count="7">
    <mergeCell ref="A1:I1"/>
    <mergeCell ref="A2:A3"/>
    <mergeCell ref="B2:B3"/>
    <mergeCell ref="C2:C3"/>
    <mergeCell ref="D2:F2"/>
    <mergeCell ref="G2:H2"/>
    <mergeCell ref="I2:I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B4" workbookViewId="0">
      <selection activeCell="G8" sqref="G8"/>
    </sheetView>
  </sheetViews>
  <sheetFormatPr defaultRowHeight="15" x14ac:dyDescent="0.25"/>
  <cols>
    <col min="2" max="2" width="20.85546875" customWidth="1"/>
    <col min="3" max="3" width="20.5703125" customWidth="1"/>
    <col min="4" max="4" width="17.140625" customWidth="1"/>
    <col min="5" max="5" width="12.140625" customWidth="1"/>
    <col min="6" max="6" width="19.85546875" customWidth="1"/>
  </cols>
  <sheetData>
    <row r="1" spans="1:6" ht="29.25" customHeight="1" x14ac:dyDescent="0.25">
      <c r="A1" s="50" t="s">
        <v>61</v>
      </c>
      <c r="B1" s="50"/>
      <c r="C1" s="50"/>
      <c r="D1" s="50"/>
      <c r="E1" s="50"/>
      <c r="F1" s="50"/>
    </row>
    <row r="2" spans="1:6" ht="24.75" customHeight="1" x14ac:dyDescent="0.25">
      <c r="A2" s="6" t="s">
        <v>1</v>
      </c>
      <c r="B2" s="6" t="s">
        <v>2</v>
      </c>
      <c r="C2" s="6" t="s">
        <v>62</v>
      </c>
      <c r="D2" s="12" t="s">
        <v>63</v>
      </c>
      <c r="E2" s="12" t="s">
        <v>64</v>
      </c>
      <c r="F2" s="12" t="s">
        <v>65</v>
      </c>
    </row>
    <row r="3" spans="1:6" ht="23.25" customHeight="1" x14ac:dyDescent="0.25">
      <c r="A3" s="14">
        <v>1</v>
      </c>
      <c r="B3" s="15" t="s">
        <v>66</v>
      </c>
      <c r="C3" s="16" t="str">
        <f>LEFT(B3,2)</f>
        <v>IN</v>
      </c>
      <c r="D3" s="15" t="str">
        <f>MID(B3,5,2)&amp;"/"&amp;MID(B3,7,2)</f>
        <v>15/01</v>
      </c>
      <c r="E3" s="37" t="str">
        <f>RIGHT(B3,4)</f>
        <v>L100</v>
      </c>
      <c r="F3" s="37" t="str">
        <f>RIGHT(B3,8)</f>
        <v>010-L100</v>
      </c>
    </row>
    <row r="4" spans="1:6" ht="23.25" customHeight="1" x14ac:dyDescent="0.25">
      <c r="A4" s="14">
        <v>2</v>
      </c>
      <c r="B4" s="15" t="s">
        <v>67</v>
      </c>
      <c r="C4" s="16" t="str">
        <f t="shared" ref="C4:C8" si="0">LEFT(B4,2)</f>
        <v>IN</v>
      </c>
      <c r="D4" s="15" t="str">
        <f t="shared" ref="D4:D8" si="1">MID(B4,5,2)&amp;"/"&amp;MID(B4,7,2)</f>
        <v>15/01</v>
      </c>
      <c r="E4" s="37" t="str">
        <f t="shared" ref="E4:E8" si="2">RIGHT(B4,4)</f>
        <v>S500</v>
      </c>
      <c r="F4" s="37" t="str">
        <f t="shared" ref="F4:F8" si="3">RIGHT(B4,8)</f>
        <v>011-S500</v>
      </c>
    </row>
    <row r="5" spans="1:6" ht="23.25" customHeight="1" x14ac:dyDescent="0.25">
      <c r="A5" s="14">
        <v>3</v>
      </c>
      <c r="B5" s="15" t="s">
        <v>68</v>
      </c>
      <c r="C5" s="16" t="str">
        <f t="shared" si="0"/>
        <v>TL</v>
      </c>
      <c r="D5" s="15" t="str">
        <f t="shared" si="1"/>
        <v>20/01</v>
      </c>
      <c r="E5" s="37" t="str">
        <f t="shared" si="2"/>
        <v>L100</v>
      </c>
      <c r="F5" s="37" t="str">
        <f t="shared" si="3"/>
        <v>-22-L100</v>
      </c>
    </row>
    <row r="6" spans="1:6" ht="23.25" customHeight="1" x14ac:dyDescent="0.25">
      <c r="A6" s="14">
        <v>4</v>
      </c>
      <c r="B6" s="15" t="s">
        <v>69</v>
      </c>
      <c r="C6" s="16" t="str">
        <f t="shared" si="0"/>
        <v>TL</v>
      </c>
      <c r="D6" s="15" t="str">
        <f t="shared" si="1"/>
        <v>20/01</v>
      </c>
      <c r="E6" s="37" t="str">
        <f t="shared" si="2"/>
        <v>S500</v>
      </c>
      <c r="F6" s="37" t="str">
        <f t="shared" si="3"/>
        <v>-23-S500</v>
      </c>
    </row>
    <row r="7" spans="1:6" ht="23.25" customHeight="1" x14ac:dyDescent="0.25">
      <c r="A7" s="14">
        <v>5</v>
      </c>
      <c r="B7" s="15" t="s">
        <v>70</v>
      </c>
      <c r="C7" s="16" t="str">
        <f t="shared" si="0"/>
        <v>TL</v>
      </c>
      <c r="D7" s="15" t="str">
        <f t="shared" si="1"/>
        <v>20/01</v>
      </c>
      <c r="E7" s="37" t="str">
        <f t="shared" si="2"/>
        <v>L300</v>
      </c>
      <c r="F7" s="37" t="str">
        <f t="shared" si="3"/>
        <v>-49-L300</v>
      </c>
    </row>
    <row r="8" spans="1:6" ht="23.25" customHeight="1" x14ac:dyDescent="0.25">
      <c r="A8" s="14">
        <v>6</v>
      </c>
      <c r="B8" s="15" t="s">
        <v>71</v>
      </c>
      <c r="C8" s="16" t="str">
        <f t="shared" si="0"/>
        <v>TL</v>
      </c>
      <c r="D8" s="15" t="str">
        <f t="shared" si="1"/>
        <v>20/01</v>
      </c>
      <c r="E8" s="37" t="str">
        <f t="shared" si="2"/>
        <v>L500</v>
      </c>
      <c r="F8" s="37" t="str">
        <f t="shared" si="3"/>
        <v>-50-L500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H3" sqref="H3:H8"/>
    </sheetView>
  </sheetViews>
  <sheetFormatPr defaultRowHeight="15" x14ac:dyDescent="0.25"/>
  <cols>
    <col min="2" max="2" width="11.7109375" customWidth="1"/>
    <col min="3" max="3" width="14.28515625" customWidth="1"/>
    <col min="4" max="4" width="14.85546875" customWidth="1"/>
    <col min="5" max="5" width="11.5703125" customWidth="1"/>
    <col min="6" max="6" width="13.5703125" customWidth="1"/>
    <col min="7" max="7" width="17" customWidth="1"/>
  </cols>
  <sheetData>
    <row r="1" spans="1:7" ht="32.25" customHeight="1" x14ac:dyDescent="0.25">
      <c r="A1" s="39" t="s">
        <v>72</v>
      </c>
      <c r="B1" s="39"/>
      <c r="C1" s="39"/>
      <c r="D1" s="39"/>
      <c r="E1" s="39"/>
      <c r="F1" s="39"/>
      <c r="G1" s="39"/>
    </row>
    <row r="2" spans="1:7" ht="21" customHeight="1" x14ac:dyDescent="0.25">
      <c r="A2" s="42" t="s">
        <v>1</v>
      </c>
      <c r="B2" s="42" t="s">
        <v>73</v>
      </c>
      <c r="C2" s="43" t="s">
        <v>74</v>
      </c>
      <c r="D2" s="49" t="s">
        <v>75</v>
      </c>
      <c r="E2" s="42" t="s">
        <v>76</v>
      </c>
      <c r="F2" s="42"/>
      <c r="G2" s="42"/>
    </row>
    <row r="3" spans="1:7" ht="32.25" customHeight="1" x14ac:dyDescent="0.25">
      <c r="A3" s="42"/>
      <c r="B3" s="42"/>
      <c r="C3" s="44"/>
      <c r="D3" s="49"/>
      <c r="E3" s="12" t="s">
        <v>77</v>
      </c>
      <c r="F3" s="6" t="s">
        <v>78</v>
      </c>
      <c r="G3" s="6" t="s">
        <v>79</v>
      </c>
    </row>
    <row r="4" spans="1:7" ht="24.75" customHeight="1" x14ac:dyDescent="0.25">
      <c r="A4" s="7">
        <v>1</v>
      </c>
      <c r="B4" s="7">
        <v>101</v>
      </c>
      <c r="C4" s="17">
        <v>0.35416666666666669</v>
      </c>
      <c r="D4" s="17">
        <v>0.4375</v>
      </c>
      <c r="E4" s="18"/>
      <c r="F4" s="18"/>
      <c r="G4" s="18"/>
    </row>
    <row r="5" spans="1:7" ht="24.75" customHeight="1" x14ac:dyDescent="0.25">
      <c r="A5" s="7">
        <v>2</v>
      </c>
      <c r="B5" s="7">
        <v>102</v>
      </c>
      <c r="C5" s="17">
        <v>0.375</v>
      </c>
      <c r="D5" s="17">
        <v>0.5625</v>
      </c>
      <c r="E5" s="18"/>
      <c r="F5" s="18"/>
      <c r="G5" s="18"/>
    </row>
    <row r="6" spans="1:7" ht="24.75" customHeight="1" x14ac:dyDescent="0.25">
      <c r="A6" s="7">
        <v>3</v>
      </c>
      <c r="B6" s="7">
        <v>103</v>
      </c>
      <c r="C6" s="17">
        <v>0.35416666666666669</v>
      </c>
      <c r="D6" s="17">
        <v>0.4375</v>
      </c>
      <c r="E6" s="18"/>
      <c r="F6" s="18"/>
      <c r="G6" s="18"/>
    </row>
    <row r="7" spans="1:7" ht="24.75" customHeight="1" x14ac:dyDescent="0.25">
      <c r="A7" s="7">
        <v>4</v>
      </c>
      <c r="B7" s="7">
        <v>104</v>
      </c>
      <c r="C7" s="17">
        <v>0.47222222222222227</v>
      </c>
      <c r="D7" s="17">
        <v>0.59027777777777779</v>
      </c>
      <c r="E7" s="18"/>
      <c r="F7" s="18"/>
      <c r="G7" s="18"/>
    </row>
    <row r="8" spans="1:7" ht="24" customHeight="1" x14ac:dyDescent="0.25">
      <c r="A8" s="7">
        <v>5</v>
      </c>
      <c r="B8" s="19">
        <v>105</v>
      </c>
      <c r="C8" s="17">
        <v>0.5</v>
      </c>
      <c r="D8" s="17">
        <v>0.66666666666666663</v>
      </c>
      <c r="E8" s="18"/>
      <c r="F8" s="18"/>
      <c r="G8" s="18"/>
    </row>
    <row r="9" spans="1:7" ht="24.75" customHeight="1" x14ac:dyDescent="0.25">
      <c r="A9" s="7">
        <v>6</v>
      </c>
      <c r="B9" s="19">
        <v>106</v>
      </c>
      <c r="C9" s="17">
        <v>0.35416666666666669</v>
      </c>
      <c r="D9" s="17">
        <v>0.4375</v>
      </c>
      <c r="E9" s="18"/>
      <c r="F9" s="18"/>
      <c r="G9" s="18"/>
    </row>
  </sheetData>
  <mergeCells count="6"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C31" sqref="C31"/>
    </sheetView>
  </sheetViews>
  <sheetFormatPr defaultRowHeight="15" x14ac:dyDescent="0.25"/>
  <cols>
    <col min="1" max="1" width="20.85546875" customWidth="1"/>
    <col min="2" max="2" width="20.5703125" customWidth="1"/>
    <col min="3" max="3" width="17.140625" customWidth="1"/>
    <col min="4" max="4" width="12.140625" customWidth="1"/>
    <col min="5" max="5" width="19.85546875" customWidth="1"/>
    <col min="6" max="6" width="13.140625" customWidth="1"/>
    <col min="7" max="7" width="20" customWidth="1"/>
  </cols>
  <sheetData>
    <row r="1" spans="1:7" ht="29.25" customHeight="1" x14ac:dyDescent="0.25">
      <c r="A1" s="50" t="s">
        <v>80</v>
      </c>
      <c r="B1" s="50"/>
      <c r="C1" s="50"/>
      <c r="D1" s="50"/>
      <c r="E1" s="50"/>
      <c r="F1" s="50"/>
      <c r="G1" s="50"/>
    </row>
    <row r="2" spans="1:7" ht="32.25" customHeight="1" x14ac:dyDescent="0.25">
      <c r="A2" s="6" t="s">
        <v>2</v>
      </c>
      <c r="B2" s="6" t="s">
        <v>81</v>
      </c>
      <c r="C2" s="12" t="s">
        <v>82</v>
      </c>
      <c r="D2" s="12" t="s">
        <v>83</v>
      </c>
      <c r="E2" s="12" t="s">
        <v>84</v>
      </c>
      <c r="F2" s="20" t="s">
        <v>85</v>
      </c>
      <c r="G2" s="20" t="s">
        <v>86</v>
      </c>
    </row>
    <row r="3" spans="1:7" ht="23.25" customHeight="1" x14ac:dyDescent="0.25">
      <c r="A3" s="21" t="s">
        <v>87</v>
      </c>
      <c r="B3" s="16"/>
      <c r="C3" s="14"/>
      <c r="D3" s="16"/>
      <c r="E3" s="16"/>
      <c r="F3" s="22"/>
      <c r="G3" s="23"/>
    </row>
    <row r="4" spans="1:7" ht="23.25" customHeight="1" x14ac:dyDescent="0.25">
      <c r="A4" s="21" t="s">
        <v>88</v>
      </c>
      <c r="B4" s="16"/>
      <c r="C4" s="14"/>
      <c r="D4" s="16"/>
      <c r="E4" s="16"/>
      <c r="F4" s="22"/>
      <c r="G4" s="23"/>
    </row>
    <row r="5" spans="1:7" ht="23.25" customHeight="1" x14ac:dyDescent="0.25">
      <c r="A5" s="21" t="s">
        <v>89</v>
      </c>
      <c r="B5" s="16"/>
      <c r="C5" s="14"/>
      <c r="D5" s="16"/>
      <c r="E5" s="16"/>
      <c r="F5" s="22"/>
      <c r="G5" s="23"/>
    </row>
    <row r="6" spans="1:7" ht="23.25" customHeight="1" x14ac:dyDescent="0.25">
      <c r="A6" s="21" t="s">
        <v>90</v>
      </c>
      <c r="B6" s="16"/>
      <c r="C6" s="14"/>
      <c r="D6" s="16"/>
      <c r="E6" s="16"/>
      <c r="F6" s="22"/>
      <c r="G6" s="23"/>
    </row>
    <row r="7" spans="1:7" ht="23.25" customHeight="1" x14ac:dyDescent="0.25">
      <c r="A7" s="21" t="s">
        <v>91</v>
      </c>
      <c r="B7" s="16"/>
      <c r="C7" s="14"/>
      <c r="D7" s="16"/>
      <c r="E7" s="16"/>
      <c r="F7" s="22"/>
      <c r="G7" s="23"/>
    </row>
    <row r="8" spans="1:7" ht="23.25" customHeight="1" x14ac:dyDescent="0.25">
      <c r="A8" s="21" t="s">
        <v>92</v>
      </c>
      <c r="B8" s="16"/>
      <c r="C8" s="14"/>
      <c r="D8" s="16"/>
      <c r="E8" s="16"/>
      <c r="F8" s="22"/>
      <c r="G8" s="23"/>
    </row>
    <row r="9" spans="1:7" ht="24.75" customHeight="1" x14ac:dyDescent="0.25">
      <c r="A9" s="24" t="s">
        <v>93</v>
      </c>
      <c r="B9" s="16"/>
      <c r="C9" s="14"/>
      <c r="D9" s="16"/>
      <c r="E9" s="16"/>
      <c r="F9" s="22"/>
      <c r="G9" s="23"/>
    </row>
    <row r="10" spans="1:7" ht="24.75" customHeight="1" x14ac:dyDescent="0.25">
      <c r="A10" s="24" t="s">
        <v>94</v>
      </c>
      <c r="B10" s="16"/>
      <c r="C10" s="14"/>
      <c r="D10" s="16"/>
      <c r="E10" s="16"/>
      <c r="F10" s="22"/>
      <c r="G10" s="2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D1" workbookViewId="0">
      <selection activeCell="H3" sqref="H3:H8"/>
    </sheetView>
  </sheetViews>
  <sheetFormatPr defaultRowHeight="15" x14ac:dyDescent="0.25"/>
  <cols>
    <col min="2" max="2" width="16.85546875" customWidth="1"/>
    <col min="3" max="3" width="13.42578125" customWidth="1"/>
    <col min="4" max="4" width="11" customWidth="1"/>
    <col min="5" max="5" width="12.140625" customWidth="1"/>
    <col min="7" max="7" width="10.5703125" customWidth="1"/>
    <col min="8" max="8" width="17.5703125" customWidth="1"/>
    <col min="9" max="9" width="15.7109375" customWidth="1"/>
    <col min="10" max="10" width="11.140625" customWidth="1"/>
  </cols>
  <sheetData>
    <row r="1" spans="1:10" ht="31.5" customHeight="1" x14ac:dyDescent="0.25">
      <c r="A1" s="51" t="s">
        <v>95</v>
      </c>
      <c r="B1" s="51"/>
      <c r="C1" s="51"/>
      <c r="D1" s="51"/>
      <c r="E1" s="51"/>
      <c r="F1" s="51"/>
      <c r="G1" s="25">
        <v>350000</v>
      </c>
      <c r="H1" s="26"/>
      <c r="I1" s="26"/>
      <c r="J1" s="26"/>
    </row>
    <row r="2" spans="1:10" ht="47.25" customHeight="1" x14ac:dyDescent="0.25">
      <c r="A2" s="7" t="s">
        <v>1</v>
      </c>
      <c r="B2" s="6" t="s">
        <v>96</v>
      </c>
      <c r="C2" s="6" t="s">
        <v>97</v>
      </c>
      <c r="D2" s="12" t="s">
        <v>98</v>
      </c>
      <c r="E2" s="12" t="s">
        <v>99</v>
      </c>
      <c r="F2" s="12" t="s">
        <v>100</v>
      </c>
      <c r="G2" s="20" t="s">
        <v>101</v>
      </c>
      <c r="H2" s="20" t="s">
        <v>102</v>
      </c>
      <c r="I2" s="20" t="s">
        <v>103</v>
      </c>
      <c r="J2" s="20" t="s">
        <v>104</v>
      </c>
    </row>
    <row r="3" spans="1:10" ht="31.5" customHeight="1" x14ac:dyDescent="0.25">
      <c r="A3" s="7">
        <v>1</v>
      </c>
      <c r="B3" s="21" t="s">
        <v>105</v>
      </c>
      <c r="C3" s="16" t="s">
        <v>106</v>
      </c>
      <c r="D3" s="14">
        <v>1</v>
      </c>
      <c r="E3" s="16" t="s">
        <v>107</v>
      </c>
      <c r="F3" s="27">
        <v>4</v>
      </c>
      <c r="G3" s="22"/>
      <c r="H3" s="28"/>
      <c r="I3" s="22"/>
      <c r="J3" s="29"/>
    </row>
    <row r="4" spans="1:10" ht="31.5" customHeight="1" x14ac:dyDescent="0.25">
      <c r="A4" s="7">
        <v>2</v>
      </c>
      <c r="B4" s="21" t="s">
        <v>108</v>
      </c>
      <c r="C4" s="16" t="s">
        <v>109</v>
      </c>
      <c r="D4" s="14"/>
      <c r="E4" s="16" t="s">
        <v>110</v>
      </c>
      <c r="F4" s="27">
        <v>3</v>
      </c>
      <c r="G4" s="22"/>
      <c r="H4" s="28"/>
      <c r="I4" s="22"/>
      <c r="J4" s="29"/>
    </row>
    <row r="5" spans="1:10" ht="31.5" customHeight="1" x14ac:dyDescent="0.25">
      <c r="A5" s="7">
        <v>3</v>
      </c>
      <c r="B5" s="21" t="s">
        <v>111</v>
      </c>
      <c r="C5" s="16" t="s">
        <v>112</v>
      </c>
      <c r="D5" s="14">
        <v>2</v>
      </c>
      <c r="E5" s="16" t="s">
        <v>107</v>
      </c>
      <c r="F5" s="27">
        <v>2</v>
      </c>
      <c r="G5" s="22"/>
      <c r="H5" s="28"/>
      <c r="I5" s="22"/>
      <c r="J5" s="29"/>
    </row>
    <row r="6" spans="1:10" ht="31.5" customHeight="1" x14ac:dyDescent="0.25">
      <c r="A6" s="7">
        <v>4</v>
      </c>
      <c r="B6" s="21" t="s">
        <v>113</v>
      </c>
      <c r="C6" s="16" t="s">
        <v>112</v>
      </c>
      <c r="D6" s="14">
        <v>3</v>
      </c>
      <c r="E6" s="16" t="s">
        <v>114</v>
      </c>
      <c r="F6" s="27">
        <v>3</v>
      </c>
      <c r="G6" s="22"/>
      <c r="H6" s="28"/>
      <c r="I6" s="22"/>
      <c r="J6" s="29"/>
    </row>
    <row r="7" spans="1:10" ht="31.5" customHeight="1" x14ac:dyDescent="0.25">
      <c r="A7" s="7">
        <v>5</v>
      </c>
      <c r="B7" s="21" t="s">
        <v>115</v>
      </c>
      <c r="C7" s="16" t="s">
        <v>109</v>
      </c>
      <c r="D7" s="14"/>
      <c r="E7" s="16" t="s">
        <v>114</v>
      </c>
      <c r="F7" s="27">
        <v>2</v>
      </c>
      <c r="G7" s="22"/>
      <c r="H7" s="28"/>
      <c r="I7" s="22"/>
      <c r="J7" s="29"/>
    </row>
    <row r="8" spans="1:10" ht="31.5" customHeight="1" x14ac:dyDescent="0.25">
      <c r="A8" s="7">
        <v>6</v>
      </c>
      <c r="B8" s="21" t="s">
        <v>116</v>
      </c>
      <c r="C8" s="16" t="s">
        <v>112</v>
      </c>
      <c r="D8" s="14"/>
      <c r="E8" s="16" t="s">
        <v>107</v>
      </c>
      <c r="F8" s="27">
        <v>2</v>
      </c>
      <c r="G8" s="22"/>
      <c r="H8" s="28"/>
      <c r="I8" s="22"/>
      <c r="J8" s="29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15" sqref="I15"/>
    </sheetView>
  </sheetViews>
  <sheetFormatPr defaultRowHeight="15" x14ac:dyDescent="0.25"/>
  <cols>
    <col min="2" max="2" width="14.140625" customWidth="1"/>
    <col min="8" max="8" width="10.5703125" customWidth="1"/>
    <col min="9" max="9" width="11" customWidth="1"/>
  </cols>
  <sheetData>
    <row r="1" spans="1:9" ht="45" customHeight="1" x14ac:dyDescent="0.25">
      <c r="A1" s="39" t="s">
        <v>15</v>
      </c>
      <c r="B1" s="39"/>
      <c r="C1" s="39"/>
      <c r="D1" s="39"/>
      <c r="E1" s="39"/>
      <c r="F1" s="39"/>
      <c r="G1" s="39"/>
      <c r="H1" s="39"/>
      <c r="I1" s="39"/>
    </row>
    <row r="2" spans="1:9" ht="27" customHeight="1" x14ac:dyDescent="0.25">
      <c r="A2" s="42" t="s">
        <v>1</v>
      </c>
      <c r="B2" s="42" t="s">
        <v>117</v>
      </c>
      <c r="C2" s="42" t="s">
        <v>118</v>
      </c>
      <c r="D2" s="42"/>
      <c r="E2" s="42"/>
      <c r="F2" s="42" t="s">
        <v>119</v>
      </c>
      <c r="G2" s="42"/>
      <c r="H2" s="45" t="s">
        <v>120</v>
      </c>
      <c r="I2" s="49" t="s">
        <v>121</v>
      </c>
    </row>
    <row r="3" spans="1:9" ht="30" customHeight="1" x14ac:dyDescent="0.25">
      <c r="A3" s="42"/>
      <c r="B3" s="42"/>
      <c r="C3" s="6" t="s">
        <v>122</v>
      </c>
      <c r="D3" s="6" t="s">
        <v>123</v>
      </c>
      <c r="E3" s="6" t="s">
        <v>124</v>
      </c>
      <c r="F3" s="6" t="s">
        <v>125</v>
      </c>
      <c r="G3" s="6" t="s">
        <v>126</v>
      </c>
      <c r="H3" s="44"/>
      <c r="I3" s="42"/>
    </row>
    <row r="4" spans="1:9" ht="24.75" customHeight="1" x14ac:dyDescent="0.25">
      <c r="A4" s="7">
        <v>1</v>
      </c>
      <c r="B4" s="8" t="s">
        <v>25</v>
      </c>
      <c r="C4" s="7">
        <v>8.5</v>
      </c>
      <c r="D4" s="7">
        <v>10</v>
      </c>
      <c r="E4" s="30"/>
      <c r="F4" s="7"/>
      <c r="G4" s="7"/>
      <c r="H4" s="7"/>
      <c r="I4" s="7"/>
    </row>
    <row r="5" spans="1:9" ht="24.75" customHeight="1" x14ac:dyDescent="0.25">
      <c r="A5" s="7">
        <v>2</v>
      </c>
      <c r="B5" s="8" t="s">
        <v>26</v>
      </c>
      <c r="C5" s="7">
        <v>6</v>
      </c>
      <c r="D5" s="7">
        <v>7</v>
      </c>
      <c r="E5" s="30"/>
      <c r="F5" s="7"/>
      <c r="G5" s="7"/>
      <c r="H5" s="7"/>
      <c r="I5" s="7"/>
    </row>
    <row r="6" spans="1:9" ht="24.75" customHeight="1" x14ac:dyDescent="0.25">
      <c r="A6" s="7">
        <v>3</v>
      </c>
      <c r="B6" s="8" t="s">
        <v>27</v>
      </c>
      <c r="C6" s="7">
        <v>3</v>
      </c>
      <c r="D6" s="7">
        <v>4</v>
      </c>
      <c r="E6" s="30"/>
      <c r="F6" s="7"/>
      <c r="G6" s="7"/>
      <c r="H6" s="7"/>
      <c r="I6" s="7"/>
    </row>
    <row r="7" spans="1:9" ht="24.75" customHeight="1" x14ac:dyDescent="0.25">
      <c r="A7" s="7">
        <v>4</v>
      </c>
      <c r="B7" s="8" t="s">
        <v>28</v>
      </c>
      <c r="C7" s="7">
        <v>9</v>
      </c>
      <c r="D7" s="7">
        <v>10</v>
      </c>
      <c r="E7" s="30"/>
      <c r="F7" s="7"/>
      <c r="G7" s="7"/>
      <c r="H7" s="7"/>
      <c r="I7" s="7"/>
    </row>
    <row r="8" spans="1:9" ht="24.75" customHeight="1" x14ac:dyDescent="0.3">
      <c r="A8" s="7">
        <v>5</v>
      </c>
      <c r="B8" s="21" t="s">
        <v>127</v>
      </c>
      <c r="C8" s="10">
        <v>4</v>
      </c>
      <c r="D8" s="10">
        <v>6</v>
      </c>
      <c r="E8" s="30"/>
      <c r="F8" s="7"/>
      <c r="G8" s="7"/>
      <c r="H8" s="7"/>
      <c r="I8" s="7"/>
    </row>
    <row r="9" spans="1:9" ht="24.75" customHeight="1" x14ac:dyDescent="0.3">
      <c r="A9" s="7">
        <v>6</v>
      </c>
      <c r="B9" s="21" t="s">
        <v>128</v>
      </c>
      <c r="C9" s="10">
        <v>8</v>
      </c>
      <c r="D9" s="10">
        <v>8</v>
      </c>
      <c r="E9" s="30"/>
      <c r="F9" s="7"/>
      <c r="G9" s="7"/>
      <c r="H9" s="7"/>
      <c r="I9" s="7"/>
    </row>
  </sheetData>
  <mergeCells count="7">
    <mergeCell ref="A1:I1"/>
    <mergeCell ref="A2:A3"/>
    <mergeCell ref="B2:B3"/>
    <mergeCell ref="C2:E2"/>
    <mergeCell ref="F2:G2"/>
    <mergeCell ref="H2:H3"/>
    <mergeCell ref="I2:I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16" workbookViewId="0">
      <selection activeCell="F16" sqref="F16"/>
    </sheetView>
  </sheetViews>
  <sheetFormatPr defaultRowHeight="15" x14ac:dyDescent="0.25"/>
  <cols>
    <col min="2" max="3" width="14.140625" customWidth="1"/>
    <col min="4" max="4" width="28" customWidth="1"/>
    <col min="5" max="5" width="14" customWidth="1"/>
    <col min="6" max="6" width="15.28515625" customWidth="1"/>
  </cols>
  <sheetData>
    <row r="1" spans="1:6" ht="45" customHeight="1" x14ac:dyDescent="0.25">
      <c r="A1" s="39" t="s">
        <v>15</v>
      </c>
      <c r="B1" s="39"/>
      <c r="C1" s="39"/>
      <c r="D1" s="39"/>
      <c r="E1" s="39"/>
      <c r="F1" s="39"/>
    </row>
    <row r="2" spans="1:6" ht="27" customHeight="1" x14ac:dyDescent="0.25">
      <c r="A2" s="42" t="s">
        <v>1</v>
      </c>
      <c r="B2" s="42" t="s">
        <v>117</v>
      </c>
      <c r="C2" s="42" t="s">
        <v>129</v>
      </c>
      <c r="D2" s="6" t="s">
        <v>130</v>
      </c>
      <c r="E2" s="45" t="s">
        <v>79</v>
      </c>
      <c r="F2" s="12" t="s">
        <v>131</v>
      </c>
    </row>
    <row r="3" spans="1:6" ht="30" customHeight="1" x14ac:dyDescent="0.25">
      <c r="A3" s="42"/>
      <c r="B3" s="42"/>
      <c r="C3" s="42"/>
      <c r="D3" s="6" t="s">
        <v>132</v>
      </c>
      <c r="E3" s="44"/>
      <c r="F3" s="6" t="s">
        <v>133</v>
      </c>
    </row>
    <row r="4" spans="1:6" ht="24.75" customHeight="1" x14ac:dyDescent="0.25">
      <c r="A4" s="7">
        <v>1</v>
      </c>
      <c r="B4" s="8" t="s">
        <v>25</v>
      </c>
      <c r="C4" s="8">
        <v>9.5</v>
      </c>
      <c r="D4" s="7" t="s">
        <v>107</v>
      </c>
      <c r="E4" s="7">
        <v>500000</v>
      </c>
      <c r="F4" s="7" t="s">
        <v>134</v>
      </c>
    </row>
    <row r="5" spans="1:6" ht="24.75" customHeight="1" x14ac:dyDescent="0.25">
      <c r="A5" s="7">
        <v>2</v>
      </c>
      <c r="B5" s="8" t="s">
        <v>26</v>
      </c>
      <c r="C5" s="8">
        <v>6</v>
      </c>
      <c r="D5" s="7"/>
      <c r="E5" s="7"/>
      <c r="F5" s="7"/>
    </row>
    <row r="6" spans="1:6" ht="24.75" customHeight="1" x14ac:dyDescent="0.25">
      <c r="A6" s="7">
        <v>3</v>
      </c>
      <c r="B6" s="8" t="s">
        <v>27</v>
      </c>
      <c r="C6" s="8">
        <v>7.5</v>
      </c>
      <c r="D6" s="7" t="s">
        <v>110</v>
      </c>
      <c r="E6" s="7">
        <v>300000</v>
      </c>
      <c r="F6" s="7"/>
    </row>
    <row r="7" spans="1:6" ht="24.75" customHeight="1" x14ac:dyDescent="0.25">
      <c r="A7" s="7">
        <v>4</v>
      </c>
      <c r="B7" s="8" t="s">
        <v>28</v>
      </c>
      <c r="C7" s="8">
        <v>9</v>
      </c>
      <c r="D7" s="7" t="s">
        <v>107</v>
      </c>
      <c r="E7" s="7">
        <v>500000</v>
      </c>
      <c r="F7" s="7"/>
    </row>
    <row r="8" spans="1:6" ht="24.75" customHeight="1" x14ac:dyDescent="0.3">
      <c r="A8" s="7">
        <v>5</v>
      </c>
      <c r="B8" s="21" t="s">
        <v>127</v>
      </c>
      <c r="C8" s="21">
        <v>5</v>
      </c>
      <c r="D8" s="10"/>
      <c r="E8" s="7"/>
      <c r="F8" s="7"/>
    </row>
    <row r="9" spans="1:6" ht="24.75" customHeight="1" x14ac:dyDescent="0.3">
      <c r="A9" s="7">
        <v>6</v>
      </c>
      <c r="B9" s="21" t="s">
        <v>128</v>
      </c>
      <c r="C9" s="21">
        <v>8</v>
      </c>
      <c r="D9" s="10" t="s">
        <v>110</v>
      </c>
      <c r="E9" s="7">
        <v>300000</v>
      </c>
      <c r="F9" s="7"/>
    </row>
    <row r="11" spans="1:6" ht="35.25" customHeight="1" x14ac:dyDescent="0.25">
      <c r="C11" s="54" t="s">
        <v>135</v>
      </c>
      <c r="D11" s="54"/>
      <c r="E11" s="54"/>
    </row>
    <row r="12" spans="1:6" ht="26.25" customHeight="1" x14ac:dyDescent="0.25">
      <c r="C12" s="52" t="s">
        <v>136</v>
      </c>
      <c r="D12" s="53"/>
      <c r="E12" s="3"/>
    </row>
    <row r="13" spans="1:6" ht="26.25" customHeight="1" x14ac:dyDescent="0.25">
      <c r="C13" s="52" t="s">
        <v>137</v>
      </c>
      <c r="D13" s="53"/>
      <c r="E13" s="3"/>
    </row>
    <row r="14" spans="1:6" ht="26.25" customHeight="1" x14ac:dyDescent="0.25">
      <c r="C14" s="52" t="s">
        <v>138</v>
      </c>
      <c r="D14" s="53"/>
      <c r="E14" s="3"/>
    </row>
    <row r="15" spans="1:6" ht="26.25" customHeight="1" x14ac:dyDescent="0.25">
      <c r="C15" s="52" t="s">
        <v>139</v>
      </c>
      <c r="D15" s="53"/>
      <c r="E15" s="3"/>
    </row>
    <row r="16" spans="1:6" ht="26.25" customHeight="1" x14ac:dyDescent="0.25">
      <c r="C16" s="52" t="s">
        <v>140</v>
      </c>
      <c r="D16" s="53"/>
      <c r="E16" s="3"/>
    </row>
    <row r="17" spans="3:5" ht="26.25" customHeight="1" x14ac:dyDescent="0.25">
      <c r="C17" s="52" t="s">
        <v>141</v>
      </c>
      <c r="D17" s="53"/>
      <c r="E17" s="3"/>
    </row>
    <row r="18" spans="3:5" ht="26.25" customHeight="1" x14ac:dyDescent="0.25">
      <c r="C18" s="21" t="s">
        <v>142</v>
      </c>
      <c r="D18" s="21"/>
      <c r="E18" s="3"/>
    </row>
  </sheetData>
  <mergeCells count="12">
    <mergeCell ref="C17:D17"/>
    <mergeCell ref="A1:F1"/>
    <mergeCell ref="A2:A3"/>
    <mergeCell ref="B2:B3"/>
    <mergeCell ref="C2:C3"/>
    <mergeCell ref="E2:E3"/>
    <mergeCell ref="C11:E11"/>
    <mergeCell ref="C12:D12"/>
    <mergeCell ref="C13:D13"/>
    <mergeCell ref="C14:D14"/>
    <mergeCell ref="C15:D15"/>
    <mergeCell ref="C16:D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K.CNTT</cp:lastModifiedBy>
  <dcterms:created xsi:type="dcterms:W3CDTF">2013-09-30T17:12:24Z</dcterms:created>
  <dcterms:modified xsi:type="dcterms:W3CDTF">2025-09-29T00:57:15Z</dcterms:modified>
</cp:coreProperties>
</file>