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hung-DT\Desktop\"/>
    </mc:Choice>
  </mc:AlternateContent>
  <bookViews>
    <workbookView xWindow="0" yWindow="0" windowWidth="19200" windowHeight="102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H25" i="1"/>
  <c r="N21" i="1"/>
  <c r="L25" i="1"/>
  <c r="G3" i="1"/>
  <c r="G21" i="1"/>
  <c r="T18" i="1"/>
  <c r="N25" i="1"/>
  <c r="K16" i="1"/>
  <c r="I16" i="1"/>
  <c r="E16" i="1"/>
  <c r="I10" i="1"/>
  <c r="N24" i="1"/>
  <c r="G25" i="1"/>
  <c r="D2" i="1"/>
  <c r="V2" i="1" s="1"/>
  <c r="D18" i="1"/>
  <c r="V18" i="1" s="1"/>
  <c r="T10" i="1"/>
  <c r="S20" i="1"/>
  <c r="S17" i="1"/>
  <c r="S12" i="1"/>
  <c r="R14" i="1"/>
  <c r="R11" i="1"/>
  <c r="R9" i="1"/>
  <c r="Q22" i="1"/>
  <c r="P12" i="1"/>
  <c r="P20" i="1"/>
  <c r="O23" i="1"/>
  <c r="O8" i="1"/>
  <c r="M15" i="1"/>
  <c r="M18" i="1"/>
  <c r="M10" i="1"/>
  <c r="M7" i="1"/>
  <c r="L24" i="1"/>
  <c r="L13" i="1"/>
  <c r="L14" i="1"/>
  <c r="L9" i="1"/>
  <c r="L6" i="1"/>
  <c r="L3" i="1"/>
  <c r="K23" i="1"/>
  <c r="K20" i="1"/>
  <c r="K17" i="1"/>
  <c r="K12" i="1"/>
  <c r="K5" i="1"/>
  <c r="K2" i="1"/>
  <c r="H24" i="1"/>
  <c r="H14" i="1"/>
  <c r="H13" i="1"/>
  <c r="H9" i="1"/>
  <c r="H6" i="1"/>
  <c r="V4" i="1"/>
  <c r="V19" i="1"/>
  <c r="U3" i="1"/>
  <c r="U4" i="1"/>
  <c r="U5" i="1"/>
  <c r="U6" i="1"/>
  <c r="U7" i="1"/>
  <c r="U8" i="1"/>
  <c r="U9" i="1"/>
  <c r="U10" i="1"/>
  <c r="U11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" i="1"/>
  <c r="D4" i="1"/>
  <c r="D6" i="1"/>
  <c r="V6" i="1" s="1"/>
  <c r="D7" i="1"/>
  <c r="V7" i="1" s="1"/>
  <c r="D19" i="1"/>
  <c r="N3" i="1" l="1"/>
  <c r="D24" i="1"/>
  <c r="V24" i="1" s="1"/>
  <c r="D14" i="1"/>
  <c r="V14" i="1" s="1"/>
  <c r="N13" i="1"/>
  <c r="D13" i="1" s="1"/>
  <c r="V13" i="1" s="1"/>
  <c r="D11" i="1"/>
  <c r="V11" i="1" s="1"/>
  <c r="D10" i="1"/>
  <c r="V10" i="1" s="1"/>
  <c r="J15" i="1" l="1"/>
  <c r="D15" i="1" s="1"/>
  <c r="V15" i="1" s="1"/>
  <c r="J22" i="1"/>
  <c r="D22" i="1" s="1"/>
  <c r="V22" i="1" s="1"/>
  <c r="J16" i="1"/>
  <c r="I2" i="1"/>
  <c r="I23" i="1"/>
  <c r="I17" i="1"/>
  <c r="I12" i="1"/>
  <c r="D21" i="1"/>
  <c r="V21" i="1" s="1"/>
  <c r="D25" i="1"/>
  <c r="V25" i="1" s="1"/>
  <c r="D9" i="1"/>
  <c r="V9" i="1" s="1"/>
  <c r="D3" i="1"/>
  <c r="V3" i="1" s="1"/>
  <c r="F20" i="1"/>
  <c r="D20" i="1" s="1"/>
  <c r="V20" i="1" s="1"/>
  <c r="F23" i="1"/>
  <c r="F17" i="1"/>
  <c r="D17" i="1" s="1"/>
  <c r="V17" i="1" s="1"/>
  <c r="F12" i="1"/>
  <c r="F5" i="1"/>
  <c r="D5" i="1" s="1"/>
  <c r="V5" i="1" s="1"/>
  <c r="F2" i="1"/>
  <c r="D16" i="1"/>
  <c r="V16" i="1" s="1"/>
  <c r="E23" i="1"/>
  <c r="D23" i="1" s="1"/>
  <c r="V23" i="1" s="1"/>
  <c r="D8" i="1"/>
  <c r="V8" i="1" s="1"/>
  <c r="D12" i="1" l="1"/>
  <c r="V12" i="1" s="1"/>
</calcChain>
</file>

<file path=xl/sharedStrings.xml><?xml version="1.0" encoding="utf-8"?>
<sst xmlns="http://schemas.openxmlformats.org/spreadsheetml/2006/main" count="64" uniqueCount="61">
  <si>
    <t xml:space="preserve">Hà Quốc </t>
  </si>
  <si>
    <t>Bảo</t>
  </si>
  <si>
    <t>Hoàng Phúc</t>
  </si>
  <si>
    <t>Nguyễn Thái</t>
  </si>
  <si>
    <t xml:space="preserve"> Bình</t>
  </si>
  <si>
    <t xml:space="preserve">Nguyễn Thành </t>
  </si>
  <si>
    <t>Đức</t>
  </si>
  <si>
    <t xml:space="preserve">Trần Quốc </t>
  </si>
  <si>
    <t>Duy</t>
  </si>
  <si>
    <t xml:space="preserve">Hồ Văn  </t>
  </si>
  <si>
    <t>Hóa</t>
  </si>
  <si>
    <t xml:space="preserve">Nguyễn Thanh  </t>
  </si>
  <si>
    <t>Hùng</t>
  </si>
  <si>
    <t>Phan Anh Tuấn</t>
  </si>
  <si>
    <t>Kiệt</t>
  </si>
  <si>
    <t>Nguyễn Hữu</t>
  </si>
  <si>
    <t xml:space="preserve">Mạnh </t>
  </si>
  <si>
    <t>Triệu Phú</t>
  </si>
  <si>
    <t>Nguyên</t>
  </si>
  <si>
    <t>Đặng Thái</t>
  </si>
  <si>
    <t xml:space="preserve">Sơn </t>
  </si>
  <si>
    <t>Nguyễn Minh</t>
  </si>
  <si>
    <t xml:space="preserve">Thái </t>
  </si>
  <si>
    <t>Võ Đắc</t>
  </si>
  <si>
    <t xml:space="preserve">Thịnh </t>
  </si>
  <si>
    <t>Kiều Trung</t>
  </si>
  <si>
    <t>Tín</t>
  </si>
  <si>
    <t>Nguyễn Anh</t>
  </si>
  <si>
    <t xml:space="preserve">Tuấn </t>
  </si>
  <si>
    <t xml:space="preserve">Nguyễn Lương </t>
  </si>
  <si>
    <t>Tâm</t>
  </si>
  <si>
    <t xml:space="preserve">Trần Thế </t>
  </si>
  <si>
    <t>Sơn</t>
  </si>
  <si>
    <t xml:space="preserve">Trần Văn </t>
  </si>
  <si>
    <t>Đông</t>
  </si>
  <si>
    <t>Lý Văn</t>
  </si>
  <si>
    <t>Trung</t>
  </si>
  <si>
    <t xml:space="preserve">Nguyễn Hoàng </t>
  </si>
  <si>
    <t>Vinh</t>
  </si>
  <si>
    <t xml:space="preserve">Bùi Trọng </t>
  </si>
  <si>
    <t>Tân</t>
  </si>
  <si>
    <t>Giang Văn</t>
  </si>
  <si>
    <t>Tiến</t>
  </si>
  <si>
    <t>Lương</t>
  </si>
  <si>
    <t xml:space="preserve">Huỳnh Đình </t>
  </si>
  <si>
    <t>Văn</t>
  </si>
  <si>
    <t>AVCN</t>
  </si>
  <si>
    <t>Điện ôtô 2</t>
  </si>
  <si>
    <t>Đồng - sơn ôtô</t>
  </si>
  <si>
    <t>Quản lý dịch vụ ô tô</t>
  </si>
  <si>
    <t>Thực hành xe ô tô điện</t>
  </si>
  <si>
    <t>Thực hành xe ô tô hybrid</t>
  </si>
  <si>
    <t>Hệ thống điện và điện tử ôtô</t>
  </si>
  <si>
    <t>Lý thuyết chẩn đoán động cơ ô tô</t>
  </si>
  <si>
    <t>Lý thuyết ô tô</t>
  </si>
  <si>
    <t>Thực hành động cơ cơ bản</t>
  </si>
  <si>
    <t>Anh văn chuyên ngành</t>
  </si>
  <si>
    <t>Lý thuyết ô tô điện và hybrid</t>
  </si>
  <si>
    <t>Động cơ đốt trong</t>
  </si>
  <si>
    <t>Hệ thống điện và điện tử Ôtô</t>
  </si>
  <si>
    <t>Lý thuyết gầm ôtô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</si>
</sst>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7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12"/>
      <color theme="1"/>
      <name val="Times New Roman"/>
      <family val="1"/>
    </font>
    <font>
      <sz val="11"/>
      <color rgb="FF00B050"/>
      <name val="Times New Roman"/>
      <family val="1"/>
    </font>
    <font>
      <sz val="11"/>
      <color rgb="FF00B0F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6" xfId="0" applyFont="1" applyBorder="1" applyAlignment="1">
      <alignment horizontal="left" vertical="center" wrapText="1"/>
    </xf>
    <xf numFmtId="0" fontId="2" fillId="0" borderId="3" xfId="0" applyFont="1" applyBorder="1" applyAlignment="1" applyProtection="1">
      <alignment vertical="center"/>
      <protection hidden="1"/>
    </xf>
    <xf numFmtId="0" fontId="3" fillId="0" borderId="3" xfId="0" applyFont="1" applyBorder="1" applyAlignment="1" applyProtection="1">
      <alignment horizontal="left"/>
      <protection hidden="1"/>
    </xf>
    <xf numFmtId="0" fontId="4" fillId="0" borderId="5" xfId="0" applyFont="1" applyBorder="1" applyAlignment="1" applyProtection="1">
      <alignment horizontal="left"/>
      <protection hidden="1"/>
    </xf>
    <xf numFmtId="0" fontId="2" fillId="0" borderId="5" xfId="0" applyFont="1" applyBorder="1" applyAlignment="1" applyProtection="1">
      <alignment horizontal="left"/>
      <protection hidden="1"/>
    </xf>
    <xf numFmtId="0" fontId="3" fillId="0" borderId="5" xfId="0" applyFont="1" applyBorder="1" applyAlignment="1" applyProtection="1">
      <alignment horizontal="left"/>
      <protection hidden="1"/>
    </xf>
    <xf numFmtId="0" fontId="4" fillId="0" borderId="5" xfId="0" applyFont="1" applyFill="1" applyBorder="1" applyAlignment="1" applyProtection="1">
      <alignment horizontal="left"/>
      <protection hidden="1"/>
    </xf>
    <xf numFmtId="0" fontId="4" fillId="0" borderId="2" xfId="0" applyFont="1" applyBorder="1" applyAlignment="1" applyProtection="1">
      <alignment vertical="center"/>
      <protection hidden="1"/>
    </xf>
    <xf numFmtId="164" fontId="4" fillId="2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2" xfId="0" applyFont="1" applyBorder="1" applyAlignment="1" applyProtection="1">
      <alignment horizontal="left"/>
      <protection hidden="1"/>
    </xf>
    <xf numFmtId="164" fontId="4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4" xfId="0" applyFont="1" applyBorder="1" applyAlignment="1" applyProtection="1">
      <alignment horizontal="left"/>
      <protection hidden="1"/>
    </xf>
    <xf numFmtId="0" fontId="4" fillId="0" borderId="4" xfId="0" applyFont="1" applyFill="1" applyBorder="1" applyAlignment="1" applyProtection="1">
      <alignment horizontal="left"/>
      <protection hidden="1"/>
    </xf>
    <xf numFmtId="164" fontId="0" fillId="0" borderId="0" xfId="0" applyNumberFormat="1"/>
    <xf numFmtId="0" fontId="0" fillId="0" borderId="7" xfId="0" applyBorder="1"/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4" fillId="2" borderId="7" xfId="0" applyNumberFormat="1" applyFont="1" applyFill="1" applyBorder="1" applyAlignment="1" applyProtection="1">
      <alignment horizontal="center" vertical="center"/>
      <protection hidden="1"/>
    </xf>
    <xf numFmtId="164" fontId="0" fillId="3" borderId="7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5"/>
  <sheetViews>
    <sheetView tabSelected="1" topLeftCell="E1" zoomScaleNormal="100" workbookViewId="0">
      <selection activeCell="K11" sqref="K11"/>
    </sheetView>
  </sheetViews>
  <sheetFormatPr defaultRowHeight="15" x14ac:dyDescent="0.25"/>
  <cols>
    <col min="1" max="1" width="17" customWidth="1"/>
    <col min="4" max="4" width="10.42578125" bestFit="1" customWidth="1"/>
    <col min="5" max="5" width="12.85546875" customWidth="1"/>
    <col min="6" max="8" width="9.140625" customWidth="1"/>
    <col min="9" max="9" width="10.42578125" customWidth="1"/>
    <col min="10" max="10" width="11.5703125" customWidth="1"/>
    <col min="11" max="20" width="9.140625" customWidth="1"/>
  </cols>
  <sheetData>
    <row r="1" spans="1:22" ht="90" x14ac:dyDescent="0.25">
      <c r="E1" s="16" t="s">
        <v>46</v>
      </c>
      <c r="F1" s="21" t="s">
        <v>47</v>
      </c>
      <c r="G1" s="22" t="s">
        <v>48</v>
      </c>
      <c r="H1" s="1" t="s">
        <v>49</v>
      </c>
      <c r="I1" s="21" t="s">
        <v>50</v>
      </c>
      <c r="J1" s="1" t="s">
        <v>51</v>
      </c>
      <c r="K1" s="21" t="s">
        <v>52</v>
      </c>
      <c r="L1" s="1" t="s">
        <v>53</v>
      </c>
      <c r="M1" s="22" t="s">
        <v>54</v>
      </c>
      <c r="N1" s="1" t="s">
        <v>55</v>
      </c>
      <c r="O1" s="1" t="s">
        <v>56</v>
      </c>
      <c r="P1" s="21" t="s">
        <v>52</v>
      </c>
      <c r="Q1" s="1" t="s">
        <v>57</v>
      </c>
      <c r="R1" s="1" t="s">
        <v>58</v>
      </c>
      <c r="S1" s="21" t="s">
        <v>59</v>
      </c>
      <c r="T1" s="22" t="s">
        <v>60</v>
      </c>
      <c r="U1" s="15"/>
    </row>
    <row r="2" spans="1:22" ht="15.75" x14ac:dyDescent="0.25">
      <c r="A2" s="8" t="s">
        <v>0</v>
      </c>
      <c r="B2" s="2" t="s">
        <v>1</v>
      </c>
      <c r="C2" s="9">
        <v>506.3</v>
      </c>
      <c r="D2" s="18">
        <f>C2+SUM(E2:T2)</f>
        <v>669.8</v>
      </c>
      <c r="E2" s="16"/>
      <c r="F2" s="16">
        <f>2*15+(30*0.75)</f>
        <v>52.5</v>
      </c>
      <c r="G2" s="16"/>
      <c r="H2" s="16"/>
      <c r="I2" s="16">
        <f>60*0.75</f>
        <v>45</v>
      </c>
      <c r="J2" s="16"/>
      <c r="K2" s="16">
        <f>60*1.1</f>
        <v>66</v>
      </c>
      <c r="L2" s="16"/>
      <c r="M2" s="16"/>
      <c r="N2" s="16"/>
      <c r="O2" s="16"/>
      <c r="P2" s="16"/>
      <c r="Q2" s="16"/>
      <c r="R2" s="16"/>
      <c r="S2" s="16"/>
      <c r="T2" s="16"/>
      <c r="U2" s="17">
        <f>430+54+200</f>
        <v>684</v>
      </c>
      <c r="V2" s="14">
        <f>D2-U2</f>
        <v>-14.200000000000045</v>
      </c>
    </row>
    <row r="3" spans="1:22" ht="15.75" x14ac:dyDescent="0.25">
      <c r="A3" s="10" t="s">
        <v>2</v>
      </c>
      <c r="B3" s="3" t="s">
        <v>1</v>
      </c>
      <c r="C3" s="11">
        <v>599.20000000000005</v>
      </c>
      <c r="D3" s="18">
        <f>C3+SUM(E3:T3)</f>
        <v>714.7</v>
      </c>
      <c r="E3" s="16"/>
      <c r="F3" s="16"/>
      <c r="G3" s="16">
        <f>1*15+(30*0.75)</f>
        <v>37.5</v>
      </c>
      <c r="H3" s="16"/>
      <c r="I3" s="16"/>
      <c r="J3" s="16"/>
      <c r="K3" s="16"/>
      <c r="L3" s="16">
        <f>30*1.1</f>
        <v>33</v>
      </c>
      <c r="M3" s="16"/>
      <c r="N3" s="16">
        <f>60*0.75</f>
        <v>45</v>
      </c>
      <c r="O3" s="16"/>
      <c r="P3" s="16"/>
      <c r="Q3" s="16"/>
      <c r="R3" s="16"/>
      <c r="S3" s="16"/>
      <c r="T3" s="16"/>
      <c r="U3" s="17">
        <f t="shared" ref="U3:U25" si="0">430+54+200</f>
        <v>684</v>
      </c>
      <c r="V3" s="14">
        <f t="shared" ref="V3:V25" si="1">D3-U3</f>
        <v>30.700000000000045</v>
      </c>
    </row>
    <row r="4" spans="1:22" ht="15.75" x14ac:dyDescent="0.25">
      <c r="A4" s="12" t="s">
        <v>3</v>
      </c>
      <c r="B4" s="4" t="s">
        <v>4</v>
      </c>
      <c r="C4" s="11">
        <v>361.5</v>
      </c>
      <c r="D4" s="18">
        <f>C4+SUM(E4:T4)</f>
        <v>361.5</v>
      </c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7">
        <f t="shared" si="0"/>
        <v>684</v>
      </c>
      <c r="V4" s="14">
        <f t="shared" si="1"/>
        <v>-322.5</v>
      </c>
    </row>
    <row r="5" spans="1:22" ht="15.75" x14ac:dyDescent="0.25">
      <c r="A5" s="12" t="s">
        <v>5</v>
      </c>
      <c r="B5" s="5" t="s">
        <v>6</v>
      </c>
      <c r="C5" s="11">
        <v>576.5</v>
      </c>
      <c r="D5" s="18">
        <f>C5+SUM(E5:T5)</f>
        <v>695</v>
      </c>
      <c r="E5" s="16"/>
      <c r="F5" s="16">
        <f>2*15+(30*0.75)</f>
        <v>52.5</v>
      </c>
      <c r="G5" s="16"/>
      <c r="H5" s="16"/>
      <c r="I5" s="16"/>
      <c r="J5" s="16"/>
      <c r="K5" s="16">
        <f>60*1.1</f>
        <v>66</v>
      </c>
      <c r="L5" s="16"/>
      <c r="M5" s="16"/>
      <c r="N5" s="16"/>
      <c r="O5" s="16"/>
      <c r="P5" s="16"/>
      <c r="Q5" s="16"/>
      <c r="R5" s="16"/>
      <c r="S5" s="16"/>
      <c r="T5" s="16"/>
      <c r="U5" s="20">
        <f t="shared" si="0"/>
        <v>684</v>
      </c>
      <c r="V5" s="14">
        <f t="shared" si="1"/>
        <v>11</v>
      </c>
    </row>
    <row r="6" spans="1:22" ht="15.75" x14ac:dyDescent="0.25">
      <c r="A6" s="12" t="s">
        <v>7</v>
      </c>
      <c r="B6" s="6" t="s">
        <v>8</v>
      </c>
      <c r="C6" s="11">
        <v>472</v>
      </c>
      <c r="D6" s="18">
        <f>C6+SUM(E6:T6)</f>
        <v>538</v>
      </c>
      <c r="E6" s="16"/>
      <c r="F6" s="16"/>
      <c r="G6" s="16"/>
      <c r="H6" s="16">
        <f>30*1.1</f>
        <v>33</v>
      </c>
      <c r="I6" s="16"/>
      <c r="J6" s="16"/>
      <c r="K6" s="16"/>
      <c r="L6" s="16">
        <f>30*1.1</f>
        <v>33</v>
      </c>
      <c r="M6" s="16"/>
      <c r="N6" s="16"/>
      <c r="O6" s="16"/>
      <c r="P6" s="16"/>
      <c r="Q6" s="16"/>
      <c r="R6" s="16"/>
      <c r="S6" s="16"/>
      <c r="T6" s="16"/>
      <c r="U6" s="17">
        <f t="shared" si="0"/>
        <v>684</v>
      </c>
      <c r="V6" s="14">
        <f t="shared" si="1"/>
        <v>-146</v>
      </c>
    </row>
    <row r="7" spans="1:22" ht="15.75" x14ac:dyDescent="0.25">
      <c r="A7" s="12" t="s">
        <v>9</v>
      </c>
      <c r="B7" s="4" t="s">
        <v>10</v>
      </c>
      <c r="C7" s="11">
        <v>321</v>
      </c>
      <c r="D7" s="18">
        <f>C7+SUM(E7:T7)</f>
        <v>387</v>
      </c>
      <c r="E7" s="16"/>
      <c r="F7" s="16"/>
      <c r="G7" s="16"/>
      <c r="H7" s="16"/>
      <c r="I7" s="16"/>
      <c r="J7" s="16"/>
      <c r="K7" s="16"/>
      <c r="L7" s="16"/>
      <c r="M7" s="16">
        <f>60*1.1</f>
        <v>66</v>
      </c>
      <c r="N7" s="16"/>
      <c r="O7" s="16"/>
      <c r="P7" s="16"/>
      <c r="Q7" s="16"/>
      <c r="R7" s="16"/>
      <c r="S7" s="16"/>
      <c r="T7" s="16"/>
      <c r="U7" s="17">
        <f t="shared" si="0"/>
        <v>684</v>
      </c>
      <c r="V7" s="14">
        <f t="shared" si="1"/>
        <v>-297</v>
      </c>
    </row>
    <row r="8" spans="1:22" ht="15.75" x14ac:dyDescent="0.25">
      <c r="A8" s="12" t="s">
        <v>11</v>
      </c>
      <c r="B8" s="5" t="s">
        <v>12</v>
      </c>
      <c r="C8" s="11">
        <v>716.8</v>
      </c>
      <c r="D8" s="18">
        <f>C8+SUM(E8:T8)</f>
        <v>794.8</v>
      </c>
      <c r="E8" s="16">
        <f>1*60*0.75</f>
        <v>45</v>
      </c>
      <c r="F8" s="16"/>
      <c r="G8" s="16"/>
      <c r="H8" s="16"/>
      <c r="I8" s="16"/>
      <c r="J8" s="16"/>
      <c r="K8" s="16"/>
      <c r="L8" s="16"/>
      <c r="M8" s="16"/>
      <c r="N8" s="16"/>
      <c r="O8" s="16">
        <f>30*1.1</f>
        <v>33</v>
      </c>
      <c r="P8" s="16"/>
      <c r="Q8" s="16"/>
      <c r="R8" s="16"/>
      <c r="S8" s="16"/>
      <c r="T8" s="16"/>
      <c r="U8" s="19">
        <f t="shared" si="0"/>
        <v>684</v>
      </c>
      <c r="V8" s="14">
        <f t="shared" si="1"/>
        <v>110.79999999999995</v>
      </c>
    </row>
    <row r="9" spans="1:22" ht="15.75" x14ac:dyDescent="0.25">
      <c r="A9" s="12" t="s">
        <v>13</v>
      </c>
      <c r="B9" s="6" t="s">
        <v>14</v>
      </c>
      <c r="C9" s="11">
        <v>576.35</v>
      </c>
      <c r="D9" s="18">
        <f>C9+SUM(E9:T9)</f>
        <v>708.35</v>
      </c>
      <c r="E9" s="16"/>
      <c r="F9" s="16"/>
      <c r="G9" s="16"/>
      <c r="H9" s="16">
        <f>30*1.1</f>
        <v>33</v>
      </c>
      <c r="I9" s="16"/>
      <c r="J9" s="16"/>
      <c r="K9" s="16"/>
      <c r="L9" s="16">
        <f>30*1.1</f>
        <v>33</v>
      </c>
      <c r="M9" s="16"/>
      <c r="N9" s="16"/>
      <c r="O9" s="16"/>
      <c r="P9" s="16"/>
      <c r="Q9" s="16"/>
      <c r="R9" s="16">
        <f>60*1.1</f>
        <v>66</v>
      </c>
      <c r="S9" s="16"/>
      <c r="T9" s="16"/>
      <c r="U9" s="20">
        <f t="shared" si="0"/>
        <v>684</v>
      </c>
      <c r="V9" s="14">
        <f t="shared" si="1"/>
        <v>24.350000000000023</v>
      </c>
    </row>
    <row r="10" spans="1:22" ht="15.75" x14ac:dyDescent="0.25">
      <c r="A10" s="12" t="s">
        <v>15</v>
      </c>
      <c r="B10" s="4" t="s">
        <v>16</v>
      </c>
      <c r="C10" s="11">
        <v>481.5</v>
      </c>
      <c r="D10" s="18">
        <f>C10+SUM(E10:T10)</f>
        <v>769.5</v>
      </c>
      <c r="E10" s="16"/>
      <c r="F10" s="16"/>
      <c r="G10" s="16"/>
      <c r="H10" s="16"/>
      <c r="I10" s="16">
        <f>2*60*0.75</f>
        <v>90</v>
      </c>
      <c r="J10" s="16"/>
      <c r="K10" s="16"/>
      <c r="L10" s="16"/>
      <c r="M10" s="16">
        <f>1.1*2*60</f>
        <v>132</v>
      </c>
      <c r="N10" s="16"/>
      <c r="O10" s="16"/>
      <c r="P10" s="16"/>
      <c r="Q10" s="16"/>
      <c r="R10" s="16"/>
      <c r="S10" s="16"/>
      <c r="T10" s="16">
        <f>60*1.1</f>
        <v>66</v>
      </c>
      <c r="U10" s="17">
        <f t="shared" si="0"/>
        <v>684</v>
      </c>
      <c r="V10" s="14">
        <f t="shared" si="1"/>
        <v>85.5</v>
      </c>
    </row>
    <row r="11" spans="1:22" ht="15.75" x14ac:dyDescent="0.25">
      <c r="A11" s="12" t="s">
        <v>17</v>
      </c>
      <c r="B11" s="6" t="s">
        <v>18</v>
      </c>
      <c r="C11" s="11">
        <v>678.1</v>
      </c>
      <c r="D11" s="18">
        <f>C11+SUM(E11:T11)</f>
        <v>744.1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>
        <f>60*1.1</f>
        <v>66</v>
      </c>
      <c r="S11" s="16"/>
      <c r="T11" s="16"/>
      <c r="U11" s="19">
        <f t="shared" si="0"/>
        <v>684</v>
      </c>
      <c r="V11" s="14">
        <f t="shared" si="1"/>
        <v>60.100000000000023</v>
      </c>
    </row>
    <row r="12" spans="1:22" ht="15.75" x14ac:dyDescent="0.25">
      <c r="A12" s="12" t="s">
        <v>19</v>
      </c>
      <c r="B12" s="5" t="s">
        <v>20</v>
      </c>
      <c r="C12" s="11">
        <v>358.3</v>
      </c>
      <c r="D12" s="18">
        <f>C12+SUM(E12:T12)</f>
        <v>665.8</v>
      </c>
      <c r="E12" s="16"/>
      <c r="F12" s="16">
        <f>2*15+(30*0.75)</f>
        <v>52.5</v>
      </c>
      <c r="G12" s="16"/>
      <c r="H12" s="16"/>
      <c r="I12" s="16">
        <f>2*60*0.75</f>
        <v>90</v>
      </c>
      <c r="J12" s="16"/>
      <c r="K12" s="16">
        <f>60*1.1</f>
        <v>66</v>
      </c>
      <c r="L12" s="16"/>
      <c r="M12" s="16"/>
      <c r="N12" s="16"/>
      <c r="O12" s="16"/>
      <c r="P12" s="16">
        <f>45*1.1</f>
        <v>49.500000000000007</v>
      </c>
      <c r="Q12" s="16"/>
      <c r="R12" s="16"/>
      <c r="S12" s="16">
        <f>45*1.1</f>
        <v>49.500000000000007</v>
      </c>
      <c r="T12" s="16"/>
      <c r="U12" s="17">
        <f t="shared" si="0"/>
        <v>684</v>
      </c>
      <c r="V12" s="14">
        <f t="shared" si="1"/>
        <v>-18.200000000000045</v>
      </c>
    </row>
    <row r="13" spans="1:22" ht="15.75" x14ac:dyDescent="0.25">
      <c r="A13" s="12" t="s">
        <v>21</v>
      </c>
      <c r="B13" s="6" t="s">
        <v>22</v>
      </c>
      <c r="C13" s="11">
        <v>529.6</v>
      </c>
      <c r="D13" s="18">
        <f>C13+SUM(E13:T13)</f>
        <v>685.6</v>
      </c>
      <c r="E13" s="16"/>
      <c r="F13" s="16"/>
      <c r="G13" s="16"/>
      <c r="H13" s="16">
        <f>30*1.1</f>
        <v>33</v>
      </c>
      <c r="I13" s="16"/>
      <c r="J13" s="16"/>
      <c r="K13" s="16"/>
      <c r="L13" s="16">
        <f>30*1.1</f>
        <v>33</v>
      </c>
      <c r="M13" s="16"/>
      <c r="N13" s="16">
        <f>2*60*0.75</f>
        <v>90</v>
      </c>
      <c r="O13" s="16"/>
      <c r="P13" s="16"/>
      <c r="Q13" s="16"/>
      <c r="R13" s="16"/>
      <c r="S13" s="16"/>
      <c r="T13" s="16"/>
      <c r="U13" s="17">
        <f t="shared" si="0"/>
        <v>684</v>
      </c>
      <c r="V13" s="14">
        <f t="shared" si="1"/>
        <v>1.6000000000000227</v>
      </c>
    </row>
    <row r="14" spans="1:22" ht="15.75" x14ac:dyDescent="0.25">
      <c r="A14" s="12" t="s">
        <v>23</v>
      </c>
      <c r="B14" s="6" t="s">
        <v>24</v>
      </c>
      <c r="C14" s="11">
        <v>612.4</v>
      </c>
      <c r="D14" s="18">
        <f>C14+SUM(E14:T14)</f>
        <v>744.4</v>
      </c>
      <c r="E14" s="16"/>
      <c r="F14" s="16"/>
      <c r="G14" s="16"/>
      <c r="H14" s="16">
        <f>30*1.1</f>
        <v>33</v>
      </c>
      <c r="I14" s="16"/>
      <c r="J14" s="16"/>
      <c r="K14" s="16"/>
      <c r="L14" s="16">
        <f>30*1.1</f>
        <v>33</v>
      </c>
      <c r="M14" s="16"/>
      <c r="N14" s="16"/>
      <c r="O14" s="16"/>
      <c r="P14" s="16"/>
      <c r="Q14" s="16"/>
      <c r="R14" s="16">
        <f>60*1.1</f>
        <v>66</v>
      </c>
      <c r="S14" s="16"/>
      <c r="T14" s="16"/>
      <c r="U14" s="19">
        <f t="shared" si="0"/>
        <v>684</v>
      </c>
      <c r="V14" s="14">
        <f t="shared" si="1"/>
        <v>60.399999999999977</v>
      </c>
    </row>
    <row r="15" spans="1:22" ht="15.75" x14ac:dyDescent="0.25">
      <c r="A15" s="13" t="s">
        <v>25</v>
      </c>
      <c r="B15" s="7" t="s">
        <v>26</v>
      </c>
      <c r="C15" s="11">
        <v>463.7</v>
      </c>
      <c r="D15" s="18">
        <f>C15+SUM(E15:T15)</f>
        <v>574.70000000000005</v>
      </c>
      <c r="E15" s="16"/>
      <c r="F15" s="16"/>
      <c r="G15" s="16"/>
      <c r="H15" s="16"/>
      <c r="I15" s="16"/>
      <c r="J15" s="16">
        <f>1*60*0.75</f>
        <v>45</v>
      </c>
      <c r="K15" s="16"/>
      <c r="L15" s="16"/>
      <c r="M15" s="16">
        <f>60*1.1</f>
        <v>66</v>
      </c>
      <c r="N15" s="16"/>
      <c r="O15" s="16"/>
      <c r="P15" s="16"/>
      <c r="Q15" s="16"/>
      <c r="R15" s="16"/>
      <c r="S15" s="16"/>
      <c r="T15" s="16"/>
      <c r="U15" s="17">
        <f t="shared" si="0"/>
        <v>684</v>
      </c>
      <c r="V15" s="14">
        <f t="shared" si="1"/>
        <v>-109.29999999999995</v>
      </c>
    </row>
    <row r="16" spans="1:22" ht="15.75" x14ac:dyDescent="0.25">
      <c r="A16" s="12" t="s">
        <v>27</v>
      </c>
      <c r="B16" s="4" t="s">
        <v>28</v>
      </c>
      <c r="C16" s="11">
        <v>312.5</v>
      </c>
      <c r="D16" s="18">
        <f>C16+SUM(E16:T16)</f>
        <v>693.5</v>
      </c>
      <c r="E16" s="16">
        <f>3*60*0.75</f>
        <v>135</v>
      </c>
      <c r="F16" s="16"/>
      <c r="G16" s="16"/>
      <c r="H16" s="16"/>
      <c r="I16" s="16">
        <f>2*60*0.75</f>
        <v>90</v>
      </c>
      <c r="J16" s="16">
        <f>2*60*0.75</f>
        <v>90</v>
      </c>
      <c r="K16" s="16">
        <f>60*1.1</f>
        <v>66</v>
      </c>
      <c r="L16" s="16"/>
      <c r="M16" s="16"/>
      <c r="N16" s="16"/>
      <c r="O16" s="16"/>
      <c r="P16" s="16"/>
      <c r="Q16" s="16"/>
      <c r="R16" s="16"/>
      <c r="S16" s="16"/>
      <c r="T16" s="16"/>
      <c r="U16" s="17">
        <f t="shared" si="0"/>
        <v>684</v>
      </c>
      <c r="V16" s="14">
        <f t="shared" si="1"/>
        <v>9.5</v>
      </c>
    </row>
    <row r="17" spans="1:22" ht="15.75" x14ac:dyDescent="0.25">
      <c r="A17" s="12" t="s">
        <v>29</v>
      </c>
      <c r="B17" s="5" t="s">
        <v>30</v>
      </c>
      <c r="C17" s="11">
        <v>466.3</v>
      </c>
      <c r="D17" s="18">
        <f>C17+SUM(E17:T17)</f>
        <v>724.3</v>
      </c>
      <c r="E17" s="16"/>
      <c r="F17" s="16">
        <f>2*15+(30*0.75)</f>
        <v>52.5</v>
      </c>
      <c r="G17" s="16"/>
      <c r="H17" s="16"/>
      <c r="I17" s="16">
        <f>2*60*0.75</f>
        <v>90</v>
      </c>
      <c r="J17" s="16"/>
      <c r="K17" s="16">
        <f>60*1.1</f>
        <v>66</v>
      </c>
      <c r="L17" s="16"/>
      <c r="M17" s="16"/>
      <c r="N17" s="16"/>
      <c r="O17" s="16"/>
      <c r="P17" s="16"/>
      <c r="Q17" s="16"/>
      <c r="R17" s="16"/>
      <c r="S17" s="16">
        <f>45*1.1</f>
        <v>49.500000000000007</v>
      </c>
      <c r="T17" s="16"/>
      <c r="U17" s="17">
        <f t="shared" si="0"/>
        <v>684</v>
      </c>
      <c r="V17" s="14">
        <f t="shared" si="1"/>
        <v>40.299999999999955</v>
      </c>
    </row>
    <row r="18" spans="1:22" ht="15.75" x14ac:dyDescent="0.25">
      <c r="A18" s="12" t="s">
        <v>31</v>
      </c>
      <c r="B18" s="4" t="s">
        <v>32</v>
      </c>
      <c r="C18" s="11">
        <v>485.5</v>
      </c>
      <c r="D18" s="18">
        <f>C18+SUM(E18:T18)</f>
        <v>683.5</v>
      </c>
      <c r="E18" s="16"/>
      <c r="F18" s="16"/>
      <c r="G18" s="16"/>
      <c r="H18" s="16"/>
      <c r="I18" s="16"/>
      <c r="J18" s="16"/>
      <c r="K18" s="16"/>
      <c r="L18" s="16"/>
      <c r="M18" s="16">
        <f>60*1.1</f>
        <v>66</v>
      </c>
      <c r="N18" s="16"/>
      <c r="O18" s="16"/>
      <c r="P18" s="16"/>
      <c r="Q18" s="16"/>
      <c r="R18" s="16"/>
      <c r="S18" s="16"/>
      <c r="T18" s="16">
        <f>2*60*1.1</f>
        <v>132</v>
      </c>
      <c r="U18" s="17">
        <f t="shared" si="0"/>
        <v>684</v>
      </c>
      <c r="V18" s="14">
        <f t="shared" si="1"/>
        <v>-0.5</v>
      </c>
    </row>
    <row r="19" spans="1:22" ht="15.75" x14ac:dyDescent="0.25">
      <c r="A19" s="12" t="s">
        <v>33</v>
      </c>
      <c r="B19" s="4" t="s">
        <v>34</v>
      </c>
      <c r="C19" s="11">
        <v>605.1</v>
      </c>
      <c r="D19" s="18">
        <f>C19+SUM(E19:T19)</f>
        <v>605.1</v>
      </c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7">
        <f t="shared" si="0"/>
        <v>684</v>
      </c>
      <c r="V19" s="14">
        <f t="shared" si="1"/>
        <v>-78.899999999999977</v>
      </c>
    </row>
    <row r="20" spans="1:22" ht="15.75" x14ac:dyDescent="0.25">
      <c r="A20" s="12" t="s">
        <v>35</v>
      </c>
      <c r="B20" s="5" t="s">
        <v>36</v>
      </c>
      <c r="C20" s="11">
        <v>618</v>
      </c>
      <c r="D20" s="18">
        <f>C20+SUM(E20:T20)</f>
        <v>820.5</v>
      </c>
      <c r="E20" s="16"/>
      <c r="F20" s="16">
        <f>1*15+(30*0.75)</f>
        <v>37.5</v>
      </c>
      <c r="G20" s="16"/>
      <c r="H20" s="16"/>
      <c r="I20" s="16"/>
      <c r="J20" s="16"/>
      <c r="K20" s="16">
        <f>60*1.1</f>
        <v>66</v>
      </c>
      <c r="L20" s="16"/>
      <c r="M20" s="16"/>
      <c r="N20" s="16"/>
      <c r="O20" s="16"/>
      <c r="P20" s="16">
        <f>45*1.1</f>
        <v>49.500000000000007</v>
      </c>
      <c r="Q20" s="16"/>
      <c r="R20" s="16"/>
      <c r="S20" s="16">
        <f>45*1.1</f>
        <v>49.500000000000007</v>
      </c>
      <c r="T20" s="16"/>
      <c r="U20" s="19">
        <f t="shared" si="0"/>
        <v>684</v>
      </c>
      <c r="V20" s="14">
        <f t="shared" si="1"/>
        <v>136.5</v>
      </c>
    </row>
    <row r="21" spans="1:22" ht="15.75" x14ac:dyDescent="0.25">
      <c r="A21" s="12" t="s">
        <v>37</v>
      </c>
      <c r="B21" s="6" t="s">
        <v>38</v>
      </c>
      <c r="C21" s="11">
        <v>312.60000000000002</v>
      </c>
      <c r="D21" s="18">
        <f>C21+SUM(E21:T21)</f>
        <v>575.1</v>
      </c>
      <c r="E21" s="16"/>
      <c r="F21" s="16"/>
      <c r="G21" s="16">
        <f>4*15+(30*0.75)</f>
        <v>82.5</v>
      </c>
      <c r="H21" s="16"/>
      <c r="I21" s="16"/>
      <c r="J21" s="16"/>
      <c r="K21" s="16"/>
      <c r="L21" s="16"/>
      <c r="M21" s="16"/>
      <c r="N21" s="16">
        <f>4*60*0.75</f>
        <v>180</v>
      </c>
      <c r="O21" s="16"/>
      <c r="P21" s="16"/>
      <c r="Q21" s="16"/>
      <c r="R21" s="16"/>
      <c r="S21" s="16"/>
      <c r="T21" s="16"/>
      <c r="U21" s="17">
        <f t="shared" si="0"/>
        <v>684</v>
      </c>
      <c r="V21" s="14">
        <f t="shared" si="1"/>
        <v>-108.89999999999998</v>
      </c>
    </row>
    <row r="22" spans="1:22" ht="15.75" x14ac:dyDescent="0.25">
      <c r="A22" s="12" t="s">
        <v>39</v>
      </c>
      <c r="B22" s="4" t="s">
        <v>40</v>
      </c>
      <c r="C22" s="11">
        <v>358.5</v>
      </c>
      <c r="D22" s="18">
        <f>C22+SUM(E22:T22)</f>
        <v>592.5</v>
      </c>
      <c r="E22" s="16"/>
      <c r="F22" s="16"/>
      <c r="G22" s="16"/>
      <c r="H22" s="16"/>
      <c r="I22" s="16"/>
      <c r="J22" s="16">
        <f>3*60*0.75</f>
        <v>135</v>
      </c>
      <c r="K22" s="16"/>
      <c r="L22" s="16"/>
      <c r="M22" s="16"/>
      <c r="N22" s="16"/>
      <c r="O22" s="16"/>
      <c r="P22" s="16"/>
      <c r="Q22" s="16">
        <f>90*1.1</f>
        <v>99.000000000000014</v>
      </c>
      <c r="R22" s="16"/>
      <c r="S22" s="16"/>
      <c r="T22" s="16"/>
      <c r="U22" s="17">
        <f t="shared" si="0"/>
        <v>684</v>
      </c>
      <c r="V22" s="14">
        <f t="shared" si="1"/>
        <v>-91.5</v>
      </c>
    </row>
    <row r="23" spans="1:22" ht="15.75" x14ac:dyDescent="0.25">
      <c r="A23" s="12" t="s">
        <v>41</v>
      </c>
      <c r="B23" s="5" t="s">
        <v>42</v>
      </c>
      <c r="C23" s="11">
        <v>541.29999999999995</v>
      </c>
      <c r="D23" s="18">
        <f>C23+SUM(E23:T23)</f>
        <v>812.8</v>
      </c>
      <c r="E23" s="16">
        <f>2*60*0.75</f>
        <v>90</v>
      </c>
      <c r="F23" s="16">
        <f>1*15+(30*0.75)</f>
        <v>37.5</v>
      </c>
      <c r="G23" s="16"/>
      <c r="H23" s="16"/>
      <c r="I23" s="16">
        <f>60*0.75</f>
        <v>45</v>
      </c>
      <c r="J23" s="16"/>
      <c r="K23" s="16">
        <f>60*1.1</f>
        <v>66</v>
      </c>
      <c r="L23" s="16"/>
      <c r="M23" s="16"/>
      <c r="N23" s="16"/>
      <c r="O23" s="16">
        <f>30*1.1</f>
        <v>33</v>
      </c>
      <c r="P23" s="16"/>
      <c r="Q23" s="16"/>
      <c r="R23" s="16"/>
      <c r="S23" s="16"/>
      <c r="T23" s="16"/>
      <c r="U23" s="19">
        <f t="shared" si="0"/>
        <v>684</v>
      </c>
      <c r="V23" s="14">
        <f t="shared" si="1"/>
        <v>128.79999999999995</v>
      </c>
    </row>
    <row r="24" spans="1:22" ht="15.75" x14ac:dyDescent="0.25">
      <c r="A24" s="12" t="s">
        <v>15</v>
      </c>
      <c r="B24" s="6" t="s">
        <v>43</v>
      </c>
      <c r="C24" s="11">
        <v>534.5</v>
      </c>
      <c r="D24" s="18">
        <f>C24+SUM(E24:T24)</f>
        <v>735.5</v>
      </c>
      <c r="E24" s="16"/>
      <c r="F24" s="16"/>
      <c r="G24" s="16"/>
      <c r="H24" s="16">
        <f>30*1.1</f>
        <v>33</v>
      </c>
      <c r="I24" s="16"/>
      <c r="J24" s="16"/>
      <c r="K24" s="16"/>
      <c r="L24" s="16">
        <f>30*1.1</f>
        <v>33</v>
      </c>
      <c r="M24" s="16"/>
      <c r="N24" s="16">
        <f>3*60*0.75</f>
        <v>135</v>
      </c>
      <c r="O24" s="16"/>
      <c r="P24" s="16"/>
      <c r="Q24" s="16"/>
      <c r="R24" s="16"/>
      <c r="S24" s="16"/>
      <c r="T24" s="16"/>
      <c r="U24" s="17">
        <f t="shared" si="0"/>
        <v>684</v>
      </c>
      <c r="V24" s="14">
        <f t="shared" si="1"/>
        <v>51.5</v>
      </c>
    </row>
    <row r="25" spans="1:22" ht="15.75" x14ac:dyDescent="0.25">
      <c r="A25" s="12" t="s">
        <v>44</v>
      </c>
      <c r="B25" s="6" t="s">
        <v>45</v>
      </c>
      <c r="C25" s="11">
        <v>293.2</v>
      </c>
      <c r="D25" s="18">
        <f>C25+SUM(E25:T25)</f>
        <v>636.70000000000005</v>
      </c>
      <c r="E25" s="16"/>
      <c r="F25" s="16"/>
      <c r="G25" s="16">
        <f>5*15+(30*0.75)</f>
        <v>97.5</v>
      </c>
      <c r="H25" s="16">
        <f>30*1.1</f>
        <v>33</v>
      </c>
      <c r="I25" s="16"/>
      <c r="J25" s="16"/>
      <c r="K25" s="16"/>
      <c r="L25" s="16">
        <f>30*1.1</f>
        <v>33</v>
      </c>
      <c r="M25" s="16"/>
      <c r="N25" s="16">
        <f>4*60*0.75</f>
        <v>180</v>
      </c>
      <c r="O25" s="16"/>
      <c r="P25" s="16"/>
      <c r="Q25" s="16"/>
      <c r="R25" s="16"/>
      <c r="S25" s="16"/>
      <c r="T25" s="16"/>
      <c r="U25" s="17">
        <f t="shared" si="0"/>
        <v>684</v>
      </c>
      <c r="V25" s="14">
        <f t="shared" si="1"/>
        <v>-47.299999999999955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2025-11-29T02:05:03Z</dcterms:created>
  <dcterms:modified xsi:type="dcterms:W3CDTF">2025-11-29T03:47:24Z</dcterms:modified>
</cp:coreProperties>
</file>