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HP\Desktop\REN LUYEN\"/>
    </mc:Choice>
  </mc:AlternateContent>
  <bookViews>
    <workbookView xWindow="0" yWindow="0" windowWidth="20490" windowHeight="7650" activeTab="2"/>
  </bookViews>
  <sheets>
    <sheet name="BANG TONG" sheetId="4" r:id="rId1"/>
    <sheet name="BẢNG PHONG TRÀO" sheetId="5" r:id="rId2"/>
    <sheet name="BIEN BAN REN LUYEN" sheetId="1" r:id="rId3"/>
  </sheets>
  <definedNames>
    <definedName name="_xlnm.Print_Titles" localSheetId="0">'BANG TONG'!$10:$11</definedName>
  </definedNames>
  <calcPr calcId="162913"/>
</workbook>
</file>

<file path=xl/calcChain.xml><?xml version="1.0" encoding="utf-8"?>
<calcChain xmlns="http://schemas.openxmlformats.org/spreadsheetml/2006/main">
  <c r="K42" i="4" l="1"/>
  <c r="K41" i="4"/>
  <c r="K40" i="4"/>
  <c r="K39" i="4"/>
  <c r="K37" i="4"/>
  <c r="K34" i="4"/>
  <c r="K33" i="4"/>
  <c r="K30" i="4"/>
  <c r="K29" i="4"/>
  <c r="K28" i="4"/>
  <c r="K27" i="4"/>
  <c r="K26" i="4"/>
  <c r="K25" i="4"/>
  <c r="K24" i="4"/>
  <c r="K23" i="4"/>
  <c r="K20" i="4"/>
  <c r="K19" i="4"/>
  <c r="K18" i="4"/>
  <c r="K17" i="4"/>
  <c r="K16" i="4"/>
  <c r="K14" i="4"/>
  <c r="K13" i="4"/>
  <c r="G23" i="1" l="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22" i="1"/>
  <c r="D59" i="1" s="1"/>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12" i="4"/>
  <c r="E51" i="4" l="1"/>
  <c r="D61" i="1"/>
  <c r="G51" i="4"/>
  <c r="E46" i="4"/>
  <c r="F46" i="4" s="1"/>
  <c r="E50" i="4"/>
  <c r="F50" i="4" s="1"/>
  <c r="E47" i="4" l="1"/>
  <c r="F47" i="4" s="1"/>
  <c r="E48" i="4"/>
  <c r="F48" i="4" s="1"/>
  <c r="F51" i="4"/>
  <c r="E49" i="4"/>
  <c r="F49" i="4" s="1"/>
  <c r="G48" i="4" l="1"/>
  <c r="H48" i="4" s="1"/>
  <c r="G49" i="4"/>
  <c r="H49" i="4" s="1"/>
  <c r="G50" i="4"/>
  <c r="H50" i="4" s="1"/>
  <c r="G46" i="4"/>
  <c r="H46" i="4" s="1"/>
  <c r="H51" i="4"/>
  <c r="G47" i="4"/>
  <c r="H47" i="4" s="1"/>
  <c r="F61" i="1" l="1"/>
  <c r="D60" i="1"/>
  <c r="F60" i="1" s="1"/>
  <c r="D56" i="1"/>
  <c r="F56" i="1" s="1"/>
  <c r="D58" i="1"/>
  <c r="F58" i="1" s="1"/>
  <c r="D57" i="1"/>
  <c r="F57" i="1" s="1"/>
  <c r="F59" i="1"/>
</calcChain>
</file>

<file path=xl/comments1.xml><?xml version="1.0" encoding="utf-8"?>
<comments xmlns="http://schemas.openxmlformats.org/spreadsheetml/2006/main">
  <authors>
    <author>PC004</author>
  </authors>
  <commentList>
    <comment ref="E3" authorId="0" shapeId="0">
      <text>
        <r>
          <rPr>
            <b/>
            <sz val="9"/>
            <color indexed="81"/>
            <rFont val="Tahoma"/>
            <family val="2"/>
          </rPr>
          <t>PC004:</t>
        </r>
        <r>
          <rPr>
            <sz val="9"/>
            <color indexed="81"/>
            <rFont val="Tahoma"/>
            <family val="2"/>
          </rPr>
          <t xml:space="preserve">
DANH SÁCH SINH VIÊN THAM GIA HỖ TRỢ TÂN SINH VIÊN KHÓA 25T</t>
        </r>
      </text>
    </comment>
    <comment ref="F3" authorId="0" shapeId="0">
      <text>
        <r>
          <rPr>
            <b/>
            <sz val="9"/>
            <color indexed="81"/>
            <rFont val="Tahoma"/>
            <family val="2"/>
          </rPr>
          <t>PC004:</t>
        </r>
        <r>
          <rPr>
            <sz val="9"/>
            <color indexed="81"/>
            <rFont val="Tahoma"/>
            <family val="2"/>
          </rPr>
          <t xml:space="preserve">
DANH SÁCH SINH VIÊN THAM GIA HỖ TRỢ HỌP PHỤ HUYNH</t>
        </r>
      </text>
    </comment>
    <comment ref="G3" authorId="0" shapeId="0">
      <text>
        <r>
          <rPr>
            <b/>
            <sz val="9"/>
            <color indexed="81"/>
            <rFont val="Tahoma"/>
            <family val="2"/>
          </rPr>
          <t>PC004:</t>
        </r>
        <r>
          <rPr>
            <sz val="9"/>
            <color indexed="81"/>
            <rFont val="Tahoma"/>
            <family val="2"/>
          </rPr>
          <t xml:space="preserve">
DANH SÁCH SINH VIÊN HỖ TRỢ LỄ 20/11 NĂM 2025</t>
        </r>
      </text>
    </comment>
    <comment ref="H3" authorId="0" shapeId="0">
      <text>
        <r>
          <rPr>
            <b/>
            <sz val="9"/>
            <color indexed="81"/>
            <rFont val="Tahoma"/>
            <family val="2"/>
          </rPr>
          <t>PC004:</t>
        </r>
        <r>
          <rPr>
            <sz val="9"/>
            <color indexed="81"/>
            <rFont val="Tahoma"/>
            <family val="2"/>
          </rPr>
          <t xml:space="preserve">
DANH SÁCH SINH VIÊN KIẾN TẬP TẠI LONG HẢI</t>
        </r>
      </text>
    </comment>
    <comment ref="I3" authorId="0" shapeId="0">
      <text>
        <r>
          <rPr>
            <b/>
            <sz val="9"/>
            <color indexed="81"/>
            <rFont val="Tahoma"/>
            <family val="2"/>
          </rPr>
          <t>PC004:</t>
        </r>
        <r>
          <rPr>
            <sz val="9"/>
            <color indexed="81"/>
            <rFont val="Tahoma"/>
            <family val="2"/>
          </rPr>
          <t xml:space="preserve">
SINH VIÊN THAM DỰ NGÀY HỘI SỐNG XANH NGÀY 18/10/2025</t>
        </r>
      </text>
    </comment>
  </commentList>
</comments>
</file>

<file path=xl/sharedStrings.xml><?xml version="1.0" encoding="utf-8"?>
<sst xmlns="http://schemas.openxmlformats.org/spreadsheetml/2006/main" count="442" uniqueCount="207">
  <si>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</si>
  <si>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</si>
  <si>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</si>
  <si>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</si>
  <si>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</si>
  <si>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</si>
  <si>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</si>
  <si>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</si>
  <si>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</si>
  <si>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</si>
  <si>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</si>
  <si>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</si>
  <si>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</si>
  <si>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</si>
  <si>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</si>
  <si>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</si>
  <si>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</si>
  <si>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</si>
  <si>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</si>
  <si>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</si>
  <si>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</si>
  <si>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</si>
  <si>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</si>
  <si>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</si>
  <si>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</si>
  <si>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</si>
  <si>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</si>
  <si>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</si>
  <si>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</si>
  <si>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</si>
  <si>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</si>
  <si>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TRƯỞNG KHOA</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</si>
  <si>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</si>
  <si>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</si>
  <si>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</si>
  <si>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</si>
  <si>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</si>
  <si>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</si>
  <si>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</si>
  <si>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</si>
  <si>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</si>
  <si>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</si>
  <si>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</si>
  <si>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</si>
  <si>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</si>
  <si>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</si>
  <si>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</si>
  <si>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</si>
  <si>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</si>
  <si>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</si>
  <si>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</si>
  <si>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</si>
  <si>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</si>
  <si>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</si>
  <si>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</si>
  <si>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</si>
  <si>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</si>
  <si>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</si>
  <si>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</si>
  <si>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</si>
  <si>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</si>
  <si>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</si>
  <si>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</si>
  <si>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</si>
  <si>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Độc lập  -  Tự do  -  Hạnh phúc</t>
  </si>
  <si>
    <t>BẢNG TỔNG KẾT ĐÁNH GIÁ KẾT QUẢ RÈN LUYỆN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</si>
  <si>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</si>
  <si>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</si>
  <si>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</si>
  <si>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</si>
  <si>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</si>
  <si>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</si>
  <si>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</si>
  <si>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</si>
  <si>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</si>
  <si>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</si>
  <si>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</si>
  <si>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</si>
  <si>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</si>
  <si>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</si>
  <si>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 xml:space="preserve">
TT</t>
  </si>
  <si>
    <t>QUẢN LÝ SINH VIÊN</t>
  </si>
  <si>
    <t xml:space="preserve">              CỐ VẤN HỌC TẬP               </t>
  </si>
  <si>
    <t>Tỷ lệ % đồng ý</t>
  </si>
  <si>
    <r>
      <t xml:space="preserve">Địa điểm: </t>
    </r>
    <r>
      <rPr>
        <sz val="13"/>
        <rFont val="Times New Roman"/>
        <family val="1"/>
      </rPr>
      <t>Phòng …..…...;</t>
    </r>
  </si>
  <si>
    <t>.</t>
  </si>
  <si>
    <t>………………………………………………………………..……………………………………………………….......……
……………………………………………………..…………………………………………………………………...........…</t>
  </si>
  <si>
    <t xml:space="preserve">          Thư ký thông qua toàn văn biên bản cuộc họp, các thành viên dự họp nhất trí, không có ý kiến gì thêm.
          Cuộc họp kết thúc lúc ……. giờ ….. phút cùng ngày./.</t>
  </si>
  <si>
    <t>Vắng: Có phép.........SV/ Không có phép.....SV</t>
  </si>
  <si>
    <t>Ý KIẾN CỦA LÃNH ĐẠO KHOA</t>
  </si>
  <si>
    <t>Hiện diện: ….../…. Sinh viên (SV);</t>
  </si>
  <si>
    <t>KHOA DU LỊCH - KHÁCH SẠN</t>
  </si>
  <si>
    <t>Hồ Gia Bảo</t>
  </si>
  <si>
    <t>Mai Thu Hương</t>
  </si>
  <si>
    <r>
      <rPr>
        <b/>
        <sz val="13"/>
        <rFont val="Times New Roman"/>
        <family val="1"/>
      </rPr>
      <t xml:space="preserve">Thời gian họp: </t>
    </r>
    <r>
      <rPr>
        <sz val="13"/>
        <rFont val="Times New Roman"/>
        <family val="1"/>
      </rPr>
      <t>……. giờ …... phút, ngày ….. tháng …... năm 2025;</t>
    </r>
  </si>
  <si>
    <t>PHÒNG TTGD - CTSV</t>
  </si>
  <si>
    <t>TP. TTGD-CTSV</t>
  </si>
  <si>
    <t>Học kỳ: I     Năm học: 2025-2026</t>
  </si>
  <si>
    <t>HỌC KỲ I</t>
  </si>
  <si>
    <t>NĂM HỌC: 2025-2026</t>
  </si>
  <si>
    <t>LỚP: 24T4-QNH1</t>
  </si>
  <si>
    <t>Thành phần tham dự: Tập thể lớp 24T4-QNH1;</t>
  </si>
  <si>
    <t>24000912</t>
  </si>
  <si>
    <t>Đặng Hà Hoàng</t>
  </si>
  <si>
    <t>Anh</t>
  </si>
  <si>
    <t>24001041</t>
  </si>
  <si>
    <t>Nguyễn Huỳnh Trâm</t>
  </si>
  <si>
    <t>24000279</t>
  </si>
  <si>
    <t>Khoang Hoàng Gia</t>
  </si>
  <si>
    <t>Bảo</t>
  </si>
  <si>
    <t>24000594</t>
  </si>
  <si>
    <t>Lê Tạ Thanh</t>
  </si>
  <si>
    <t>Hà</t>
  </si>
  <si>
    <t>24001572</t>
  </si>
  <si>
    <t>Ngô Gia</t>
  </si>
  <si>
    <t>Hân</t>
  </si>
  <si>
    <t>24000841</t>
  </si>
  <si>
    <t>Nguyễn Ngọc Bảo</t>
  </si>
  <si>
    <t>24000721</t>
  </si>
  <si>
    <t>Châu Phúc</t>
  </si>
  <si>
    <t>Hậu</t>
  </si>
  <si>
    <t>24000528</t>
  </si>
  <si>
    <t>Lâm Tấn</t>
  </si>
  <si>
    <t>Hùng</t>
  </si>
  <si>
    <t>24000769</t>
  </si>
  <si>
    <t>Trần Đăng</t>
  </si>
  <si>
    <t>Hưng</t>
  </si>
  <si>
    <t>24000988</t>
  </si>
  <si>
    <t>Lê Trần Anh</t>
  </si>
  <si>
    <t>Khôi</t>
  </si>
  <si>
    <t>24002137</t>
  </si>
  <si>
    <t>Trịnh Thế</t>
  </si>
  <si>
    <t>Kiệt</t>
  </si>
  <si>
    <t>24000732</t>
  </si>
  <si>
    <t>Trần Ngọc Phương</t>
  </si>
  <si>
    <t>Linh</t>
  </si>
  <si>
    <t>24002247</t>
  </si>
  <si>
    <t>Hoàng Trần Minh</t>
  </si>
  <si>
    <t>Lộc</t>
  </si>
  <si>
    <t>24000633</t>
  </si>
  <si>
    <t>Nguyễn Thị Kim</t>
  </si>
  <si>
    <t>Luyến</t>
  </si>
  <si>
    <t>24001113</t>
  </si>
  <si>
    <t>Đào Khánh</t>
  </si>
  <si>
    <t>Ngọc</t>
  </si>
  <si>
    <t>24000556</t>
  </si>
  <si>
    <t>Trần Bích</t>
  </si>
  <si>
    <t>24000812</t>
  </si>
  <si>
    <t>Văn Lâm Khánh</t>
  </si>
  <si>
    <t>24001494</t>
  </si>
  <si>
    <t>Trần Phạm Phương</t>
  </si>
  <si>
    <t>Nguyên</t>
  </si>
  <si>
    <t>24003486</t>
  </si>
  <si>
    <t>Quách Trọng</t>
  </si>
  <si>
    <t>Nhân</t>
  </si>
  <si>
    <t>24001935</t>
  </si>
  <si>
    <t>Tô Vũ Thiện</t>
  </si>
  <si>
    <t>24000699</t>
  </si>
  <si>
    <t>Trần Phúc</t>
  </si>
  <si>
    <t>24000282</t>
  </si>
  <si>
    <t>Trần Thanh</t>
  </si>
  <si>
    <t>Nhạn</t>
  </si>
  <si>
    <t>24000015</t>
  </si>
  <si>
    <t>Nguyễn Trường Gia</t>
  </si>
  <si>
    <t>Phúc</t>
  </si>
  <si>
    <t>24000897</t>
  </si>
  <si>
    <t>Trần Nguyên</t>
  </si>
  <si>
    <t>Phúc</t>
  </si>
  <si>
    <t>24000206</t>
  </si>
  <si>
    <t>Nguyễn Duy</t>
  </si>
  <si>
    <t>Tài</t>
  </si>
  <si>
    <t>24000666</t>
  </si>
  <si>
    <t>Nguyễn Chấn Nam</t>
  </si>
  <si>
    <t>Thiên</t>
  </si>
  <si>
    <t>24000304</t>
  </si>
  <si>
    <t>Nguyễn Anh</t>
  </si>
  <si>
    <t>Thư</t>
  </si>
  <si>
    <t>24000940</t>
  </si>
  <si>
    <t>Nguyễn Thị Ngọc</t>
  </si>
  <si>
    <t>Trân</t>
  </si>
  <si>
    <t>24001429</t>
  </si>
  <si>
    <t>Đặng Phạm Thanh</t>
  </si>
  <si>
    <t>Vân</t>
  </si>
  <si>
    <t>24000111</t>
  </si>
  <si>
    <t>Hồng Quang</t>
  </si>
  <si>
    <t>Vinh</t>
  </si>
  <si>
    <t>24001112</t>
  </si>
  <si>
    <t>Lê Hồ Bảo</t>
  </si>
  <si>
    <t>Yến</t>
  </si>
  <si>
    <t>Lớp: 24T4-QNH1               Sĩ số: 31             Khoa: Du lịch - Khách sạn</t>
  </si>
  <si>
    <t>Chủ tọa: Ông/Bà Lữ Xuân Trang; Chức vụ: Cố vấn học tập;</t>
  </si>
  <si>
    <t>Lữ Xuân Trang</t>
  </si>
  <si>
    <t>Quách Trọng Nhân</t>
  </si>
  <si>
    <t>Thư ký: Quách Trọng Nhân; Chức vụ: Lớp trưởng;</t>
  </si>
  <si>
    <t>Mã HS-SV</t>
  </si>
  <si>
    <t>Họ đệm</t>
  </si>
  <si>
    <t>Tên</t>
  </si>
  <si>
    <t>Tháng 9-2</t>
  </si>
  <si>
    <t>Tháng 10-3</t>
  </si>
  <si>
    <t>Tháng 11-3</t>
  </si>
  <si>
    <t>Khoa -5</t>
  </si>
  <si>
    <t>Khoa -6</t>
  </si>
  <si>
    <t>Ghi chú</t>
  </si>
  <si>
    <t>X</t>
  </si>
  <si>
    <t>TỔNG HỢP PHONG TRÀO LỚP 24T4-QNH1</t>
  </si>
  <si>
    <t>TP. Hồ Chí Minh, ngày …….. tháng ……... năm 2026</t>
  </si>
  <si>
    <t>Thành phố Hồ Chí Minh, ngày …  tháng …...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</si>
</sst>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1"/>
      <name val="Times New Roman"/>
      <family val="1"/>
    </font>
    <font>
      <sz val="12"/>
      <name val="Times New Roman"/>
      <family val="1"/>
    </font>
    <font>
      <b/>
      <sz val="11"/>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i/>
      <sz val="12"/>
      <name val="Times New Roman"/>
      <family val="1"/>
    </font>
    <font>
      <sz val="13"/>
      <name val="Times New Roman"/>
      <family val="1"/>
    </font>
    <font>
      <i/>
      <sz val="13"/>
      <name val="Times New Roman"/>
      <family val="1"/>
    </font>
    <font>
      <b/>
      <sz val="13"/>
      <color theme="0"/>
      <name val="Times New Roman"/>
      <family val="1"/>
    </font>
    <font>
      <b/>
      <sz val="14"/>
      <color indexed="8"/>
      <name val="Times New Roman"/>
      <family val="1"/>
    </font>
    <font>
      <sz val="10"/>
      <color indexed="8"/>
      <name val="Times New Roman"/>
      <family val="1"/>
    </font>
    <font>
      <b/>
      <sz val="20"/>
      <color indexed="8"/>
      <name val="Times New Roman"/>
      <family val="1"/>
    </font>
    <font>
      <b/>
      <sz val="10"/>
      <color indexed="8"/>
      <name val="Times New Roman"/>
      <family val="1"/>
    </font>
    <font>
      <b/>
      <sz val="8"/>
      <color indexed="8"/>
      <name val="Times New Roman"/>
      <family val="1"/>
    </font>
    <font>
      <sz val="10"/>
      <color indexed="8"/>
      <name val="Arial"/>
      <family val="2"/>
    </font>
    <font>
      <b/>
      <sz val="9"/>
      <color indexed="81"/>
      <name val="Tahoma"/>
      <family val="2"/>
    </font>
    <font>
      <sz val="9"/>
      <color indexed="81"/>
      <name val="Tahoma"/>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right/>
      <top/>
      <bottom style="thin">
        <color indexed="8"/>
      </bottom>
      <diagonal/>
    </border>
    <border>
      <left style="thin">
        <color indexed="8"/>
      </left>
      <right style="thin">
        <color indexed="8"/>
      </right>
      <top style="thin">
        <color indexed="8"/>
      </top>
      <bottom style="thin">
        <color indexed="8"/>
      </bottom>
      <diagonal style="thin">
        <color indexed="8"/>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0" applyNumberFormat="0" applyBorder="0" applyAlignment="0" applyProtection="0"/>
    <xf numFmtId="0" fontId="8" fillId="21" borderId="11"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2" applyNumberFormat="0" applyFill="0" applyBorder="0" applyAlignment="0" applyProtection="0"/>
    <xf numFmtId="0" fontId="12" fillId="0" borderId="13" applyNumberFormat="0" applyFill="0" applyBorder="0" applyAlignment="0" applyProtection="0"/>
    <xf numFmtId="0" fontId="13" fillId="0" borderId="14" applyNumberFormat="0" applyFill="0" applyBorder="0" applyAlignment="0" applyProtection="0"/>
    <xf numFmtId="0" fontId="13" fillId="0" borderId="0" applyNumberFormat="0" applyFill="0" applyBorder="0" applyAlignment="0" applyProtection="0"/>
    <xf numFmtId="0" fontId="14" fillId="7" borderId="10" applyNumberFormat="0" applyBorder="0" applyAlignment="0" applyProtection="0"/>
    <xf numFmtId="0" fontId="15" fillId="0" borderId="15" applyNumberFormat="0" applyFill="0" applyBorder="0" applyAlignment="0" applyProtection="0"/>
    <xf numFmtId="0" fontId="16" fillId="22" borderId="0" applyNumberFormat="0" applyBorder="0" applyAlignment="0" applyProtection="0"/>
    <xf numFmtId="0" fontId="3" fillId="23" borderId="16" applyNumberFormat="0" applyFont="0" applyBorder="0" applyAlignment="0" applyProtection="0"/>
    <xf numFmtId="0" fontId="17" fillId="20" borderId="17" applyNumberFormat="0" applyBorder="0" applyAlignment="0" applyProtection="0"/>
    <xf numFmtId="0" fontId="18" fillId="0" borderId="0" applyNumberFormat="0" applyFill="0" applyBorder="0" applyAlignment="0" applyProtection="0"/>
    <xf numFmtId="0" fontId="19" fillId="0" borderId="18" applyNumberFormat="0" applyFill="0" applyBorder="0" applyAlignment="0" applyProtection="0"/>
    <xf numFmtId="0" fontId="20" fillId="0" borderId="0" applyNumberFormat="0" applyFill="0" applyBorder="0" applyAlignment="0" applyProtection="0"/>
  </cellStyleXfs>
  <cellXfs count="115">
    <xf numFmtId="0" fontId="0" fillId="0" borderId="0" xfId="0"/>
    <xf numFmtId="0" fontId="1" fillId="0" borderId="0" xfId="0" applyFont="1" applyAlignment="1">
      <alignment vertical="center"/>
    </xf>
    <xf numFmtId="0" fontId="23" fillId="0" borderId="0" xfId="0" applyFont="1" applyBorder="1" applyAlignment="1">
      <alignment horizontal="center" vertical="center"/>
    </xf>
    <xf numFmtId="0" fontId="30" fillId="0" borderId="0" xfId="0" applyFont="1" applyBorder="1" applyAlignment="1">
      <alignment horizontal="center" vertical="center"/>
    </xf>
    <xf numFmtId="0" fontId="23" fillId="0" borderId="0" xfId="0" applyFont="1" applyAlignment="1">
      <alignment vertical="center"/>
    </xf>
    <xf numFmtId="0" fontId="31" fillId="24" borderId="1" xfId="0" applyFont="1" applyFill="1" applyBorder="1" applyAlignment="1">
      <alignment horizontal="center" vertical="center" wrapText="1"/>
    </xf>
    <xf numFmtId="0" fontId="23" fillId="24" borderId="1" xfId="0" applyFont="1" applyFill="1" applyBorder="1" applyAlignment="1">
      <alignment horizontal="center" vertical="center"/>
    </xf>
    <xf numFmtId="0" fontId="23" fillId="24" borderId="0" xfId="0" applyFont="1" applyFill="1" applyAlignment="1">
      <alignment vertical="center"/>
    </xf>
    <xf numFmtId="0" fontId="31" fillId="0" borderId="0" xfId="0" applyFont="1" applyAlignment="1">
      <alignment horizontal="center" vertical="center"/>
    </xf>
    <xf numFmtId="0" fontId="23" fillId="0" borderId="0" xfId="0" applyFont="1" applyAlignment="1">
      <alignment horizontal="center" vertical="center"/>
    </xf>
    <xf numFmtId="0" fontId="2" fillId="0" borderId="1" xfId="0" quotePrefix="1"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4" fillId="0" borderId="0" xfId="0" applyFont="1" applyAlignment="1">
      <alignment vertical="center"/>
    </xf>
    <xf numFmtId="0" fontId="1" fillId="0" borderId="0" xfId="0" applyFont="1" applyAlignment="1">
      <alignment horizontal="center" vertical="center"/>
    </xf>
    <xf numFmtId="0" fontId="33" fillId="0" borderId="0" xfId="0" applyFont="1" applyAlignment="1">
      <alignment vertical="center"/>
    </xf>
    <xf numFmtId="0" fontId="1" fillId="0" borderId="0" xfId="0" applyFont="1" applyAlignment="1">
      <alignment horizontal="right" vertical="center"/>
    </xf>
    <xf numFmtId="0" fontId="33" fillId="0" borderId="0" xfId="0" applyFont="1" applyAlignment="1">
      <alignment horizontal="center" vertical="center"/>
    </xf>
    <xf numFmtId="0" fontId="33" fillId="0" borderId="0" xfId="0" applyFont="1" applyAlignment="1">
      <alignment vertical="center" wrapText="1"/>
    </xf>
    <xf numFmtId="0" fontId="33" fillId="0" borderId="0" xfId="0" applyFont="1" applyAlignment="1">
      <alignment horizontal="right" vertical="center"/>
    </xf>
    <xf numFmtId="0" fontId="21" fillId="0" borderId="1" xfId="0" applyFont="1" applyBorder="1" applyAlignment="1">
      <alignment horizontal="center" vertical="center" wrapText="1"/>
    </xf>
    <xf numFmtId="0" fontId="24" fillId="0" borderId="1" xfId="0" quotePrefix="1" applyFont="1" applyBorder="1" applyAlignment="1">
      <alignment horizontal="center" vertical="center"/>
    </xf>
    <xf numFmtId="0" fontId="24" fillId="0" borderId="1" xfId="0" applyFont="1" applyBorder="1" applyAlignment="1">
      <alignment horizontal="center" vertical="center"/>
    </xf>
    <xf numFmtId="9" fontId="24" fillId="0" borderId="1" xfId="0" applyNumberFormat="1" applyFont="1" applyBorder="1" applyAlignment="1">
      <alignment horizontal="center" vertical="center"/>
    </xf>
    <xf numFmtId="0" fontId="24" fillId="0" borderId="0" xfId="0" applyFont="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33" fillId="0" borderId="0" xfId="0" applyFont="1" applyAlignment="1">
      <alignment horizontal="center" vertical="center"/>
    </xf>
    <xf numFmtId="4" fontId="31" fillId="24" borderId="1" xfId="0" applyNumberFormat="1" applyFont="1" applyFill="1" applyBorder="1" applyAlignment="1">
      <alignment horizontal="center" vertical="center"/>
    </xf>
    <xf numFmtId="0" fontId="21" fillId="0" borderId="0" xfId="0" applyFont="1" applyAlignment="1">
      <alignment horizontal="center" vertical="center" wrapText="1"/>
    </xf>
    <xf numFmtId="2" fontId="23" fillId="24" borderId="1" xfId="0" applyNumberFormat="1" applyFont="1" applyFill="1" applyBorder="1" applyAlignment="1">
      <alignment horizontal="center" vertical="center"/>
    </xf>
    <xf numFmtId="0" fontId="25" fillId="24" borderId="1" xfId="0" applyFont="1" applyFill="1" applyBorder="1" applyAlignment="1">
      <alignment horizontal="center" vertical="center"/>
    </xf>
    <xf numFmtId="0" fontId="31" fillId="24" borderId="1" xfId="0" applyFont="1" applyFill="1" applyBorder="1" applyAlignment="1">
      <alignment horizontal="center" vertical="center"/>
    </xf>
    <xf numFmtId="0" fontId="1" fillId="24" borderId="1" xfId="0" applyFont="1" applyFill="1" applyBorder="1" applyAlignment="1">
      <alignment horizontal="center" vertical="center"/>
    </xf>
    <xf numFmtId="0" fontId="1" fillId="24" borderId="3" xfId="0" applyFont="1" applyFill="1" applyBorder="1" applyAlignment="1">
      <alignment horizontal="center" vertical="center"/>
    </xf>
    <xf numFmtId="0" fontId="1" fillId="0" borderId="0" xfId="0" applyFont="1" applyAlignment="1">
      <alignment horizontal="center" vertical="center"/>
    </xf>
    <xf numFmtId="0" fontId="21" fillId="0" borderId="1" xfId="0" applyFont="1" applyBorder="1" applyAlignment="1">
      <alignment horizontal="center" vertical="center" wrapText="1"/>
    </xf>
    <xf numFmtId="0" fontId="24" fillId="0" borderId="1" xfId="0" applyFont="1" applyBorder="1" applyAlignment="1">
      <alignment vertical="center" wrapText="1"/>
    </xf>
    <xf numFmtId="0" fontId="23" fillId="0" borderId="0" xfId="0" applyFont="1" applyBorder="1" applyAlignment="1">
      <alignment vertical="center"/>
    </xf>
    <xf numFmtId="0" fontId="1" fillId="0" borderId="0" xfId="0" applyFont="1" applyBorder="1" applyAlignment="1">
      <alignment horizontal="center" vertical="center"/>
    </xf>
    <xf numFmtId="0" fontId="26" fillId="0" borderId="0" xfId="0" applyFont="1" applyAlignment="1">
      <alignment vertical="center"/>
    </xf>
    <xf numFmtId="0" fontId="27" fillId="0" borderId="0" xfId="0" applyFont="1" applyAlignment="1">
      <alignment horizontal="center" vertical="center"/>
    </xf>
    <xf numFmtId="0" fontId="29" fillId="0" borderId="0" xfId="0" applyFont="1" applyAlignment="1">
      <alignment vertical="center"/>
    </xf>
    <xf numFmtId="0" fontId="30" fillId="0" borderId="0" xfId="0" applyFont="1" applyAlignment="1">
      <alignment vertical="center"/>
    </xf>
    <xf numFmtId="0" fontId="28" fillId="0" borderId="0" xfId="0" applyFont="1" applyAlignment="1">
      <alignment vertical="center"/>
    </xf>
    <xf numFmtId="0" fontId="23" fillId="24" borderId="0" xfId="0" applyFont="1" applyFill="1" applyBorder="1" applyAlignment="1">
      <alignment vertical="center"/>
    </xf>
    <xf numFmtId="2" fontId="23" fillId="0" borderId="0" xfId="0" applyNumberFormat="1" applyFont="1" applyBorder="1" applyAlignment="1">
      <alignment horizontal="right" vertical="center"/>
    </xf>
    <xf numFmtId="0" fontId="25" fillId="0" borderId="0" xfId="0" applyFont="1" applyAlignment="1">
      <alignment vertical="center"/>
    </xf>
    <xf numFmtId="0" fontId="3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vertical="center"/>
    </xf>
    <xf numFmtId="0" fontId="37" fillId="0" borderId="0" xfId="0" applyFont="1"/>
    <xf numFmtId="0" fontId="38" fillId="0" borderId="20" xfId="0" applyFont="1" applyBorder="1" applyAlignment="1">
      <alignment horizontal="center" vertical="center"/>
    </xf>
    <xf numFmtId="0" fontId="38" fillId="0" borderId="20" xfId="0" applyFont="1" applyBorder="1" applyAlignment="1">
      <alignment horizontal="center" vertical="center" wrapText="1"/>
    </xf>
    <xf numFmtId="0" fontId="39" fillId="24" borderId="21" xfId="0" applyFont="1" applyFill="1" applyBorder="1" applyAlignment="1">
      <alignment horizontal="center" vertical="center" wrapText="1"/>
    </xf>
    <xf numFmtId="49" fontId="40" fillId="24" borderId="21" xfId="0" applyNumberFormat="1" applyFont="1" applyFill="1" applyBorder="1" applyAlignment="1">
      <alignment horizontal="center" vertical="center" wrapText="1"/>
    </xf>
    <xf numFmtId="0" fontId="39" fillId="24" borderId="0" xfId="0" applyFont="1" applyFill="1" applyAlignment="1">
      <alignment horizontal="center" vertical="center"/>
    </xf>
    <xf numFmtId="0" fontId="37" fillId="24" borderId="0" xfId="0" applyFont="1" applyFill="1"/>
    <xf numFmtId="0" fontId="41" fillId="25" borderId="3" xfId="0" applyFont="1" applyFill="1" applyBorder="1" applyAlignment="1">
      <alignment horizontal="center" vertical="center"/>
    </xf>
    <xf numFmtId="0" fontId="41" fillId="25" borderId="3" xfId="0" quotePrefix="1" applyFont="1" applyFill="1" applyBorder="1" applyAlignment="1">
      <alignment horizontal="center" vertical="center"/>
    </xf>
    <xf numFmtId="0" fontId="41" fillId="25" borderId="3" xfId="0" applyFont="1" applyFill="1" applyBorder="1" applyAlignment="1">
      <alignment horizontal="left" vertical="center"/>
    </xf>
    <xf numFmtId="1" fontId="41" fillId="25" borderId="3" xfId="0" quotePrefix="1" applyNumberFormat="1" applyFont="1" applyFill="1" applyBorder="1" applyAlignment="1">
      <alignment horizontal="center" vertical="center" wrapText="1"/>
    </xf>
    <xf numFmtId="0" fontId="41" fillId="25" borderId="3" xfId="0" applyFont="1" applyFill="1" applyBorder="1" applyAlignment="1">
      <alignment horizontal="left" vertical="center" wrapText="1"/>
    </xf>
    <xf numFmtId="0" fontId="37" fillId="0" borderId="0" xfId="0" applyFont="1" applyAlignment="1">
      <alignment horizontal="center"/>
    </xf>
    <xf numFmtId="0" fontId="37" fillId="0" borderId="0" xfId="0" applyFont="1" applyAlignment="1">
      <alignment horizontal="left" wrapText="1"/>
    </xf>
    <xf numFmtId="0" fontId="25" fillId="24" borderId="1" xfId="0" applyFont="1" applyFill="1" applyBorder="1" applyAlignment="1">
      <alignment horizontal="center" vertical="center"/>
    </xf>
    <xf numFmtId="0" fontId="1" fillId="24" borderId="3" xfId="0" applyFont="1" applyFill="1" applyBorder="1" applyAlignment="1">
      <alignment horizontal="center" vertical="center"/>
    </xf>
    <xf numFmtId="0" fontId="2" fillId="26" borderId="1" xfId="0" applyFont="1" applyFill="1" applyBorder="1" applyAlignment="1">
      <alignment horizontal="left" vertical="center"/>
    </xf>
    <xf numFmtId="0" fontId="2" fillId="26" borderId="1" xfId="0" applyFont="1" applyFill="1" applyBorder="1" applyAlignment="1">
      <alignment horizontal="center" vertical="center"/>
    </xf>
    <xf numFmtId="0" fontId="25" fillId="26" borderId="1" xfId="0" applyFont="1" applyFill="1" applyBorder="1" applyAlignment="1">
      <alignment horizontal="center" vertical="center"/>
    </xf>
    <xf numFmtId="4" fontId="31" fillId="26" borderId="1" xfId="0" applyNumberFormat="1" applyFont="1" applyFill="1" applyBorder="1" applyAlignment="1">
      <alignment horizontal="center" vertical="center"/>
    </xf>
    <xf numFmtId="0" fontId="23" fillId="26" borderId="1" xfId="0" applyFont="1" applyFill="1" applyBorder="1" applyAlignment="1">
      <alignment horizontal="center" vertical="center"/>
    </xf>
    <xf numFmtId="0" fontId="2" fillId="26" borderId="1" xfId="0" quotePrefix="1" applyFont="1" applyFill="1" applyBorder="1" applyAlignment="1">
      <alignment horizontal="center" vertical="center"/>
    </xf>
    <xf numFmtId="0" fontId="25" fillId="24" borderId="1" xfId="0" applyFont="1" applyFill="1" applyBorder="1" applyAlignment="1">
      <alignment horizontal="center" vertical="center"/>
    </xf>
    <xf numFmtId="0" fontId="1" fillId="0" borderId="0" xfId="0" applyFont="1" applyAlignment="1">
      <alignment horizontal="center" vertical="center"/>
    </xf>
    <xf numFmtId="0" fontId="35" fillId="0" borderId="0" xfId="0" applyFont="1" applyAlignment="1">
      <alignment horizontal="center" vertical="center"/>
    </xf>
    <xf numFmtId="0" fontId="32" fillId="0" borderId="0" xfId="0" applyFont="1" applyAlignment="1">
      <alignment horizontal="center" vertical="center"/>
    </xf>
    <xf numFmtId="0" fontId="25" fillId="0" borderId="0" xfId="0" applyFont="1" applyAlignment="1">
      <alignment horizontal="center" vertical="center"/>
    </xf>
    <xf numFmtId="0" fontId="25" fillId="24" borderId="2" xfId="0" applyFont="1" applyFill="1" applyBorder="1" applyAlignment="1">
      <alignment horizontal="center" vertical="center" wrapText="1"/>
    </xf>
    <xf numFmtId="0" fontId="25" fillId="24" borderId="3" xfId="0" applyFont="1" applyFill="1" applyBorder="1" applyAlignment="1">
      <alignment horizontal="center" vertical="center" wrapText="1"/>
    </xf>
    <xf numFmtId="0" fontId="25" fillId="24" borderId="4" xfId="0" applyFont="1" applyFill="1" applyBorder="1" applyAlignment="1">
      <alignment horizontal="center" vertical="center"/>
    </xf>
    <xf numFmtId="0" fontId="25" fillId="24" borderId="5" xfId="0" applyFont="1" applyFill="1" applyBorder="1" applyAlignment="1">
      <alignment horizontal="center" vertical="center"/>
    </xf>
    <xf numFmtId="0" fontId="25" fillId="24" borderId="6" xfId="0" applyFont="1" applyFill="1" applyBorder="1" applyAlignment="1">
      <alignment horizontal="center" vertical="center"/>
    </xf>
    <xf numFmtId="0" fontId="25" fillId="24" borderId="7" xfId="0" applyFont="1" applyFill="1" applyBorder="1" applyAlignment="1">
      <alignment horizontal="center" vertical="center"/>
    </xf>
    <xf numFmtId="0" fontId="31" fillId="24" borderId="9" xfId="0" applyFont="1" applyFill="1" applyBorder="1" applyAlignment="1">
      <alignment horizontal="center" vertical="center"/>
    </xf>
    <xf numFmtId="0" fontId="31" fillId="24" borderId="8" xfId="0" applyFont="1" applyFill="1" applyBorder="1" applyAlignment="1">
      <alignment horizontal="center" vertical="center"/>
    </xf>
    <xf numFmtId="0" fontId="1" fillId="24" borderId="2" xfId="0" applyFont="1" applyFill="1" applyBorder="1" applyAlignment="1">
      <alignment horizontal="center" vertical="center"/>
    </xf>
    <xf numFmtId="0" fontId="1" fillId="24" borderId="3" xfId="0" applyFont="1" applyFill="1" applyBorder="1" applyAlignment="1">
      <alignment horizontal="center" vertical="center"/>
    </xf>
    <xf numFmtId="0" fontId="24"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alignment horizontal="center" vertical="center" wrapText="1"/>
    </xf>
    <xf numFmtId="0" fontId="21" fillId="24" borderId="19" xfId="0" applyFont="1" applyFill="1" applyBorder="1" applyAlignment="1">
      <alignment horizontal="center" vertical="center"/>
    </xf>
    <xf numFmtId="0" fontId="21" fillId="24" borderId="1" xfId="0" applyFont="1" applyFill="1" applyBorder="1" applyAlignment="1">
      <alignment horizontal="center" vertical="center"/>
    </xf>
    <xf numFmtId="0" fontId="31" fillId="24" borderId="1" xfId="0" applyFont="1" applyFill="1" applyBorder="1" applyAlignment="1">
      <alignment horizontal="center" vertical="center"/>
    </xf>
    <xf numFmtId="0" fontId="1" fillId="24" borderId="1" xfId="0" applyFont="1" applyFill="1" applyBorder="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36" fillId="0" borderId="0" xfId="0" applyFont="1" applyFill="1" applyBorder="1" applyAlignment="1">
      <alignment horizontal="center" vertical="center"/>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1" fillId="0" borderId="0" xfId="0" applyFont="1" applyAlignment="1">
      <alignment horizontal="center"/>
    </xf>
    <xf numFmtId="0" fontId="31"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4" fillId="0" borderId="1" xfId="0" applyFont="1" applyBorder="1" applyAlignment="1">
      <alignment horizontal="center" vertical="center" wrapText="1"/>
    </xf>
    <xf numFmtId="10" fontId="24" fillId="0" borderId="1" xfId="0" applyNumberFormat="1"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33" fillId="0" borderId="0" xfId="0" applyFont="1" applyAlignment="1">
      <alignment horizontal="justify" vertical="justify" wrapText="1"/>
    </xf>
    <xf numFmtId="0" fontId="33" fillId="0" borderId="0" xfId="0" applyFont="1" applyAlignment="1">
      <alignment horizontal="left" vertical="center" wrapText="1"/>
    </xf>
    <xf numFmtId="0" fontId="1" fillId="0" borderId="0" xfId="0" applyFont="1" applyAlignment="1">
      <alignment horizontal="left" vertical="center"/>
    </xf>
    <xf numFmtId="0" fontId="34" fillId="0" borderId="0" xfId="0" applyFont="1" applyAlignment="1">
      <alignment horizontal="center" vertical="center"/>
    </xf>
    <xf numFmtId="0" fontId="22" fillId="0" borderId="0" xfId="0" applyFont="1" applyAlignment="1">
      <alignment horizontal="justify" wrapText="1"/>
    </xf>
    <xf numFmtId="0" fontId="33" fillId="0" borderId="0" xfId="0" applyFont="1" applyAlignment="1">
      <alignment horizontal="justify"/>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18">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38100</xdr:colOff>
      <xdr:row>3</xdr:row>
      <xdr:rowOff>19048</xdr:rowOff>
    </xdr:from>
    <xdr:to>
      <xdr:col>8</xdr:col>
      <xdr:colOff>289875</xdr:colOff>
      <xdr:row>3</xdr:row>
      <xdr:rowOff>19049</xdr:rowOff>
    </xdr:to>
    <xdr:sp macro="" textlink="">
      <xdr:nvSpPr>
        <xdr:cNvPr id="3" name="Line 124"/>
        <xdr:cNvSpPr>
          <a:spLocks noChangeShapeType="1"/>
        </xdr:cNvSpPr>
      </xdr:nvSpPr>
      <xdr:spPr bwMode="auto">
        <a:xfrm>
          <a:off x="3562350" y="638173"/>
          <a:ext cx="205200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133349</xdr:colOff>
      <xdr:row>3</xdr:row>
      <xdr:rowOff>190500</xdr:rowOff>
    </xdr:from>
    <xdr:to>
      <xdr:col>2</xdr:col>
      <xdr:colOff>709349</xdr:colOff>
      <xdr:row>3</xdr:row>
      <xdr:rowOff>190501</xdr:rowOff>
    </xdr:to>
    <xdr:sp macro="" textlink="">
      <xdr:nvSpPr>
        <xdr:cNvPr id="5" name="Line 124"/>
        <xdr:cNvSpPr>
          <a:spLocks noChangeShapeType="1"/>
        </xdr:cNvSpPr>
      </xdr:nvSpPr>
      <xdr:spPr bwMode="auto">
        <a:xfrm>
          <a:off x="1190624" y="809625"/>
          <a:ext cx="57600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0</xdr:rowOff>
    </xdr:from>
    <xdr:to>
      <xdr:col>4</xdr:col>
      <xdr:colOff>0</xdr:colOff>
      <xdr:row>0</xdr:row>
      <xdr:rowOff>114300</xdr:rowOff>
    </xdr:to>
    <xdr:sp macro="" textlink="" fLocksText="0">
      <xdr:nvSpPr>
        <xdr:cNvPr id="2" name="TextBox 4"/>
        <xdr:cNvSpPr txBox="1">
          <a:spLocks noChangeArrowheads="1"/>
        </xdr:cNvSpPr>
      </xdr:nvSpPr>
      <xdr:spPr bwMode="auto">
        <a:xfrm>
          <a:off x="419100" y="0"/>
          <a:ext cx="3000375" cy="114300"/>
        </a:xfrm>
        <a:prstGeom prst="rect">
          <a:avLst/>
        </a:prstGeom>
        <a:noFill/>
        <a:ln>
          <a:noFill/>
        </a:ln>
      </xdr:spPr>
      <xdr:txBody>
        <a:bodyPr vertOverflow="clip" wrap="square" lIns="27432" tIns="22860" rIns="27432" bIns="0" anchor="t" upright="1"/>
        <a:lstStyle/>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4</xdr:col>
      <xdr:colOff>0</xdr:colOff>
      <xdr:row>0</xdr:row>
      <xdr:rowOff>0</xdr:rowOff>
    </xdr:from>
    <xdr:to>
      <xdr:col>9</xdr:col>
      <xdr:colOff>0</xdr:colOff>
      <xdr:row>0</xdr:row>
      <xdr:rowOff>114300</xdr:rowOff>
    </xdr:to>
    <xdr:sp macro="" textlink="" fLocksText="0">
      <xdr:nvSpPr>
        <xdr:cNvPr id="3" name="TextBox 7"/>
        <xdr:cNvSpPr txBox="1">
          <a:spLocks noChangeArrowheads="1"/>
        </xdr:cNvSpPr>
      </xdr:nvSpPr>
      <xdr:spPr bwMode="auto">
        <a:xfrm>
          <a:off x="7381875" y="0"/>
          <a:ext cx="12963525" cy="114300"/>
        </a:xfrm>
        <a:prstGeom prst="rect">
          <a:avLst/>
        </a:prstGeom>
        <a:noFill/>
        <a:ln>
          <a:noFill/>
        </a:ln>
      </xdr:spPr>
      <xdr:txBody>
        <a:bodyPr vertOverflow="clip" wrap="square" lIns="27432" tIns="22860" rIns="27432" bIns="0" anchor="t" upright="1"/>
        <a:lstStyle/>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0</xdr:colOff>
      <xdr:row>0</xdr:row>
      <xdr:rowOff>0</xdr:rowOff>
    </xdr:from>
    <xdr:to>
      <xdr:col>4</xdr:col>
      <xdr:colOff>0</xdr:colOff>
      <xdr:row>0</xdr:row>
      <xdr:rowOff>114300</xdr:rowOff>
    </xdr:to>
    <xdr:sp macro="" textlink="" fLocksText="0">
      <xdr:nvSpPr>
        <xdr:cNvPr id="4" name="TextBox 4"/>
        <xdr:cNvSpPr txBox="1">
          <a:spLocks noChangeArrowheads="1"/>
        </xdr:cNvSpPr>
      </xdr:nvSpPr>
      <xdr:spPr bwMode="auto">
        <a:xfrm>
          <a:off x="419100" y="0"/>
          <a:ext cx="3000375" cy="114300"/>
        </a:xfrm>
        <a:prstGeom prst="rect">
          <a:avLst/>
        </a:prstGeom>
        <a:noFill/>
        <a:ln>
          <a:noFill/>
        </a:ln>
      </xdr:spPr>
      <xdr:txBody>
        <a:bodyPr vertOverflow="clip" wrap="square" lIns="27432" tIns="22860" rIns="27432" bIns="0" anchor="t" upright="1"/>
        <a:lstStyle/>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4</xdr:col>
      <xdr:colOff>0</xdr:colOff>
      <xdr:row>0</xdr:row>
      <xdr:rowOff>0</xdr:rowOff>
    </xdr:from>
    <xdr:to>
      <xdr:col>9</xdr:col>
      <xdr:colOff>0</xdr:colOff>
      <xdr:row>0</xdr:row>
      <xdr:rowOff>114300</xdr:rowOff>
    </xdr:to>
    <xdr:sp macro="" textlink="" fLocksText="0">
      <xdr:nvSpPr>
        <xdr:cNvPr id="5" name="TextBox 7"/>
        <xdr:cNvSpPr txBox="1">
          <a:spLocks noChangeArrowheads="1"/>
        </xdr:cNvSpPr>
      </xdr:nvSpPr>
      <xdr:spPr bwMode="auto">
        <a:xfrm>
          <a:off x="7381875" y="0"/>
          <a:ext cx="12963525" cy="114300"/>
        </a:xfrm>
        <a:prstGeom prst="rect">
          <a:avLst/>
        </a:prstGeom>
        <a:noFill/>
        <a:ln>
          <a:noFill/>
        </a:ln>
      </xdr:spPr>
      <xdr:txBody>
        <a:bodyPr vertOverflow="clip" wrap="square" lIns="27432" tIns="22860" rIns="27432" bIns="0" anchor="t" upright="1"/>
        <a:lstStyle/>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7327</xdr:colOff>
      <xdr:row>3</xdr:row>
      <xdr:rowOff>205153</xdr:rowOff>
    </xdr:from>
    <xdr:to>
      <xdr:col>2</xdr:col>
      <xdr:colOff>981808</xdr:colOff>
      <xdr:row>3</xdr:row>
      <xdr:rowOff>205153</xdr:rowOff>
    </xdr:to>
    <xdr:cxnSp macro="">
      <xdr:nvCxnSpPr>
        <xdr:cNvPr id="3" name="Straight Connector 2"/>
        <xdr:cNvCxnSpPr/>
      </xdr:nvCxnSpPr>
      <xdr:spPr>
        <a:xfrm>
          <a:off x="1106365"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7332</xdr:colOff>
      <xdr:row>3</xdr:row>
      <xdr:rowOff>5130</xdr:rowOff>
    </xdr:from>
    <xdr:to>
      <xdr:col>8</xdr:col>
      <xdr:colOff>190500</xdr:colOff>
      <xdr:row>3</xdr:row>
      <xdr:rowOff>5131</xdr:rowOff>
    </xdr:to>
    <xdr:cxnSp macro="">
      <xdr:nvCxnSpPr>
        <xdr:cNvPr id="4" name="Straight Connector 3"/>
        <xdr:cNvCxnSpPr/>
      </xdr:nvCxnSpPr>
      <xdr:spPr>
        <a:xfrm flipV="1">
          <a:off x="3693507" y="414705"/>
          <a:ext cx="189766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topLeftCell="A43" zoomScaleNormal="100" workbookViewId="0">
      <selection activeCell="I15" sqref="I15"/>
    </sheetView>
  </sheetViews>
  <sheetFormatPr defaultColWidth="9.1796875" defaultRowHeight="16.5" x14ac:dyDescent="0.35"/>
  <cols>
    <col min="1" max="1" width="4.7265625" style="4" customWidth="1"/>
    <col min="2" max="2" width="11.1796875" style="4" customWidth="1"/>
    <col min="3" max="3" width="20.26953125" style="4" customWidth="1"/>
    <col min="4" max="4" width="8.7265625" style="9" customWidth="1"/>
    <col min="5" max="5" width="8" style="4" customWidth="1"/>
    <col min="6" max="6" width="9.7265625" style="4" customWidth="1"/>
    <col min="7" max="7" width="8.1796875" style="4" customWidth="1"/>
    <col min="8" max="8" width="9.1796875" style="4" customWidth="1"/>
    <col min="9" max="9" width="13" style="35" customWidth="1"/>
    <col min="10" max="10" width="9.1796875" style="4"/>
    <col min="11" max="11" width="0" style="4" hidden="1" customWidth="1"/>
    <col min="12" max="16384" width="9.1796875" style="4"/>
  </cols>
  <sheetData>
    <row r="1" spans="1:17" ht="11.25" customHeight="1" x14ac:dyDescent="0.35">
      <c r="A1" s="38"/>
      <c r="B1" s="38"/>
      <c r="C1" s="38"/>
      <c r="D1" s="2"/>
      <c r="E1" s="38"/>
      <c r="F1" s="38"/>
      <c r="G1" s="38"/>
      <c r="H1" s="38"/>
      <c r="I1" s="39"/>
    </row>
    <row r="2" spans="1:17" ht="15.5" x14ac:dyDescent="0.35">
      <c r="A2" s="88" t="s">
        <v>2</v>
      </c>
      <c r="B2" s="89"/>
      <c r="C2" s="89"/>
      <c r="D2" s="89"/>
      <c r="E2" s="89" t="s">
        <v>0</v>
      </c>
      <c r="F2" s="89"/>
      <c r="G2" s="89"/>
      <c r="H2" s="89"/>
      <c r="I2" s="89"/>
    </row>
    <row r="3" spans="1:17" x14ac:dyDescent="0.35">
      <c r="A3" s="88" t="s">
        <v>3</v>
      </c>
      <c r="B3" s="88"/>
      <c r="C3" s="88"/>
      <c r="D3" s="88"/>
      <c r="E3" s="74" t="s">
        <v>64</v>
      </c>
      <c r="F3" s="74"/>
      <c r="G3" s="74"/>
      <c r="H3" s="74"/>
      <c r="I3" s="74"/>
    </row>
    <row r="4" spans="1:17" ht="15.75" customHeight="1" x14ac:dyDescent="0.35">
      <c r="A4" s="90" t="s">
        <v>95</v>
      </c>
      <c r="B4" s="90"/>
      <c r="C4" s="90"/>
      <c r="D4" s="90"/>
      <c r="E4" s="77"/>
      <c r="F4" s="77"/>
      <c r="G4" s="77"/>
      <c r="H4" s="77"/>
      <c r="I4" s="77"/>
    </row>
    <row r="5" spans="1:17" s="40" customFormat="1" ht="18.5" x14ac:dyDescent="0.35">
      <c r="A5" s="29"/>
      <c r="B5" s="29"/>
      <c r="C5" s="29"/>
      <c r="D5" s="29"/>
      <c r="I5" s="41"/>
    </row>
    <row r="6" spans="1:17" ht="22.5" x14ac:dyDescent="0.35">
      <c r="A6" s="95" t="s">
        <v>65</v>
      </c>
      <c r="B6" s="95"/>
      <c r="C6" s="95"/>
      <c r="D6" s="95"/>
      <c r="E6" s="95"/>
      <c r="F6" s="95"/>
      <c r="G6" s="95"/>
      <c r="H6" s="95"/>
      <c r="I6" s="95"/>
      <c r="J6" s="42"/>
      <c r="K6" s="42"/>
      <c r="L6" s="42"/>
      <c r="M6" s="42"/>
      <c r="N6" s="42"/>
      <c r="O6" s="42"/>
      <c r="P6" s="42"/>
      <c r="Q6" s="42"/>
    </row>
    <row r="7" spans="1:17" ht="21" customHeight="1" x14ac:dyDescent="0.35">
      <c r="A7" s="95" t="s">
        <v>97</v>
      </c>
      <c r="B7" s="95"/>
      <c r="C7" s="95"/>
      <c r="D7" s="95"/>
      <c r="E7" s="95"/>
      <c r="F7" s="95"/>
      <c r="G7" s="95"/>
      <c r="H7" s="95"/>
      <c r="I7" s="95"/>
      <c r="J7" s="43"/>
      <c r="K7" s="43"/>
      <c r="L7" s="43"/>
      <c r="M7" s="43"/>
      <c r="N7" s="43"/>
      <c r="O7" s="43"/>
      <c r="P7" s="43"/>
      <c r="Q7" s="43"/>
    </row>
    <row r="8" spans="1:17" ht="17.5" x14ac:dyDescent="0.35">
      <c r="A8" s="96" t="s">
        <v>189</v>
      </c>
      <c r="B8" s="96"/>
      <c r="C8" s="96"/>
      <c r="D8" s="96"/>
      <c r="E8" s="96"/>
      <c r="F8" s="96"/>
      <c r="G8" s="96"/>
      <c r="H8" s="96"/>
      <c r="I8" s="96"/>
      <c r="J8" s="44"/>
      <c r="K8" s="44"/>
      <c r="L8" s="44"/>
      <c r="M8" s="44"/>
      <c r="N8" s="44"/>
      <c r="O8" s="44"/>
      <c r="P8" s="44"/>
      <c r="Q8" s="44"/>
    </row>
    <row r="9" spans="1:17" ht="9.75" customHeight="1" x14ac:dyDescent="0.35">
      <c r="A9" s="3"/>
      <c r="B9" s="3"/>
      <c r="C9" s="3"/>
      <c r="D9" s="3"/>
      <c r="E9" s="3"/>
      <c r="F9" s="3"/>
      <c r="G9" s="3"/>
      <c r="H9" s="3"/>
      <c r="I9" s="39"/>
      <c r="J9" s="44"/>
      <c r="K9" s="44"/>
      <c r="L9" s="44"/>
      <c r="M9" s="44"/>
      <c r="N9" s="44"/>
      <c r="O9" s="44"/>
      <c r="P9" s="44"/>
      <c r="Q9" s="44"/>
    </row>
    <row r="10" spans="1:17" ht="14" x14ac:dyDescent="0.35">
      <c r="A10" s="78" t="s">
        <v>80</v>
      </c>
      <c r="B10" s="78" t="s">
        <v>13</v>
      </c>
      <c r="C10" s="80" t="s">
        <v>14</v>
      </c>
      <c r="D10" s="81"/>
      <c r="E10" s="84" t="s">
        <v>66</v>
      </c>
      <c r="F10" s="85"/>
      <c r="G10" s="84" t="s">
        <v>67</v>
      </c>
      <c r="H10" s="85"/>
      <c r="I10" s="86" t="s">
        <v>19</v>
      </c>
    </row>
    <row r="11" spans="1:17" ht="30" customHeight="1" x14ac:dyDescent="0.35">
      <c r="A11" s="79"/>
      <c r="B11" s="79"/>
      <c r="C11" s="82"/>
      <c r="D11" s="83"/>
      <c r="E11" s="5" t="s">
        <v>68</v>
      </c>
      <c r="F11" s="5" t="s">
        <v>69</v>
      </c>
      <c r="G11" s="5" t="s">
        <v>68</v>
      </c>
      <c r="H11" s="5" t="s">
        <v>69</v>
      </c>
      <c r="I11" s="87"/>
      <c r="K11" s="5"/>
    </row>
    <row r="12" spans="1:17" x14ac:dyDescent="0.35">
      <c r="A12" s="71">
        <v>1</v>
      </c>
      <c r="B12" s="72" t="s">
        <v>102</v>
      </c>
      <c r="C12" s="67" t="s">
        <v>103</v>
      </c>
      <c r="D12" s="68" t="s">
        <v>104</v>
      </c>
      <c r="E12" s="69">
        <v>0</v>
      </c>
      <c r="F12" s="70" t="str">
        <f>IF(AND(E12&gt;=90),"Xuất sắc",IF(AND(E12&gt;=80),"Tốt",IF(AND(E12&gt;=70),"Khá",IF(AND(E12&gt;=60),"TB",IF(AND(E12&gt;=50),"TB",IF(AND(E12&lt;50),IF(AND(E12&gt;0),"Yếu",IF(AND(E12=0),"KXL"," "))))))))</f>
        <v>KXL</v>
      </c>
      <c r="G12" s="69"/>
      <c r="H12" s="70" t="str">
        <f>IF(AND(G12&gt;=90),"Xuất sắc",IF(AND(G12&gt;=80),"Tốt",IF(AND(G12&gt;=70),"Khá",IF(AND(G12&gt;=60),"TB",IF(AND(G12&gt;=50),"TB",IF(AND(G12&lt;50),IF(AND(G12&gt;0),"Yếu",IF(AND(G12=0),"KXL"," "))))))))</f>
        <v>KXL</v>
      </c>
      <c r="I12" s="34"/>
      <c r="K12" s="65"/>
    </row>
    <row r="13" spans="1:17" x14ac:dyDescent="0.35">
      <c r="A13" s="6">
        <v>2</v>
      </c>
      <c r="B13" s="10" t="s">
        <v>105</v>
      </c>
      <c r="C13" s="25" t="s">
        <v>106</v>
      </c>
      <c r="D13" s="26" t="s">
        <v>104</v>
      </c>
      <c r="E13" s="31">
        <v>0</v>
      </c>
      <c r="F13" s="28" t="str">
        <f t="shared" ref="F13:F42" si="0">IF(AND(E13&gt;=90),"Xuất sắc",IF(AND(E13&gt;=80),"Tốt",IF(AND(E13&gt;=70),"Khá",IF(AND(E13&gt;=60),"TB",IF(AND(E13&gt;=50),"TB",IF(AND(E13&lt;50),IF(AND(E13&gt;0),"Yếu",IF(AND(E13=0),"KXL"," "))))))))</f>
        <v>KXL</v>
      </c>
      <c r="G13" s="31">
        <v>62</v>
      </c>
      <c r="H13" s="28" t="str">
        <f t="shared" ref="H13:H42" si="1">IF(AND(G13&gt;=90),"Xuất sắc",IF(AND(G13&gt;=80),"Tốt",IF(AND(G13&gt;=70),"Khá",IF(AND(G13&gt;=60),"TB",IF(AND(G13&gt;=50),"TB",IF(AND(G13&lt;50),IF(AND(G13&gt;0),"Yếu",IF(AND(G13=0),"KXL"," "))))))))</f>
        <v>TB</v>
      </c>
      <c r="I13" s="34"/>
      <c r="K13" s="65">
        <f>55+5+2</f>
        <v>62</v>
      </c>
    </row>
    <row r="14" spans="1:17" x14ac:dyDescent="0.35">
      <c r="A14" s="6">
        <v>3</v>
      </c>
      <c r="B14" s="10" t="s">
        <v>107</v>
      </c>
      <c r="C14" s="25" t="s">
        <v>108</v>
      </c>
      <c r="D14" s="26" t="s">
        <v>109</v>
      </c>
      <c r="E14" s="31">
        <v>0</v>
      </c>
      <c r="F14" s="28" t="str">
        <f t="shared" si="0"/>
        <v>KXL</v>
      </c>
      <c r="G14" s="31">
        <v>60</v>
      </c>
      <c r="H14" s="28" t="str">
        <f t="shared" si="1"/>
        <v>TB</v>
      </c>
      <c r="I14" s="34"/>
      <c r="K14" s="65">
        <f>55+5</f>
        <v>60</v>
      </c>
    </row>
    <row r="15" spans="1:17" x14ac:dyDescent="0.35">
      <c r="A15" s="71">
        <v>4</v>
      </c>
      <c r="B15" s="72" t="s">
        <v>110</v>
      </c>
      <c r="C15" s="67" t="s">
        <v>111</v>
      </c>
      <c r="D15" s="68" t="s">
        <v>112</v>
      </c>
      <c r="E15" s="69">
        <v>0</v>
      </c>
      <c r="F15" s="70" t="str">
        <f t="shared" si="0"/>
        <v>KXL</v>
      </c>
      <c r="G15" s="69"/>
      <c r="H15" s="70" t="str">
        <f t="shared" si="1"/>
        <v>KXL</v>
      </c>
      <c r="I15" s="34"/>
      <c r="K15" s="65"/>
    </row>
    <row r="16" spans="1:17" x14ac:dyDescent="0.35">
      <c r="A16" s="6">
        <v>5</v>
      </c>
      <c r="B16" s="10" t="s">
        <v>113</v>
      </c>
      <c r="C16" s="25" t="s">
        <v>114</v>
      </c>
      <c r="D16" s="26" t="s">
        <v>115</v>
      </c>
      <c r="E16" s="31">
        <v>0</v>
      </c>
      <c r="F16" s="28" t="str">
        <f t="shared" si="0"/>
        <v>KXL</v>
      </c>
      <c r="G16" s="31">
        <v>55</v>
      </c>
      <c r="H16" s="28" t="str">
        <f t="shared" si="1"/>
        <v>TB</v>
      </c>
      <c r="I16" s="34"/>
      <c r="K16" s="65">
        <f>50+5</f>
        <v>55</v>
      </c>
    </row>
    <row r="17" spans="1:11" x14ac:dyDescent="0.35">
      <c r="A17" s="6">
        <v>6</v>
      </c>
      <c r="B17" s="10" t="s">
        <v>116</v>
      </c>
      <c r="C17" s="25" t="s">
        <v>117</v>
      </c>
      <c r="D17" s="26" t="s">
        <v>115</v>
      </c>
      <c r="E17" s="31">
        <v>0</v>
      </c>
      <c r="F17" s="28" t="str">
        <f t="shared" si="0"/>
        <v>KXL</v>
      </c>
      <c r="G17" s="31">
        <v>55</v>
      </c>
      <c r="H17" s="28" t="str">
        <f t="shared" si="1"/>
        <v>TB</v>
      </c>
      <c r="I17" s="34"/>
      <c r="K17" s="65">
        <f>50+5</f>
        <v>55</v>
      </c>
    </row>
    <row r="18" spans="1:11" x14ac:dyDescent="0.35">
      <c r="A18" s="6">
        <v>7</v>
      </c>
      <c r="B18" s="10" t="s">
        <v>118</v>
      </c>
      <c r="C18" s="25" t="s">
        <v>119</v>
      </c>
      <c r="D18" s="26" t="s">
        <v>120</v>
      </c>
      <c r="E18" s="31">
        <v>0</v>
      </c>
      <c r="F18" s="28" t="str">
        <f t="shared" si="0"/>
        <v>KXL</v>
      </c>
      <c r="G18" s="31">
        <v>55</v>
      </c>
      <c r="H18" s="28" t="str">
        <f t="shared" si="1"/>
        <v>TB</v>
      </c>
      <c r="I18" s="34"/>
      <c r="K18" s="65">
        <f>50+5</f>
        <v>55</v>
      </c>
    </row>
    <row r="19" spans="1:11" x14ac:dyDescent="0.35">
      <c r="A19" s="6">
        <v>8</v>
      </c>
      <c r="B19" s="10" t="s">
        <v>121</v>
      </c>
      <c r="C19" s="25" t="s">
        <v>122</v>
      </c>
      <c r="D19" s="26" t="s">
        <v>123</v>
      </c>
      <c r="E19" s="31">
        <v>0</v>
      </c>
      <c r="F19" s="28" t="str">
        <f t="shared" si="0"/>
        <v>KXL</v>
      </c>
      <c r="G19" s="31">
        <v>55</v>
      </c>
      <c r="H19" s="28" t="str">
        <f t="shared" si="1"/>
        <v>TB</v>
      </c>
      <c r="I19" s="34"/>
      <c r="K19" s="65">
        <f>50+5</f>
        <v>55</v>
      </c>
    </row>
    <row r="20" spans="1:11" x14ac:dyDescent="0.35">
      <c r="A20" s="6">
        <v>9</v>
      </c>
      <c r="B20" s="10" t="s">
        <v>124</v>
      </c>
      <c r="C20" s="25" t="s">
        <v>125</v>
      </c>
      <c r="D20" s="26" t="s">
        <v>126</v>
      </c>
      <c r="E20" s="31">
        <v>0</v>
      </c>
      <c r="F20" s="28" t="str">
        <f t="shared" si="0"/>
        <v>KXL</v>
      </c>
      <c r="G20" s="31">
        <v>55</v>
      </c>
      <c r="H20" s="28" t="str">
        <f t="shared" si="1"/>
        <v>TB</v>
      </c>
      <c r="I20" s="34"/>
      <c r="K20" s="65">
        <f>50+5</f>
        <v>55</v>
      </c>
    </row>
    <row r="21" spans="1:11" x14ac:dyDescent="0.35">
      <c r="A21" s="71">
        <v>10</v>
      </c>
      <c r="B21" s="72" t="s">
        <v>127</v>
      </c>
      <c r="C21" s="67" t="s">
        <v>128</v>
      </c>
      <c r="D21" s="68" t="s">
        <v>129</v>
      </c>
      <c r="E21" s="69">
        <v>0</v>
      </c>
      <c r="F21" s="70" t="str">
        <f t="shared" si="0"/>
        <v>KXL</v>
      </c>
      <c r="G21" s="69"/>
      <c r="H21" s="70" t="str">
        <f t="shared" si="1"/>
        <v>KXL</v>
      </c>
      <c r="I21" s="66"/>
      <c r="K21" s="65"/>
    </row>
    <row r="22" spans="1:11" x14ac:dyDescent="0.35">
      <c r="A22" s="71">
        <v>11</v>
      </c>
      <c r="B22" s="72" t="s">
        <v>130</v>
      </c>
      <c r="C22" s="67" t="s">
        <v>131</v>
      </c>
      <c r="D22" s="68" t="s">
        <v>132</v>
      </c>
      <c r="E22" s="69">
        <v>0</v>
      </c>
      <c r="F22" s="70" t="str">
        <f t="shared" si="0"/>
        <v>KXL</v>
      </c>
      <c r="G22" s="69"/>
      <c r="H22" s="70" t="str">
        <f t="shared" si="1"/>
        <v>KXL</v>
      </c>
      <c r="I22" s="66"/>
      <c r="K22" s="65"/>
    </row>
    <row r="23" spans="1:11" x14ac:dyDescent="0.35">
      <c r="A23" s="6">
        <v>12</v>
      </c>
      <c r="B23" s="10" t="s">
        <v>133</v>
      </c>
      <c r="C23" s="25" t="s">
        <v>134</v>
      </c>
      <c r="D23" s="26" t="s">
        <v>135</v>
      </c>
      <c r="E23" s="31">
        <v>0</v>
      </c>
      <c r="F23" s="28" t="str">
        <f t="shared" si="0"/>
        <v>KXL</v>
      </c>
      <c r="G23" s="31">
        <v>60</v>
      </c>
      <c r="H23" s="28" t="str">
        <f t="shared" si="1"/>
        <v>TB</v>
      </c>
      <c r="I23" s="34"/>
      <c r="K23" s="65">
        <f>55+5</f>
        <v>60</v>
      </c>
    </row>
    <row r="24" spans="1:11" x14ac:dyDescent="0.35">
      <c r="A24" s="6">
        <v>13</v>
      </c>
      <c r="B24" s="10" t="s">
        <v>136</v>
      </c>
      <c r="C24" s="25" t="s">
        <v>137</v>
      </c>
      <c r="D24" s="26" t="s">
        <v>138</v>
      </c>
      <c r="E24" s="31">
        <v>0</v>
      </c>
      <c r="F24" s="28" t="str">
        <f t="shared" si="0"/>
        <v>KXL</v>
      </c>
      <c r="G24" s="31">
        <v>72</v>
      </c>
      <c r="H24" s="28" t="str">
        <f t="shared" si="1"/>
        <v>Khá</v>
      </c>
      <c r="I24" s="34"/>
      <c r="K24" s="65">
        <f>55+5+8+4</f>
        <v>72</v>
      </c>
    </row>
    <row r="25" spans="1:11" x14ac:dyDescent="0.35">
      <c r="A25" s="6">
        <v>14</v>
      </c>
      <c r="B25" s="10" t="s">
        <v>139</v>
      </c>
      <c r="C25" s="25" t="s">
        <v>140</v>
      </c>
      <c r="D25" s="26" t="s">
        <v>141</v>
      </c>
      <c r="E25" s="31">
        <v>0</v>
      </c>
      <c r="F25" s="28" t="str">
        <f t="shared" si="0"/>
        <v>KXL</v>
      </c>
      <c r="G25" s="31">
        <v>60</v>
      </c>
      <c r="H25" s="28" t="str">
        <f t="shared" si="1"/>
        <v>TB</v>
      </c>
      <c r="I25" s="34"/>
      <c r="K25" s="65">
        <f>55+5</f>
        <v>60</v>
      </c>
    </row>
    <row r="26" spans="1:11" x14ac:dyDescent="0.35">
      <c r="A26" s="6">
        <v>15</v>
      </c>
      <c r="B26" s="10" t="s">
        <v>142</v>
      </c>
      <c r="C26" s="25" t="s">
        <v>143</v>
      </c>
      <c r="D26" s="26" t="s">
        <v>144</v>
      </c>
      <c r="E26" s="31">
        <v>0</v>
      </c>
      <c r="F26" s="28" t="str">
        <f t="shared" si="0"/>
        <v>KXL</v>
      </c>
      <c r="G26" s="31">
        <v>59</v>
      </c>
      <c r="H26" s="28" t="str">
        <f t="shared" si="1"/>
        <v>TB</v>
      </c>
      <c r="I26" s="34"/>
      <c r="K26" s="65">
        <f>50+5+4</f>
        <v>59</v>
      </c>
    </row>
    <row r="27" spans="1:11" x14ac:dyDescent="0.35">
      <c r="A27" s="6">
        <v>16</v>
      </c>
      <c r="B27" s="10" t="s">
        <v>145</v>
      </c>
      <c r="C27" s="25" t="s">
        <v>146</v>
      </c>
      <c r="D27" s="26" t="s">
        <v>144</v>
      </c>
      <c r="E27" s="31">
        <v>0</v>
      </c>
      <c r="F27" s="28" t="str">
        <f t="shared" si="0"/>
        <v>KXL</v>
      </c>
      <c r="G27" s="31">
        <v>55</v>
      </c>
      <c r="H27" s="28" t="str">
        <f t="shared" si="1"/>
        <v>TB</v>
      </c>
      <c r="I27" s="34"/>
      <c r="K27" s="65">
        <f>50+5</f>
        <v>55</v>
      </c>
    </row>
    <row r="28" spans="1:11" x14ac:dyDescent="0.35">
      <c r="A28" s="6">
        <v>17</v>
      </c>
      <c r="B28" s="10" t="s">
        <v>147</v>
      </c>
      <c r="C28" s="25" t="s">
        <v>148</v>
      </c>
      <c r="D28" s="26" t="s">
        <v>144</v>
      </c>
      <c r="E28" s="31">
        <v>0</v>
      </c>
      <c r="F28" s="28" t="str">
        <f t="shared" si="0"/>
        <v>KXL</v>
      </c>
      <c r="G28" s="31">
        <v>62</v>
      </c>
      <c r="H28" s="28" t="str">
        <f t="shared" si="1"/>
        <v>TB</v>
      </c>
      <c r="I28" s="34"/>
      <c r="K28" s="65">
        <f>55+5+2</f>
        <v>62</v>
      </c>
    </row>
    <row r="29" spans="1:11" x14ac:dyDescent="0.35">
      <c r="A29" s="6">
        <v>18</v>
      </c>
      <c r="B29" s="10" t="s">
        <v>149</v>
      </c>
      <c r="C29" s="25" t="s">
        <v>150</v>
      </c>
      <c r="D29" s="26" t="s">
        <v>151</v>
      </c>
      <c r="E29" s="31">
        <v>0</v>
      </c>
      <c r="F29" s="28" t="str">
        <f t="shared" si="0"/>
        <v>KXL</v>
      </c>
      <c r="G29" s="31">
        <v>64</v>
      </c>
      <c r="H29" s="28" t="str">
        <f t="shared" si="1"/>
        <v>TB</v>
      </c>
      <c r="I29" s="34"/>
      <c r="K29" s="65">
        <f>55+5+4</f>
        <v>64</v>
      </c>
    </row>
    <row r="30" spans="1:11" x14ac:dyDescent="0.35">
      <c r="A30" s="6">
        <v>19</v>
      </c>
      <c r="B30" s="10" t="s">
        <v>152</v>
      </c>
      <c r="C30" s="25" t="s">
        <v>153</v>
      </c>
      <c r="D30" s="26" t="s">
        <v>154</v>
      </c>
      <c r="E30" s="31">
        <v>0</v>
      </c>
      <c r="F30" s="28" t="str">
        <f t="shared" si="0"/>
        <v>KXL</v>
      </c>
      <c r="G30" s="31">
        <v>70</v>
      </c>
      <c r="H30" s="28" t="str">
        <f t="shared" si="1"/>
        <v>Khá</v>
      </c>
      <c r="I30" s="34"/>
      <c r="K30" s="65">
        <f>55+5+2+8</f>
        <v>70</v>
      </c>
    </row>
    <row r="31" spans="1:11" x14ac:dyDescent="0.35">
      <c r="A31" s="71">
        <v>20</v>
      </c>
      <c r="B31" s="72" t="s">
        <v>155</v>
      </c>
      <c r="C31" s="67" t="s">
        <v>156</v>
      </c>
      <c r="D31" s="68" t="s">
        <v>154</v>
      </c>
      <c r="E31" s="69">
        <v>0</v>
      </c>
      <c r="F31" s="70" t="str">
        <f t="shared" si="0"/>
        <v>KXL</v>
      </c>
      <c r="G31" s="69"/>
      <c r="H31" s="70" t="str">
        <f t="shared" si="1"/>
        <v>KXL</v>
      </c>
      <c r="I31" s="66"/>
      <c r="K31" s="65"/>
    </row>
    <row r="32" spans="1:11" x14ac:dyDescent="0.35">
      <c r="A32" s="71">
        <v>21</v>
      </c>
      <c r="B32" s="72" t="s">
        <v>157</v>
      </c>
      <c r="C32" s="67" t="s">
        <v>158</v>
      </c>
      <c r="D32" s="68" t="s">
        <v>154</v>
      </c>
      <c r="E32" s="69">
        <v>0</v>
      </c>
      <c r="F32" s="70" t="str">
        <f t="shared" si="0"/>
        <v>KXL</v>
      </c>
      <c r="G32" s="69"/>
      <c r="H32" s="70" t="str">
        <f t="shared" si="1"/>
        <v>KXL</v>
      </c>
      <c r="I32" s="66"/>
      <c r="K32" s="65"/>
    </row>
    <row r="33" spans="1:11" x14ac:dyDescent="0.35">
      <c r="A33" s="6">
        <v>22</v>
      </c>
      <c r="B33" s="10" t="s">
        <v>159</v>
      </c>
      <c r="C33" s="25" t="s">
        <v>160</v>
      </c>
      <c r="D33" s="26" t="s">
        <v>161</v>
      </c>
      <c r="E33" s="31">
        <v>0</v>
      </c>
      <c r="F33" s="28" t="str">
        <f t="shared" si="0"/>
        <v>KXL</v>
      </c>
      <c r="G33" s="31">
        <v>83</v>
      </c>
      <c r="H33" s="28" t="str">
        <f t="shared" si="1"/>
        <v>Tốt</v>
      </c>
      <c r="I33" s="34"/>
      <c r="K33" s="65">
        <f>50+25+2+6</f>
        <v>83</v>
      </c>
    </row>
    <row r="34" spans="1:11" x14ac:dyDescent="0.35">
      <c r="A34" s="6">
        <v>23</v>
      </c>
      <c r="B34" s="10" t="s">
        <v>162</v>
      </c>
      <c r="C34" s="25" t="s">
        <v>163</v>
      </c>
      <c r="D34" s="26" t="s">
        <v>164</v>
      </c>
      <c r="E34" s="31">
        <v>0</v>
      </c>
      <c r="F34" s="28" t="str">
        <f t="shared" si="0"/>
        <v>KXL</v>
      </c>
      <c r="G34" s="31">
        <v>62</v>
      </c>
      <c r="H34" s="28" t="str">
        <f t="shared" si="1"/>
        <v>TB</v>
      </c>
      <c r="I34" s="34"/>
      <c r="K34" s="65">
        <f>55+5+2</f>
        <v>62</v>
      </c>
    </row>
    <row r="35" spans="1:11" x14ac:dyDescent="0.35">
      <c r="A35" s="71">
        <v>24</v>
      </c>
      <c r="B35" s="72" t="s">
        <v>165</v>
      </c>
      <c r="C35" s="67" t="s">
        <v>166</v>
      </c>
      <c r="D35" s="68" t="s">
        <v>167</v>
      </c>
      <c r="E35" s="69">
        <v>0</v>
      </c>
      <c r="F35" s="70" t="str">
        <f t="shared" si="0"/>
        <v>KXL</v>
      </c>
      <c r="G35" s="69"/>
      <c r="H35" s="70" t="str">
        <f t="shared" si="1"/>
        <v>KXL</v>
      </c>
      <c r="I35" s="66"/>
      <c r="K35" s="65"/>
    </row>
    <row r="36" spans="1:11" x14ac:dyDescent="0.35">
      <c r="A36" s="71">
        <v>25</v>
      </c>
      <c r="B36" s="72" t="s">
        <v>168</v>
      </c>
      <c r="C36" s="67" t="s">
        <v>169</v>
      </c>
      <c r="D36" s="68" t="s">
        <v>170</v>
      </c>
      <c r="E36" s="69">
        <v>0</v>
      </c>
      <c r="F36" s="70" t="str">
        <f t="shared" si="0"/>
        <v>KXL</v>
      </c>
      <c r="G36" s="69"/>
      <c r="H36" s="70" t="str">
        <f t="shared" si="1"/>
        <v>KXL</v>
      </c>
      <c r="I36" s="66"/>
      <c r="K36" s="65"/>
    </row>
    <row r="37" spans="1:11" x14ac:dyDescent="0.35">
      <c r="A37" s="6">
        <v>26</v>
      </c>
      <c r="B37" s="10" t="s">
        <v>171</v>
      </c>
      <c r="C37" s="25" t="s">
        <v>172</v>
      </c>
      <c r="D37" s="26" t="s">
        <v>173</v>
      </c>
      <c r="E37" s="31">
        <v>0</v>
      </c>
      <c r="F37" s="28" t="str">
        <f t="shared" si="0"/>
        <v>KXL</v>
      </c>
      <c r="G37" s="31">
        <v>55</v>
      </c>
      <c r="H37" s="28" t="str">
        <f t="shared" si="1"/>
        <v>TB</v>
      </c>
      <c r="I37" s="34"/>
      <c r="K37" s="65">
        <f>50+5</f>
        <v>55</v>
      </c>
    </row>
    <row r="38" spans="1:11" x14ac:dyDescent="0.35">
      <c r="A38" s="71">
        <v>27</v>
      </c>
      <c r="B38" s="72" t="s">
        <v>174</v>
      </c>
      <c r="C38" s="67" t="s">
        <v>175</v>
      </c>
      <c r="D38" s="68" t="s">
        <v>176</v>
      </c>
      <c r="E38" s="69">
        <v>0</v>
      </c>
      <c r="F38" s="70" t="str">
        <f t="shared" si="0"/>
        <v>KXL</v>
      </c>
      <c r="G38" s="69"/>
      <c r="H38" s="70" t="str">
        <f t="shared" si="1"/>
        <v>KXL</v>
      </c>
      <c r="I38" s="66"/>
      <c r="K38" s="65"/>
    </row>
    <row r="39" spans="1:11" x14ac:dyDescent="0.35">
      <c r="A39" s="6">
        <v>28</v>
      </c>
      <c r="B39" s="10" t="s">
        <v>177</v>
      </c>
      <c r="C39" s="25" t="s">
        <v>178</v>
      </c>
      <c r="D39" s="26" t="s">
        <v>179</v>
      </c>
      <c r="E39" s="31">
        <v>0</v>
      </c>
      <c r="F39" s="28" t="str">
        <f t="shared" si="0"/>
        <v>KXL</v>
      </c>
      <c r="G39" s="31">
        <v>74</v>
      </c>
      <c r="H39" s="28" t="str">
        <f t="shared" si="1"/>
        <v>Khá</v>
      </c>
      <c r="I39" s="34"/>
      <c r="K39" s="65">
        <f>55+5+8+6</f>
        <v>74</v>
      </c>
    </row>
    <row r="40" spans="1:11" x14ac:dyDescent="0.35">
      <c r="A40" s="6">
        <v>29</v>
      </c>
      <c r="B40" s="10" t="s">
        <v>180</v>
      </c>
      <c r="C40" s="25" t="s">
        <v>181</v>
      </c>
      <c r="D40" s="26" t="s">
        <v>182</v>
      </c>
      <c r="E40" s="31">
        <v>0</v>
      </c>
      <c r="F40" s="28" t="str">
        <f t="shared" si="0"/>
        <v>KXL</v>
      </c>
      <c r="G40" s="31">
        <v>64</v>
      </c>
      <c r="H40" s="28" t="str">
        <f t="shared" si="1"/>
        <v>TB</v>
      </c>
      <c r="I40" s="34"/>
      <c r="K40" s="65">
        <f>55+5+4</f>
        <v>64</v>
      </c>
    </row>
    <row r="41" spans="1:11" x14ac:dyDescent="0.35">
      <c r="A41" s="6">
        <v>30</v>
      </c>
      <c r="B41" s="10" t="s">
        <v>183</v>
      </c>
      <c r="C41" s="25" t="s">
        <v>184</v>
      </c>
      <c r="D41" s="26" t="s">
        <v>185</v>
      </c>
      <c r="E41" s="31">
        <v>0</v>
      </c>
      <c r="F41" s="28" t="str">
        <f t="shared" si="0"/>
        <v>KXL</v>
      </c>
      <c r="G41" s="31">
        <v>55</v>
      </c>
      <c r="H41" s="28" t="str">
        <f t="shared" si="1"/>
        <v>TB</v>
      </c>
      <c r="I41" s="34"/>
      <c r="K41" s="65">
        <f>50+5</f>
        <v>55</v>
      </c>
    </row>
    <row r="42" spans="1:11" x14ac:dyDescent="0.35">
      <c r="A42" s="6">
        <v>31</v>
      </c>
      <c r="B42" s="10" t="s">
        <v>186</v>
      </c>
      <c r="C42" s="25" t="s">
        <v>187</v>
      </c>
      <c r="D42" s="26" t="s">
        <v>188</v>
      </c>
      <c r="E42" s="31">
        <v>0</v>
      </c>
      <c r="F42" s="28" t="str">
        <f t="shared" si="0"/>
        <v>KXL</v>
      </c>
      <c r="G42" s="31">
        <v>57</v>
      </c>
      <c r="H42" s="28" t="str">
        <f t="shared" si="1"/>
        <v>TB</v>
      </c>
      <c r="I42" s="34"/>
      <c r="K42" s="65">
        <f>50+5+2</f>
        <v>57</v>
      </c>
    </row>
    <row r="43" spans="1:11" ht="21" customHeight="1" x14ac:dyDescent="0.35">
      <c r="A43" s="45"/>
      <c r="B43" s="45"/>
      <c r="C43" s="91" t="s">
        <v>70</v>
      </c>
      <c r="D43" s="91"/>
      <c r="E43" s="91"/>
      <c r="F43" s="91"/>
      <c r="G43" s="91"/>
      <c r="H43" s="91"/>
      <c r="I43" s="91"/>
    </row>
    <row r="44" spans="1:11" ht="22.5" customHeight="1" x14ac:dyDescent="0.35">
      <c r="A44" s="7"/>
      <c r="B44" s="7"/>
      <c r="C44" s="92" t="s">
        <v>71</v>
      </c>
      <c r="D44" s="92"/>
      <c r="E44" s="93" t="s">
        <v>66</v>
      </c>
      <c r="F44" s="93"/>
      <c r="G44" s="93" t="s">
        <v>67</v>
      </c>
      <c r="H44" s="93"/>
      <c r="I44" s="94" t="s">
        <v>19</v>
      </c>
    </row>
    <row r="45" spans="1:11" ht="20.25" customHeight="1" x14ac:dyDescent="0.35">
      <c r="A45" s="7"/>
      <c r="B45" s="7"/>
      <c r="C45" s="92"/>
      <c r="D45" s="92"/>
      <c r="E45" s="5" t="s">
        <v>72</v>
      </c>
      <c r="F45" s="32" t="s">
        <v>73</v>
      </c>
      <c r="G45" s="5" t="s">
        <v>72</v>
      </c>
      <c r="H45" s="32" t="s">
        <v>73</v>
      </c>
      <c r="I45" s="94"/>
    </row>
    <row r="46" spans="1:11" x14ac:dyDescent="0.35">
      <c r="A46" s="7"/>
      <c r="B46" s="7"/>
      <c r="C46" s="73" t="s">
        <v>74</v>
      </c>
      <c r="D46" s="73"/>
      <c r="E46" s="6">
        <f>COUNTIF(F12:F42,"Xuất sắc")</f>
        <v>0</v>
      </c>
      <c r="F46" s="30">
        <f>E46*100/$A$42</f>
        <v>0</v>
      </c>
      <c r="G46" s="6">
        <f>COUNTIF(H12:H42,"Xuất sắc")</f>
        <v>0</v>
      </c>
      <c r="H46" s="30">
        <f>G46*100/$A$42</f>
        <v>0</v>
      </c>
      <c r="I46" s="33"/>
    </row>
    <row r="47" spans="1:11" x14ac:dyDescent="0.35">
      <c r="A47" s="7"/>
      <c r="B47" s="7"/>
      <c r="C47" s="73" t="s">
        <v>75</v>
      </c>
      <c r="D47" s="73"/>
      <c r="E47" s="6">
        <f>COUNTIF(F12:F42,"Tốt")</f>
        <v>0</v>
      </c>
      <c r="F47" s="30">
        <f t="shared" ref="F47:F51" si="2">E47*100/$A$42</f>
        <v>0</v>
      </c>
      <c r="G47" s="6">
        <f>COUNTIF(H12:H42,"Tốt")</f>
        <v>1</v>
      </c>
      <c r="H47" s="30">
        <f t="shared" ref="H47:H51" si="3">G47*100/$A$42</f>
        <v>3.225806451612903</v>
      </c>
      <c r="I47" s="33"/>
    </row>
    <row r="48" spans="1:11" x14ac:dyDescent="0.35">
      <c r="A48" s="7"/>
      <c r="B48" s="7"/>
      <c r="C48" s="73" t="s">
        <v>76</v>
      </c>
      <c r="D48" s="73"/>
      <c r="E48" s="6">
        <f>COUNTIF(F12:F42,"Khá")</f>
        <v>0</v>
      </c>
      <c r="F48" s="30">
        <f t="shared" si="2"/>
        <v>0</v>
      </c>
      <c r="G48" s="6">
        <f>COUNTIF(H12:H42,"Khá")</f>
        <v>3</v>
      </c>
      <c r="H48" s="30">
        <f t="shared" si="3"/>
        <v>9.67741935483871</v>
      </c>
      <c r="I48" s="33"/>
    </row>
    <row r="49" spans="1:9" x14ac:dyDescent="0.35">
      <c r="A49" s="7"/>
      <c r="B49" s="7"/>
      <c r="C49" s="73" t="s">
        <v>77</v>
      </c>
      <c r="D49" s="73"/>
      <c r="E49" s="6">
        <f>COUNTIF(F12:F42,"TB")</f>
        <v>0</v>
      </c>
      <c r="F49" s="30">
        <f t="shared" si="2"/>
        <v>0</v>
      </c>
      <c r="G49" s="6">
        <f>COUNTIF(H12:H42,"TB")</f>
        <v>18</v>
      </c>
      <c r="H49" s="30">
        <f t="shared" si="3"/>
        <v>58.064516129032256</v>
      </c>
      <c r="I49" s="33"/>
    </row>
    <row r="50" spans="1:9" x14ac:dyDescent="0.35">
      <c r="A50" s="7"/>
      <c r="B50" s="7"/>
      <c r="C50" s="73" t="s">
        <v>78</v>
      </c>
      <c r="D50" s="73"/>
      <c r="E50" s="6">
        <f>COUNTIF(F12:F42,"Yếu")</f>
        <v>0</v>
      </c>
      <c r="F50" s="30">
        <f t="shared" si="2"/>
        <v>0</v>
      </c>
      <c r="G50" s="6">
        <f>COUNTIF(H12:H42,"Yếu")</f>
        <v>0</v>
      </c>
      <c r="H50" s="30">
        <f t="shared" si="3"/>
        <v>0</v>
      </c>
      <c r="I50" s="33"/>
    </row>
    <row r="51" spans="1:9" x14ac:dyDescent="0.35">
      <c r="A51" s="7"/>
      <c r="B51" s="7"/>
      <c r="C51" s="73" t="s">
        <v>79</v>
      </c>
      <c r="D51" s="73"/>
      <c r="E51" s="6">
        <f>COUNTIF(F12:F42,"KXL")</f>
        <v>31</v>
      </c>
      <c r="F51" s="30">
        <f t="shared" si="2"/>
        <v>100</v>
      </c>
      <c r="G51" s="6">
        <f>COUNTIF(H12:H42,"KXL")</f>
        <v>9</v>
      </c>
      <c r="H51" s="30">
        <f t="shared" si="3"/>
        <v>29.032258064516128</v>
      </c>
      <c r="I51" s="33"/>
    </row>
    <row r="52" spans="1:9" x14ac:dyDescent="0.35">
      <c r="C52" s="8"/>
      <c r="D52" s="8"/>
      <c r="F52" s="46"/>
    </row>
    <row r="53" spans="1:9" ht="15.5" x14ac:dyDescent="0.35">
      <c r="D53" s="76" t="s">
        <v>205</v>
      </c>
      <c r="E53" s="76"/>
      <c r="F53" s="76"/>
      <c r="G53" s="76"/>
      <c r="H53" s="76"/>
      <c r="I53" s="76"/>
    </row>
    <row r="54" spans="1:9" ht="16.5" customHeight="1" x14ac:dyDescent="0.35">
      <c r="A54" s="47"/>
      <c r="B54" s="77" t="s">
        <v>96</v>
      </c>
      <c r="C54" s="77"/>
      <c r="D54" s="77" t="s">
        <v>81</v>
      </c>
      <c r="E54" s="77"/>
      <c r="F54" s="77"/>
      <c r="G54" s="77" t="s">
        <v>82</v>
      </c>
      <c r="H54" s="77"/>
      <c r="I54" s="77"/>
    </row>
    <row r="59" spans="1:9" s="35" customFormat="1" ht="16.5" customHeight="1" x14ac:dyDescent="0.35">
      <c r="B59" s="74"/>
      <c r="C59" s="74"/>
      <c r="D59" s="75" t="s">
        <v>93</v>
      </c>
      <c r="E59" s="75"/>
      <c r="F59" s="75"/>
      <c r="G59" s="74" t="s">
        <v>191</v>
      </c>
      <c r="H59" s="74"/>
      <c r="I59" s="74"/>
    </row>
  </sheetData>
  <sortState ref="A12:T54">
    <sortCondition ref="D12:D54"/>
    <sortCondition ref="C12:C54"/>
  </sortState>
  <mergeCells count="33">
    <mergeCell ref="C46:D46"/>
    <mergeCell ref="A2:D2"/>
    <mergeCell ref="E2:I2"/>
    <mergeCell ref="A3:D3"/>
    <mergeCell ref="E3:I3"/>
    <mergeCell ref="A4:D4"/>
    <mergeCell ref="E4:I4"/>
    <mergeCell ref="C43:I43"/>
    <mergeCell ref="C44:D45"/>
    <mergeCell ref="E44:F44"/>
    <mergeCell ref="G44:H44"/>
    <mergeCell ref="I44:I45"/>
    <mergeCell ref="A6:I6"/>
    <mergeCell ref="A7:I7"/>
    <mergeCell ref="A8:I8"/>
    <mergeCell ref="A10:A11"/>
    <mergeCell ref="B10:B11"/>
    <mergeCell ref="C10:D11"/>
    <mergeCell ref="E10:F10"/>
    <mergeCell ref="G10:H10"/>
    <mergeCell ref="I10:I11"/>
    <mergeCell ref="C47:D47"/>
    <mergeCell ref="C48:D48"/>
    <mergeCell ref="C49:D49"/>
    <mergeCell ref="C50:D50"/>
    <mergeCell ref="B59:C59"/>
    <mergeCell ref="D59:F59"/>
    <mergeCell ref="C51:D51"/>
    <mergeCell ref="D53:I53"/>
    <mergeCell ref="G59:I59"/>
    <mergeCell ref="B54:C54"/>
    <mergeCell ref="G54:I54"/>
    <mergeCell ref="D54:F54"/>
  </mergeCells>
  <conditionalFormatting sqref="F12:F14 H12:H14 H16:H20 F16:F20 F23:F30 H23:H30 H33:H34 F33:F34 F37 H37 H39:H42 F39:F42">
    <cfRule type="cellIs" dxfId="17" priority="19" stopIfTrue="1" operator="equal">
      <formula>"SVG"</formula>
    </cfRule>
    <cfRule type="cellIs" dxfId="16" priority="20" stopIfTrue="1" operator="equal">
      <formula>"SVXS"</formula>
    </cfRule>
  </conditionalFormatting>
  <conditionalFormatting sqref="F15 H15">
    <cfRule type="cellIs" dxfId="15" priority="15" stopIfTrue="1" operator="equal">
      <formula>"SVG"</formula>
    </cfRule>
    <cfRule type="cellIs" dxfId="14" priority="16" stopIfTrue="1" operator="equal">
      <formula>"SVXS"</formula>
    </cfRule>
  </conditionalFormatting>
  <conditionalFormatting sqref="F21 H21">
    <cfRule type="cellIs" dxfId="13" priority="13" stopIfTrue="1" operator="equal">
      <formula>"SVG"</formula>
    </cfRule>
    <cfRule type="cellIs" dxfId="12" priority="14" stopIfTrue="1" operator="equal">
      <formula>"SVXS"</formula>
    </cfRule>
  </conditionalFormatting>
  <conditionalFormatting sqref="F22 H22">
    <cfRule type="cellIs" dxfId="11" priority="11" stopIfTrue="1" operator="equal">
      <formula>"SVG"</formula>
    </cfRule>
    <cfRule type="cellIs" dxfId="10" priority="12" stopIfTrue="1" operator="equal">
      <formula>"SVXS"</formula>
    </cfRule>
  </conditionalFormatting>
  <conditionalFormatting sqref="F31 H31">
    <cfRule type="cellIs" dxfId="9" priority="9" stopIfTrue="1" operator="equal">
      <formula>"SVG"</formula>
    </cfRule>
    <cfRule type="cellIs" dxfId="8" priority="10" stopIfTrue="1" operator="equal">
      <formula>"SVXS"</formula>
    </cfRule>
  </conditionalFormatting>
  <conditionalFormatting sqref="F32 H32">
    <cfRule type="cellIs" dxfId="7" priority="7" stopIfTrue="1" operator="equal">
      <formula>"SVG"</formula>
    </cfRule>
    <cfRule type="cellIs" dxfId="6" priority="8" stopIfTrue="1" operator="equal">
      <formula>"SVXS"</formula>
    </cfRule>
  </conditionalFormatting>
  <conditionalFormatting sqref="F35 H35">
    <cfRule type="cellIs" dxfId="5" priority="5" stopIfTrue="1" operator="equal">
      <formula>"SVG"</formula>
    </cfRule>
    <cfRule type="cellIs" dxfId="4" priority="6" stopIfTrue="1" operator="equal">
      <formula>"SVXS"</formula>
    </cfRule>
  </conditionalFormatting>
  <conditionalFormatting sqref="F36 H36">
    <cfRule type="cellIs" dxfId="3" priority="3" stopIfTrue="1" operator="equal">
      <formula>"SVG"</formula>
    </cfRule>
    <cfRule type="cellIs" dxfId="2" priority="4" stopIfTrue="1" operator="equal">
      <formula>"SVXS"</formula>
    </cfRule>
  </conditionalFormatting>
  <conditionalFormatting sqref="F38 H38">
    <cfRule type="cellIs" dxfId="1" priority="1" stopIfTrue="1" operator="equal">
      <formula>"SVG"</formula>
    </cfRule>
    <cfRule type="cellIs" dxfId="0" priority="2" stopIfTrue="1" operator="equal">
      <formula>"SVXS"</formula>
    </cfRule>
  </conditionalFormatting>
  <pageMargins left="0.5" right="0" top="0.75" bottom="0.5" header="0" footer="0"/>
  <pageSetup paperSize="9" orientation="portrait" r:id="rId1"/>
  <headerFooter differentFirst="1">
    <oddHeader>&amp;C&amp;P</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4"/>
  <sheetViews>
    <sheetView workbookViewId="0">
      <selection activeCell="H35" sqref="H35"/>
    </sheetView>
  </sheetViews>
  <sheetFormatPr defaultRowHeight="13" x14ac:dyDescent="0.3"/>
  <cols>
    <col min="1" max="1" width="6.26953125" style="51" customWidth="1"/>
    <col min="2" max="2" width="12.1796875" style="63" customWidth="1"/>
    <col min="3" max="3" width="23" style="51" customWidth="1"/>
    <col min="4" max="4" width="9.81640625" style="51" customWidth="1"/>
    <col min="5" max="9" width="6.1796875" style="64" customWidth="1"/>
    <col min="10" max="10" width="13.7265625" style="63" customWidth="1"/>
    <col min="11" max="217" width="9.1796875" style="51"/>
    <col min="218" max="218" width="6.26953125" style="51" customWidth="1"/>
    <col min="219" max="219" width="12.1796875" style="51" customWidth="1"/>
    <col min="220" max="220" width="23" style="51" customWidth="1"/>
    <col min="221" max="221" width="9.81640625" style="51" customWidth="1"/>
    <col min="222" max="222" width="12.7265625" style="51" customWidth="1"/>
    <col min="223" max="223" width="7.81640625" style="51" customWidth="1"/>
    <col min="224" max="224" width="8.1796875" style="51" customWidth="1"/>
    <col min="225" max="265" width="6.1796875" style="51" customWidth="1"/>
    <col min="266" max="266" width="13.7265625" style="51" customWidth="1"/>
    <col min="267" max="473" width="9.1796875" style="51"/>
    <col min="474" max="474" width="6.26953125" style="51" customWidth="1"/>
    <col min="475" max="475" width="12.1796875" style="51" customWidth="1"/>
    <col min="476" max="476" width="23" style="51" customWidth="1"/>
    <col min="477" max="477" width="9.81640625" style="51" customWidth="1"/>
    <col min="478" max="478" width="12.7265625" style="51" customWidth="1"/>
    <col min="479" max="479" width="7.81640625" style="51" customWidth="1"/>
    <col min="480" max="480" width="8.1796875" style="51" customWidth="1"/>
    <col min="481" max="521" width="6.1796875" style="51" customWidth="1"/>
    <col min="522" max="522" width="13.7265625" style="51" customWidth="1"/>
    <col min="523" max="729" width="9.1796875" style="51"/>
    <col min="730" max="730" width="6.26953125" style="51" customWidth="1"/>
    <col min="731" max="731" width="12.1796875" style="51" customWidth="1"/>
    <col min="732" max="732" width="23" style="51" customWidth="1"/>
    <col min="733" max="733" width="9.81640625" style="51" customWidth="1"/>
    <col min="734" max="734" width="12.7265625" style="51" customWidth="1"/>
    <col min="735" max="735" width="7.81640625" style="51" customWidth="1"/>
    <col min="736" max="736" width="8.1796875" style="51" customWidth="1"/>
    <col min="737" max="777" width="6.1796875" style="51" customWidth="1"/>
    <col min="778" max="778" width="13.7265625" style="51" customWidth="1"/>
    <col min="779" max="985" width="9.1796875" style="51"/>
    <col min="986" max="986" width="6.26953125" style="51" customWidth="1"/>
    <col min="987" max="987" width="12.1796875" style="51" customWidth="1"/>
    <col min="988" max="988" width="23" style="51" customWidth="1"/>
    <col min="989" max="989" width="9.81640625" style="51" customWidth="1"/>
    <col min="990" max="990" width="12.7265625" style="51" customWidth="1"/>
    <col min="991" max="991" width="7.81640625" style="51" customWidth="1"/>
    <col min="992" max="992" width="8.1796875" style="51" customWidth="1"/>
    <col min="993" max="1033" width="6.1796875" style="51" customWidth="1"/>
    <col min="1034" max="1034" width="13.7265625" style="51" customWidth="1"/>
    <col min="1035" max="1241" width="9.1796875" style="51"/>
    <col min="1242" max="1242" width="6.26953125" style="51" customWidth="1"/>
    <col min="1243" max="1243" width="12.1796875" style="51" customWidth="1"/>
    <col min="1244" max="1244" width="23" style="51" customWidth="1"/>
    <col min="1245" max="1245" width="9.81640625" style="51" customWidth="1"/>
    <col min="1246" max="1246" width="12.7265625" style="51" customWidth="1"/>
    <col min="1247" max="1247" width="7.81640625" style="51" customWidth="1"/>
    <col min="1248" max="1248" width="8.1796875" style="51" customWidth="1"/>
    <col min="1249" max="1289" width="6.1796875" style="51" customWidth="1"/>
    <col min="1290" max="1290" width="13.7265625" style="51" customWidth="1"/>
    <col min="1291" max="1497" width="9.1796875" style="51"/>
    <col min="1498" max="1498" width="6.26953125" style="51" customWidth="1"/>
    <col min="1499" max="1499" width="12.1796875" style="51" customWidth="1"/>
    <col min="1500" max="1500" width="23" style="51" customWidth="1"/>
    <col min="1501" max="1501" width="9.81640625" style="51" customWidth="1"/>
    <col min="1502" max="1502" width="12.7265625" style="51" customWidth="1"/>
    <col min="1503" max="1503" width="7.81640625" style="51" customWidth="1"/>
    <col min="1504" max="1504" width="8.1796875" style="51" customWidth="1"/>
    <col min="1505" max="1545" width="6.1796875" style="51" customWidth="1"/>
    <col min="1546" max="1546" width="13.7265625" style="51" customWidth="1"/>
    <col min="1547" max="1753" width="9.1796875" style="51"/>
    <col min="1754" max="1754" width="6.26953125" style="51" customWidth="1"/>
    <col min="1755" max="1755" width="12.1796875" style="51" customWidth="1"/>
    <col min="1756" max="1756" width="23" style="51" customWidth="1"/>
    <col min="1757" max="1757" width="9.81640625" style="51" customWidth="1"/>
    <col min="1758" max="1758" width="12.7265625" style="51" customWidth="1"/>
    <col min="1759" max="1759" width="7.81640625" style="51" customWidth="1"/>
    <col min="1760" max="1760" width="8.1796875" style="51" customWidth="1"/>
    <col min="1761" max="1801" width="6.1796875" style="51" customWidth="1"/>
    <col min="1802" max="1802" width="13.7265625" style="51" customWidth="1"/>
    <col min="1803" max="2009" width="9.1796875" style="51"/>
    <col min="2010" max="2010" width="6.26953125" style="51" customWidth="1"/>
    <col min="2011" max="2011" width="12.1796875" style="51" customWidth="1"/>
    <col min="2012" max="2012" width="23" style="51" customWidth="1"/>
    <col min="2013" max="2013" width="9.81640625" style="51" customWidth="1"/>
    <col min="2014" max="2014" width="12.7265625" style="51" customWidth="1"/>
    <col min="2015" max="2015" width="7.81640625" style="51" customWidth="1"/>
    <col min="2016" max="2016" width="8.1796875" style="51" customWidth="1"/>
    <col min="2017" max="2057" width="6.1796875" style="51" customWidth="1"/>
    <col min="2058" max="2058" width="13.7265625" style="51" customWidth="1"/>
    <col min="2059" max="2265" width="9.1796875" style="51"/>
    <col min="2266" max="2266" width="6.26953125" style="51" customWidth="1"/>
    <col min="2267" max="2267" width="12.1796875" style="51" customWidth="1"/>
    <col min="2268" max="2268" width="23" style="51" customWidth="1"/>
    <col min="2269" max="2269" width="9.81640625" style="51" customWidth="1"/>
    <col min="2270" max="2270" width="12.7265625" style="51" customWidth="1"/>
    <col min="2271" max="2271" width="7.81640625" style="51" customWidth="1"/>
    <col min="2272" max="2272" width="8.1796875" style="51" customWidth="1"/>
    <col min="2273" max="2313" width="6.1796875" style="51" customWidth="1"/>
    <col min="2314" max="2314" width="13.7265625" style="51" customWidth="1"/>
    <col min="2315" max="2521" width="9.1796875" style="51"/>
    <col min="2522" max="2522" width="6.26953125" style="51" customWidth="1"/>
    <col min="2523" max="2523" width="12.1796875" style="51" customWidth="1"/>
    <col min="2524" max="2524" width="23" style="51" customWidth="1"/>
    <col min="2525" max="2525" width="9.81640625" style="51" customWidth="1"/>
    <col min="2526" max="2526" width="12.7265625" style="51" customWidth="1"/>
    <col min="2527" max="2527" width="7.81640625" style="51" customWidth="1"/>
    <col min="2528" max="2528" width="8.1796875" style="51" customWidth="1"/>
    <col min="2529" max="2569" width="6.1796875" style="51" customWidth="1"/>
    <col min="2570" max="2570" width="13.7265625" style="51" customWidth="1"/>
    <col min="2571" max="2777" width="9.1796875" style="51"/>
    <col min="2778" max="2778" width="6.26953125" style="51" customWidth="1"/>
    <col min="2779" max="2779" width="12.1796875" style="51" customWidth="1"/>
    <col min="2780" max="2780" width="23" style="51" customWidth="1"/>
    <col min="2781" max="2781" width="9.81640625" style="51" customWidth="1"/>
    <col min="2782" max="2782" width="12.7265625" style="51" customWidth="1"/>
    <col min="2783" max="2783" width="7.81640625" style="51" customWidth="1"/>
    <col min="2784" max="2784" width="8.1796875" style="51" customWidth="1"/>
    <col min="2785" max="2825" width="6.1796875" style="51" customWidth="1"/>
    <col min="2826" max="2826" width="13.7265625" style="51" customWidth="1"/>
    <col min="2827" max="3033" width="9.1796875" style="51"/>
    <col min="3034" max="3034" width="6.26953125" style="51" customWidth="1"/>
    <col min="3035" max="3035" width="12.1796875" style="51" customWidth="1"/>
    <col min="3036" max="3036" width="23" style="51" customWidth="1"/>
    <col min="3037" max="3037" width="9.81640625" style="51" customWidth="1"/>
    <col min="3038" max="3038" width="12.7265625" style="51" customWidth="1"/>
    <col min="3039" max="3039" width="7.81640625" style="51" customWidth="1"/>
    <col min="3040" max="3040" width="8.1796875" style="51" customWidth="1"/>
    <col min="3041" max="3081" width="6.1796875" style="51" customWidth="1"/>
    <col min="3082" max="3082" width="13.7265625" style="51" customWidth="1"/>
    <col min="3083" max="3289" width="9.1796875" style="51"/>
    <col min="3290" max="3290" width="6.26953125" style="51" customWidth="1"/>
    <col min="3291" max="3291" width="12.1796875" style="51" customWidth="1"/>
    <col min="3292" max="3292" width="23" style="51" customWidth="1"/>
    <col min="3293" max="3293" width="9.81640625" style="51" customWidth="1"/>
    <col min="3294" max="3294" width="12.7265625" style="51" customWidth="1"/>
    <col min="3295" max="3295" width="7.81640625" style="51" customWidth="1"/>
    <col min="3296" max="3296" width="8.1796875" style="51" customWidth="1"/>
    <col min="3297" max="3337" width="6.1796875" style="51" customWidth="1"/>
    <col min="3338" max="3338" width="13.7265625" style="51" customWidth="1"/>
    <col min="3339" max="3545" width="9.1796875" style="51"/>
    <col min="3546" max="3546" width="6.26953125" style="51" customWidth="1"/>
    <col min="3547" max="3547" width="12.1796875" style="51" customWidth="1"/>
    <col min="3548" max="3548" width="23" style="51" customWidth="1"/>
    <col min="3549" max="3549" width="9.81640625" style="51" customWidth="1"/>
    <col min="3550" max="3550" width="12.7265625" style="51" customWidth="1"/>
    <col min="3551" max="3551" width="7.81640625" style="51" customWidth="1"/>
    <col min="3552" max="3552" width="8.1796875" style="51" customWidth="1"/>
    <col min="3553" max="3593" width="6.1796875" style="51" customWidth="1"/>
    <col min="3594" max="3594" width="13.7265625" style="51" customWidth="1"/>
    <col min="3595" max="3801" width="9.1796875" style="51"/>
    <col min="3802" max="3802" width="6.26953125" style="51" customWidth="1"/>
    <col min="3803" max="3803" width="12.1796875" style="51" customWidth="1"/>
    <col min="3804" max="3804" width="23" style="51" customWidth="1"/>
    <col min="3805" max="3805" width="9.81640625" style="51" customWidth="1"/>
    <col min="3806" max="3806" width="12.7265625" style="51" customWidth="1"/>
    <col min="3807" max="3807" width="7.81640625" style="51" customWidth="1"/>
    <col min="3808" max="3808" width="8.1796875" style="51" customWidth="1"/>
    <col min="3809" max="3849" width="6.1796875" style="51" customWidth="1"/>
    <col min="3850" max="3850" width="13.7265625" style="51" customWidth="1"/>
    <col min="3851" max="4057" width="9.1796875" style="51"/>
    <col min="4058" max="4058" width="6.26953125" style="51" customWidth="1"/>
    <col min="4059" max="4059" width="12.1796875" style="51" customWidth="1"/>
    <col min="4060" max="4060" width="23" style="51" customWidth="1"/>
    <col min="4061" max="4061" width="9.81640625" style="51" customWidth="1"/>
    <col min="4062" max="4062" width="12.7265625" style="51" customWidth="1"/>
    <col min="4063" max="4063" width="7.81640625" style="51" customWidth="1"/>
    <col min="4064" max="4064" width="8.1796875" style="51" customWidth="1"/>
    <col min="4065" max="4105" width="6.1796875" style="51" customWidth="1"/>
    <col min="4106" max="4106" width="13.7265625" style="51" customWidth="1"/>
    <col min="4107" max="4313" width="9.1796875" style="51"/>
    <col min="4314" max="4314" width="6.26953125" style="51" customWidth="1"/>
    <col min="4315" max="4315" width="12.1796875" style="51" customWidth="1"/>
    <col min="4316" max="4316" width="23" style="51" customWidth="1"/>
    <col min="4317" max="4317" width="9.81640625" style="51" customWidth="1"/>
    <col min="4318" max="4318" width="12.7265625" style="51" customWidth="1"/>
    <col min="4319" max="4319" width="7.81640625" style="51" customWidth="1"/>
    <col min="4320" max="4320" width="8.1796875" style="51" customWidth="1"/>
    <col min="4321" max="4361" width="6.1796875" style="51" customWidth="1"/>
    <col min="4362" max="4362" width="13.7265625" style="51" customWidth="1"/>
    <col min="4363" max="4569" width="9.1796875" style="51"/>
    <col min="4570" max="4570" width="6.26953125" style="51" customWidth="1"/>
    <col min="4571" max="4571" width="12.1796875" style="51" customWidth="1"/>
    <col min="4572" max="4572" width="23" style="51" customWidth="1"/>
    <col min="4573" max="4573" width="9.81640625" style="51" customWidth="1"/>
    <col min="4574" max="4574" width="12.7265625" style="51" customWidth="1"/>
    <col min="4575" max="4575" width="7.81640625" style="51" customWidth="1"/>
    <col min="4576" max="4576" width="8.1796875" style="51" customWidth="1"/>
    <col min="4577" max="4617" width="6.1796875" style="51" customWidth="1"/>
    <col min="4618" max="4618" width="13.7265625" style="51" customWidth="1"/>
    <col min="4619" max="4825" width="9.1796875" style="51"/>
    <col min="4826" max="4826" width="6.26953125" style="51" customWidth="1"/>
    <col min="4827" max="4827" width="12.1796875" style="51" customWidth="1"/>
    <col min="4828" max="4828" width="23" style="51" customWidth="1"/>
    <col min="4829" max="4829" width="9.81640625" style="51" customWidth="1"/>
    <col min="4830" max="4830" width="12.7265625" style="51" customWidth="1"/>
    <col min="4831" max="4831" width="7.81640625" style="51" customWidth="1"/>
    <col min="4832" max="4832" width="8.1796875" style="51" customWidth="1"/>
    <col min="4833" max="4873" width="6.1796875" style="51" customWidth="1"/>
    <col min="4874" max="4874" width="13.7265625" style="51" customWidth="1"/>
    <col min="4875" max="5081" width="9.1796875" style="51"/>
    <col min="5082" max="5082" width="6.26953125" style="51" customWidth="1"/>
    <col min="5083" max="5083" width="12.1796875" style="51" customWidth="1"/>
    <col min="5084" max="5084" width="23" style="51" customWidth="1"/>
    <col min="5085" max="5085" width="9.81640625" style="51" customWidth="1"/>
    <col min="5086" max="5086" width="12.7265625" style="51" customWidth="1"/>
    <col min="5087" max="5087" width="7.81640625" style="51" customWidth="1"/>
    <col min="5088" max="5088" width="8.1796875" style="51" customWidth="1"/>
    <col min="5089" max="5129" width="6.1796875" style="51" customWidth="1"/>
    <col min="5130" max="5130" width="13.7265625" style="51" customWidth="1"/>
    <col min="5131" max="5337" width="9.1796875" style="51"/>
    <col min="5338" max="5338" width="6.26953125" style="51" customWidth="1"/>
    <col min="5339" max="5339" width="12.1796875" style="51" customWidth="1"/>
    <col min="5340" max="5340" width="23" style="51" customWidth="1"/>
    <col min="5341" max="5341" width="9.81640625" style="51" customWidth="1"/>
    <col min="5342" max="5342" width="12.7265625" style="51" customWidth="1"/>
    <col min="5343" max="5343" width="7.81640625" style="51" customWidth="1"/>
    <col min="5344" max="5344" width="8.1796875" style="51" customWidth="1"/>
    <col min="5345" max="5385" width="6.1796875" style="51" customWidth="1"/>
    <col min="5386" max="5386" width="13.7265625" style="51" customWidth="1"/>
    <col min="5387" max="5593" width="9.1796875" style="51"/>
    <col min="5594" max="5594" width="6.26953125" style="51" customWidth="1"/>
    <col min="5595" max="5595" width="12.1796875" style="51" customWidth="1"/>
    <col min="5596" max="5596" width="23" style="51" customWidth="1"/>
    <col min="5597" max="5597" width="9.81640625" style="51" customWidth="1"/>
    <col min="5598" max="5598" width="12.7265625" style="51" customWidth="1"/>
    <col min="5599" max="5599" width="7.81640625" style="51" customWidth="1"/>
    <col min="5600" max="5600" width="8.1796875" style="51" customWidth="1"/>
    <col min="5601" max="5641" width="6.1796875" style="51" customWidth="1"/>
    <col min="5642" max="5642" width="13.7265625" style="51" customWidth="1"/>
    <col min="5643" max="5849" width="9.1796875" style="51"/>
    <col min="5850" max="5850" width="6.26953125" style="51" customWidth="1"/>
    <col min="5851" max="5851" width="12.1796875" style="51" customWidth="1"/>
    <col min="5852" max="5852" width="23" style="51" customWidth="1"/>
    <col min="5853" max="5853" width="9.81640625" style="51" customWidth="1"/>
    <col min="5854" max="5854" width="12.7265625" style="51" customWidth="1"/>
    <col min="5855" max="5855" width="7.81640625" style="51" customWidth="1"/>
    <col min="5856" max="5856" width="8.1796875" style="51" customWidth="1"/>
    <col min="5857" max="5897" width="6.1796875" style="51" customWidth="1"/>
    <col min="5898" max="5898" width="13.7265625" style="51" customWidth="1"/>
    <col min="5899" max="6105" width="9.1796875" style="51"/>
    <col min="6106" max="6106" width="6.26953125" style="51" customWidth="1"/>
    <col min="6107" max="6107" width="12.1796875" style="51" customWidth="1"/>
    <col min="6108" max="6108" width="23" style="51" customWidth="1"/>
    <col min="6109" max="6109" width="9.81640625" style="51" customWidth="1"/>
    <col min="6110" max="6110" width="12.7265625" style="51" customWidth="1"/>
    <col min="6111" max="6111" width="7.81640625" style="51" customWidth="1"/>
    <col min="6112" max="6112" width="8.1796875" style="51" customWidth="1"/>
    <col min="6113" max="6153" width="6.1796875" style="51" customWidth="1"/>
    <col min="6154" max="6154" width="13.7265625" style="51" customWidth="1"/>
    <col min="6155" max="6361" width="9.1796875" style="51"/>
    <col min="6362" max="6362" width="6.26953125" style="51" customWidth="1"/>
    <col min="6363" max="6363" width="12.1796875" style="51" customWidth="1"/>
    <col min="6364" max="6364" width="23" style="51" customWidth="1"/>
    <col min="6365" max="6365" width="9.81640625" style="51" customWidth="1"/>
    <col min="6366" max="6366" width="12.7265625" style="51" customWidth="1"/>
    <col min="6367" max="6367" width="7.81640625" style="51" customWidth="1"/>
    <col min="6368" max="6368" width="8.1796875" style="51" customWidth="1"/>
    <col min="6369" max="6409" width="6.1796875" style="51" customWidth="1"/>
    <col min="6410" max="6410" width="13.7265625" style="51" customWidth="1"/>
    <col min="6411" max="6617" width="9.1796875" style="51"/>
    <col min="6618" max="6618" width="6.26953125" style="51" customWidth="1"/>
    <col min="6619" max="6619" width="12.1796875" style="51" customWidth="1"/>
    <col min="6620" max="6620" width="23" style="51" customWidth="1"/>
    <col min="6621" max="6621" width="9.81640625" style="51" customWidth="1"/>
    <col min="6622" max="6622" width="12.7265625" style="51" customWidth="1"/>
    <col min="6623" max="6623" width="7.81640625" style="51" customWidth="1"/>
    <col min="6624" max="6624" width="8.1796875" style="51" customWidth="1"/>
    <col min="6625" max="6665" width="6.1796875" style="51" customWidth="1"/>
    <col min="6666" max="6666" width="13.7265625" style="51" customWidth="1"/>
    <col min="6667" max="6873" width="9.1796875" style="51"/>
    <col min="6874" max="6874" width="6.26953125" style="51" customWidth="1"/>
    <col min="6875" max="6875" width="12.1796875" style="51" customWidth="1"/>
    <col min="6876" max="6876" width="23" style="51" customWidth="1"/>
    <col min="6877" max="6877" width="9.81640625" style="51" customWidth="1"/>
    <col min="6878" max="6878" width="12.7265625" style="51" customWidth="1"/>
    <col min="6879" max="6879" width="7.81640625" style="51" customWidth="1"/>
    <col min="6880" max="6880" width="8.1796875" style="51" customWidth="1"/>
    <col min="6881" max="6921" width="6.1796875" style="51" customWidth="1"/>
    <col min="6922" max="6922" width="13.7265625" style="51" customWidth="1"/>
    <col min="6923" max="7129" width="9.1796875" style="51"/>
    <col min="7130" max="7130" width="6.26953125" style="51" customWidth="1"/>
    <col min="7131" max="7131" width="12.1796875" style="51" customWidth="1"/>
    <col min="7132" max="7132" width="23" style="51" customWidth="1"/>
    <col min="7133" max="7133" width="9.81640625" style="51" customWidth="1"/>
    <col min="7134" max="7134" width="12.7265625" style="51" customWidth="1"/>
    <col min="7135" max="7135" width="7.81640625" style="51" customWidth="1"/>
    <col min="7136" max="7136" width="8.1796875" style="51" customWidth="1"/>
    <col min="7137" max="7177" width="6.1796875" style="51" customWidth="1"/>
    <col min="7178" max="7178" width="13.7265625" style="51" customWidth="1"/>
    <col min="7179" max="7385" width="9.1796875" style="51"/>
    <col min="7386" max="7386" width="6.26953125" style="51" customWidth="1"/>
    <col min="7387" max="7387" width="12.1796875" style="51" customWidth="1"/>
    <col min="7388" max="7388" width="23" style="51" customWidth="1"/>
    <col min="7389" max="7389" width="9.81640625" style="51" customWidth="1"/>
    <col min="7390" max="7390" width="12.7265625" style="51" customWidth="1"/>
    <col min="7391" max="7391" width="7.81640625" style="51" customWidth="1"/>
    <col min="7392" max="7392" width="8.1796875" style="51" customWidth="1"/>
    <col min="7393" max="7433" width="6.1796875" style="51" customWidth="1"/>
    <col min="7434" max="7434" width="13.7265625" style="51" customWidth="1"/>
    <col min="7435" max="7641" width="9.1796875" style="51"/>
    <col min="7642" max="7642" width="6.26953125" style="51" customWidth="1"/>
    <col min="7643" max="7643" width="12.1796875" style="51" customWidth="1"/>
    <col min="7644" max="7644" width="23" style="51" customWidth="1"/>
    <col min="7645" max="7645" width="9.81640625" style="51" customWidth="1"/>
    <col min="7646" max="7646" width="12.7265625" style="51" customWidth="1"/>
    <col min="7647" max="7647" width="7.81640625" style="51" customWidth="1"/>
    <col min="7648" max="7648" width="8.1796875" style="51" customWidth="1"/>
    <col min="7649" max="7689" width="6.1796875" style="51" customWidth="1"/>
    <col min="7690" max="7690" width="13.7265625" style="51" customWidth="1"/>
    <col min="7691" max="7897" width="9.1796875" style="51"/>
    <col min="7898" max="7898" width="6.26953125" style="51" customWidth="1"/>
    <col min="7899" max="7899" width="12.1796875" style="51" customWidth="1"/>
    <col min="7900" max="7900" width="23" style="51" customWidth="1"/>
    <col min="7901" max="7901" width="9.81640625" style="51" customWidth="1"/>
    <col min="7902" max="7902" width="12.7265625" style="51" customWidth="1"/>
    <col min="7903" max="7903" width="7.81640625" style="51" customWidth="1"/>
    <col min="7904" max="7904" width="8.1796875" style="51" customWidth="1"/>
    <col min="7905" max="7945" width="6.1796875" style="51" customWidth="1"/>
    <col min="7946" max="7946" width="13.7265625" style="51" customWidth="1"/>
    <col min="7947" max="8153" width="9.1796875" style="51"/>
    <col min="8154" max="8154" width="6.26953125" style="51" customWidth="1"/>
    <col min="8155" max="8155" width="12.1796875" style="51" customWidth="1"/>
    <col min="8156" max="8156" width="23" style="51" customWidth="1"/>
    <col min="8157" max="8157" width="9.81640625" style="51" customWidth="1"/>
    <col min="8158" max="8158" width="12.7265625" style="51" customWidth="1"/>
    <col min="8159" max="8159" width="7.81640625" style="51" customWidth="1"/>
    <col min="8160" max="8160" width="8.1796875" style="51" customWidth="1"/>
    <col min="8161" max="8201" width="6.1796875" style="51" customWidth="1"/>
    <col min="8202" max="8202" width="13.7265625" style="51" customWidth="1"/>
    <col min="8203" max="8409" width="9.1796875" style="51"/>
    <col min="8410" max="8410" width="6.26953125" style="51" customWidth="1"/>
    <col min="8411" max="8411" width="12.1796875" style="51" customWidth="1"/>
    <col min="8412" max="8412" width="23" style="51" customWidth="1"/>
    <col min="8413" max="8413" width="9.81640625" style="51" customWidth="1"/>
    <col min="8414" max="8414" width="12.7265625" style="51" customWidth="1"/>
    <col min="8415" max="8415" width="7.81640625" style="51" customWidth="1"/>
    <col min="8416" max="8416" width="8.1796875" style="51" customWidth="1"/>
    <col min="8417" max="8457" width="6.1796875" style="51" customWidth="1"/>
    <col min="8458" max="8458" width="13.7265625" style="51" customWidth="1"/>
    <col min="8459" max="8665" width="9.1796875" style="51"/>
    <col min="8666" max="8666" width="6.26953125" style="51" customWidth="1"/>
    <col min="8667" max="8667" width="12.1796875" style="51" customWidth="1"/>
    <col min="8668" max="8668" width="23" style="51" customWidth="1"/>
    <col min="8669" max="8669" width="9.81640625" style="51" customWidth="1"/>
    <col min="8670" max="8670" width="12.7265625" style="51" customWidth="1"/>
    <col min="8671" max="8671" width="7.81640625" style="51" customWidth="1"/>
    <col min="8672" max="8672" width="8.1796875" style="51" customWidth="1"/>
    <col min="8673" max="8713" width="6.1796875" style="51" customWidth="1"/>
    <col min="8714" max="8714" width="13.7265625" style="51" customWidth="1"/>
    <col min="8715" max="8921" width="9.1796875" style="51"/>
    <col min="8922" max="8922" width="6.26953125" style="51" customWidth="1"/>
    <col min="8923" max="8923" width="12.1796875" style="51" customWidth="1"/>
    <col min="8924" max="8924" width="23" style="51" customWidth="1"/>
    <col min="8925" max="8925" width="9.81640625" style="51" customWidth="1"/>
    <col min="8926" max="8926" width="12.7265625" style="51" customWidth="1"/>
    <col min="8927" max="8927" width="7.81640625" style="51" customWidth="1"/>
    <col min="8928" max="8928" width="8.1796875" style="51" customWidth="1"/>
    <col min="8929" max="8969" width="6.1796875" style="51" customWidth="1"/>
    <col min="8970" max="8970" width="13.7265625" style="51" customWidth="1"/>
    <col min="8971" max="9177" width="9.1796875" style="51"/>
    <col min="9178" max="9178" width="6.26953125" style="51" customWidth="1"/>
    <col min="9179" max="9179" width="12.1796875" style="51" customWidth="1"/>
    <col min="9180" max="9180" width="23" style="51" customWidth="1"/>
    <col min="9181" max="9181" width="9.81640625" style="51" customWidth="1"/>
    <col min="9182" max="9182" width="12.7265625" style="51" customWidth="1"/>
    <col min="9183" max="9183" width="7.81640625" style="51" customWidth="1"/>
    <col min="9184" max="9184" width="8.1796875" style="51" customWidth="1"/>
    <col min="9185" max="9225" width="6.1796875" style="51" customWidth="1"/>
    <col min="9226" max="9226" width="13.7265625" style="51" customWidth="1"/>
    <col min="9227" max="9433" width="9.1796875" style="51"/>
    <col min="9434" max="9434" width="6.26953125" style="51" customWidth="1"/>
    <col min="9435" max="9435" width="12.1796875" style="51" customWidth="1"/>
    <col min="9436" max="9436" width="23" style="51" customWidth="1"/>
    <col min="9437" max="9437" width="9.81640625" style="51" customWidth="1"/>
    <col min="9438" max="9438" width="12.7265625" style="51" customWidth="1"/>
    <col min="9439" max="9439" width="7.81640625" style="51" customWidth="1"/>
    <col min="9440" max="9440" width="8.1796875" style="51" customWidth="1"/>
    <col min="9441" max="9481" width="6.1796875" style="51" customWidth="1"/>
    <col min="9482" max="9482" width="13.7265625" style="51" customWidth="1"/>
    <col min="9483" max="9689" width="9.1796875" style="51"/>
    <col min="9690" max="9690" width="6.26953125" style="51" customWidth="1"/>
    <col min="9691" max="9691" width="12.1796875" style="51" customWidth="1"/>
    <col min="9692" max="9692" width="23" style="51" customWidth="1"/>
    <col min="9693" max="9693" width="9.81640625" style="51" customWidth="1"/>
    <col min="9694" max="9694" width="12.7265625" style="51" customWidth="1"/>
    <col min="9695" max="9695" width="7.81640625" style="51" customWidth="1"/>
    <col min="9696" max="9696" width="8.1796875" style="51" customWidth="1"/>
    <col min="9697" max="9737" width="6.1796875" style="51" customWidth="1"/>
    <col min="9738" max="9738" width="13.7265625" style="51" customWidth="1"/>
    <col min="9739" max="9945" width="9.1796875" style="51"/>
    <col min="9946" max="9946" width="6.26953125" style="51" customWidth="1"/>
    <col min="9947" max="9947" width="12.1796875" style="51" customWidth="1"/>
    <col min="9948" max="9948" width="23" style="51" customWidth="1"/>
    <col min="9949" max="9949" width="9.81640625" style="51" customWidth="1"/>
    <col min="9950" max="9950" width="12.7265625" style="51" customWidth="1"/>
    <col min="9951" max="9951" width="7.81640625" style="51" customWidth="1"/>
    <col min="9952" max="9952" width="8.1796875" style="51" customWidth="1"/>
    <col min="9953" max="9993" width="6.1796875" style="51" customWidth="1"/>
    <col min="9994" max="9994" width="13.7265625" style="51" customWidth="1"/>
    <col min="9995" max="10201" width="9.1796875" style="51"/>
    <col min="10202" max="10202" width="6.26953125" style="51" customWidth="1"/>
    <col min="10203" max="10203" width="12.1796875" style="51" customWidth="1"/>
    <col min="10204" max="10204" width="23" style="51" customWidth="1"/>
    <col min="10205" max="10205" width="9.81640625" style="51" customWidth="1"/>
    <col min="10206" max="10206" width="12.7265625" style="51" customWidth="1"/>
    <col min="10207" max="10207" width="7.81640625" style="51" customWidth="1"/>
    <col min="10208" max="10208" width="8.1796875" style="51" customWidth="1"/>
    <col min="10209" max="10249" width="6.1796875" style="51" customWidth="1"/>
    <col min="10250" max="10250" width="13.7265625" style="51" customWidth="1"/>
    <col min="10251" max="10457" width="9.1796875" style="51"/>
    <col min="10458" max="10458" width="6.26953125" style="51" customWidth="1"/>
    <col min="10459" max="10459" width="12.1796875" style="51" customWidth="1"/>
    <col min="10460" max="10460" width="23" style="51" customWidth="1"/>
    <col min="10461" max="10461" width="9.81640625" style="51" customWidth="1"/>
    <col min="10462" max="10462" width="12.7265625" style="51" customWidth="1"/>
    <col min="10463" max="10463" width="7.81640625" style="51" customWidth="1"/>
    <col min="10464" max="10464" width="8.1796875" style="51" customWidth="1"/>
    <col min="10465" max="10505" width="6.1796875" style="51" customWidth="1"/>
    <col min="10506" max="10506" width="13.7265625" style="51" customWidth="1"/>
    <col min="10507" max="10713" width="9.1796875" style="51"/>
    <col min="10714" max="10714" width="6.26953125" style="51" customWidth="1"/>
    <col min="10715" max="10715" width="12.1796875" style="51" customWidth="1"/>
    <col min="10716" max="10716" width="23" style="51" customWidth="1"/>
    <col min="10717" max="10717" width="9.81640625" style="51" customWidth="1"/>
    <col min="10718" max="10718" width="12.7265625" style="51" customWidth="1"/>
    <col min="10719" max="10719" width="7.81640625" style="51" customWidth="1"/>
    <col min="10720" max="10720" width="8.1796875" style="51" customWidth="1"/>
    <col min="10721" max="10761" width="6.1796875" style="51" customWidth="1"/>
    <col min="10762" max="10762" width="13.7265625" style="51" customWidth="1"/>
    <col min="10763" max="10969" width="9.1796875" style="51"/>
    <col min="10970" max="10970" width="6.26953125" style="51" customWidth="1"/>
    <col min="10971" max="10971" width="12.1796875" style="51" customWidth="1"/>
    <col min="10972" max="10972" width="23" style="51" customWidth="1"/>
    <col min="10973" max="10973" width="9.81640625" style="51" customWidth="1"/>
    <col min="10974" max="10974" width="12.7265625" style="51" customWidth="1"/>
    <col min="10975" max="10975" width="7.81640625" style="51" customWidth="1"/>
    <col min="10976" max="10976" width="8.1796875" style="51" customWidth="1"/>
    <col min="10977" max="11017" width="6.1796875" style="51" customWidth="1"/>
    <col min="11018" max="11018" width="13.7265625" style="51" customWidth="1"/>
    <col min="11019" max="11225" width="9.1796875" style="51"/>
    <col min="11226" max="11226" width="6.26953125" style="51" customWidth="1"/>
    <col min="11227" max="11227" width="12.1796875" style="51" customWidth="1"/>
    <col min="11228" max="11228" width="23" style="51" customWidth="1"/>
    <col min="11229" max="11229" width="9.81640625" style="51" customWidth="1"/>
    <col min="11230" max="11230" width="12.7265625" style="51" customWidth="1"/>
    <col min="11231" max="11231" width="7.81640625" style="51" customWidth="1"/>
    <col min="11232" max="11232" width="8.1796875" style="51" customWidth="1"/>
    <col min="11233" max="11273" width="6.1796875" style="51" customWidth="1"/>
    <col min="11274" max="11274" width="13.7265625" style="51" customWidth="1"/>
    <col min="11275" max="11481" width="9.1796875" style="51"/>
    <col min="11482" max="11482" width="6.26953125" style="51" customWidth="1"/>
    <col min="11483" max="11483" width="12.1796875" style="51" customWidth="1"/>
    <col min="11484" max="11484" width="23" style="51" customWidth="1"/>
    <col min="11485" max="11485" width="9.81640625" style="51" customWidth="1"/>
    <col min="11486" max="11486" width="12.7265625" style="51" customWidth="1"/>
    <col min="11487" max="11487" width="7.81640625" style="51" customWidth="1"/>
    <col min="11488" max="11488" width="8.1796875" style="51" customWidth="1"/>
    <col min="11489" max="11529" width="6.1796875" style="51" customWidth="1"/>
    <col min="11530" max="11530" width="13.7265625" style="51" customWidth="1"/>
    <col min="11531" max="11737" width="9.1796875" style="51"/>
    <col min="11738" max="11738" width="6.26953125" style="51" customWidth="1"/>
    <col min="11739" max="11739" width="12.1796875" style="51" customWidth="1"/>
    <col min="11740" max="11740" width="23" style="51" customWidth="1"/>
    <col min="11741" max="11741" width="9.81640625" style="51" customWidth="1"/>
    <col min="11742" max="11742" width="12.7265625" style="51" customWidth="1"/>
    <col min="11743" max="11743" width="7.81640625" style="51" customWidth="1"/>
    <col min="11744" max="11744" width="8.1796875" style="51" customWidth="1"/>
    <col min="11745" max="11785" width="6.1796875" style="51" customWidth="1"/>
    <col min="11786" max="11786" width="13.7265625" style="51" customWidth="1"/>
    <col min="11787" max="11993" width="9.1796875" style="51"/>
    <col min="11994" max="11994" width="6.26953125" style="51" customWidth="1"/>
    <col min="11995" max="11995" width="12.1796875" style="51" customWidth="1"/>
    <col min="11996" max="11996" width="23" style="51" customWidth="1"/>
    <col min="11997" max="11997" width="9.81640625" style="51" customWidth="1"/>
    <col min="11998" max="11998" width="12.7265625" style="51" customWidth="1"/>
    <col min="11999" max="11999" width="7.81640625" style="51" customWidth="1"/>
    <col min="12000" max="12000" width="8.1796875" style="51" customWidth="1"/>
    <col min="12001" max="12041" width="6.1796875" style="51" customWidth="1"/>
    <col min="12042" max="12042" width="13.7265625" style="51" customWidth="1"/>
    <col min="12043" max="12249" width="9.1796875" style="51"/>
    <col min="12250" max="12250" width="6.26953125" style="51" customWidth="1"/>
    <col min="12251" max="12251" width="12.1796875" style="51" customWidth="1"/>
    <col min="12252" max="12252" width="23" style="51" customWidth="1"/>
    <col min="12253" max="12253" width="9.81640625" style="51" customWidth="1"/>
    <col min="12254" max="12254" width="12.7265625" style="51" customWidth="1"/>
    <col min="12255" max="12255" width="7.81640625" style="51" customWidth="1"/>
    <col min="12256" max="12256" width="8.1796875" style="51" customWidth="1"/>
    <col min="12257" max="12297" width="6.1796875" style="51" customWidth="1"/>
    <col min="12298" max="12298" width="13.7265625" style="51" customWidth="1"/>
    <col min="12299" max="12505" width="9.1796875" style="51"/>
    <col min="12506" max="12506" width="6.26953125" style="51" customWidth="1"/>
    <col min="12507" max="12507" width="12.1796875" style="51" customWidth="1"/>
    <col min="12508" max="12508" width="23" style="51" customWidth="1"/>
    <col min="12509" max="12509" width="9.81640625" style="51" customWidth="1"/>
    <col min="12510" max="12510" width="12.7265625" style="51" customWidth="1"/>
    <col min="12511" max="12511" width="7.81640625" style="51" customWidth="1"/>
    <col min="12512" max="12512" width="8.1796875" style="51" customWidth="1"/>
    <col min="12513" max="12553" width="6.1796875" style="51" customWidth="1"/>
    <col min="12554" max="12554" width="13.7265625" style="51" customWidth="1"/>
    <col min="12555" max="12761" width="9.1796875" style="51"/>
    <col min="12762" max="12762" width="6.26953125" style="51" customWidth="1"/>
    <col min="12763" max="12763" width="12.1796875" style="51" customWidth="1"/>
    <col min="12764" max="12764" width="23" style="51" customWidth="1"/>
    <col min="12765" max="12765" width="9.81640625" style="51" customWidth="1"/>
    <col min="12766" max="12766" width="12.7265625" style="51" customWidth="1"/>
    <col min="12767" max="12767" width="7.81640625" style="51" customWidth="1"/>
    <col min="12768" max="12768" width="8.1796875" style="51" customWidth="1"/>
    <col min="12769" max="12809" width="6.1796875" style="51" customWidth="1"/>
    <col min="12810" max="12810" width="13.7265625" style="51" customWidth="1"/>
    <col min="12811" max="13017" width="9.1796875" style="51"/>
    <col min="13018" max="13018" width="6.26953125" style="51" customWidth="1"/>
    <col min="13019" max="13019" width="12.1796875" style="51" customWidth="1"/>
    <col min="13020" max="13020" width="23" style="51" customWidth="1"/>
    <col min="13021" max="13021" width="9.81640625" style="51" customWidth="1"/>
    <col min="13022" max="13022" width="12.7265625" style="51" customWidth="1"/>
    <col min="13023" max="13023" width="7.81640625" style="51" customWidth="1"/>
    <col min="13024" max="13024" width="8.1796875" style="51" customWidth="1"/>
    <col min="13025" max="13065" width="6.1796875" style="51" customWidth="1"/>
    <col min="13066" max="13066" width="13.7265625" style="51" customWidth="1"/>
    <col min="13067" max="13273" width="9.1796875" style="51"/>
    <col min="13274" max="13274" width="6.26953125" style="51" customWidth="1"/>
    <col min="13275" max="13275" width="12.1796875" style="51" customWidth="1"/>
    <col min="13276" max="13276" width="23" style="51" customWidth="1"/>
    <col min="13277" max="13277" width="9.81640625" style="51" customWidth="1"/>
    <col min="13278" max="13278" width="12.7265625" style="51" customWidth="1"/>
    <col min="13279" max="13279" width="7.81640625" style="51" customWidth="1"/>
    <col min="13280" max="13280" width="8.1796875" style="51" customWidth="1"/>
    <col min="13281" max="13321" width="6.1796875" style="51" customWidth="1"/>
    <col min="13322" max="13322" width="13.7265625" style="51" customWidth="1"/>
    <col min="13323" max="13529" width="9.1796875" style="51"/>
    <col min="13530" max="13530" width="6.26953125" style="51" customWidth="1"/>
    <col min="13531" max="13531" width="12.1796875" style="51" customWidth="1"/>
    <col min="13532" max="13532" width="23" style="51" customWidth="1"/>
    <col min="13533" max="13533" width="9.81640625" style="51" customWidth="1"/>
    <col min="13534" max="13534" width="12.7265625" style="51" customWidth="1"/>
    <col min="13535" max="13535" width="7.81640625" style="51" customWidth="1"/>
    <col min="13536" max="13536" width="8.1796875" style="51" customWidth="1"/>
    <col min="13537" max="13577" width="6.1796875" style="51" customWidth="1"/>
    <col min="13578" max="13578" width="13.7265625" style="51" customWidth="1"/>
    <col min="13579" max="13785" width="9.1796875" style="51"/>
    <col min="13786" max="13786" width="6.26953125" style="51" customWidth="1"/>
    <col min="13787" max="13787" width="12.1796875" style="51" customWidth="1"/>
    <col min="13788" max="13788" width="23" style="51" customWidth="1"/>
    <col min="13789" max="13789" width="9.81640625" style="51" customWidth="1"/>
    <col min="13790" max="13790" width="12.7265625" style="51" customWidth="1"/>
    <col min="13791" max="13791" width="7.81640625" style="51" customWidth="1"/>
    <col min="13792" max="13792" width="8.1796875" style="51" customWidth="1"/>
    <col min="13793" max="13833" width="6.1796875" style="51" customWidth="1"/>
    <col min="13834" max="13834" width="13.7265625" style="51" customWidth="1"/>
    <col min="13835" max="14041" width="9.1796875" style="51"/>
    <col min="14042" max="14042" width="6.26953125" style="51" customWidth="1"/>
    <col min="14043" max="14043" width="12.1796875" style="51" customWidth="1"/>
    <col min="14044" max="14044" width="23" style="51" customWidth="1"/>
    <col min="14045" max="14045" width="9.81640625" style="51" customWidth="1"/>
    <col min="14046" max="14046" width="12.7265625" style="51" customWidth="1"/>
    <col min="14047" max="14047" width="7.81640625" style="51" customWidth="1"/>
    <col min="14048" max="14048" width="8.1796875" style="51" customWidth="1"/>
    <col min="14049" max="14089" width="6.1796875" style="51" customWidth="1"/>
    <col min="14090" max="14090" width="13.7265625" style="51" customWidth="1"/>
    <col min="14091" max="14297" width="9.1796875" style="51"/>
    <col min="14298" max="14298" width="6.26953125" style="51" customWidth="1"/>
    <col min="14299" max="14299" width="12.1796875" style="51" customWidth="1"/>
    <col min="14300" max="14300" width="23" style="51" customWidth="1"/>
    <col min="14301" max="14301" width="9.81640625" style="51" customWidth="1"/>
    <col min="14302" max="14302" width="12.7265625" style="51" customWidth="1"/>
    <col min="14303" max="14303" width="7.81640625" style="51" customWidth="1"/>
    <col min="14304" max="14304" width="8.1796875" style="51" customWidth="1"/>
    <col min="14305" max="14345" width="6.1796875" style="51" customWidth="1"/>
    <col min="14346" max="14346" width="13.7265625" style="51" customWidth="1"/>
    <col min="14347" max="14553" width="9.1796875" style="51"/>
    <col min="14554" max="14554" width="6.26953125" style="51" customWidth="1"/>
    <col min="14555" max="14555" width="12.1796875" style="51" customWidth="1"/>
    <col min="14556" max="14556" width="23" style="51" customWidth="1"/>
    <col min="14557" max="14557" width="9.81640625" style="51" customWidth="1"/>
    <col min="14558" max="14558" width="12.7265625" style="51" customWidth="1"/>
    <col min="14559" max="14559" width="7.81640625" style="51" customWidth="1"/>
    <col min="14560" max="14560" width="8.1796875" style="51" customWidth="1"/>
    <col min="14561" max="14601" width="6.1796875" style="51" customWidth="1"/>
    <col min="14602" max="14602" width="13.7265625" style="51" customWidth="1"/>
    <col min="14603" max="14809" width="9.1796875" style="51"/>
    <col min="14810" max="14810" width="6.26953125" style="51" customWidth="1"/>
    <col min="14811" max="14811" width="12.1796875" style="51" customWidth="1"/>
    <col min="14812" max="14812" width="23" style="51" customWidth="1"/>
    <col min="14813" max="14813" width="9.81640625" style="51" customWidth="1"/>
    <col min="14814" max="14814" width="12.7265625" style="51" customWidth="1"/>
    <col min="14815" max="14815" width="7.81640625" style="51" customWidth="1"/>
    <col min="14816" max="14816" width="8.1796875" style="51" customWidth="1"/>
    <col min="14817" max="14857" width="6.1796875" style="51" customWidth="1"/>
    <col min="14858" max="14858" width="13.7265625" style="51" customWidth="1"/>
    <col min="14859" max="15065" width="9.1796875" style="51"/>
    <col min="15066" max="15066" width="6.26953125" style="51" customWidth="1"/>
    <col min="15067" max="15067" width="12.1796875" style="51" customWidth="1"/>
    <col min="15068" max="15068" width="23" style="51" customWidth="1"/>
    <col min="15069" max="15069" width="9.81640625" style="51" customWidth="1"/>
    <col min="15070" max="15070" width="12.7265625" style="51" customWidth="1"/>
    <col min="15071" max="15071" width="7.81640625" style="51" customWidth="1"/>
    <col min="15072" max="15072" width="8.1796875" style="51" customWidth="1"/>
    <col min="15073" max="15113" width="6.1796875" style="51" customWidth="1"/>
    <col min="15114" max="15114" width="13.7265625" style="51" customWidth="1"/>
    <col min="15115" max="15321" width="9.1796875" style="51"/>
    <col min="15322" max="15322" width="6.26953125" style="51" customWidth="1"/>
    <col min="15323" max="15323" width="12.1796875" style="51" customWidth="1"/>
    <col min="15324" max="15324" width="23" style="51" customWidth="1"/>
    <col min="15325" max="15325" width="9.81640625" style="51" customWidth="1"/>
    <col min="15326" max="15326" width="12.7265625" style="51" customWidth="1"/>
    <col min="15327" max="15327" width="7.81640625" style="51" customWidth="1"/>
    <col min="15328" max="15328" width="8.1796875" style="51" customWidth="1"/>
    <col min="15329" max="15369" width="6.1796875" style="51" customWidth="1"/>
    <col min="15370" max="15370" width="13.7265625" style="51" customWidth="1"/>
    <col min="15371" max="15577" width="9.1796875" style="51"/>
    <col min="15578" max="15578" width="6.26953125" style="51" customWidth="1"/>
    <col min="15579" max="15579" width="12.1796875" style="51" customWidth="1"/>
    <col min="15580" max="15580" width="23" style="51" customWidth="1"/>
    <col min="15581" max="15581" width="9.81640625" style="51" customWidth="1"/>
    <col min="15582" max="15582" width="12.7265625" style="51" customWidth="1"/>
    <col min="15583" max="15583" width="7.81640625" style="51" customWidth="1"/>
    <col min="15584" max="15584" width="8.1796875" style="51" customWidth="1"/>
    <col min="15585" max="15625" width="6.1796875" style="51" customWidth="1"/>
    <col min="15626" max="15626" width="13.7265625" style="51" customWidth="1"/>
    <col min="15627" max="15833" width="9.1796875" style="51"/>
    <col min="15834" max="15834" width="6.26953125" style="51" customWidth="1"/>
    <col min="15835" max="15835" width="12.1796875" style="51" customWidth="1"/>
    <col min="15836" max="15836" width="23" style="51" customWidth="1"/>
    <col min="15837" max="15837" width="9.81640625" style="51" customWidth="1"/>
    <col min="15838" max="15838" width="12.7265625" style="51" customWidth="1"/>
    <col min="15839" max="15839" width="7.81640625" style="51" customWidth="1"/>
    <col min="15840" max="15840" width="8.1796875" style="51" customWidth="1"/>
    <col min="15841" max="15881" width="6.1796875" style="51" customWidth="1"/>
    <col min="15882" max="15882" width="13.7265625" style="51" customWidth="1"/>
    <col min="15883" max="16089" width="9.1796875" style="51"/>
    <col min="16090" max="16090" width="6.26953125" style="51" customWidth="1"/>
    <col min="16091" max="16091" width="12.1796875" style="51" customWidth="1"/>
    <col min="16092" max="16092" width="23" style="51" customWidth="1"/>
    <col min="16093" max="16093" width="9.81640625" style="51" customWidth="1"/>
    <col min="16094" max="16094" width="12.7265625" style="51" customWidth="1"/>
    <col min="16095" max="16095" width="7.81640625" style="51" customWidth="1"/>
    <col min="16096" max="16096" width="8.1796875" style="51" customWidth="1"/>
    <col min="16097" max="16137" width="6.1796875" style="51" customWidth="1"/>
    <col min="16138" max="16138" width="13.7265625" style="51" customWidth="1"/>
    <col min="16139" max="16384" width="9.1796875" style="51"/>
  </cols>
  <sheetData>
    <row r="1" spans="1:11" ht="38.25" customHeight="1" x14ac:dyDescent="0.3">
      <c r="A1" s="97" t="s">
        <v>204</v>
      </c>
      <c r="B1" s="97"/>
      <c r="C1" s="97"/>
      <c r="D1" s="97"/>
      <c r="E1" s="97"/>
      <c r="F1" s="97"/>
      <c r="G1" s="97"/>
      <c r="H1" s="97"/>
      <c r="I1" s="97"/>
      <c r="J1" s="97"/>
    </row>
    <row r="2" spans="1:11" ht="8.25" customHeight="1" x14ac:dyDescent="0.3">
      <c r="A2" s="52"/>
      <c r="B2" s="52"/>
      <c r="C2" s="52"/>
      <c r="D2" s="52"/>
      <c r="E2" s="53"/>
      <c r="F2" s="53"/>
      <c r="G2" s="53"/>
      <c r="H2" s="53"/>
      <c r="I2" s="53"/>
      <c r="J2" s="52"/>
    </row>
    <row r="3" spans="1:11" s="57" customFormat="1" ht="26.25" customHeight="1" x14ac:dyDescent="0.3">
      <c r="A3" s="54"/>
      <c r="B3" s="54" t="s">
        <v>194</v>
      </c>
      <c r="C3" s="54" t="s">
        <v>195</v>
      </c>
      <c r="D3" s="54" t="s">
        <v>196</v>
      </c>
      <c r="E3" s="55" t="s">
        <v>197</v>
      </c>
      <c r="F3" s="55" t="s">
        <v>198</v>
      </c>
      <c r="G3" s="55" t="s">
        <v>199</v>
      </c>
      <c r="H3" s="55" t="s">
        <v>200</v>
      </c>
      <c r="I3" s="55" t="s">
        <v>201</v>
      </c>
      <c r="J3" s="54" t="s">
        <v>202</v>
      </c>
      <c r="K3" s="56"/>
    </row>
    <row r="4" spans="1:11" ht="21.75" customHeight="1" x14ac:dyDescent="0.3">
      <c r="A4" s="58"/>
      <c r="B4" s="59" t="s">
        <v>102</v>
      </c>
      <c r="C4" s="60" t="s">
        <v>103</v>
      </c>
      <c r="D4" s="60" t="s">
        <v>104</v>
      </c>
      <c r="E4" s="61"/>
      <c r="F4" s="61"/>
      <c r="G4" s="61"/>
      <c r="H4" s="61"/>
      <c r="I4" s="61"/>
      <c r="J4" s="62"/>
    </row>
    <row r="5" spans="1:11" ht="21.75" customHeight="1" x14ac:dyDescent="0.3">
      <c r="A5" s="58"/>
      <c r="B5" s="59" t="s">
        <v>105</v>
      </c>
      <c r="C5" s="60" t="s">
        <v>106</v>
      </c>
      <c r="D5" s="60" t="s">
        <v>104</v>
      </c>
      <c r="E5" s="61"/>
      <c r="F5" s="61"/>
      <c r="G5" s="61"/>
      <c r="H5" s="61" t="s">
        <v>203</v>
      </c>
      <c r="I5" s="61"/>
      <c r="J5" s="62"/>
    </row>
    <row r="6" spans="1:11" ht="21.75" customHeight="1" x14ac:dyDescent="0.3">
      <c r="A6" s="58"/>
      <c r="B6" s="59" t="s">
        <v>107</v>
      </c>
      <c r="C6" s="60" t="s">
        <v>108</v>
      </c>
      <c r="D6" s="60" t="s">
        <v>109</v>
      </c>
      <c r="E6" s="61"/>
      <c r="F6" s="61"/>
      <c r="G6" s="61"/>
      <c r="H6" s="61" t="s">
        <v>203</v>
      </c>
      <c r="I6" s="61"/>
      <c r="J6" s="62"/>
    </row>
    <row r="7" spans="1:11" ht="21.75" customHeight="1" x14ac:dyDescent="0.3">
      <c r="A7" s="58"/>
      <c r="B7" s="59" t="s">
        <v>110</v>
      </c>
      <c r="C7" s="60" t="s">
        <v>111</v>
      </c>
      <c r="D7" s="60" t="s">
        <v>112</v>
      </c>
      <c r="E7" s="61"/>
      <c r="F7" s="61"/>
      <c r="G7" s="61"/>
      <c r="H7" s="61" t="s">
        <v>203</v>
      </c>
      <c r="I7" s="61"/>
      <c r="J7" s="62"/>
    </row>
    <row r="8" spans="1:11" ht="21.75" customHeight="1" x14ac:dyDescent="0.3">
      <c r="A8" s="58"/>
      <c r="B8" s="59" t="s">
        <v>116</v>
      </c>
      <c r="C8" s="60" t="s">
        <v>117</v>
      </c>
      <c r="D8" s="60" t="s">
        <v>115</v>
      </c>
      <c r="E8" s="61"/>
      <c r="F8" s="61"/>
      <c r="G8" s="61"/>
      <c r="H8" s="61" t="s">
        <v>203</v>
      </c>
      <c r="I8" s="61"/>
      <c r="J8" s="62"/>
    </row>
    <row r="9" spans="1:11" ht="21.75" customHeight="1" x14ac:dyDescent="0.3">
      <c r="A9" s="58"/>
      <c r="B9" s="59" t="s">
        <v>113</v>
      </c>
      <c r="C9" s="60" t="s">
        <v>114</v>
      </c>
      <c r="D9" s="60" t="s">
        <v>115</v>
      </c>
      <c r="E9" s="61"/>
      <c r="F9" s="61"/>
      <c r="G9" s="61"/>
      <c r="H9" s="61" t="s">
        <v>203</v>
      </c>
      <c r="I9" s="61"/>
      <c r="J9" s="62"/>
    </row>
    <row r="10" spans="1:11" ht="21.75" customHeight="1" x14ac:dyDescent="0.3">
      <c r="A10" s="58"/>
      <c r="B10" s="59" t="s">
        <v>118</v>
      </c>
      <c r="C10" s="60" t="s">
        <v>119</v>
      </c>
      <c r="D10" s="60" t="s">
        <v>120</v>
      </c>
      <c r="E10" s="61"/>
      <c r="F10" s="61"/>
      <c r="G10" s="61"/>
      <c r="H10" s="61" t="s">
        <v>203</v>
      </c>
      <c r="I10" s="61"/>
      <c r="J10" s="62"/>
    </row>
    <row r="11" spans="1:11" ht="21.75" customHeight="1" x14ac:dyDescent="0.3">
      <c r="A11" s="58"/>
      <c r="B11" s="59" t="s">
        <v>121</v>
      </c>
      <c r="C11" s="60" t="s">
        <v>122</v>
      </c>
      <c r="D11" s="60" t="s">
        <v>123</v>
      </c>
      <c r="E11" s="61"/>
      <c r="F11" s="61"/>
      <c r="G11" s="61"/>
      <c r="H11" s="61" t="s">
        <v>203</v>
      </c>
      <c r="I11" s="61"/>
      <c r="J11" s="62"/>
    </row>
    <row r="12" spans="1:11" ht="21.75" customHeight="1" x14ac:dyDescent="0.3">
      <c r="A12" s="58"/>
      <c r="B12" s="59" t="s">
        <v>124</v>
      </c>
      <c r="C12" s="60" t="s">
        <v>125</v>
      </c>
      <c r="D12" s="60" t="s">
        <v>126</v>
      </c>
      <c r="E12" s="61"/>
      <c r="F12" s="61"/>
      <c r="G12" s="61"/>
      <c r="H12" s="61" t="s">
        <v>203</v>
      </c>
      <c r="I12" s="61"/>
      <c r="J12" s="62"/>
    </row>
    <row r="13" spans="1:11" ht="21.75" customHeight="1" x14ac:dyDescent="0.3">
      <c r="A13" s="58"/>
      <c r="B13" s="59" t="s">
        <v>127</v>
      </c>
      <c r="C13" s="60" t="s">
        <v>128</v>
      </c>
      <c r="D13" s="60" t="s">
        <v>129</v>
      </c>
      <c r="E13" s="61"/>
      <c r="F13" s="61"/>
      <c r="G13" s="61"/>
      <c r="H13" s="61"/>
      <c r="I13" s="61"/>
      <c r="J13" s="62"/>
    </row>
    <row r="14" spans="1:11" ht="21.75" customHeight="1" x14ac:dyDescent="0.3">
      <c r="A14" s="58"/>
      <c r="B14" s="59" t="s">
        <v>130</v>
      </c>
      <c r="C14" s="60" t="s">
        <v>131</v>
      </c>
      <c r="D14" s="60" t="s">
        <v>132</v>
      </c>
      <c r="E14" s="61"/>
      <c r="F14" s="61"/>
      <c r="G14" s="61"/>
      <c r="H14" s="61"/>
      <c r="I14" s="61"/>
      <c r="J14" s="62"/>
    </row>
    <row r="15" spans="1:11" ht="21.75" customHeight="1" x14ac:dyDescent="0.3">
      <c r="A15" s="58"/>
      <c r="B15" s="59" t="s">
        <v>133</v>
      </c>
      <c r="C15" s="60" t="s">
        <v>134</v>
      </c>
      <c r="D15" s="60" t="s">
        <v>135</v>
      </c>
      <c r="E15" s="61"/>
      <c r="F15" s="61"/>
      <c r="G15" s="61"/>
      <c r="H15" s="61" t="s">
        <v>203</v>
      </c>
      <c r="I15" s="61"/>
      <c r="J15" s="62"/>
    </row>
    <row r="16" spans="1:11" ht="21.75" customHeight="1" x14ac:dyDescent="0.3">
      <c r="A16" s="58"/>
      <c r="B16" s="59" t="s">
        <v>136</v>
      </c>
      <c r="C16" s="60" t="s">
        <v>137</v>
      </c>
      <c r="D16" s="60" t="s">
        <v>138</v>
      </c>
      <c r="E16" s="61"/>
      <c r="F16" s="61"/>
      <c r="G16" s="61"/>
      <c r="H16" s="61" t="s">
        <v>203</v>
      </c>
      <c r="I16" s="61"/>
      <c r="J16" s="62"/>
    </row>
    <row r="17" spans="1:10" ht="21.75" customHeight="1" x14ac:dyDescent="0.3">
      <c r="A17" s="58"/>
      <c r="B17" s="59" t="s">
        <v>139</v>
      </c>
      <c r="C17" s="60" t="s">
        <v>140</v>
      </c>
      <c r="D17" s="60" t="s">
        <v>141</v>
      </c>
      <c r="E17" s="61"/>
      <c r="F17" s="61"/>
      <c r="G17" s="61"/>
      <c r="H17" s="61" t="s">
        <v>203</v>
      </c>
      <c r="I17" s="61"/>
      <c r="J17" s="62"/>
    </row>
    <row r="18" spans="1:10" ht="21.75" customHeight="1" x14ac:dyDescent="0.3">
      <c r="A18" s="58"/>
      <c r="B18" s="59" t="s">
        <v>145</v>
      </c>
      <c r="C18" s="60" t="s">
        <v>146</v>
      </c>
      <c r="D18" s="60" t="s">
        <v>144</v>
      </c>
      <c r="E18" s="61"/>
      <c r="F18" s="61"/>
      <c r="G18" s="61"/>
      <c r="H18" s="61" t="s">
        <v>203</v>
      </c>
      <c r="I18" s="61"/>
      <c r="J18" s="62"/>
    </row>
    <row r="19" spans="1:10" ht="21.75" customHeight="1" x14ac:dyDescent="0.3">
      <c r="A19" s="58"/>
      <c r="B19" s="59" t="s">
        <v>147</v>
      </c>
      <c r="C19" s="60" t="s">
        <v>148</v>
      </c>
      <c r="D19" s="60" t="s">
        <v>144</v>
      </c>
      <c r="E19" s="61"/>
      <c r="F19" s="61"/>
      <c r="G19" s="61"/>
      <c r="H19" s="61" t="s">
        <v>203</v>
      </c>
      <c r="I19" s="61"/>
      <c r="J19" s="62"/>
    </row>
    <row r="20" spans="1:10" ht="21.75" customHeight="1" x14ac:dyDescent="0.3">
      <c r="A20" s="58"/>
      <c r="B20" s="59" t="s">
        <v>142</v>
      </c>
      <c r="C20" s="60" t="s">
        <v>143</v>
      </c>
      <c r="D20" s="60" t="s">
        <v>144</v>
      </c>
      <c r="E20" s="61"/>
      <c r="F20" s="61"/>
      <c r="G20" s="61"/>
      <c r="H20" s="61" t="s">
        <v>203</v>
      </c>
      <c r="I20" s="61"/>
      <c r="J20" s="62"/>
    </row>
    <row r="21" spans="1:10" ht="21.75" customHeight="1" x14ac:dyDescent="0.3">
      <c r="A21" s="58"/>
      <c r="B21" s="59" t="s">
        <v>149</v>
      </c>
      <c r="C21" s="60" t="s">
        <v>150</v>
      </c>
      <c r="D21" s="60" t="s">
        <v>151</v>
      </c>
      <c r="E21" s="61"/>
      <c r="F21" s="61"/>
      <c r="G21" s="61"/>
      <c r="H21" s="61" t="s">
        <v>203</v>
      </c>
      <c r="I21" s="61"/>
      <c r="J21" s="62"/>
    </row>
    <row r="22" spans="1:10" ht="21.75" customHeight="1" x14ac:dyDescent="0.3">
      <c r="A22" s="58"/>
      <c r="B22" s="59" t="s">
        <v>157</v>
      </c>
      <c r="C22" s="60" t="s">
        <v>158</v>
      </c>
      <c r="D22" s="60" t="s">
        <v>154</v>
      </c>
      <c r="E22" s="61"/>
      <c r="F22" s="61"/>
      <c r="G22" s="61"/>
      <c r="H22" s="61"/>
      <c r="I22" s="61"/>
      <c r="J22" s="62"/>
    </row>
    <row r="23" spans="1:10" ht="21.75" customHeight="1" x14ac:dyDescent="0.3">
      <c r="A23" s="58"/>
      <c r="B23" s="59" t="s">
        <v>155</v>
      </c>
      <c r="C23" s="60" t="s">
        <v>156</v>
      </c>
      <c r="D23" s="60" t="s">
        <v>154</v>
      </c>
      <c r="E23" s="61"/>
      <c r="F23" s="61"/>
      <c r="G23" s="61"/>
      <c r="H23" s="61"/>
      <c r="I23" s="61"/>
      <c r="J23" s="62"/>
    </row>
    <row r="24" spans="1:10" ht="21.75" customHeight="1" x14ac:dyDescent="0.3">
      <c r="A24" s="58"/>
      <c r="B24" s="59" t="s">
        <v>152</v>
      </c>
      <c r="C24" s="60" t="s">
        <v>153</v>
      </c>
      <c r="D24" s="60" t="s">
        <v>154</v>
      </c>
      <c r="E24" s="61"/>
      <c r="F24" s="61"/>
      <c r="G24" s="61"/>
      <c r="H24" s="61" t="s">
        <v>203</v>
      </c>
      <c r="I24" s="61"/>
      <c r="J24" s="62"/>
    </row>
    <row r="25" spans="1:10" ht="21.75" customHeight="1" x14ac:dyDescent="0.3">
      <c r="A25" s="58"/>
      <c r="B25" s="59" t="s">
        <v>159</v>
      </c>
      <c r="C25" s="60" t="s">
        <v>160</v>
      </c>
      <c r="D25" s="60" t="s">
        <v>161</v>
      </c>
      <c r="E25" s="61" t="s">
        <v>203</v>
      </c>
      <c r="F25" s="61" t="s">
        <v>203</v>
      </c>
      <c r="G25" s="61" t="s">
        <v>203</v>
      </c>
      <c r="H25" s="61" t="s">
        <v>203</v>
      </c>
      <c r="I25" s="61" t="s">
        <v>203</v>
      </c>
      <c r="J25" s="62"/>
    </row>
    <row r="26" spans="1:10" ht="21.75" customHeight="1" x14ac:dyDescent="0.3">
      <c r="A26" s="58"/>
      <c r="B26" s="59" t="s">
        <v>162</v>
      </c>
      <c r="C26" s="60" t="s">
        <v>163</v>
      </c>
      <c r="D26" s="60" t="s">
        <v>164</v>
      </c>
      <c r="E26" s="61"/>
      <c r="F26" s="61"/>
      <c r="G26" s="61"/>
      <c r="H26" s="61" t="s">
        <v>203</v>
      </c>
      <c r="I26" s="61"/>
      <c r="J26" s="62"/>
    </row>
    <row r="27" spans="1:10" ht="21.75" customHeight="1" x14ac:dyDescent="0.3">
      <c r="A27" s="58"/>
      <c r="B27" s="59" t="s">
        <v>165</v>
      </c>
      <c r="C27" s="60" t="s">
        <v>166</v>
      </c>
      <c r="D27" s="60" t="s">
        <v>167</v>
      </c>
      <c r="E27" s="61"/>
      <c r="F27" s="61"/>
      <c r="G27" s="61"/>
      <c r="H27" s="61" t="s">
        <v>203</v>
      </c>
      <c r="I27" s="61"/>
      <c r="J27" s="62"/>
    </row>
    <row r="28" spans="1:10" ht="21.75" customHeight="1" x14ac:dyDescent="0.3">
      <c r="A28" s="58"/>
      <c r="B28" s="59" t="s">
        <v>168</v>
      </c>
      <c r="C28" s="60" t="s">
        <v>169</v>
      </c>
      <c r="D28" s="60" t="s">
        <v>170</v>
      </c>
      <c r="E28" s="61"/>
      <c r="F28" s="61"/>
      <c r="G28" s="61"/>
      <c r="H28" s="61" t="s">
        <v>203</v>
      </c>
      <c r="I28" s="61"/>
      <c r="J28" s="62"/>
    </row>
    <row r="29" spans="1:10" ht="21.75" customHeight="1" x14ac:dyDescent="0.3">
      <c r="A29" s="58"/>
      <c r="B29" s="59" t="s">
        <v>171</v>
      </c>
      <c r="C29" s="60" t="s">
        <v>172</v>
      </c>
      <c r="D29" s="60" t="s">
        <v>173</v>
      </c>
      <c r="E29" s="61"/>
      <c r="F29" s="61"/>
      <c r="G29" s="61"/>
      <c r="H29" s="61" t="s">
        <v>203</v>
      </c>
      <c r="I29" s="61"/>
      <c r="J29" s="62"/>
    </row>
    <row r="30" spans="1:10" ht="21.75" customHeight="1" x14ac:dyDescent="0.3">
      <c r="A30" s="58"/>
      <c r="B30" s="59" t="s">
        <v>174</v>
      </c>
      <c r="C30" s="60" t="s">
        <v>175</v>
      </c>
      <c r="D30" s="60" t="s">
        <v>176</v>
      </c>
      <c r="E30" s="61"/>
      <c r="F30" s="61"/>
      <c r="G30" s="61"/>
      <c r="H30" s="61" t="s">
        <v>203</v>
      </c>
      <c r="I30" s="61"/>
      <c r="J30" s="62"/>
    </row>
    <row r="31" spans="1:10" ht="21.75" customHeight="1" x14ac:dyDescent="0.3">
      <c r="A31" s="58"/>
      <c r="B31" s="59" t="s">
        <v>177</v>
      </c>
      <c r="C31" s="60" t="s">
        <v>178</v>
      </c>
      <c r="D31" s="60" t="s">
        <v>179</v>
      </c>
      <c r="E31" s="61"/>
      <c r="F31" s="61"/>
      <c r="G31" s="61"/>
      <c r="H31" s="61" t="s">
        <v>203</v>
      </c>
      <c r="I31" s="61"/>
      <c r="J31" s="62"/>
    </row>
    <row r="32" spans="1:10" ht="21.75" customHeight="1" x14ac:dyDescent="0.3">
      <c r="A32" s="58"/>
      <c r="B32" s="59" t="s">
        <v>180</v>
      </c>
      <c r="C32" s="60" t="s">
        <v>181</v>
      </c>
      <c r="D32" s="60" t="s">
        <v>182</v>
      </c>
      <c r="E32" s="61"/>
      <c r="F32" s="61"/>
      <c r="G32" s="61"/>
      <c r="H32" s="61" t="s">
        <v>203</v>
      </c>
      <c r="I32" s="61"/>
      <c r="J32" s="62"/>
    </row>
    <row r="33" spans="1:10" ht="21.75" customHeight="1" x14ac:dyDescent="0.3">
      <c r="A33" s="58"/>
      <c r="B33" s="59" t="s">
        <v>183</v>
      </c>
      <c r="C33" s="60" t="s">
        <v>184</v>
      </c>
      <c r="D33" s="60" t="s">
        <v>185</v>
      </c>
      <c r="E33" s="61"/>
      <c r="F33" s="61"/>
      <c r="G33" s="61"/>
      <c r="H33" s="61" t="s">
        <v>203</v>
      </c>
      <c r="I33" s="61"/>
      <c r="J33" s="62"/>
    </row>
    <row r="34" spans="1:10" ht="21.75" customHeight="1" x14ac:dyDescent="0.3">
      <c r="A34" s="58"/>
      <c r="B34" s="59" t="s">
        <v>186</v>
      </c>
      <c r="C34" s="60" t="s">
        <v>187</v>
      </c>
      <c r="D34" s="60" t="s">
        <v>188</v>
      </c>
      <c r="E34" s="61"/>
      <c r="F34" s="61"/>
      <c r="G34" s="61"/>
      <c r="H34" s="61" t="s">
        <v>203</v>
      </c>
      <c r="I34" s="61"/>
      <c r="J34" s="62"/>
    </row>
  </sheetData>
  <mergeCells count="1">
    <mergeCell ref="A1:J1"/>
  </mergeCells>
  <pageMargins left="0.45" right="0"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2"/>
  <sheetViews>
    <sheetView tabSelected="1" topLeftCell="A43" zoomScaleNormal="100" workbookViewId="0">
      <selection activeCell="M81" sqref="M81"/>
    </sheetView>
  </sheetViews>
  <sheetFormatPr defaultColWidth="9.1796875" defaultRowHeight="16.5" x14ac:dyDescent="0.35"/>
  <cols>
    <col min="1" max="1" width="5.54296875" style="15" customWidth="1"/>
    <col min="2" max="2" width="10.81640625" style="15" customWidth="1"/>
    <col min="3" max="3" width="20.7265625" style="15" customWidth="1"/>
    <col min="4" max="4" width="8.54296875" style="17" customWidth="1"/>
    <col min="5" max="5" width="9.54296875" style="17" customWidth="1"/>
    <col min="6" max="6" width="7.7265625" style="17" customWidth="1"/>
    <col min="7" max="7" width="9.26953125" style="17" customWidth="1"/>
    <col min="8" max="8" width="8.7265625" style="17" customWidth="1"/>
    <col min="9" max="9" width="12" style="15" customWidth="1"/>
    <col min="10" max="16384" width="9.1796875" style="15"/>
  </cols>
  <sheetData>
    <row r="1" spans="1:9" ht="9.75" customHeight="1" x14ac:dyDescent="0.35">
      <c r="D1" s="27"/>
      <c r="E1" s="27"/>
      <c r="F1" s="27"/>
      <c r="G1" s="27"/>
      <c r="H1" s="27"/>
    </row>
    <row r="2" spans="1:9" s="13" customFormat="1" ht="15.5" x14ac:dyDescent="0.35">
      <c r="A2" s="88" t="s">
        <v>2</v>
      </c>
      <c r="B2" s="88"/>
      <c r="C2" s="88"/>
      <c r="D2" s="88"/>
      <c r="E2" s="11" t="s">
        <v>0</v>
      </c>
      <c r="F2" s="11"/>
      <c r="G2" s="11"/>
      <c r="H2" s="12"/>
      <c r="I2" s="11"/>
    </row>
    <row r="3" spans="1:9" s="13" customFormat="1" x14ac:dyDescent="0.35">
      <c r="A3" s="88" t="s">
        <v>3</v>
      </c>
      <c r="B3" s="88"/>
      <c r="C3" s="88"/>
      <c r="D3" s="88"/>
      <c r="E3" s="74" t="s">
        <v>1</v>
      </c>
      <c r="F3" s="74"/>
      <c r="G3" s="74"/>
      <c r="H3" s="74"/>
      <c r="I3" s="74"/>
    </row>
    <row r="4" spans="1:9" s="13" customFormat="1" x14ac:dyDescent="0.35">
      <c r="A4" s="89" t="s">
        <v>91</v>
      </c>
      <c r="B4" s="89"/>
      <c r="C4" s="89"/>
      <c r="D4" s="89"/>
      <c r="E4" s="11"/>
      <c r="F4" s="74"/>
      <c r="G4" s="74"/>
      <c r="H4" s="74"/>
      <c r="I4" s="74"/>
    </row>
    <row r="5" spans="1:9" s="13" customFormat="1" x14ac:dyDescent="0.35">
      <c r="A5" s="12"/>
      <c r="B5" s="12"/>
      <c r="C5" s="12"/>
      <c r="D5" s="12"/>
      <c r="E5" s="12"/>
      <c r="F5" s="14"/>
      <c r="G5" s="14"/>
      <c r="H5" s="14"/>
      <c r="I5" s="14"/>
    </row>
    <row r="6" spans="1:9" ht="23.25" customHeight="1" x14ac:dyDescent="0.35">
      <c r="A6" s="74" t="s">
        <v>4</v>
      </c>
      <c r="B6" s="74"/>
      <c r="C6" s="74"/>
      <c r="D6" s="74"/>
      <c r="E6" s="74"/>
      <c r="F6" s="74"/>
      <c r="G6" s="74"/>
      <c r="H6" s="74"/>
      <c r="I6" s="74"/>
    </row>
    <row r="7" spans="1:9" s="1" customFormat="1" ht="18.75" customHeight="1" x14ac:dyDescent="0.35">
      <c r="B7" s="1" t="s">
        <v>100</v>
      </c>
      <c r="D7" s="49" t="s">
        <v>98</v>
      </c>
      <c r="F7" s="50" t="s">
        <v>99</v>
      </c>
      <c r="H7" s="49"/>
    </row>
    <row r="8" spans="1:9" s="1" customFormat="1" ht="8.25" customHeight="1" x14ac:dyDescent="0.35">
      <c r="D8" s="14"/>
      <c r="E8" s="14"/>
      <c r="F8" s="14"/>
      <c r="G8" s="14"/>
      <c r="H8" s="14"/>
    </row>
    <row r="9" spans="1:9" ht="21.75" customHeight="1" x14ac:dyDescent="0.35">
      <c r="A9" s="16" t="s">
        <v>5</v>
      </c>
      <c r="B9" s="15" t="s">
        <v>94</v>
      </c>
    </row>
    <row r="10" spans="1:9" ht="21.75" customHeight="1" x14ac:dyDescent="0.35">
      <c r="A10" s="16" t="s">
        <v>6</v>
      </c>
      <c r="B10" s="111" t="s">
        <v>84</v>
      </c>
      <c r="C10" s="111"/>
      <c r="D10" s="111"/>
      <c r="E10" s="111"/>
      <c r="F10" s="111"/>
    </row>
    <row r="11" spans="1:9" ht="21.75" customHeight="1" x14ac:dyDescent="0.35">
      <c r="A11" s="16" t="s">
        <v>7</v>
      </c>
      <c r="B11" s="1" t="s">
        <v>8</v>
      </c>
    </row>
    <row r="12" spans="1:9" ht="22.5" customHeight="1" x14ac:dyDescent="0.35">
      <c r="A12" s="16"/>
      <c r="B12" s="15" t="s">
        <v>190</v>
      </c>
    </row>
    <row r="13" spans="1:9" ht="22.5" customHeight="1" x14ac:dyDescent="0.35">
      <c r="A13" s="16"/>
      <c r="B13" s="15" t="s">
        <v>193</v>
      </c>
    </row>
    <row r="14" spans="1:9" ht="22.5" customHeight="1" x14ac:dyDescent="0.35">
      <c r="A14" s="16"/>
      <c r="B14" s="15" t="s">
        <v>101</v>
      </c>
      <c r="H14" s="17" t="s">
        <v>85</v>
      </c>
    </row>
    <row r="15" spans="1:9" ht="22.5" customHeight="1" x14ac:dyDescent="0.35">
      <c r="A15" s="16"/>
      <c r="B15" s="15" t="s">
        <v>90</v>
      </c>
      <c r="D15" s="27"/>
      <c r="E15" s="27"/>
      <c r="F15" s="27"/>
      <c r="G15" s="27"/>
      <c r="H15" s="27"/>
    </row>
    <row r="16" spans="1:9" ht="28.5" customHeight="1" x14ac:dyDescent="0.35">
      <c r="A16" s="16"/>
      <c r="B16" s="110" t="s">
        <v>88</v>
      </c>
      <c r="C16" s="110"/>
      <c r="D16" s="110"/>
      <c r="E16" s="110"/>
      <c r="F16" s="110"/>
      <c r="G16" s="110"/>
      <c r="H16" s="110"/>
      <c r="I16" s="110"/>
    </row>
    <row r="17" spans="1:10" x14ac:dyDescent="0.35">
      <c r="A17" s="16" t="s">
        <v>10</v>
      </c>
      <c r="B17" s="1" t="s">
        <v>9</v>
      </c>
    </row>
    <row r="18" spans="1:10" ht="60.75" customHeight="1" x14ac:dyDescent="0.35">
      <c r="A18" s="109" t="s">
        <v>11</v>
      </c>
      <c r="B18" s="109"/>
      <c r="C18" s="109"/>
      <c r="D18" s="109"/>
      <c r="E18" s="109"/>
      <c r="F18" s="109"/>
      <c r="G18" s="109"/>
      <c r="H18" s="109"/>
      <c r="I18" s="109"/>
      <c r="J18" s="18"/>
    </row>
    <row r="19" spans="1:10" ht="9" customHeight="1" x14ac:dyDescent="0.35">
      <c r="A19" s="19"/>
    </row>
    <row r="20" spans="1:10" ht="23.25" customHeight="1" x14ac:dyDescent="0.35">
      <c r="A20" s="104" t="s">
        <v>12</v>
      </c>
      <c r="B20" s="104" t="s">
        <v>13</v>
      </c>
      <c r="C20" s="98" t="s">
        <v>14</v>
      </c>
      <c r="D20" s="99"/>
      <c r="E20" s="107" t="s">
        <v>15</v>
      </c>
      <c r="F20" s="103" t="s">
        <v>16</v>
      </c>
      <c r="G20" s="103"/>
      <c r="H20" s="103"/>
      <c r="I20" s="104" t="s">
        <v>19</v>
      </c>
    </row>
    <row r="21" spans="1:10" ht="36" customHeight="1" x14ac:dyDescent="0.35">
      <c r="A21" s="104"/>
      <c r="B21" s="104"/>
      <c r="C21" s="100"/>
      <c r="D21" s="101"/>
      <c r="E21" s="108"/>
      <c r="F21" s="20" t="s">
        <v>17</v>
      </c>
      <c r="G21" s="20" t="s">
        <v>18</v>
      </c>
      <c r="H21" s="48" t="s">
        <v>83</v>
      </c>
      <c r="I21" s="104"/>
    </row>
    <row r="22" spans="1:10" ht="15.75" customHeight="1" x14ac:dyDescent="0.35">
      <c r="A22" s="21" t="s">
        <v>32</v>
      </c>
      <c r="B22" s="10" t="s">
        <v>102</v>
      </c>
      <c r="C22" s="25" t="s">
        <v>103</v>
      </c>
      <c r="D22" s="26" t="s">
        <v>104</v>
      </c>
      <c r="E22" s="22"/>
      <c r="F22" s="22"/>
      <c r="G22" s="22" t="str">
        <f>IF(F22=0,"KXL",IF(F22&lt;50,"Yếu",IF(F22&lt;70,"TB",IF(F22&lt;80,"Khá",IF(F22&lt;90,"Tốt","Xuất sắc")))))</f>
        <v>KXL</v>
      </c>
      <c r="H22" s="23">
        <v>1</v>
      </c>
      <c r="I22" s="22"/>
    </row>
    <row r="23" spans="1:10" ht="15.75" customHeight="1" x14ac:dyDescent="0.35">
      <c r="A23" s="21" t="s">
        <v>33</v>
      </c>
      <c r="B23" s="10" t="s">
        <v>105</v>
      </c>
      <c r="C23" s="25" t="s">
        <v>106</v>
      </c>
      <c r="D23" s="26" t="s">
        <v>104</v>
      </c>
      <c r="E23" s="22">
        <v>100</v>
      </c>
      <c r="F23" s="22">
        <v>100</v>
      </c>
      <c r="G23" s="22" t="str">
        <f t="shared" ref="G23:G52" si="0">IF(F23=0,"KXL",IF(F23&lt;50,"Yếu",IF(F23&lt;70,"TB",IF(F23&lt;80,"Khá",IF(F23&lt;90,"Tốt","Xuất sắc")))))</f>
        <v>Xuất sắc</v>
      </c>
      <c r="H23" s="23">
        <v>1</v>
      </c>
      <c r="I23" s="22"/>
    </row>
    <row r="24" spans="1:10" ht="15.75" customHeight="1" x14ac:dyDescent="0.35">
      <c r="A24" s="21" t="s">
        <v>34</v>
      </c>
      <c r="B24" s="10" t="s">
        <v>107</v>
      </c>
      <c r="C24" s="25" t="s">
        <v>108</v>
      </c>
      <c r="D24" s="26" t="s">
        <v>109</v>
      </c>
      <c r="E24" s="22"/>
      <c r="F24" s="22"/>
      <c r="G24" s="22" t="str">
        <f t="shared" si="0"/>
        <v>KXL</v>
      </c>
      <c r="H24" s="23">
        <v>1</v>
      </c>
      <c r="I24" s="22"/>
    </row>
    <row r="25" spans="1:10" ht="15.75" customHeight="1" x14ac:dyDescent="0.35">
      <c r="A25" s="21" t="s">
        <v>35</v>
      </c>
      <c r="B25" s="10" t="s">
        <v>110</v>
      </c>
      <c r="C25" s="25" t="s">
        <v>111</v>
      </c>
      <c r="D25" s="26" t="s">
        <v>112</v>
      </c>
      <c r="E25" s="22"/>
      <c r="F25" s="22"/>
      <c r="G25" s="22" t="str">
        <f t="shared" si="0"/>
        <v>KXL</v>
      </c>
      <c r="H25" s="23">
        <v>1</v>
      </c>
      <c r="I25" s="22"/>
    </row>
    <row r="26" spans="1:10" ht="15.75" customHeight="1" x14ac:dyDescent="0.35">
      <c r="A26" s="21" t="s">
        <v>37</v>
      </c>
      <c r="B26" s="10" t="s">
        <v>113</v>
      </c>
      <c r="C26" s="25" t="s">
        <v>114</v>
      </c>
      <c r="D26" s="26" t="s">
        <v>115</v>
      </c>
      <c r="E26" s="22"/>
      <c r="F26" s="22"/>
      <c r="G26" s="22" t="str">
        <f t="shared" si="0"/>
        <v>KXL</v>
      </c>
      <c r="H26" s="23">
        <v>1</v>
      </c>
      <c r="I26" s="22"/>
    </row>
    <row r="27" spans="1:10" ht="15.75" customHeight="1" x14ac:dyDescent="0.35">
      <c r="A27" s="21" t="s">
        <v>38</v>
      </c>
      <c r="B27" s="10" t="s">
        <v>116</v>
      </c>
      <c r="C27" s="25" t="s">
        <v>117</v>
      </c>
      <c r="D27" s="26" t="s">
        <v>115</v>
      </c>
      <c r="E27" s="22"/>
      <c r="F27" s="22"/>
      <c r="G27" s="22" t="str">
        <f t="shared" si="0"/>
        <v>KXL</v>
      </c>
      <c r="H27" s="23">
        <v>1</v>
      </c>
      <c r="I27" s="22"/>
    </row>
    <row r="28" spans="1:10" ht="15.75" customHeight="1" x14ac:dyDescent="0.35">
      <c r="A28" s="21" t="s">
        <v>39</v>
      </c>
      <c r="B28" s="10" t="s">
        <v>118</v>
      </c>
      <c r="C28" s="25" t="s">
        <v>119</v>
      </c>
      <c r="D28" s="26" t="s">
        <v>120</v>
      </c>
      <c r="E28" s="22"/>
      <c r="F28" s="22"/>
      <c r="G28" s="22" t="str">
        <f t="shared" si="0"/>
        <v>KXL</v>
      </c>
      <c r="H28" s="23">
        <v>1</v>
      </c>
      <c r="I28" s="22"/>
    </row>
    <row r="29" spans="1:10" ht="15.75" customHeight="1" x14ac:dyDescent="0.35">
      <c r="A29" s="21" t="s">
        <v>40</v>
      </c>
      <c r="B29" s="10" t="s">
        <v>121</v>
      </c>
      <c r="C29" s="25" t="s">
        <v>122</v>
      </c>
      <c r="D29" s="26" t="s">
        <v>123</v>
      </c>
      <c r="E29" s="22"/>
      <c r="F29" s="22"/>
      <c r="G29" s="22" t="str">
        <f t="shared" si="0"/>
        <v>KXL</v>
      </c>
      <c r="H29" s="23">
        <v>1</v>
      </c>
      <c r="I29" s="22"/>
    </row>
    <row r="30" spans="1:10" ht="15.75" customHeight="1" x14ac:dyDescent="0.35">
      <c r="A30" s="21" t="s">
        <v>41</v>
      </c>
      <c r="B30" s="10" t="s">
        <v>124</v>
      </c>
      <c r="C30" s="25" t="s">
        <v>125</v>
      </c>
      <c r="D30" s="26" t="s">
        <v>126</v>
      </c>
      <c r="E30" s="22"/>
      <c r="F30" s="22"/>
      <c r="G30" s="22" t="str">
        <f t="shared" si="0"/>
        <v>KXL</v>
      </c>
      <c r="H30" s="23">
        <v>1</v>
      </c>
      <c r="I30" s="22"/>
    </row>
    <row r="31" spans="1:10" ht="15.75" customHeight="1" x14ac:dyDescent="0.35">
      <c r="A31" s="21" t="s">
        <v>42</v>
      </c>
      <c r="B31" s="10" t="s">
        <v>127</v>
      </c>
      <c r="C31" s="25" t="s">
        <v>128</v>
      </c>
      <c r="D31" s="26" t="s">
        <v>129</v>
      </c>
      <c r="E31" s="22"/>
      <c r="F31" s="22"/>
      <c r="G31" s="22" t="str">
        <f t="shared" si="0"/>
        <v>KXL</v>
      </c>
      <c r="H31" s="23">
        <v>1</v>
      </c>
      <c r="I31" s="22"/>
    </row>
    <row r="32" spans="1:10" ht="15.75" customHeight="1" x14ac:dyDescent="0.35">
      <c r="A32" s="21" t="s">
        <v>43</v>
      </c>
      <c r="B32" s="10" t="s">
        <v>130</v>
      </c>
      <c r="C32" s="25" t="s">
        <v>131</v>
      </c>
      <c r="D32" s="26" t="s">
        <v>132</v>
      </c>
      <c r="E32" s="22"/>
      <c r="F32" s="22"/>
      <c r="G32" s="22" t="str">
        <f t="shared" si="0"/>
        <v>KXL</v>
      </c>
      <c r="H32" s="23">
        <v>1</v>
      </c>
      <c r="I32" s="22"/>
    </row>
    <row r="33" spans="1:9" ht="15.75" customHeight="1" x14ac:dyDescent="0.35">
      <c r="A33" s="21" t="s">
        <v>44</v>
      </c>
      <c r="B33" s="10" t="s">
        <v>133</v>
      </c>
      <c r="C33" s="25" t="s">
        <v>134</v>
      </c>
      <c r="D33" s="26" t="s">
        <v>135</v>
      </c>
      <c r="E33" s="22"/>
      <c r="F33" s="22"/>
      <c r="G33" s="22" t="str">
        <f t="shared" si="0"/>
        <v>KXL</v>
      </c>
      <c r="H33" s="23">
        <v>1</v>
      </c>
      <c r="I33" s="22"/>
    </row>
    <row r="34" spans="1:9" ht="15.75" customHeight="1" x14ac:dyDescent="0.35">
      <c r="A34" s="21" t="s">
        <v>45</v>
      </c>
      <c r="B34" s="10" t="s">
        <v>136</v>
      </c>
      <c r="C34" s="25" t="s">
        <v>137</v>
      </c>
      <c r="D34" s="26" t="s">
        <v>138</v>
      </c>
      <c r="E34" s="22"/>
      <c r="F34" s="22"/>
      <c r="G34" s="22" t="str">
        <f t="shared" si="0"/>
        <v>KXL</v>
      </c>
      <c r="H34" s="23">
        <v>1</v>
      </c>
      <c r="I34" s="22"/>
    </row>
    <row r="35" spans="1:9" ht="15.75" customHeight="1" x14ac:dyDescent="0.35">
      <c r="A35" s="21" t="s">
        <v>46</v>
      </c>
      <c r="B35" s="10" t="s">
        <v>139</v>
      </c>
      <c r="C35" s="25" t="s">
        <v>140</v>
      </c>
      <c r="D35" s="26" t="s">
        <v>141</v>
      </c>
      <c r="E35" s="22"/>
      <c r="F35" s="22"/>
      <c r="G35" s="22" t="str">
        <f t="shared" si="0"/>
        <v>KXL</v>
      </c>
      <c r="H35" s="23">
        <v>1</v>
      </c>
      <c r="I35" s="22"/>
    </row>
    <row r="36" spans="1:9" ht="15.75" customHeight="1" x14ac:dyDescent="0.35">
      <c r="A36" s="21" t="s">
        <v>47</v>
      </c>
      <c r="B36" s="10" t="s">
        <v>142</v>
      </c>
      <c r="C36" s="25" t="s">
        <v>143</v>
      </c>
      <c r="D36" s="26" t="s">
        <v>144</v>
      </c>
      <c r="E36" s="22"/>
      <c r="F36" s="22"/>
      <c r="G36" s="22" t="str">
        <f t="shared" si="0"/>
        <v>KXL</v>
      </c>
      <c r="H36" s="23">
        <v>1</v>
      </c>
      <c r="I36" s="22"/>
    </row>
    <row r="37" spans="1:9" ht="15.75" customHeight="1" x14ac:dyDescent="0.35">
      <c r="A37" s="21" t="s">
        <v>48</v>
      </c>
      <c r="B37" s="10" t="s">
        <v>145</v>
      </c>
      <c r="C37" s="25" t="s">
        <v>146</v>
      </c>
      <c r="D37" s="26" t="s">
        <v>144</v>
      </c>
      <c r="E37" s="22"/>
      <c r="F37" s="22"/>
      <c r="G37" s="22" t="str">
        <f t="shared" si="0"/>
        <v>KXL</v>
      </c>
      <c r="H37" s="23">
        <v>1</v>
      </c>
      <c r="I37" s="22"/>
    </row>
    <row r="38" spans="1:9" ht="15.75" customHeight="1" x14ac:dyDescent="0.35">
      <c r="A38" s="21" t="s">
        <v>49</v>
      </c>
      <c r="B38" s="10" t="s">
        <v>147</v>
      </c>
      <c r="C38" s="25" t="s">
        <v>148</v>
      </c>
      <c r="D38" s="26" t="s">
        <v>144</v>
      </c>
      <c r="E38" s="22"/>
      <c r="F38" s="22"/>
      <c r="G38" s="22" t="str">
        <f t="shared" si="0"/>
        <v>KXL</v>
      </c>
      <c r="H38" s="23">
        <v>1</v>
      </c>
      <c r="I38" s="22"/>
    </row>
    <row r="39" spans="1:9" ht="15.75" customHeight="1" x14ac:dyDescent="0.35">
      <c r="A39" s="21" t="s">
        <v>50</v>
      </c>
      <c r="B39" s="10" t="s">
        <v>149</v>
      </c>
      <c r="C39" s="25" t="s">
        <v>150</v>
      </c>
      <c r="D39" s="26" t="s">
        <v>151</v>
      </c>
      <c r="E39" s="22"/>
      <c r="F39" s="22"/>
      <c r="G39" s="22" t="str">
        <f t="shared" si="0"/>
        <v>KXL</v>
      </c>
      <c r="H39" s="23">
        <v>1</v>
      </c>
      <c r="I39" s="22"/>
    </row>
    <row r="40" spans="1:9" ht="15.75" customHeight="1" x14ac:dyDescent="0.35">
      <c r="A40" s="21" t="s">
        <v>51</v>
      </c>
      <c r="B40" s="10" t="s">
        <v>152</v>
      </c>
      <c r="C40" s="25" t="s">
        <v>153</v>
      </c>
      <c r="D40" s="26" t="s">
        <v>154</v>
      </c>
      <c r="E40" s="22"/>
      <c r="F40" s="22"/>
      <c r="G40" s="22" t="str">
        <f t="shared" si="0"/>
        <v>KXL</v>
      </c>
      <c r="H40" s="23">
        <v>1</v>
      </c>
      <c r="I40" s="22"/>
    </row>
    <row r="41" spans="1:9" ht="15.75" customHeight="1" x14ac:dyDescent="0.35">
      <c r="A41" s="21" t="s">
        <v>52</v>
      </c>
      <c r="B41" s="10" t="s">
        <v>155</v>
      </c>
      <c r="C41" s="25" t="s">
        <v>156</v>
      </c>
      <c r="D41" s="26" t="s">
        <v>154</v>
      </c>
      <c r="E41" s="22"/>
      <c r="F41" s="22"/>
      <c r="G41" s="22" t="str">
        <f t="shared" si="0"/>
        <v>KXL</v>
      </c>
      <c r="H41" s="23">
        <v>1</v>
      </c>
      <c r="I41" s="22"/>
    </row>
    <row r="42" spans="1:9" ht="15.75" customHeight="1" x14ac:dyDescent="0.35">
      <c r="A42" s="21" t="s">
        <v>53</v>
      </c>
      <c r="B42" s="10" t="s">
        <v>157</v>
      </c>
      <c r="C42" s="25" t="s">
        <v>158</v>
      </c>
      <c r="D42" s="26" t="s">
        <v>154</v>
      </c>
      <c r="E42" s="22"/>
      <c r="F42" s="22"/>
      <c r="G42" s="22" t="str">
        <f t="shared" si="0"/>
        <v>KXL</v>
      </c>
      <c r="H42" s="23">
        <v>1</v>
      </c>
      <c r="I42" s="22"/>
    </row>
    <row r="43" spans="1:9" ht="15.75" customHeight="1" x14ac:dyDescent="0.35">
      <c r="A43" s="21" t="s">
        <v>54</v>
      </c>
      <c r="B43" s="10" t="s">
        <v>159</v>
      </c>
      <c r="C43" s="25" t="s">
        <v>160</v>
      </c>
      <c r="D43" s="26" t="s">
        <v>161</v>
      </c>
      <c r="E43" s="22"/>
      <c r="F43" s="22"/>
      <c r="G43" s="22" t="str">
        <f t="shared" si="0"/>
        <v>KXL</v>
      </c>
      <c r="H43" s="23">
        <v>1</v>
      </c>
      <c r="I43" s="22"/>
    </row>
    <row r="44" spans="1:9" ht="15.75" customHeight="1" x14ac:dyDescent="0.35">
      <c r="A44" s="21" t="s">
        <v>55</v>
      </c>
      <c r="B44" s="10" t="s">
        <v>162</v>
      </c>
      <c r="C44" s="25" t="s">
        <v>163</v>
      </c>
      <c r="D44" s="26" t="s">
        <v>164</v>
      </c>
      <c r="E44" s="22"/>
      <c r="F44" s="22"/>
      <c r="G44" s="22" t="str">
        <f t="shared" si="0"/>
        <v>KXL</v>
      </c>
      <c r="H44" s="23">
        <v>1</v>
      </c>
      <c r="I44" s="22"/>
    </row>
    <row r="45" spans="1:9" ht="15.75" customHeight="1" x14ac:dyDescent="0.35">
      <c r="A45" s="21" t="s">
        <v>56</v>
      </c>
      <c r="B45" s="10" t="s">
        <v>165</v>
      </c>
      <c r="C45" s="25" t="s">
        <v>166</v>
      </c>
      <c r="D45" s="26" t="s">
        <v>167</v>
      </c>
      <c r="E45" s="22"/>
      <c r="F45" s="22"/>
      <c r="G45" s="22" t="str">
        <f t="shared" si="0"/>
        <v>KXL</v>
      </c>
      <c r="H45" s="23">
        <v>1</v>
      </c>
      <c r="I45" s="22"/>
    </row>
    <row r="46" spans="1:9" ht="15.75" customHeight="1" x14ac:dyDescent="0.35">
      <c r="A46" s="21" t="s">
        <v>57</v>
      </c>
      <c r="B46" s="10" t="s">
        <v>168</v>
      </c>
      <c r="C46" s="25" t="s">
        <v>169</v>
      </c>
      <c r="D46" s="26" t="s">
        <v>170</v>
      </c>
      <c r="E46" s="22"/>
      <c r="F46" s="22"/>
      <c r="G46" s="22" t="str">
        <f t="shared" si="0"/>
        <v>KXL</v>
      </c>
      <c r="H46" s="23">
        <v>1</v>
      </c>
      <c r="I46" s="22"/>
    </row>
    <row r="47" spans="1:9" ht="15.75" customHeight="1" x14ac:dyDescent="0.35">
      <c r="A47" s="21" t="s">
        <v>58</v>
      </c>
      <c r="B47" s="10" t="s">
        <v>171</v>
      </c>
      <c r="C47" s="25" t="s">
        <v>172</v>
      </c>
      <c r="D47" s="26" t="s">
        <v>173</v>
      </c>
      <c r="E47" s="22"/>
      <c r="F47" s="22"/>
      <c r="G47" s="22" t="str">
        <f t="shared" si="0"/>
        <v>KXL</v>
      </c>
      <c r="H47" s="23">
        <v>1</v>
      </c>
      <c r="I47" s="22"/>
    </row>
    <row r="48" spans="1:9" ht="15.75" customHeight="1" x14ac:dyDescent="0.35">
      <c r="A48" s="21" t="s">
        <v>59</v>
      </c>
      <c r="B48" s="10" t="s">
        <v>174</v>
      </c>
      <c r="C48" s="25" t="s">
        <v>175</v>
      </c>
      <c r="D48" s="26" t="s">
        <v>176</v>
      </c>
      <c r="E48" s="22"/>
      <c r="F48" s="22"/>
      <c r="G48" s="22" t="str">
        <f t="shared" si="0"/>
        <v>KXL</v>
      </c>
      <c r="H48" s="23">
        <v>1</v>
      </c>
      <c r="I48" s="22"/>
    </row>
    <row r="49" spans="1:10" ht="15.75" customHeight="1" x14ac:dyDescent="0.35">
      <c r="A49" s="21" t="s">
        <v>60</v>
      </c>
      <c r="B49" s="10" t="s">
        <v>177</v>
      </c>
      <c r="C49" s="25" t="s">
        <v>178</v>
      </c>
      <c r="D49" s="26" t="s">
        <v>179</v>
      </c>
      <c r="E49" s="22"/>
      <c r="F49" s="22"/>
      <c r="G49" s="22" t="str">
        <f t="shared" si="0"/>
        <v>KXL</v>
      </c>
      <c r="H49" s="23">
        <v>1</v>
      </c>
      <c r="I49" s="22"/>
    </row>
    <row r="50" spans="1:10" ht="15.75" customHeight="1" x14ac:dyDescent="0.35">
      <c r="A50" s="21" t="s">
        <v>61</v>
      </c>
      <c r="B50" s="10" t="s">
        <v>180</v>
      </c>
      <c r="C50" s="25" t="s">
        <v>181</v>
      </c>
      <c r="D50" s="26" t="s">
        <v>182</v>
      </c>
      <c r="E50" s="22"/>
      <c r="F50" s="22"/>
      <c r="G50" s="22" t="str">
        <f t="shared" si="0"/>
        <v>KXL</v>
      </c>
      <c r="H50" s="23">
        <v>1</v>
      </c>
      <c r="I50" s="22"/>
    </row>
    <row r="51" spans="1:10" ht="15.75" customHeight="1" x14ac:dyDescent="0.35">
      <c r="A51" s="21" t="s">
        <v>62</v>
      </c>
      <c r="B51" s="10" t="s">
        <v>183</v>
      </c>
      <c r="C51" s="25" t="s">
        <v>184</v>
      </c>
      <c r="D51" s="26" t="s">
        <v>185</v>
      </c>
      <c r="E51" s="22"/>
      <c r="F51" s="22"/>
      <c r="G51" s="22" t="str">
        <f t="shared" si="0"/>
        <v>KXL</v>
      </c>
      <c r="H51" s="23">
        <v>1</v>
      </c>
      <c r="I51" s="22"/>
    </row>
    <row r="52" spans="1:10" ht="15.75" customHeight="1" x14ac:dyDescent="0.35">
      <c r="A52" s="21" t="s">
        <v>63</v>
      </c>
      <c r="B52" s="10" t="s">
        <v>186</v>
      </c>
      <c r="C52" s="25" t="s">
        <v>187</v>
      </c>
      <c r="D52" s="26" t="s">
        <v>188</v>
      </c>
      <c r="E52" s="22"/>
      <c r="F52" s="22"/>
      <c r="G52" s="22" t="str">
        <f t="shared" si="0"/>
        <v>KXL</v>
      </c>
      <c r="H52" s="23">
        <v>1</v>
      </c>
      <c r="I52" s="22"/>
    </row>
    <row r="53" spans="1:10" ht="10.5" customHeight="1" x14ac:dyDescent="0.35"/>
    <row r="54" spans="1:10" s="13" customFormat="1" ht="26.25" customHeight="1" x14ac:dyDescent="0.35">
      <c r="B54" s="15" t="s">
        <v>20</v>
      </c>
      <c r="D54" s="24"/>
      <c r="E54" s="24"/>
      <c r="F54" s="24"/>
      <c r="G54" s="24"/>
      <c r="H54" s="24"/>
    </row>
    <row r="55" spans="1:10" s="13" customFormat="1" ht="19.5" customHeight="1" x14ac:dyDescent="0.35">
      <c r="C55" s="36" t="s">
        <v>21</v>
      </c>
      <c r="D55" s="104" t="s">
        <v>22</v>
      </c>
      <c r="E55" s="104"/>
      <c r="F55" s="104" t="s">
        <v>23</v>
      </c>
      <c r="G55" s="104"/>
      <c r="H55" s="24"/>
    </row>
    <row r="56" spans="1:10" s="13" customFormat="1" ht="15.5" x14ac:dyDescent="0.35">
      <c r="C56" s="37" t="s">
        <v>24</v>
      </c>
      <c r="D56" s="105">
        <f>COUNTIF($G$22:$G$52,"Xuất sắc")</f>
        <v>1</v>
      </c>
      <c r="E56" s="105"/>
      <c r="F56" s="106">
        <f t="shared" ref="F56:F61" si="1">D56/$A$52</f>
        <v>3.2258064516129031E-2</v>
      </c>
      <c r="G56" s="106"/>
      <c r="H56" s="24"/>
    </row>
    <row r="57" spans="1:10" s="13" customFormat="1" ht="15.5" x14ac:dyDescent="0.35">
      <c r="C57" s="37" t="s">
        <v>25</v>
      </c>
      <c r="D57" s="105">
        <f>COUNTIF($G$22:$G$52,"Tốt")</f>
        <v>0</v>
      </c>
      <c r="E57" s="105"/>
      <c r="F57" s="106">
        <f t="shared" si="1"/>
        <v>0</v>
      </c>
      <c r="G57" s="106"/>
      <c r="H57" s="24"/>
    </row>
    <row r="58" spans="1:10" s="13" customFormat="1" ht="15.5" x14ac:dyDescent="0.35">
      <c r="C58" s="37" t="s">
        <v>26</v>
      </c>
      <c r="D58" s="105">
        <f>COUNTIF($G$22:$G$52,"Khá")</f>
        <v>0</v>
      </c>
      <c r="E58" s="105"/>
      <c r="F58" s="106">
        <f t="shared" si="1"/>
        <v>0</v>
      </c>
      <c r="G58" s="106"/>
      <c r="H58" s="24"/>
    </row>
    <row r="59" spans="1:10" s="13" customFormat="1" ht="15.5" x14ac:dyDescent="0.35">
      <c r="C59" s="37" t="s">
        <v>27</v>
      </c>
      <c r="D59" s="105">
        <f>COUNTIF($G$22:$G$52,"TB")</f>
        <v>0</v>
      </c>
      <c r="E59" s="105"/>
      <c r="F59" s="106">
        <f t="shared" si="1"/>
        <v>0</v>
      </c>
      <c r="G59" s="106"/>
      <c r="H59" s="24"/>
    </row>
    <row r="60" spans="1:10" s="13" customFormat="1" ht="15.5" x14ac:dyDescent="0.35">
      <c r="C60" s="37" t="s">
        <v>28</v>
      </c>
      <c r="D60" s="105">
        <f>COUNTIF($G$22:$G$52,"Yếu")</f>
        <v>0</v>
      </c>
      <c r="E60" s="105"/>
      <c r="F60" s="106">
        <f t="shared" si="1"/>
        <v>0</v>
      </c>
      <c r="G60" s="106"/>
      <c r="H60" s="24"/>
    </row>
    <row r="61" spans="1:10" s="13" customFormat="1" ht="15.5" x14ac:dyDescent="0.35">
      <c r="C61" s="37" t="s">
        <v>36</v>
      </c>
      <c r="D61" s="105">
        <f>COUNTIF($G$22:$G$52,"KXL")</f>
        <v>30</v>
      </c>
      <c r="E61" s="105"/>
      <c r="F61" s="106">
        <f t="shared" si="1"/>
        <v>0.967741935483871</v>
      </c>
      <c r="G61" s="106"/>
      <c r="H61" s="24"/>
    </row>
    <row r="63" spans="1:10" ht="57" customHeight="1" x14ac:dyDescent="0.35">
      <c r="A63" s="109" t="s">
        <v>87</v>
      </c>
      <c r="B63" s="109"/>
      <c r="C63" s="109"/>
      <c r="D63" s="109"/>
      <c r="E63" s="109"/>
      <c r="F63" s="109"/>
      <c r="G63" s="109"/>
      <c r="H63" s="109"/>
      <c r="I63" s="109"/>
      <c r="J63" s="18"/>
    </row>
    <row r="65" spans="1:9" s="1" customFormat="1" x14ac:dyDescent="0.35">
      <c r="B65" s="74" t="s">
        <v>29</v>
      </c>
      <c r="C65" s="74"/>
      <c r="D65" s="74"/>
      <c r="E65" s="74"/>
      <c r="F65" s="74" t="s">
        <v>30</v>
      </c>
      <c r="G65" s="74"/>
      <c r="H65" s="74"/>
      <c r="I65" s="74"/>
    </row>
    <row r="70" spans="1:9" x14ac:dyDescent="0.35">
      <c r="B70" s="74" t="s">
        <v>192</v>
      </c>
      <c r="C70" s="74"/>
      <c r="D70" s="74"/>
      <c r="E70" s="74"/>
      <c r="F70" s="74" t="s">
        <v>191</v>
      </c>
      <c r="G70" s="74"/>
      <c r="H70" s="74"/>
      <c r="I70" s="74"/>
    </row>
    <row r="71" spans="1:9" x14ac:dyDescent="0.35">
      <c r="B71" s="17"/>
      <c r="C71" s="17"/>
      <c r="I71" s="17"/>
    </row>
    <row r="72" spans="1:9" x14ac:dyDescent="0.35">
      <c r="A72" s="102" t="s">
        <v>89</v>
      </c>
      <c r="B72" s="102"/>
      <c r="C72" s="102"/>
      <c r="D72" s="102"/>
      <c r="E72" s="102"/>
      <c r="F72" s="102"/>
      <c r="G72" s="102"/>
      <c r="H72" s="102"/>
      <c r="I72" s="102"/>
    </row>
    <row r="73" spans="1:9" ht="42" customHeight="1" x14ac:dyDescent="0.35">
      <c r="A73" s="113" t="s">
        <v>86</v>
      </c>
      <c r="B73" s="114"/>
      <c r="C73" s="114"/>
      <c r="D73" s="114"/>
      <c r="E73" s="114"/>
      <c r="F73" s="114"/>
      <c r="G73" s="114"/>
      <c r="H73" s="114"/>
      <c r="I73" s="114"/>
    </row>
    <row r="74" spans="1:9" ht="8.25" customHeight="1" x14ac:dyDescent="0.35"/>
    <row r="75" spans="1:9" x14ac:dyDescent="0.35">
      <c r="D75" s="112" t="s">
        <v>206</v>
      </c>
      <c r="E75" s="112"/>
      <c r="F75" s="112"/>
      <c r="G75" s="112"/>
      <c r="H75" s="112"/>
      <c r="I75" s="112"/>
    </row>
    <row r="76" spans="1:9" ht="20.25" customHeight="1" x14ac:dyDescent="0.35">
      <c r="F76" s="74" t="s">
        <v>31</v>
      </c>
      <c r="G76" s="74"/>
      <c r="H76" s="74"/>
    </row>
    <row r="82" spans="6:8" x14ac:dyDescent="0.35">
      <c r="F82" s="74" t="s">
        <v>92</v>
      </c>
      <c r="G82" s="74"/>
      <c r="H82" s="74"/>
    </row>
  </sheetData>
  <mergeCells count="39">
    <mergeCell ref="D75:I75"/>
    <mergeCell ref="F55:G55"/>
    <mergeCell ref="F56:G56"/>
    <mergeCell ref="F57:G57"/>
    <mergeCell ref="F58:G58"/>
    <mergeCell ref="F59:G59"/>
    <mergeCell ref="A73:I73"/>
    <mergeCell ref="A2:D2"/>
    <mergeCell ref="A3:D3"/>
    <mergeCell ref="A4:D4"/>
    <mergeCell ref="B65:E65"/>
    <mergeCell ref="E20:E21"/>
    <mergeCell ref="A63:I63"/>
    <mergeCell ref="A6:I6"/>
    <mergeCell ref="A18:I18"/>
    <mergeCell ref="A20:A21"/>
    <mergeCell ref="B20:B21"/>
    <mergeCell ref="E3:I3"/>
    <mergeCell ref="F4:I4"/>
    <mergeCell ref="B16:I16"/>
    <mergeCell ref="B10:F10"/>
    <mergeCell ref="D55:E55"/>
    <mergeCell ref="F60:G60"/>
    <mergeCell ref="F76:H76"/>
    <mergeCell ref="F82:H82"/>
    <mergeCell ref="C20:D21"/>
    <mergeCell ref="B70:E70"/>
    <mergeCell ref="F65:I65"/>
    <mergeCell ref="F70:I70"/>
    <mergeCell ref="A72:I72"/>
    <mergeCell ref="F20:H20"/>
    <mergeCell ref="I20:I21"/>
    <mergeCell ref="D56:E56"/>
    <mergeCell ref="D57:E57"/>
    <mergeCell ref="D58:E58"/>
    <mergeCell ref="D59:E59"/>
    <mergeCell ref="D60:E60"/>
    <mergeCell ref="D61:E61"/>
    <mergeCell ref="F61:G61"/>
  </mergeCells>
  <pageMargins left="0.5" right="0" top="0.75" bottom="0.5" header="0" footer="0"/>
  <pageSetup paperSize="9"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BANG TONG</vt:lpstr>
      <vt:lpstr>BẢNG PHONG TRÀO</vt:lpstr>
      <vt:lpstr>BIEN BAN REN LUYEN</vt:lpstr>
      <vt:lpstr>'BANG TONG'!Print_Titles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HP</cp:lastModifiedBy>
  <cp:lastPrinted>2026-01-28T05:26:59Z</cp:lastPrinted>
  <dcterms:created xsi:type="dcterms:W3CDTF">2023-12-01T01:41:38Z</dcterms:created>
  <dcterms:modified xsi:type="dcterms:W3CDTF">2026-01-29T03:06:34Z</dcterms:modified>
</cp:coreProperties>
</file>