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__0HSGD\_CHU NHIEM\RENLUYEN\HK1-2025-2026\"/>
    </mc:Choice>
  </mc:AlternateContent>
  <xr:revisionPtr revIDLastSave="0" documentId="13_ncr:1_{02DD378A-D2A4-411C-BC4C-E824E49D341B}" xr6:coauthVersionLast="47" xr6:coauthVersionMax="47" xr10:uidLastSave="{00000000-0000-0000-0000-000000000000}"/>
  <bookViews>
    <workbookView xWindow="120" yWindow="10" windowWidth="19080" windowHeight="10190" firstSheet="1" activeTab="1" xr2:uid="{00000000-000D-0000-FFFF-FFFF00000000}"/>
  </bookViews>
  <sheets>
    <sheet name="Kangatang" sheetId="5" state="veryHidden" r:id="rId1"/>
    <sheet name="Bảng tổng" sheetId="4" r:id="rId2"/>
    <sheet name="Biên bản RL" sheetId="6" r:id="rId3"/>
    <sheet name="Phong trào" sheetId="7" r:id="rId4"/>
  </sheets>
  <definedNames>
    <definedName name="_xlnm.Print_Titles" localSheetId="1">'Bảng tổng'!$9:$10</definedName>
  </definedNames>
  <calcPr calcId="181029"/>
</workbook>
</file>

<file path=xl/calcChain.xml><?xml version="1.0" encoding="utf-8"?>
<calcChain xmlns="http://schemas.openxmlformats.org/spreadsheetml/2006/main">
  <c r="K31" i="7" l="1"/>
  <c r="K30" i="7"/>
  <c r="K29" i="7"/>
  <c r="K28" i="7"/>
  <c r="K27" i="7"/>
  <c r="K26" i="7"/>
  <c r="K25" i="7"/>
  <c r="K24" i="7"/>
  <c r="K23" i="7"/>
  <c r="K22" i="7"/>
  <c r="K21" i="7"/>
  <c r="K20" i="7"/>
  <c r="K19" i="7"/>
  <c r="K18" i="7"/>
  <c r="K17" i="7"/>
  <c r="K16" i="7"/>
  <c r="K15" i="7"/>
  <c r="K14" i="7"/>
  <c r="K13" i="7"/>
  <c r="K12" i="7"/>
  <c r="K11" i="7"/>
  <c r="G30" i="4" l="1"/>
  <c r="G29" i="4"/>
  <c r="G28" i="4"/>
  <c r="G27" i="4"/>
  <c r="G26" i="4"/>
  <c r="G25" i="4"/>
  <c r="G24" i="4"/>
  <c r="G23" i="4"/>
  <c r="G22" i="4"/>
  <c r="G21" i="4"/>
  <c r="G20" i="4"/>
  <c r="G19" i="4"/>
  <c r="G18" i="4"/>
  <c r="G17" i="4"/>
  <c r="G16" i="4"/>
  <c r="G15" i="4"/>
  <c r="G14" i="4"/>
  <c r="G13" i="4"/>
  <c r="G12" i="4"/>
  <c r="G11" i="4"/>
  <c r="G41" i="6"/>
  <c r="G40" i="6"/>
  <c r="G39" i="6"/>
  <c r="G38" i="6"/>
  <c r="G37" i="6"/>
  <c r="G36" i="6"/>
  <c r="G35" i="6"/>
  <c r="G34" i="6"/>
  <c r="G33" i="6"/>
  <c r="G32" i="6"/>
  <c r="G31" i="6"/>
  <c r="G30" i="6"/>
  <c r="G29" i="6"/>
  <c r="G28" i="6"/>
  <c r="G27" i="6"/>
  <c r="G26" i="6"/>
  <c r="G25" i="6"/>
  <c r="G24" i="6"/>
  <c r="G23" i="6"/>
  <c r="G22" i="6"/>
  <c r="G21" i="6"/>
  <c r="E46" i="6" l="1"/>
  <c r="F46" i="6" s="1"/>
  <c r="E48" i="6"/>
  <c r="F48" i="6" s="1"/>
  <c r="E45" i="6"/>
  <c r="F45" i="6" s="1"/>
  <c r="E47" i="6"/>
  <c r="F47" i="6" s="1"/>
  <c r="E49" i="6"/>
  <c r="F49" i="6" s="1"/>
  <c r="E50" i="6"/>
  <c r="F50" i="6" s="1"/>
  <c r="H13" i="4" l="1"/>
  <c r="H14" i="4"/>
  <c r="H15" i="4"/>
  <c r="H16" i="4"/>
  <c r="H17" i="4"/>
  <c r="H18" i="4"/>
  <c r="H19" i="4"/>
  <c r="H20" i="4"/>
  <c r="H21" i="4"/>
  <c r="H22" i="4"/>
  <c r="H23" i="4"/>
  <c r="H24" i="4"/>
  <c r="H25" i="4"/>
  <c r="H26" i="4"/>
  <c r="H27" i="4"/>
  <c r="H28" i="4"/>
  <c r="H29" i="4"/>
  <c r="H30" i="4"/>
  <c r="H31" i="4"/>
  <c r="F13" i="4"/>
  <c r="F14" i="4"/>
  <c r="F15" i="4"/>
  <c r="F16" i="4"/>
  <c r="F17" i="4"/>
  <c r="F18" i="4"/>
  <c r="F19" i="4"/>
  <c r="F20" i="4"/>
  <c r="F21" i="4"/>
  <c r="F22" i="4"/>
  <c r="F23" i="4"/>
  <c r="F24" i="4"/>
  <c r="F25" i="4"/>
  <c r="F26" i="4"/>
  <c r="F27" i="4"/>
  <c r="F28" i="4"/>
  <c r="F29" i="4"/>
  <c r="F30" i="4"/>
  <c r="F31" i="4"/>
  <c r="F12" i="4" l="1"/>
  <c r="F11" i="4"/>
  <c r="H11" i="4"/>
  <c r="H12" i="4"/>
  <c r="G41" i="4" l="1"/>
  <c r="H41" i="4" s="1"/>
  <c r="G40" i="4"/>
  <c r="H40" i="4" s="1"/>
  <c r="E40" i="4" l="1"/>
  <c r="F40" i="4" s="1"/>
  <c r="E41" i="4"/>
  <c r="F41" i="4" s="1"/>
  <c r="E37" i="4"/>
  <c r="F37" i="4" s="1"/>
  <c r="E39" i="4" l="1"/>
  <c r="F39" i="4" s="1"/>
  <c r="E38" i="4" l="1"/>
  <c r="F38" i="4" s="1"/>
  <c r="E36" i="4"/>
  <c r="F36" i="4" s="1"/>
  <c r="G37" i="4"/>
  <c r="H37" i="4" s="1"/>
  <c r="G39" i="4"/>
  <c r="H39" i="4" s="1"/>
  <c r="G36" i="4"/>
  <c r="H36" i="4" s="1"/>
  <c r="G38" i="4"/>
  <c r="H38" i="4" s="1"/>
</calcChain>
</file>

<file path=xl/sharedStrings.xml><?xml version="1.0" encoding="utf-8"?>
<sst xmlns="http://schemas.openxmlformats.org/spreadsheetml/2006/main" count="305" uniqueCount="155">
  <si>
    <t>TRƯỜNG CAO ĐẲNG LÝ TỰ TRỌNG</t>
  </si>
  <si>
    <t>CỘNG HÒA XÃ HỘI CHỦ NGHĨA VIỆT NAM</t>
  </si>
  <si>
    <t>THÀNH PHỐ HỒ CHÍ MINH</t>
  </si>
  <si>
    <t>Mã số SV</t>
  </si>
  <si>
    <t>HỌ VÀ TÊN</t>
  </si>
  <si>
    <t>GHI CHÚ</t>
  </si>
  <si>
    <t>Độc lập  -  Tự do  -  Hạnh phúc</t>
  </si>
  <si>
    <t>BẢNG TỔNG KẾT ĐÁNH GIÁ KẾT QUẢ RÈN LUYỆN</t>
  </si>
  <si>
    <t xml:space="preserve">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</si>
  <si>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</si>
  <si>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</si>
  <si>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</si>
  <si>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</si>
  <si>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</si>
  <si>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</si>
  <si>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</si>
  <si>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</si>
  <si>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</si>
  <si>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</si>
  <si>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</si>
  <si>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</si>
  <si>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</si>
  <si>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</si>
  <si>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QUẢN LÝ SINH VIÊN</t>
  </si>
  <si>
    <t xml:space="preserve">              CỐ VẤN HỌC TẬP               </t>
  </si>
  <si>
    <t>Lớp trưởng</t>
  </si>
  <si>
    <t>Nguyễn Thùy Dương</t>
  </si>
  <si>
    <t>Nguyễn Văn Chiến</t>
  </si>
  <si>
    <t>Độc lập - Tự do - Hạnh phúc</t>
  </si>
  <si>
    <t>BIÊN BẢN HỌP LỚP ĐÁNH GIÁ KẾT QUẢ RÈN LUYỆN SINH VIÊN</t>
  </si>
  <si>
    <t>1.</t>
  </si>
  <si>
    <t>2.</t>
  </si>
  <si>
    <r>
      <t xml:space="preserve">Địa điểm: </t>
    </r>
    <r>
      <rPr>
        <sz val="13"/>
        <color rgb="FFFF0000"/>
        <rFont val="Times New Roman"/>
        <family val="1"/>
      </rPr>
      <t>xxxx</t>
    </r>
    <r>
      <rPr>
        <sz val="13"/>
        <rFont val="Times New Roman"/>
        <family val="1"/>
      </rPr>
      <t>;</t>
    </r>
  </si>
  <si>
    <t>3.</t>
  </si>
  <si>
    <t>Chủ tọa phiên họp và thành phần tham dự:</t>
  </si>
  <si>
    <t>Thư ký: …………………………..; Chức vụ: ………………...;</t>
  </si>
  <si>
    <t>.</t>
  </si>
  <si>
    <r>
      <t xml:space="preserve">Vắng: </t>
    </r>
    <r>
      <rPr>
        <sz val="13"/>
        <color rgb="FFFF0000"/>
        <rFont val="Times New Roman"/>
        <family val="1"/>
      </rPr>
      <t>xx</t>
    </r>
    <r>
      <rPr>
        <sz val="13"/>
        <rFont val="Times New Roman"/>
        <family val="1"/>
      </rPr>
      <t xml:space="preserve"> (</t>
    </r>
    <r>
      <rPr>
        <sz val="13"/>
        <color rgb="FFFF0000"/>
        <rFont val="Times New Roman"/>
        <family val="1"/>
      </rPr>
      <t>bằng chữ</t>
    </r>
    <r>
      <rPr>
        <sz val="13"/>
        <rFont val="Times New Roman"/>
        <family val="1"/>
      </rPr>
      <t>).</t>
    </r>
  </si>
  <si>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</si>
  <si>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</si>
  <si>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</si>
  <si>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</si>
  <si>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</si>
  <si>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</si>
  <si>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</si>
  <si>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</si>
  <si>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 % đồng ý</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</si>
  <si>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</si>
  <si>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</si>
  <si>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</si>
  <si>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</si>
  <si>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</si>
  <si>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</si>
  <si>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</si>
  <si>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</si>
  <si>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</si>
  <si>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</si>
  <si>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</si>
  <si>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</si>
  <si>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</si>
  <si>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</si>
  <si>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Thống nhất với đánh giá của lớp.</t>
  </si>
  <si>
    <t>TRƯỞNG KHOA</t>
  </si>
  <si>
    <t xml:space="preserve">PHÒNG TTGD - CTSV
</t>
  </si>
  <si>
    <t>Học kỳ: I     Năm học: 2025-2026</t>
  </si>
  <si>
    <t>Lớp: 23C1-CMT1         Sĩ số: 21           Khoa: CÔNG NGHỆ THÔNG TIN</t>
  </si>
  <si>
    <t>23006366</t>
  </si>
  <si>
    <t>Đoàn Quốc</t>
  </si>
  <si>
    <t>Bảo</t>
  </si>
  <si>
    <t>23000231</t>
  </si>
  <si>
    <t>Lại Quí</t>
  </si>
  <si>
    <t>Chuyển</t>
  </si>
  <si>
    <t>23002018</t>
  </si>
  <si>
    <t>Nguyễn Tiến</t>
  </si>
  <si>
    <t>Đạt</t>
  </si>
  <si>
    <t>23001918</t>
  </si>
  <si>
    <t>Phạm An Tấn</t>
  </si>
  <si>
    <t>23001705</t>
  </si>
  <si>
    <t>Trương Trần Thanh</t>
  </si>
  <si>
    <t>Giàu</t>
  </si>
  <si>
    <t>23004693</t>
  </si>
  <si>
    <t>Phan Quỳnh Tuấn</t>
  </si>
  <si>
    <t>Hải</t>
  </si>
  <si>
    <t>23002078</t>
  </si>
  <si>
    <t>Tăng Vĩ</t>
  </si>
  <si>
    <t>Hào</t>
  </si>
  <si>
    <t>23004577</t>
  </si>
  <si>
    <t>Nguyễn Trung</t>
  </si>
  <si>
    <t>Hiếu</t>
  </si>
  <si>
    <t>23001653</t>
  </si>
  <si>
    <t>Trần Văn</t>
  </si>
  <si>
    <t>Hoàng</t>
  </si>
  <si>
    <t>23002351</t>
  </si>
  <si>
    <t>Vũ Trọng</t>
  </si>
  <si>
    <t>Khải</t>
  </si>
  <si>
    <t>23002678</t>
  </si>
  <si>
    <t>Đào Tiến</t>
  </si>
  <si>
    <t>Khang</t>
  </si>
  <si>
    <t>23001965</t>
  </si>
  <si>
    <t>Phan Nguyễn Quốc</t>
  </si>
  <si>
    <t>Khánh</t>
  </si>
  <si>
    <t>23004513</t>
  </si>
  <si>
    <t>Võ Trung</t>
  </si>
  <si>
    <t>Kiên</t>
  </si>
  <si>
    <t>23002736</t>
  </si>
  <si>
    <t>Nguyễn Đình</t>
  </si>
  <si>
    <t>Lộc</t>
  </si>
  <si>
    <t>23004714</t>
  </si>
  <si>
    <t>Tống Duy Bình</t>
  </si>
  <si>
    <t>Minh</t>
  </si>
  <si>
    <t>23004288</t>
  </si>
  <si>
    <t>Võ Khánh</t>
  </si>
  <si>
    <t>Sang</t>
  </si>
  <si>
    <t>23004691</t>
  </si>
  <si>
    <t>Đặng Huỳnh Quốc</t>
  </si>
  <si>
    <t>Thái</t>
  </si>
  <si>
    <t>23002277</t>
  </si>
  <si>
    <t>Nguyễn Quốc</t>
  </si>
  <si>
    <t>Thắng</t>
  </si>
  <si>
    <t>23002701</t>
  </si>
  <si>
    <t>Huỳnh Chí</t>
  </si>
  <si>
    <t>Tịnh</t>
  </si>
  <si>
    <t>23001654</t>
  </si>
  <si>
    <t>Trương Đình</t>
  </si>
  <si>
    <t>Trí</t>
  </si>
  <si>
    <t>23004341</t>
  </si>
  <si>
    <t>Dương Ngọc</t>
  </si>
  <si>
    <t>Tuấn</t>
  </si>
  <si>
    <t>Tổ trưởng tổ 2</t>
  </si>
  <si>
    <t>Lớp phó HT</t>
  </si>
  <si>
    <t>Tổ trưởng tổ 1</t>
  </si>
  <si>
    <t>Xác nhận với SV và phụ huynh -&gt; Đề nghị tạm ngưng/thôi học</t>
  </si>
  <si>
    <t>TP. TTGD-CTSV</t>
  </si>
  <si>
    <t>Dương Ngọc Vọng</t>
  </si>
  <si>
    <t>KHOA CÔNG NGHỆ THÔNG TIN</t>
  </si>
  <si>
    <t>LỚP: 23C1-CMT1     HỌC KỲ I - NĂM HỌC: 2025-2026</t>
  </si>
  <si>
    <r>
      <rPr>
        <b/>
        <sz val="13"/>
        <rFont val="Times New Roman"/>
        <family val="1"/>
      </rPr>
      <t xml:space="preserve">Thời gian họp: </t>
    </r>
    <r>
      <rPr>
        <sz val="13"/>
        <rFont val="Times New Roman"/>
        <family val="1"/>
      </rPr>
      <t>…..giờ….. phút, ngày….. tháng…..năm 2026;</t>
    </r>
  </si>
  <si>
    <t>Chủ tọa: Ông Dương Ngọc Vọng               Chức vụ: Cố vấn học tập;</t>
  </si>
  <si>
    <t>Thành phần tham dự: Tập thể lớp 23C1-CMT1;</t>
  </si>
  <si>
    <r>
      <t>Hiện diện:</t>
    </r>
    <r>
      <rPr>
        <sz val="13"/>
        <color rgb="FFFF0000"/>
        <rFont val="Times New Roman"/>
        <family val="1"/>
      </rPr>
      <t xml:space="preserve"> xx</t>
    </r>
    <r>
      <rPr>
        <sz val="13"/>
        <rFont val="Times New Roman"/>
        <family val="1"/>
      </rPr>
      <t>/21 Sinh viên (SV);</t>
    </r>
  </si>
  <si>
    <t>Thành phố Hồ Chí Minh, ngày … tháng … năm 2026</t>
  </si>
  <si>
    <t>TP. Hồ Chí Minh, ngày ……..tháng…….. năm 2026</t>
  </si>
  <si>
    <t>PHÒNG TTGD-CTSV</t>
  </si>
  <si>
    <t>TỔNG HỢP DANH SÁCH SINH VIÊN THAM GIA PHONG TRÀO ĐOÀN HỘI</t>
  </si>
  <si>
    <t>Học kỳ I - Năm học 2025-2026 - Lớp: 23C1 - CMT1</t>
  </si>
  <si>
    <t>STT</t>
  </si>
  <si>
    <t>MSSV</t>
  </si>
  <si>
    <t>Họ và tên</t>
  </si>
  <si>
    <t>Phong trào</t>
  </si>
  <si>
    <t>Ghi chú</t>
  </si>
  <si>
    <t>Tham gia hỗ trợ hội nghị đại biểu ĐTNCS HCM Trường 2025</t>
  </si>
  <si>
    <t>Tổng</t>
  </si>
  <si>
    <t>x</t>
  </si>
  <si>
    <t>Tp. Hồ Chí Minh, ngày 23 tháng 12 năm 2024</t>
  </si>
  <si>
    <t>Người tổng hợp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</si>
</sst>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charset val="163"/>
      <scheme val="minor"/>
    </font>
    <font>
      <b/>
      <sz val="13"/>
      <name val="Times New Roman"/>
      <family val="1"/>
    </font>
    <font>
      <b/>
      <sz val="12"/>
      <name val="Times New Roman"/>
      <family val="1"/>
    </font>
    <font>
      <b/>
      <sz val="10"/>
      <name val="Times New Roman"/>
      <family val="1"/>
    </font>
    <font>
      <sz val="11"/>
      <color indexed="8"/>
      <name val="Times New Roman"/>
      <family val="1"/>
    </font>
    <font>
      <i/>
      <sz val="12"/>
      <name val="Times New Roman"/>
      <family val="1"/>
    </font>
    <font>
      <b/>
      <vertAlign val="superscript"/>
      <sz val="13"/>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1"/>
      <color indexed="8"/>
      <name val="Calibri"/>
      <family val="2"/>
    </font>
    <font>
      <b/>
      <sz val="11"/>
      <color indexed="63"/>
      <name val="Calibri"/>
      <family val="2"/>
    </font>
    <font>
      <b/>
      <sz val="18"/>
      <color indexed="56"/>
      <name val="Cambria"/>
      <family val="1"/>
    </font>
    <font>
      <b/>
      <sz val="11"/>
      <color indexed="8"/>
      <name val="Calibri"/>
      <family val="2"/>
    </font>
    <font>
      <sz val="11"/>
      <color indexed="10"/>
      <name val="Calibri"/>
      <family val="2"/>
    </font>
    <font>
      <sz val="12"/>
      <name val="Times New Roman"/>
      <family val="1"/>
    </font>
    <font>
      <sz val="13"/>
      <name val="Times New Roman"/>
      <family val="1"/>
    </font>
    <font>
      <sz val="13"/>
      <color rgb="FFFF0000"/>
      <name val="Times New Roman"/>
      <family val="1"/>
    </font>
    <font>
      <i/>
      <sz val="13"/>
      <name val="Times New Roman"/>
      <family val="1"/>
    </font>
    <font>
      <sz val="10"/>
      <color indexed="8"/>
      <name val="Times New Roman"/>
      <family val="1"/>
    </font>
    <font>
      <vertAlign val="superscript"/>
      <sz val="13"/>
      <name val="Times New Roman"/>
      <family val="1"/>
    </font>
    <font>
      <sz val="13"/>
      <color indexed="8"/>
      <name val="Times New Roman"/>
      <family val="1"/>
    </font>
    <font>
      <sz val="10"/>
      <color rgb="FFFF0000"/>
      <name val="Times New Roman"/>
      <family val="1"/>
    </font>
    <font>
      <sz val="12"/>
      <color indexed="8"/>
      <name val="Times New Roman"/>
      <family val="1"/>
    </font>
    <font>
      <sz val="13"/>
      <color theme="1"/>
      <name val="Times New Roman"/>
      <family val="1"/>
    </font>
    <font>
      <b/>
      <sz val="12"/>
      <color theme="1"/>
      <name val="Times New Roman"/>
      <family val="1"/>
    </font>
    <font>
      <b/>
      <sz val="13"/>
      <color theme="1"/>
      <name val="Times New Roman"/>
      <family val="1"/>
    </font>
    <font>
      <b/>
      <sz val="16"/>
      <color theme="1"/>
      <name val="Times New Roman"/>
      <family val="1"/>
    </font>
    <font>
      <b/>
      <sz val="14"/>
      <color theme="1"/>
      <name val="Times New Roman"/>
      <family val="1"/>
    </font>
    <font>
      <sz val="10"/>
      <color theme="1"/>
      <name val="Times New Roman"/>
      <family val="1"/>
    </font>
    <font>
      <sz val="8"/>
      <color theme="1"/>
      <name val="Times New Roman"/>
      <family val="1"/>
    </font>
    <font>
      <i/>
      <sz val="13"/>
      <color theme="1"/>
      <name val="Times New Roman"/>
      <family val="1"/>
    </font>
  </fonts>
  <fills count="26">
    <fill>
      <patternFill patternType="none"/>
    </fill>
    <fill>
      <patternFill patternType="gray125"/>
    </fill>
    <fill>
      <patternFill patternType="solid">
        <fgColor theme="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28">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auto="1"/>
      </bottom>
      <diagonal/>
    </border>
    <border>
      <left/>
      <right/>
      <top style="thin">
        <color indexed="64"/>
      </top>
      <bottom/>
      <diagonal/>
    </border>
    <border>
      <left style="thin">
        <color indexed="64"/>
      </left>
      <right style="thin">
        <color auto="1"/>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auto="1"/>
      </left>
      <right style="thin">
        <color auto="1"/>
      </right>
      <top style="thin">
        <color auto="1"/>
      </top>
      <bottom style="thin">
        <color auto="1"/>
      </bottom>
      <diagonal/>
    </border>
  </borders>
  <cellStyleXfs count="43">
    <xf numFmtId="0" fontId="0" fillId="0" borderId="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9" borderId="0" applyNumberFormat="0" applyBorder="0" applyAlignment="0" applyProtection="0"/>
    <xf numFmtId="0" fontId="7" fillId="12" borderId="0" applyNumberFormat="0" applyBorder="0" applyAlignment="0" applyProtection="0"/>
    <xf numFmtId="0" fontId="8" fillId="13"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20" borderId="0" applyNumberFormat="0" applyBorder="0" applyAlignment="0" applyProtection="0"/>
    <xf numFmtId="0" fontId="9" fillId="4" borderId="0" applyNumberFormat="0" applyBorder="0" applyAlignment="0" applyProtection="0"/>
    <xf numFmtId="0" fontId="10" fillId="21" borderId="10" applyNumberFormat="0" applyBorder="0" applyAlignment="0" applyProtection="0"/>
    <xf numFmtId="0" fontId="11" fillId="22" borderId="11" applyNumberFormat="0" applyBorder="0" applyAlignment="0" applyProtection="0"/>
    <xf numFmtId="0" fontId="12" fillId="0" borderId="0" applyNumberFormat="0" applyFill="0" applyBorder="0" applyAlignment="0" applyProtection="0"/>
    <xf numFmtId="0" fontId="13" fillId="5" borderId="0" applyNumberFormat="0" applyBorder="0" applyAlignment="0" applyProtection="0"/>
    <xf numFmtId="0" fontId="14" fillId="0" borderId="12" applyNumberFormat="0" applyFill="0" applyBorder="0" applyAlignment="0" applyProtection="0"/>
    <xf numFmtId="0" fontId="15" fillId="0" borderId="13" applyNumberFormat="0" applyFill="0" applyBorder="0" applyAlignment="0" applyProtection="0"/>
    <xf numFmtId="0" fontId="16" fillId="0" borderId="14" applyNumberFormat="0" applyFill="0" applyBorder="0" applyAlignment="0" applyProtection="0"/>
    <xf numFmtId="0" fontId="16" fillId="0" borderId="0" applyNumberFormat="0" applyFill="0" applyBorder="0" applyAlignment="0" applyProtection="0"/>
    <xf numFmtId="0" fontId="17" fillId="8" borderId="10" applyNumberFormat="0" applyBorder="0" applyAlignment="0" applyProtection="0"/>
    <xf numFmtId="0" fontId="18" fillId="0" borderId="15" applyNumberFormat="0" applyFill="0" applyBorder="0" applyAlignment="0" applyProtection="0"/>
    <xf numFmtId="0" fontId="19" fillId="23" borderId="0" applyNumberFormat="0" applyBorder="0" applyAlignment="0" applyProtection="0"/>
    <xf numFmtId="0" fontId="20" fillId="0" borderId="0"/>
    <xf numFmtId="0" fontId="20" fillId="24" borderId="16" applyNumberFormat="0" applyFont="0" applyBorder="0" applyAlignment="0" applyProtection="0"/>
    <xf numFmtId="0" fontId="21" fillId="21" borderId="17" applyNumberFormat="0" applyBorder="0" applyAlignment="0" applyProtection="0"/>
    <xf numFmtId="0" fontId="22" fillId="0" borderId="0" applyNumberFormat="0" applyFill="0" applyBorder="0" applyAlignment="0" applyProtection="0"/>
    <xf numFmtId="0" fontId="23" fillId="0" borderId="18" applyNumberFormat="0" applyFill="0" applyBorder="0" applyAlignment="0" applyProtection="0"/>
    <xf numFmtId="0" fontId="24" fillId="0" borderId="0" applyNumberFormat="0" applyFill="0" applyBorder="0" applyAlignment="0" applyProtection="0"/>
  </cellStyleXfs>
  <cellXfs count="115">
    <xf numFmtId="0" fontId="0" fillId="0" borderId="0" xfId="0"/>
    <xf numFmtId="0" fontId="3" fillId="2" borderId="9" xfId="0" applyFont="1" applyFill="1" applyBorder="1" applyAlignment="1">
      <alignment horizontal="center" vertical="center" wrapText="1"/>
    </xf>
    <xf numFmtId="0" fontId="1"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2" fillId="2" borderId="9" xfId="0" applyFont="1" applyFill="1" applyBorder="1" applyAlignment="1">
      <alignment horizontal="center" vertical="center"/>
    </xf>
    <xf numFmtId="0" fontId="1" fillId="0" borderId="0" xfId="0" applyFont="1" applyAlignment="1">
      <alignment horizontal="center" vertical="center"/>
    </xf>
    <xf numFmtId="0" fontId="4" fillId="0" borderId="5" xfId="0" applyFont="1" applyBorder="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25" fillId="0" borderId="0" xfId="0" applyFont="1" applyAlignment="1">
      <alignment vertical="center"/>
    </xf>
    <xf numFmtId="0" fontId="26" fillId="0" borderId="0" xfId="0" applyFont="1" applyAlignment="1">
      <alignment vertical="center"/>
    </xf>
    <xf numFmtId="0" fontId="1" fillId="0" borderId="0" xfId="0" applyFont="1" applyAlignment="1">
      <alignment vertical="center"/>
    </xf>
    <xf numFmtId="0" fontId="1" fillId="0" borderId="0" xfId="0" applyFont="1" applyAlignment="1">
      <alignment horizontal="right" vertical="center"/>
    </xf>
    <xf numFmtId="0" fontId="26" fillId="0" borderId="0" xfId="0" applyFont="1" applyAlignment="1">
      <alignment horizontal="center" vertical="center"/>
    </xf>
    <xf numFmtId="0" fontId="26" fillId="0" borderId="0" xfId="0" applyFont="1" applyAlignment="1">
      <alignment vertical="center" wrapText="1"/>
    </xf>
    <xf numFmtId="0" fontId="26" fillId="0" borderId="0" xfId="0" applyFont="1" applyAlignment="1">
      <alignment horizontal="right" vertical="center"/>
    </xf>
    <xf numFmtId="0" fontId="2" fillId="0" borderId="9" xfId="0" applyFont="1" applyBorder="1" applyAlignment="1">
      <alignment horizontal="center" vertical="center" wrapText="1"/>
    </xf>
    <xf numFmtId="0" fontId="25" fillId="0" borderId="9" xfId="0" applyFont="1" applyBorder="1" applyAlignment="1">
      <alignment horizontal="center" vertical="center"/>
    </xf>
    <xf numFmtId="9" fontId="25" fillId="0" borderId="9" xfId="0" applyNumberFormat="1" applyFont="1" applyBorder="1" applyAlignment="1">
      <alignment horizontal="center" vertical="center"/>
    </xf>
    <xf numFmtId="0" fontId="25" fillId="0" borderId="0" xfId="0" applyFont="1" applyAlignment="1">
      <alignment horizontal="center" vertical="center"/>
    </xf>
    <xf numFmtId="0" fontId="25" fillId="0" borderId="4" xfId="0" applyFont="1" applyBorder="1" applyAlignment="1">
      <alignment vertical="center" wrapText="1"/>
    </xf>
    <xf numFmtId="0" fontId="25" fillId="0" borderId="5" xfId="0" applyFont="1" applyBorder="1" applyAlignment="1">
      <alignment horizontal="center" vertical="center" wrapText="1"/>
    </xf>
    <xf numFmtId="0" fontId="25" fillId="0" borderId="9" xfId="0" applyFont="1" applyBorder="1" applyAlignment="1">
      <alignment horizontal="center" vertical="center" wrapText="1"/>
    </xf>
    <xf numFmtId="10" fontId="25" fillId="0" borderId="9" xfId="0" applyNumberFormat="1" applyFont="1" applyBorder="1" applyAlignment="1">
      <alignment horizontal="center" vertical="center" wrapText="1"/>
    </xf>
    <xf numFmtId="0" fontId="28" fillId="0" borderId="0" xfId="0" applyFont="1" applyAlignment="1">
      <alignment horizontal="center" vertical="center"/>
    </xf>
    <xf numFmtId="0" fontId="29" fillId="25" borderId="6" xfId="0" applyFont="1" applyFill="1" applyBorder="1" applyAlignment="1">
      <alignment horizontal="left" vertical="center" wrapText="1"/>
    </xf>
    <xf numFmtId="0" fontId="26" fillId="0" borderId="0" xfId="0" applyFont="1"/>
    <xf numFmtId="0" fontId="1" fillId="0" borderId="0" xfId="0" applyFont="1" applyAlignment="1">
      <alignment horizontal="center" vertical="center" wrapText="1"/>
    </xf>
    <xf numFmtId="0" fontId="30" fillId="0" borderId="0" xfId="0" applyFont="1"/>
    <xf numFmtId="0" fontId="1" fillId="0" borderId="0" xfId="0" applyFont="1"/>
    <xf numFmtId="0" fontId="26" fillId="0" borderId="0" xfId="0" applyFont="1" applyAlignment="1">
      <alignment vertical="justify"/>
    </xf>
    <xf numFmtId="0" fontId="1" fillId="0" borderId="0" xfId="0" applyFont="1" applyAlignment="1">
      <alignment vertical="justify"/>
    </xf>
    <xf numFmtId="0" fontId="26" fillId="0" borderId="0" xfId="0" applyFont="1" applyAlignment="1">
      <alignment horizontal="center"/>
    </xf>
    <xf numFmtId="0" fontId="26" fillId="2" borderId="0" xfId="0" applyFont="1" applyFill="1" applyAlignment="1">
      <alignment horizontal="center" vertical="center"/>
    </xf>
    <xf numFmtId="2" fontId="31" fillId="0" borderId="0" xfId="0" quotePrefix="1" applyNumberFormat="1" applyFont="1" applyAlignment="1">
      <alignment horizontal="center" vertical="center" wrapText="1"/>
    </xf>
    <xf numFmtId="2" fontId="31" fillId="0" borderId="20" xfId="0" applyNumberFormat="1" applyFont="1" applyBorder="1" applyAlignment="1">
      <alignment horizontal="left" vertical="center" wrapText="1"/>
    </xf>
    <xf numFmtId="0" fontId="26" fillId="2" borderId="20" xfId="0" applyFont="1" applyFill="1" applyBorder="1" applyAlignment="1">
      <alignment horizontal="center" vertical="center"/>
    </xf>
    <xf numFmtId="4" fontId="26" fillId="2" borderId="20" xfId="0" applyNumberFormat="1" applyFont="1" applyFill="1" applyBorder="1" applyAlignment="1">
      <alignment horizontal="center" vertical="center"/>
    </xf>
    <xf numFmtId="0" fontId="26" fillId="2" borderId="20" xfId="0" applyFont="1" applyFill="1" applyBorder="1" applyAlignment="1">
      <alignment horizontal="center" vertical="center" wrapText="1"/>
    </xf>
    <xf numFmtId="0" fontId="26" fillId="2" borderId="0" xfId="0" applyFont="1" applyFill="1"/>
    <xf numFmtId="0" fontId="26" fillId="2" borderId="0" xfId="0" applyFont="1" applyFill="1" applyAlignment="1">
      <alignment vertical="center"/>
    </xf>
    <xf numFmtId="2" fontId="26" fillId="0" borderId="0" xfId="0" applyNumberFormat="1" applyFont="1" applyAlignment="1">
      <alignment horizontal="right"/>
    </xf>
    <xf numFmtId="0" fontId="32" fillId="0" borderId="0" xfId="0" applyFont="1" applyAlignment="1">
      <alignment vertical="center"/>
    </xf>
    <xf numFmtId="0" fontId="25" fillId="2" borderId="9" xfId="0" applyFont="1" applyFill="1" applyBorder="1" applyAlignment="1">
      <alignment horizontal="center" vertical="center"/>
    </xf>
    <xf numFmtId="0" fontId="33" fillId="0" borderId="9" xfId="0" quotePrefix="1" applyFont="1" applyBorder="1" applyAlignment="1">
      <alignment horizontal="center" vertical="center"/>
    </xf>
    <xf numFmtId="0" fontId="33" fillId="0" borderId="4" xfId="0" applyFont="1" applyBorder="1" applyAlignment="1">
      <alignment vertical="center"/>
    </xf>
    <xf numFmtId="0" fontId="33" fillId="0" borderId="5" xfId="0" applyFont="1" applyBorder="1" applyAlignment="1">
      <alignment horizontal="left" vertical="center"/>
    </xf>
    <xf numFmtId="4" fontId="25" fillId="2" borderId="9" xfId="0" applyNumberFormat="1" applyFont="1" applyFill="1" applyBorder="1" applyAlignment="1">
      <alignment horizontal="center" vertical="center"/>
    </xf>
    <xf numFmtId="0" fontId="33" fillId="0" borderId="4" xfId="0" applyFont="1" applyBorder="1" applyAlignment="1">
      <alignment horizontal="left" vertical="center"/>
    </xf>
    <xf numFmtId="0" fontId="2" fillId="2" borderId="9" xfId="0" applyFont="1" applyFill="1" applyBorder="1" applyAlignment="1">
      <alignment horizontal="center" vertical="center" wrapText="1"/>
    </xf>
    <xf numFmtId="2" fontId="25" fillId="2" borderId="9" xfId="0" applyNumberFormat="1" applyFont="1" applyFill="1" applyBorder="1" applyAlignment="1">
      <alignment horizontal="center" vertical="center"/>
    </xf>
    <xf numFmtId="0" fontId="25" fillId="0" borderId="0" xfId="0" applyFont="1"/>
    <xf numFmtId="0" fontId="2" fillId="0" borderId="0" xfId="0" applyFont="1"/>
    <xf numFmtId="0" fontId="34" fillId="0" borderId="0" xfId="0" applyFont="1"/>
    <xf numFmtId="0" fontId="39" fillId="0" borderId="27" xfId="0" applyFont="1" applyBorder="1" applyAlignment="1">
      <alignment horizontal="center" vertical="center" wrapText="1"/>
    </xf>
    <xf numFmtId="0" fontId="40" fillId="0" borderId="27" xfId="0" applyFont="1" applyBorder="1" applyAlignment="1">
      <alignment horizontal="center" vertical="center" wrapText="1"/>
    </xf>
    <xf numFmtId="0" fontId="34" fillId="2" borderId="27" xfId="0" applyFont="1" applyFill="1" applyBorder="1" applyAlignment="1">
      <alignment horizontal="center" vertical="center"/>
    </xf>
    <xf numFmtId="0" fontId="31" fillId="25" borderId="6" xfId="0" quotePrefix="1" applyFont="1" applyFill="1" applyBorder="1" applyAlignment="1">
      <alignment horizontal="center" vertical="center"/>
    </xf>
    <xf numFmtId="0" fontId="31" fillId="25" borderId="7" xfId="0" applyFont="1" applyFill="1" applyBorder="1" applyAlignment="1">
      <alignment vertical="center"/>
    </xf>
    <xf numFmtId="0" fontId="31" fillId="25" borderId="26" xfId="0" applyFont="1" applyFill="1" applyBorder="1" applyAlignment="1">
      <alignment horizontal="left" vertical="center"/>
    </xf>
    <xf numFmtId="0" fontId="34" fillId="2" borderId="27" xfId="0" applyFont="1" applyFill="1" applyBorder="1" applyAlignment="1">
      <alignment horizontal="center" vertical="center" wrapText="1"/>
    </xf>
    <xf numFmtId="0" fontId="31" fillId="25" borderId="8" xfId="0" applyFont="1" applyFill="1" applyBorder="1" applyAlignment="1">
      <alignment horizontal="left" vertical="center"/>
    </xf>
    <xf numFmtId="0" fontId="2" fillId="0" borderId="0" xfId="0" applyFont="1" applyAlignment="1">
      <alignment horizontal="center"/>
    </xf>
    <xf numFmtId="0" fontId="2" fillId="0" borderId="0" xfId="0" applyFont="1" applyAlignment="1">
      <alignment horizontal="center" vertical="center"/>
    </xf>
    <xf numFmtId="0" fontId="2" fillId="2" borderId="9" xfId="0" applyFont="1" applyFill="1" applyBorder="1" applyAlignment="1">
      <alignment horizontal="center" vertical="center"/>
    </xf>
    <xf numFmtId="0" fontId="5" fillId="0" borderId="0" xfId="0" applyFont="1" applyAlignment="1">
      <alignment horizontal="center"/>
    </xf>
    <xf numFmtId="0" fontId="2" fillId="2" borderId="19" xfId="0" applyFont="1" applyFill="1" applyBorder="1" applyAlignment="1">
      <alignment horizontal="center"/>
    </xf>
    <xf numFmtId="0" fontId="1" fillId="0" borderId="0" xfId="0" applyFont="1" applyAlignment="1">
      <alignment horizont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26"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horizontal="center" vertical="center"/>
    </xf>
    <xf numFmtId="0" fontId="25" fillId="0" borderId="0" xfId="0" applyFont="1" applyAlignment="1">
      <alignment horizontal="center" vertical="center"/>
    </xf>
    <xf numFmtId="0" fontId="1" fillId="0" borderId="0" xfId="0" applyFont="1" applyAlignment="1">
      <alignment horizontal="left" vertical="center"/>
    </xf>
    <xf numFmtId="0" fontId="26" fillId="0" borderId="0" xfId="0" applyFont="1" applyAlignment="1">
      <alignment horizontal="left" vertical="center" wrapText="1"/>
    </xf>
    <xf numFmtId="0" fontId="26" fillId="0" borderId="0" xfId="0" applyFont="1" applyAlignment="1">
      <alignment horizontal="justify" vertical="justify" wrapText="1"/>
    </xf>
    <xf numFmtId="0" fontId="2" fillId="0" borderId="9"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xf>
    <xf numFmtId="0" fontId="26" fillId="0" borderId="0" xfId="0" applyFont="1" applyAlignment="1">
      <alignment horizontal="justify" wrapText="1"/>
    </xf>
    <xf numFmtId="0" fontId="26" fillId="0" borderId="0" xfId="0" applyFont="1" applyAlignment="1">
      <alignment horizontal="justify"/>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7" fillId="0" borderId="0" xfId="0" applyFont="1" applyAlignment="1">
      <alignment horizontal="center"/>
    </xf>
    <xf numFmtId="0" fontId="34" fillId="0" borderId="0" xfId="0" applyFont="1" applyAlignment="1">
      <alignment horizontal="center"/>
    </xf>
    <xf numFmtId="0" fontId="35" fillId="0" borderId="0" xfId="0" applyFont="1" applyAlignment="1">
      <alignment horizontal="center"/>
    </xf>
    <xf numFmtId="0" fontId="36" fillId="0" borderId="0" xfId="0" applyFont="1" applyAlignment="1">
      <alignment horizontal="center"/>
    </xf>
    <xf numFmtId="0" fontId="41" fillId="0" borderId="0" xfId="0" applyFont="1" applyAlignment="1">
      <alignment horizontal="center"/>
    </xf>
    <xf numFmtId="0" fontId="38" fillId="0" borderId="0" xfId="0" applyFont="1" applyAlignment="1">
      <alignment horizontal="center"/>
    </xf>
    <xf numFmtId="0" fontId="36" fillId="0" borderId="21" xfId="0" applyFont="1" applyBorder="1" applyAlignment="1">
      <alignment horizontal="center" vertical="center"/>
    </xf>
    <xf numFmtId="0" fontId="36" fillId="0" borderId="6" xfId="0" applyFont="1" applyBorder="1" applyAlignment="1">
      <alignment horizontal="center" vertical="center"/>
    </xf>
    <xf numFmtId="0" fontId="36" fillId="0" borderId="22" xfId="0" applyFont="1" applyBorder="1" applyAlignment="1">
      <alignment horizontal="center" vertical="center"/>
    </xf>
    <xf numFmtId="0" fontId="36" fillId="0" borderId="23" xfId="0" applyFont="1" applyBorder="1" applyAlignment="1">
      <alignment horizontal="center"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24" xfId="0" applyFont="1" applyBorder="1" applyAlignment="1">
      <alignment horizontal="center" vertical="center"/>
    </xf>
    <xf numFmtId="0" fontId="36" fillId="0" borderId="25" xfId="0" applyFont="1" applyBorder="1" applyAlignment="1">
      <alignment horizontal="center" vertical="center"/>
    </xf>
    <xf numFmtId="0" fontId="36" fillId="0" borderId="26" xfId="0" applyFont="1" applyBorder="1" applyAlignment="1">
      <alignment horizontal="center" vertical="center"/>
    </xf>
  </cellXfs>
  <cellStyles count="4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Explanatory Text 2" xfId="28" xr:uid="{00000000-0005-0000-0000-00001B000000}"/>
    <cellStyle name="Good 2" xfId="29" xr:uid="{00000000-0005-0000-0000-00001C000000}"/>
    <cellStyle name="Heading 1 2" xfId="30" xr:uid="{00000000-0005-0000-0000-00001D000000}"/>
    <cellStyle name="Heading 2 2" xfId="31" xr:uid="{00000000-0005-0000-0000-00001E000000}"/>
    <cellStyle name="Heading 3 2" xfId="32" xr:uid="{00000000-0005-0000-0000-00001F000000}"/>
    <cellStyle name="Heading 4 2" xfId="33" xr:uid="{00000000-0005-0000-0000-000020000000}"/>
    <cellStyle name="Input 2" xfId="34" xr:uid="{00000000-0005-0000-0000-000021000000}"/>
    <cellStyle name="Linked Cell 2" xfId="35" xr:uid="{00000000-0005-0000-0000-000022000000}"/>
    <cellStyle name="Neutral 2" xfId="36" xr:uid="{00000000-0005-0000-0000-000023000000}"/>
    <cellStyle name="Normal" xfId="0" builtinId="0"/>
    <cellStyle name="Normal 2" xfId="37"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2">
    <dxf>
      <fill>
        <patternFill patternType="solid">
          <bgColor indexed="29"/>
        </patternFill>
      </fill>
    </dxf>
    <dxf>
      <fill>
        <patternFill patternType="solid">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38099</xdr:colOff>
      <xdr:row>1</xdr:row>
      <xdr:rowOff>209549</xdr:rowOff>
    </xdr:from>
    <xdr:to>
      <xdr:col>8</xdr:col>
      <xdr:colOff>47625</xdr:colOff>
      <xdr:row>1</xdr:row>
      <xdr:rowOff>209549</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a:xfrm>
          <a:off x="3648074" y="419099"/>
          <a:ext cx="2047876"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0</xdr:colOff>
      <xdr:row>3</xdr:row>
      <xdr:rowOff>38101</xdr:rowOff>
    </xdr:from>
    <xdr:to>
      <xdr:col>2</xdr:col>
      <xdr:colOff>819150</xdr:colOff>
      <xdr:row>3</xdr:row>
      <xdr:rowOff>38101</xdr:rowOff>
    </xdr:to>
    <xdr:sp macro="" textlink="">
      <xdr:nvSpPr>
        <xdr:cNvPr id="5" name="Line 124">
          <a:extLst>
            <a:ext uri="{FF2B5EF4-FFF2-40B4-BE49-F238E27FC236}">
              <a16:creationId xmlns:a16="http://schemas.microsoft.com/office/drawing/2014/main" id="{00000000-0008-0000-0100-000005000000}"/>
            </a:ext>
          </a:extLst>
        </xdr:cNvPr>
        <xdr:cNvSpPr>
          <a:spLocks noChangeShapeType="1"/>
        </xdr:cNvSpPr>
      </xdr:nvSpPr>
      <xdr:spPr>
        <a:xfrm>
          <a:off x="1057275" y="857251"/>
          <a:ext cx="8191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693127</xdr:colOff>
      <xdr:row>3</xdr:row>
      <xdr:rowOff>7326</xdr:rowOff>
    </xdr:from>
    <xdr:to>
      <xdr:col>2</xdr:col>
      <xdr:colOff>797170</xdr:colOff>
      <xdr:row>3</xdr:row>
      <xdr:rowOff>7326</xdr:rowOff>
    </xdr:to>
    <xdr:cxnSp macro="">
      <xdr:nvCxnSpPr>
        <xdr:cNvPr id="2" name="Straight Connector 1">
          <a:extLst>
            <a:ext uri="{FF2B5EF4-FFF2-40B4-BE49-F238E27FC236}">
              <a16:creationId xmlns:a16="http://schemas.microsoft.com/office/drawing/2014/main" id="{00000000-0008-0000-0000-000003000000}"/>
            </a:ext>
          </a:extLst>
        </xdr:cNvPr>
        <xdr:cNvCxnSpPr/>
      </xdr:nvCxnSpPr>
      <xdr:spPr>
        <a:xfrm>
          <a:off x="1064602" y="626451"/>
          <a:ext cx="8279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141415</xdr:colOff>
      <xdr:row>1</xdr:row>
      <xdr:rowOff>197829</xdr:rowOff>
    </xdr:from>
    <xdr:to>
      <xdr:col>7</xdr:col>
      <xdr:colOff>628650</xdr:colOff>
      <xdr:row>1</xdr:row>
      <xdr:rowOff>197830</xdr:rowOff>
    </xdr:to>
    <xdr:cxnSp macro="">
      <xdr:nvCxnSpPr>
        <xdr:cNvPr id="3" name="Straight Connector 2">
          <a:extLst>
            <a:ext uri="{FF2B5EF4-FFF2-40B4-BE49-F238E27FC236}">
              <a16:creationId xmlns:a16="http://schemas.microsoft.com/office/drawing/2014/main" id="{00000000-0008-0000-0000-000004000000}"/>
            </a:ext>
          </a:extLst>
        </xdr:cNvPr>
        <xdr:cNvCxnSpPr/>
      </xdr:nvCxnSpPr>
      <xdr:spPr>
        <a:xfrm flipV="1">
          <a:off x="3827590" y="397854"/>
          <a:ext cx="182073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895350</xdr:colOff>
      <xdr:row>3</xdr:row>
      <xdr:rowOff>9525</xdr:rowOff>
    </xdr:from>
    <xdr:to>
      <xdr:col>2</xdr:col>
      <xdr:colOff>657225</xdr:colOff>
      <xdr:row>3</xdr:row>
      <xdr:rowOff>9525</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333500" y="638175"/>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1600200</xdr:colOff>
      <xdr:row>1</xdr:row>
      <xdr:rowOff>200025</xdr:rowOff>
    </xdr:from>
    <xdr:to>
      <xdr:col>9</xdr:col>
      <xdr:colOff>66675</xdr:colOff>
      <xdr:row>1</xdr:row>
      <xdr:rowOff>200025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4962525" y="409575"/>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6</xdr:row>
      <xdr:rowOff>47625</xdr:rowOff>
    </xdr:from>
    <xdr:to>
      <xdr:col>4</xdr:col>
      <xdr:colOff>1514475</xdr:colOff>
      <xdr:row>6</xdr:row>
      <xdr:rowOff>47625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3829050" y="1295400"/>
          <a:ext cx="1047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9"/>
  <sheetViews>
    <sheetView tabSelected="1" topLeftCell="A3" zoomScaleNormal="100" workbookViewId="0">
      <selection activeCell="N18" sqref="N18"/>
    </sheetView>
  </sheetViews>
  <sheetFormatPr defaultColWidth="9.1796875" defaultRowHeight="16.5" x14ac:dyDescent="0.35"/>
  <cols>
    <col min="1" max="1" width="4.7265625" style="27" customWidth="1"/>
    <col min="2" max="2" width="11.7265625" style="27" customWidth="1"/>
    <col min="3" max="3" width="20.26953125" style="27" customWidth="1"/>
    <col min="4" max="4" width="8.7265625" style="14" customWidth="1"/>
    <col min="5" max="5" width="8.7265625" style="27" customWidth="1"/>
    <col min="6" max="6" width="11.54296875" style="27" customWidth="1"/>
    <col min="7" max="7" width="7.54296875" style="27" customWidth="1"/>
    <col min="8" max="8" width="11.453125" style="27" customWidth="1"/>
    <col min="9" max="9" width="9.26953125" style="2" customWidth="1"/>
    <col min="10" max="10" width="9.1796875" style="27" customWidth="1"/>
    <col min="11" max="16384" width="9.1796875" style="27"/>
  </cols>
  <sheetData>
    <row r="1" spans="1:17" x14ac:dyDescent="0.35">
      <c r="A1" s="81" t="s">
        <v>0</v>
      </c>
      <c r="B1" s="81"/>
      <c r="C1" s="81"/>
      <c r="D1" s="81"/>
      <c r="E1" s="63" t="s">
        <v>1</v>
      </c>
      <c r="F1" s="63"/>
      <c r="G1" s="63"/>
      <c r="H1" s="63"/>
      <c r="I1" s="63"/>
    </row>
    <row r="2" spans="1:17" x14ac:dyDescent="0.35">
      <c r="A2" s="81" t="s">
        <v>2</v>
      </c>
      <c r="B2" s="81"/>
      <c r="C2" s="81"/>
      <c r="D2" s="81"/>
      <c r="E2" s="68" t="s">
        <v>6</v>
      </c>
      <c r="F2" s="68"/>
      <c r="G2" s="68"/>
      <c r="H2" s="68"/>
      <c r="I2" s="68"/>
    </row>
    <row r="3" spans="1:17" ht="15.75" customHeight="1" x14ac:dyDescent="0.35">
      <c r="A3" s="82" t="s">
        <v>63</v>
      </c>
      <c r="B3" s="82"/>
      <c r="C3" s="82"/>
      <c r="D3" s="82"/>
      <c r="E3" s="68"/>
      <c r="F3" s="68"/>
      <c r="G3" s="68"/>
      <c r="H3" s="68"/>
      <c r="I3" s="68"/>
    </row>
    <row r="4" spans="1:17" s="29" customFormat="1" ht="19" x14ac:dyDescent="0.35">
      <c r="A4" s="28"/>
      <c r="B4" s="28"/>
      <c r="C4" s="28"/>
      <c r="D4" s="28"/>
      <c r="I4" s="3"/>
    </row>
    <row r="5" spans="1:17" x14ac:dyDescent="0.35">
      <c r="A5" s="68" t="s">
        <v>7</v>
      </c>
      <c r="B5" s="68"/>
      <c r="C5" s="68"/>
      <c r="D5" s="68"/>
      <c r="E5" s="68"/>
      <c r="F5" s="68"/>
      <c r="G5" s="68"/>
      <c r="H5" s="68"/>
      <c r="I5" s="68"/>
      <c r="J5" s="30"/>
      <c r="K5" s="30"/>
      <c r="L5" s="30"/>
      <c r="M5" s="30"/>
      <c r="N5" s="30"/>
      <c r="O5" s="30"/>
      <c r="P5" s="30"/>
      <c r="Q5" s="30"/>
    </row>
    <row r="6" spans="1:17" s="31" customFormat="1" x14ac:dyDescent="0.35">
      <c r="A6" s="68" t="s">
        <v>64</v>
      </c>
      <c r="B6" s="68"/>
      <c r="C6" s="68"/>
      <c r="D6" s="68"/>
      <c r="E6" s="68"/>
      <c r="F6" s="68"/>
      <c r="G6" s="68"/>
      <c r="H6" s="68"/>
      <c r="I6" s="68"/>
    </row>
    <row r="7" spans="1:17" s="31" customFormat="1" x14ac:dyDescent="0.35">
      <c r="A7" s="68" t="s">
        <v>65</v>
      </c>
      <c r="B7" s="68"/>
      <c r="C7" s="68"/>
      <c r="D7" s="68"/>
      <c r="E7" s="68"/>
      <c r="F7" s="68"/>
      <c r="G7" s="68"/>
      <c r="H7" s="68"/>
      <c r="I7" s="68"/>
      <c r="J7" s="32"/>
      <c r="K7" s="32"/>
      <c r="L7" s="32"/>
      <c r="M7" s="32"/>
      <c r="N7" s="32"/>
      <c r="O7" s="32"/>
      <c r="P7" s="32"/>
      <c r="Q7" s="32"/>
    </row>
    <row r="8" spans="1:17" s="31" customFormat="1" x14ac:dyDescent="0.35">
      <c r="A8" s="33"/>
      <c r="B8" s="33"/>
      <c r="C8" s="33"/>
      <c r="D8" s="14"/>
      <c r="E8" s="33"/>
      <c r="F8" s="33"/>
      <c r="G8" s="33"/>
      <c r="H8" s="33"/>
      <c r="I8" s="2"/>
      <c r="J8" s="32"/>
      <c r="K8" s="32"/>
      <c r="L8" s="32"/>
      <c r="M8" s="32"/>
      <c r="N8" s="32"/>
      <c r="O8" s="32"/>
      <c r="P8" s="32"/>
      <c r="Q8" s="32"/>
    </row>
    <row r="9" spans="1:17" s="11" customFormat="1" x14ac:dyDescent="0.35">
      <c r="A9" s="73" t="s">
        <v>8</v>
      </c>
      <c r="B9" s="73" t="s">
        <v>3</v>
      </c>
      <c r="C9" s="77" t="s">
        <v>4</v>
      </c>
      <c r="D9" s="78"/>
      <c r="E9" s="69" t="s">
        <v>9</v>
      </c>
      <c r="F9" s="70"/>
      <c r="G9" s="71" t="s">
        <v>10</v>
      </c>
      <c r="H9" s="72"/>
      <c r="I9" s="75" t="s">
        <v>5</v>
      </c>
    </row>
    <row r="10" spans="1:17" s="11" customFormat="1" ht="30" customHeight="1" x14ac:dyDescent="0.35">
      <c r="A10" s="74"/>
      <c r="B10" s="74"/>
      <c r="C10" s="79"/>
      <c r="D10" s="80"/>
      <c r="E10" s="1" t="s">
        <v>11</v>
      </c>
      <c r="F10" s="1" t="s">
        <v>12</v>
      </c>
      <c r="G10" s="1" t="s">
        <v>11</v>
      </c>
      <c r="H10" s="1" t="s">
        <v>12</v>
      </c>
      <c r="I10" s="76"/>
    </row>
    <row r="11" spans="1:17" s="11" customFormat="1" x14ac:dyDescent="0.35">
      <c r="A11" s="44">
        <v>1</v>
      </c>
      <c r="B11" s="45" t="s">
        <v>66</v>
      </c>
      <c r="C11" s="46" t="s">
        <v>67</v>
      </c>
      <c r="D11" s="47" t="s">
        <v>68</v>
      </c>
      <c r="E11" s="47">
        <v>59</v>
      </c>
      <c r="F11" s="48" t="str">
        <f>IF(E11=0,"Không XL",IF(E11&lt;50,"Yếu",IF(EG11&lt;70,"Trung bình",IF(E11&lt;80,"Khá",IF(E11&lt;90,"Tốt","Xuất sắc")))))</f>
        <v>Trung bình</v>
      </c>
      <c r="G11" s="44">
        <f>55+0+0+6</f>
        <v>61</v>
      </c>
      <c r="H11" s="48" t="str">
        <f>IF(G11=0,"Không XL",IF(G11&lt;50,"Yếu",IF(G11&lt;70,"Trung bình",IF(G11&lt;80,"Khá",IF(G11&lt;90,"Tốt","Xuất sắc")))))</f>
        <v>Trung bình</v>
      </c>
      <c r="I11" s="26"/>
    </row>
    <row r="12" spans="1:17" s="11" customFormat="1" x14ac:dyDescent="0.35">
      <c r="A12" s="44">
        <v>2</v>
      </c>
      <c r="B12" s="45" t="s">
        <v>69</v>
      </c>
      <c r="C12" s="49" t="s">
        <v>70</v>
      </c>
      <c r="D12" s="47" t="s">
        <v>71</v>
      </c>
      <c r="E12" s="47">
        <v>71</v>
      </c>
      <c r="F12" s="48" t="str">
        <f t="shared" ref="F12:F31" si="0">IF(E12=0,"Không XL",IF(E12&lt;50,"Yếu",IF(EG12&lt;70,"Trung bình",IF(E12&lt;80,"Khá",IF(E12&lt;90,"Tốt","Xuất sắc")))))</f>
        <v>Trung bình</v>
      </c>
      <c r="G12" s="44">
        <f>55+5+8+8</f>
        <v>76</v>
      </c>
      <c r="H12" s="48" t="str">
        <f t="shared" ref="H12:H31" si="1">IF(G12=0,"Không XL",IF(G12&lt;50,"Yếu",IF(G12&lt;70,"Trung bình",IF(G12&lt;80,"Khá",IF(G12&lt;90,"Tốt","Xuất sắc")))))</f>
        <v>Khá</v>
      </c>
      <c r="I12" s="26" t="s">
        <v>25</v>
      </c>
    </row>
    <row r="13" spans="1:17" s="11" customFormat="1" x14ac:dyDescent="0.35">
      <c r="A13" s="44">
        <v>3</v>
      </c>
      <c r="B13" s="45" t="s">
        <v>72</v>
      </c>
      <c r="C13" s="49" t="s">
        <v>73</v>
      </c>
      <c r="D13" s="47" t="s">
        <v>74</v>
      </c>
      <c r="E13" s="47">
        <v>53</v>
      </c>
      <c r="F13" s="48" t="str">
        <f t="shared" si="0"/>
        <v>Trung bình</v>
      </c>
      <c r="G13" s="44">
        <f>55+0+0+2</f>
        <v>57</v>
      </c>
      <c r="H13" s="48" t="str">
        <f t="shared" si="1"/>
        <v>Trung bình</v>
      </c>
      <c r="I13" s="26"/>
    </row>
    <row r="14" spans="1:17" s="11" customFormat="1" x14ac:dyDescent="0.35">
      <c r="A14" s="44">
        <v>4</v>
      </c>
      <c r="B14" s="45" t="s">
        <v>75</v>
      </c>
      <c r="C14" s="49" t="s">
        <v>76</v>
      </c>
      <c r="D14" s="47" t="s">
        <v>74</v>
      </c>
      <c r="E14" s="47">
        <v>54</v>
      </c>
      <c r="F14" s="48" t="str">
        <f t="shared" si="0"/>
        <v>Trung bình</v>
      </c>
      <c r="G14" s="44">
        <f>55+0+0+4</f>
        <v>59</v>
      </c>
      <c r="H14" s="48" t="str">
        <f t="shared" si="1"/>
        <v>Trung bình</v>
      </c>
      <c r="I14" s="26"/>
    </row>
    <row r="15" spans="1:17" s="11" customFormat="1" x14ac:dyDescent="0.35">
      <c r="A15" s="44">
        <v>5</v>
      </c>
      <c r="B15" s="45" t="s">
        <v>77</v>
      </c>
      <c r="C15" s="49" t="s">
        <v>78</v>
      </c>
      <c r="D15" s="47" t="s">
        <v>79</v>
      </c>
      <c r="E15" s="47">
        <v>51</v>
      </c>
      <c r="F15" s="48" t="str">
        <f t="shared" si="0"/>
        <v>Trung bình</v>
      </c>
      <c r="G15" s="44">
        <f>54+0+0+2</f>
        <v>56</v>
      </c>
      <c r="H15" s="48" t="str">
        <f t="shared" si="1"/>
        <v>Trung bình</v>
      </c>
      <c r="I15" s="26"/>
    </row>
    <row r="16" spans="1:17" s="11" customFormat="1" x14ac:dyDescent="0.35">
      <c r="A16" s="44">
        <v>6</v>
      </c>
      <c r="B16" s="45" t="s">
        <v>80</v>
      </c>
      <c r="C16" s="49" t="s">
        <v>81</v>
      </c>
      <c r="D16" s="47" t="s">
        <v>82</v>
      </c>
      <c r="E16" s="47">
        <v>53</v>
      </c>
      <c r="F16" s="48" t="str">
        <f t="shared" si="0"/>
        <v>Trung bình</v>
      </c>
      <c r="G16" s="44">
        <f>55+0+0+4</f>
        <v>59</v>
      </c>
      <c r="H16" s="48" t="str">
        <f t="shared" si="1"/>
        <v>Trung bình</v>
      </c>
      <c r="I16" s="26"/>
    </row>
    <row r="17" spans="1:10" s="11" customFormat="1" x14ac:dyDescent="0.35">
      <c r="A17" s="44">
        <v>7</v>
      </c>
      <c r="B17" s="45" t="s">
        <v>83</v>
      </c>
      <c r="C17" s="49" t="s">
        <v>84</v>
      </c>
      <c r="D17" s="47" t="s">
        <v>85</v>
      </c>
      <c r="E17" s="47">
        <v>48</v>
      </c>
      <c r="F17" s="48" t="str">
        <f t="shared" si="0"/>
        <v>Yếu</v>
      </c>
      <c r="G17" s="44">
        <f>52+0+0+0</f>
        <v>52</v>
      </c>
      <c r="H17" s="48" t="str">
        <f t="shared" si="1"/>
        <v>Trung bình</v>
      </c>
      <c r="I17" s="26"/>
    </row>
    <row r="18" spans="1:10" s="11" customFormat="1" ht="26" x14ac:dyDescent="0.35">
      <c r="A18" s="44">
        <v>8</v>
      </c>
      <c r="B18" s="45" t="s">
        <v>86</v>
      </c>
      <c r="C18" s="49" t="s">
        <v>87</v>
      </c>
      <c r="D18" s="47" t="s">
        <v>88</v>
      </c>
      <c r="E18" s="47">
        <v>70</v>
      </c>
      <c r="F18" s="48" t="str">
        <f t="shared" si="0"/>
        <v>Trung bình</v>
      </c>
      <c r="G18" s="44">
        <f>55+0+4+10+1</f>
        <v>70</v>
      </c>
      <c r="H18" s="48" t="str">
        <f t="shared" si="1"/>
        <v>Khá</v>
      </c>
      <c r="I18" s="26" t="s">
        <v>128</v>
      </c>
    </row>
    <row r="19" spans="1:10" s="11" customFormat="1" x14ac:dyDescent="0.35">
      <c r="A19" s="44">
        <v>9</v>
      </c>
      <c r="B19" s="45" t="s">
        <v>89</v>
      </c>
      <c r="C19" s="49" t="s">
        <v>90</v>
      </c>
      <c r="D19" s="47" t="s">
        <v>91</v>
      </c>
      <c r="E19" s="47">
        <v>51</v>
      </c>
      <c r="F19" s="48" t="str">
        <f t="shared" si="0"/>
        <v>Trung bình</v>
      </c>
      <c r="G19" s="44">
        <f>55+0+0+2</f>
        <v>57</v>
      </c>
      <c r="H19" s="48" t="str">
        <f t="shared" si="1"/>
        <v>Trung bình</v>
      </c>
      <c r="I19" s="26"/>
    </row>
    <row r="20" spans="1:10" s="11" customFormat="1" x14ac:dyDescent="0.35">
      <c r="A20" s="44">
        <v>10</v>
      </c>
      <c r="B20" s="45" t="s">
        <v>92</v>
      </c>
      <c r="C20" s="49" t="s">
        <v>93</v>
      </c>
      <c r="D20" s="47" t="s">
        <v>94</v>
      </c>
      <c r="E20" s="47">
        <v>47</v>
      </c>
      <c r="F20" s="48" t="str">
        <f t="shared" si="0"/>
        <v>Yếu</v>
      </c>
      <c r="G20" s="44">
        <f>50+0+0+0</f>
        <v>50</v>
      </c>
      <c r="H20" s="48" t="str">
        <f t="shared" si="1"/>
        <v>Trung bình</v>
      </c>
      <c r="I20" s="26"/>
    </row>
    <row r="21" spans="1:10" s="11" customFormat="1" x14ac:dyDescent="0.35">
      <c r="A21" s="44">
        <v>11</v>
      </c>
      <c r="B21" s="45" t="s">
        <v>95</v>
      </c>
      <c r="C21" s="49" t="s">
        <v>96</v>
      </c>
      <c r="D21" s="47" t="s">
        <v>97</v>
      </c>
      <c r="E21" s="47">
        <v>63</v>
      </c>
      <c r="F21" s="48" t="str">
        <f t="shared" si="0"/>
        <v>Trung bình</v>
      </c>
      <c r="G21" s="44">
        <f>55+0+0+8</f>
        <v>63</v>
      </c>
      <c r="H21" s="48" t="str">
        <f t="shared" si="1"/>
        <v>Trung bình</v>
      </c>
      <c r="I21" s="26"/>
    </row>
    <row r="22" spans="1:10" s="11" customFormat="1" x14ac:dyDescent="0.35">
      <c r="A22" s="44">
        <v>12</v>
      </c>
      <c r="B22" s="45" t="s">
        <v>98</v>
      </c>
      <c r="C22" s="49" t="s">
        <v>99</v>
      </c>
      <c r="D22" s="47" t="s">
        <v>100</v>
      </c>
      <c r="E22" s="47">
        <v>70</v>
      </c>
      <c r="F22" s="48" t="str">
        <f t="shared" si="0"/>
        <v>Trung bình</v>
      </c>
      <c r="G22" s="44">
        <f>55+0+0+10</f>
        <v>65</v>
      </c>
      <c r="H22" s="48" t="str">
        <f t="shared" si="1"/>
        <v>Trung bình</v>
      </c>
      <c r="I22" s="26"/>
    </row>
    <row r="23" spans="1:10" s="11" customFormat="1" x14ac:dyDescent="0.35">
      <c r="A23" s="44">
        <v>13</v>
      </c>
      <c r="B23" s="45" t="s">
        <v>101</v>
      </c>
      <c r="C23" s="49" t="s">
        <v>102</v>
      </c>
      <c r="D23" s="47" t="s">
        <v>103</v>
      </c>
      <c r="E23" s="47">
        <v>51</v>
      </c>
      <c r="F23" s="48" t="str">
        <f t="shared" si="0"/>
        <v>Trung bình</v>
      </c>
      <c r="G23" s="44">
        <f>55+0+0+2</f>
        <v>57</v>
      </c>
      <c r="H23" s="48" t="str">
        <f t="shared" si="1"/>
        <v>Trung bình</v>
      </c>
      <c r="I23" s="26"/>
    </row>
    <row r="24" spans="1:10" s="11" customFormat="1" x14ac:dyDescent="0.35">
      <c r="A24" s="44">
        <v>14</v>
      </c>
      <c r="B24" s="45" t="s">
        <v>104</v>
      </c>
      <c r="C24" s="49" t="s">
        <v>105</v>
      </c>
      <c r="D24" s="47" t="s">
        <v>106</v>
      </c>
      <c r="E24" s="47">
        <v>57</v>
      </c>
      <c r="F24" s="48" t="str">
        <f t="shared" si="0"/>
        <v>Trung bình</v>
      </c>
      <c r="G24" s="44">
        <f>55+0+0+6</f>
        <v>61</v>
      </c>
      <c r="H24" s="48" t="str">
        <f t="shared" si="1"/>
        <v>Trung bình</v>
      </c>
      <c r="I24" s="26"/>
    </row>
    <row r="25" spans="1:10" s="11" customFormat="1" x14ac:dyDescent="0.35">
      <c r="A25" s="44">
        <v>15</v>
      </c>
      <c r="B25" s="45" t="s">
        <v>107</v>
      </c>
      <c r="C25" s="49" t="s">
        <v>108</v>
      </c>
      <c r="D25" s="47" t="s">
        <v>109</v>
      </c>
      <c r="E25" s="47">
        <v>49</v>
      </c>
      <c r="F25" s="48" t="str">
        <f t="shared" si="0"/>
        <v>Yếu</v>
      </c>
      <c r="G25" s="44">
        <f>55+0+0+0</f>
        <v>55</v>
      </c>
      <c r="H25" s="48" t="str">
        <f t="shared" si="1"/>
        <v>Trung bình</v>
      </c>
      <c r="I25" s="26"/>
    </row>
    <row r="26" spans="1:10" s="11" customFormat="1" x14ac:dyDescent="0.35">
      <c r="A26" s="44">
        <v>16</v>
      </c>
      <c r="B26" s="45" t="s">
        <v>110</v>
      </c>
      <c r="C26" s="49" t="s">
        <v>111</v>
      </c>
      <c r="D26" s="47" t="s">
        <v>112</v>
      </c>
      <c r="E26" s="47">
        <v>70</v>
      </c>
      <c r="F26" s="48" t="str">
        <f t="shared" si="0"/>
        <v>Trung bình</v>
      </c>
      <c r="G26" s="44">
        <f>55+0+0+10</f>
        <v>65</v>
      </c>
      <c r="H26" s="48" t="str">
        <f t="shared" si="1"/>
        <v>Trung bình</v>
      </c>
      <c r="I26" s="26"/>
    </row>
    <row r="27" spans="1:10" s="11" customFormat="1" ht="26" x14ac:dyDescent="0.35">
      <c r="A27" s="44">
        <v>17</v>
      </c>
      <c r="B27" s="45" t="s">
        <v>113</v>
      </c>
      <c r="C27" s="49" t="s">
        <v>114</v>
      </c>
      <c r="D27" s="47" t="s">
        <v>115</v>
      </c>
      <c r="E27" s="47">
        <v>71</v>
      </c>
      <c r="F27" s="48" t="str">
        <f t="shared" si="0"/>
        <v>Trung bình</v>
      </c>
      <c r="G27" s="44">
        <f>55+0+6+10</f>
        <v>71</v>
      </c>
      <c r="H27" s="48" t="str">
        <f t="shared" si="1"/>
        <v>Khá</v>
      </c>
      <c r="I27" s="26" t="s">
        <v>129</v>
      </c>
    </row>
    <row r="28" spans="1:10" s="11" customFormat="1" x14ac:dyDescent="0.35">
      <c r="A28" s="44">
        <v>18</v>
      </c>
      <c r="B28" s="45" t="s">
        <v>116</v>
      </c>
      <c r="C28" s="49" t="s">
        <v>117</v>
      </c>
      <c r="D28" s="47" t="s">
        <v>118</v>
      </c>
      <c r="E28" s="47">
        <v>51</v>
      </c>
      <c r="F28" s="48" t="str">
        <f t="shared" si="0"/>
        <v>Trung bình</v>
      </c>
      <c r="G28" s="44">
        <f>55+0+0+2</f>
        <v>57</v>
      </c>
      <c r="H28" s="48" t="str">
        <f t="shared" si="1"/>
        <v>Trung bình</v>
      </c>
      <c r="I28" s="26"/>
    </row>
    <row r="29" spans="1:10" s="11" customFormat="1" x14ac:dyDescent="0.35">
      <c r="A29" s="44">
        <v>19</v>
      </c>
      <c r="B29" s="45" t="s">
        <v>119</v>
      </c>
      <c r="C29" s="49" t="s">
        <v>120</v>
      </c>
      <c r="D29" s="47" t="s">
        <v>121</v>
      </c>
      <c r="E29" s="47">
        <v>48</v>
      </c>
      <c r="F29" s="48" t="str">
        <f t="shared" si="0"/>
        <v>Yếu</v>
      </c>
      <c r="G29" s="44">
        <f>52+0+0+0</f>
        <v>52</v>
      </c>
      <c r="H29" s="48" t="str">
        <f t="shared" si="1"/>
        <v>Trung bình</v>
      </c>
      <c r="I29" s="26"/>
    </row>
    <row r="30" spans="1:10" s="11" customFormat="1" x14ac:dyDescent="0.35">
      <c r="A30" s="44">
        <v>20</v>
      </c>
      <c r="B30" s="45" t="s">
        <v>122</v>
      </c>
      <c r="C30" s="49" t="s">
        <v>123</v>
      </c>
      <c r="D30" s="47" t="s">
        <v>124</v>
      </c>
      <c r="E30" s="47">
        <v>53</v>
      </c>
      <c r="F30" s="48" t="str">
        <f t="shared" si="0"/>
        <v>Trung bình</v>
      </c>
      <c r="G30" s="44">
        <f>55+0+0+4</f>
        <v>59</v>
      </c>
      <c r="H30" s="48" t="str">
        <f t="shared" si="1"/>
        <v>Trung bình</v>
      </c>
      <c r="I30" s="26"/>
    </row>
    <row r="31" spans="1:10" s="11" customFormat="1" ht="26" x14ac:dyDescent="0.35">
      <c r="A31" s="44">
        <v>21</v>
      </c>
      <c r="B31" s="45" t="s">
        <v>125</v>
      </c>
      <c r="C31" s="49" t="s">
        <v>126</v>
      </c>
      <c r="D31" s="47" t="s">
        <v>127</v>
      </c>
      <c r="E31" s="47"/>
      <c r="F31" s="48" t="str">
        <f t="shared" si="0"/>
        <v>Không XL</v>
      </c>
      <c r="G31" s="44"/>
      <c r="H31" s="48" t="str">
        <f t="shared" si="1"/>
        <v>Không XL</v>
      </c>
      <c r="I31" s="26" t="s">
        <v>130</v>
      </c>
      <c r="J31" s="43" t="s">
        <v>131</v>
      </c>
    </row>
    <row r="32" spans="1:10" s="11" customFormat="1" x14ac:dyDescent="0.35">
      <c r="A32" s="34"/>
      <c r="B32" s="35"/>
      <c r="C32" s="36"/>
      <c r="D32" s="36"/>
      <c r="E32" s="37"/>
      <c r="F32" s="38"/>
      <c r="G32" s="37"/>
      <c r="H32" s="38"/>
      <c r="I32" s="39"/>
    </row>
    <row r="33" spans="1:9" x14ac:dyDescent="0.35">
      <c r="A33" s="40"/>
      <c r="B33" s="40"/>
      <c r="C33" s="67" t="s">
        <v>13</v>
      </c>
      <c r="D33" s="67"/>
      <c r="E33" s="67"/>
      <c r="F33" s="67"/>
      <c r="G33" s="67"/>
      <c r="H33" s="67"/>
      <c r="I33" s="67"/>
    </row>
    <row r="34" spans="1:9" ht="22.5" customHeight="1" x14ac:dyDescent="0.35">
      <c r="A34" s="40"/>
      <c r="B34" s="40"/>
      <c r="C34" s="65" t="s">
        <v>14</v>
      </c>
      <c r="D34" s="65"/>
      <c r="E34" s="65" t="s">
        <v>9</v>
      </c>
      <c r="F34" s="65"/>
      <c r="G34" s="65" t="s">
        <v>10</v>
      </c>
      <c r="H34" s="65"/>
      <c r="I34" s="65" t="s">
        <v>5</v>
      </c>
    </row>
    <row r="35" spans="1:9" s="11" customFormat="1" ht="20.25" customHeight="1" x14ac:dyDescent="0.35">
      <c r="A35" s="41"/>
      <c r="B35" s="41"/>
      <c r="C35" s="65"/>
      <c r="D35" s="65"/>
      <c r="E35" s="50" t="s">
        <v>15</v>
      </c>
      <c r="F35" s="5" t="s">
        <v>16</v>
      </c>
      <c r="G35" s="50" t="s">
        <v>15</v>
      </c>
      <c r="H35" s="5" t="s">
        <v>16</v>
      </c>
      <c r="I35" s="65"/>
    </row>
    <row r="36" spans="1:9" x14ac:dyDescent="0.35">
      <c r="A36" s="40"/>
      <c r="B36" s="40"/>
      <c r="C36" s="65" t="s">
        <v>17</v>
      </c>
      <c r="D36" s="65"/>
      <c r="E36" s="44">
        <f>COUNTIF(F11:F31,"Xuất sắc")</f>
        <v>0</v>
      </c>
      <c r="F36" s="51">
        <f>E36*100/A31</f>
        <v>0</v>
      </c>
      <c r="G36" s="44">
        <f>COUNTIF(H11:H31,"Xuất sắc")</f>
        <v>0</v>
      </c>
      <c r="H36" s="51">
        <f>G36/A31*100</f>
        <v>0</v>
      </c>
      <c r="I36" s="5"/>
    </row>
    <row r="37" spans="1:9" x14ac:dyDescent="0.35">
      <c r="A37" s="40"/>
      <c r="B37" s="40"/>
      <c r="C37" s="65" t="s">
        <v>18</v>
      </c>
      <c r="D37" s="65"/>
      <c r="E37" s="44">
        <f>COUNTIF(F11:F31,"Tốt")</f>
        <v>0</v>
      </c>
      <c r="F37" s="51">
        <f>E37/A31*100</f>
        <v>0</v>
      </c>
      <c r="G37" s="44">
        <f>COUNTIF(H11:H31,"Tốt")</f>
        <v>0</v>
      </c>
      <c r="H37" s="51">
        <f>G37/A31*100</f>
        <v>0</v>
      </c>
      <c r="I37" s="5"/>
    </row>
    <row r="38" spans="1:9" x14ac:dyDescent="0.35">
      <c r="A38" s="40"/>
      <c r="B38" s="40"/>
      <c r="C38" s="65" t="s">
        <v>19</v>
      </c>
      <c r="D38" s="65"/>
      <c r="E38" s="44">
        <f>COUNTIF(F11:F31,"Khá")</f>
        <v>0</v>
      </c>
      <c r="F38" s="51">
        <f>E38/A31*100</f>
        <v>0</v>
      </c>
      <c r="G38" s="44">
        <f>COUNTIF(H11:H31,"Khá")</f>
        <v>3</v>
      </c>
      <c r="H38" s="51">
        <f>G38/A31*100</f>
        <v>14.285714285714285</v>
      </c>
      <c r="I38" s="5"/>
    </row>
    <row r="39" spans="1:9" x14ac:dyDescent="0.35">
      <c r="A39" s="40"/>
      <c r="B39" s="40"/>
      <c r="C39" s="65" t="s">
        <v>20</v>
      </c>
      <c r="D39" s="65"/>
      <c r="E39" s="44">
        <f>COUNTIF(F11:F31,"Trung bình")</f>
        <v>16</v>
      </c>
      <c r="F39" s="51">
        <f>E39/A31*100</f>
        <v>76.19047619047619</v>
      </c>
      <c r="G39" s="44">
        <f>COUNTIF(H11:H31,"Trung bình")</f>
        <v>17</v>
      </c>
      <c r="H39" s="51">
        <f>G39/A31*100</f>
        <v>80.952380952380949</v>
      </c>
      <c r="I39" s="5"/>
    </row>
    <row r="40" spans="1:9" x14ac:dyDescent="0.35">
      <c r="A40" s="40"/>
      <c r="B40" s="40"/>
      <c r="C40" s="65" t="s">
        <v>21</v>
      </c>
      <c r="D40" s="65"/>
      <c r="E40" s="44">
        <f>COUNTIF(F11:F31,"Yếu")</f>
        <v>4</v>
      </c>
      <c r="F40" s="51">
        <f>E40/A31*100</f>
        <v>19.047619047619047</v>
      </c>
      <c r="G40" s="44">
        <f>COUNTIF(H11:H31,"Yếu")</f>
        <v>0</v>
      </c>
      <c r="H40" s="51">
        <f>G40/A31*100</f>
        <v>0</v>
      </c>
      <c r="I40" s="5"/>
    </row>
    <row r="41" spans="1:9" x14ac:dyDescent="0.35">
      <c r="A41" s="40"/>
      <c r="B41" s="40"/>
      <c r="C41" s="65" t="s">
        <v>22</v>
      </c>
      <c r="D41" s="65"/>
      <c r="E41" s="44">
        <f>COUNTIF(F11:F31,"Không XL")</f>
        <v>1</v>
      </c>
      <c r="F41" s="51">
        <f>E41/A31*100</f>
        <v>4.7619047619047619</v>
      </c>
      <c r="G41" s="44">
        <f>COUNTIF(H11:H31,"Không XL")</f>
        <v>1</v>
      </c>
      <c r="H41" s="51">
        <f>G41/A31*100</f>
        <v>4.7619047619047619</v>
      </c>
      <c r="I41" s="5"/>
    </row>
    <row r="42" spans="1:9" x14ac:dyDescent="0.35">
      <c r="C42" s="2"/>
      <c r="D42" s="6"/>
      <c r="F42" s="42"/>
    </row>
    <row r="43" spans="1:9" s="52" customFormat="1" ht="15.5" x14ac:dyDescent="0.35">
      <c r="D43" s="20"/>
      <c r="E43" s="66" t="s">
        <v>141</v>
      </c>
      <c r="F43" s="66"/>
      <c r="G43" s="66"/>
      <c r="H43" s="66"/>
      <c r="I43" s="66"/>
    </row>
    <row r="44" spans="1:9" s="52" customFormat="1" ht="16.5" customHeight="1" x14ac:dyDescent="0.35">
      <c r="A44" s="53"/>
      <c r="B44" s="63" t="s">
        <v>132</v>
      </c>
      <c r="C44" s="63"/>
      <c r="D44" s="63" t="s">
        <v>23</v>
      </c>
      <c r="E44" s="63"/>
      <c r="F44" s="63"/>
      <c r="G44" s="64" t="s">
        <v>24</v>
      </c>
      <c r="H44" s="64"/>
      <c r="I44" s="64"/>
    </row>
    <row r="45" spans="1:9" s="52" customFormat="1" ht="15.5" x14ac:dyDescent="0.35">
      <c r="D45" s="20"/>
      <c r="I45" s="4"/>
    </row>
    <row r="46" spans="1:9" s="52" customFormat="1" ht="39.75" customHeight="1" x14ac:dyDescent="0.35">
      <c r="D46" s="20"/>
      <c r="I46" s="4"/>
    </row>
    <row r="47" spans="1:9" s="52" customFormat="1" ht="15.5" x14ac:dyDescent="0.35">
      <c r="D47" s="20"/>
      <c r="I47" s="4"/>
    </row>
    <row r="48" spans="1:9" s="52" customFormat="1" ht="16.5" customHeight="1" x14ac:dyDescent="0.35">
      <c r="B48" s="63" t="s">
        <v>27</v>
      </c>
      <c r="C48" s="63"/>
      <c r="D48" s="63" t="s">
        <v>26</v>
      </c>
      <c r="E48" s="63"/>
      <c r="F48" s="63"/>
      <c r="G48" s="63" t="s">
        <v>133</v>
      </c>
      <c r="H48" s="63"/>
      <c r="I48" s="63"/>
    </row>
    <row r="49" spans="2:9" s="9" customFormat="1" ht="16.5" customHeight="1" x14ac:dyDescent="0.35">
      <c r="B49" s="64"/>
      <c r="C49" s="64"/>
      <c r="D49" s="64"/>
      <c r="E49" s="64"/>
      <c r="F49" s="64"/>
      <c r="G49" s="64"/>
      <c r="H49" s="64"/>
      <c r="I49" s="64"/>
    </row>
  </sheetData>
  <sortState xmlns:xlrd2="http://schemas.microsoft.com/office/spreadsheetml/2017/richdata2" ref="A12:T54">
    <sortCondition ref="D12:D54"/>
    <sortCondition ref="C12:C54"/>
  </sortState>
  <mergeCells count="36">
    <mergeCell ref="A1:D1"/>
    <mergeCell ref="E1:I1"/>
    <mergeCell ref="A2:D2"/>
    <mergeCell ref="E2:I2"/>
    <mergeCell ref="A3:D3"/>
    <mergeCell ref="E3:I3"/>
    <mergeCell ref="A5:I5"/>
    <mergeCell ref="A6:I6"/>
    <mergeCell ref="A7:I7"/>
    <mergeCell ref="E9:F9"/>
    <mergeCell ref="G9:H9"/>
    <mergeCell ref="A9:A10"/>
    <mergeCell ref="B9:B10"/>
    <mergeCell ref="I9:I10"/>
    <mergeCell ref="C9:D10"/>
    <mergeCell ref="C33:I33"/>
    <mergeCell ref="E34:F34"/>
    <mergeCell ref="G34:H34"/>
    <mergeCell ref="C36:D36"/>
    <mergeCell ref="C37:D37"/>
    <mergeCell ref="I34:I35"/>
    <mergeCell ref="C34:D35"/>
    <mergeCell ref="C38:D38"/>
    <mergeCell ref="C39:D39"/>
    <mergeCell ref="C40:D40"/>
    <mergeCell ref="C41:D41"/>
    <mergeCell ref="E43:I43"/>
    <mergeCell ref="B44:C44"/>
    <mergeCell ref="D44:F44"/>
    <mergeCell ref="G44:I44"/>
    <mergeCell ref="B49:C49"/>
    <mergeCell ref="D49:F49"/>
    <mergeCell ref="G49:I49"/>
    <mergeCell ref="G48:I48"/>
    <mergeCell ref="D48:F48"/>
    <mergeCell ref="B48:C48"/>
  </mergeCells>
  <conditionalFormatting sqref="F11:F32 H11:H32">
    <cfRule type="cellIs" dxfId="1" priority="3" stopIfTrue="1" operator="equal">
      <formula>"SVG"</formula>
    </cfRule>
    <cfRule type="cellIs" dxfId="0" priority="4" stopIfTrue="1" operator="equal">
      <formula>"SVXS"</formula>
    </cfRule>
  </conditionalFormatting>
  <pageMargins left="0.55118110236220497" right="0.31496062992126" top="0.59055118110236204" bottom="0.47244094488188998" header="0.31496062992126" footer="0.31496062992126"/>
  <pageSetup paperSize="9" orientation="portrait" r:id="rId1"/>
  <headerFooter differentFirst="1">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9"/>
  <sheetViews>
    <sheetView topLeftCell="A34" workbookViewId="0">
      <selection activeCell="N39" sqref="N39"/>
    </sheetView>
  </sheetViews>
  <sheetFormatPr defaultColWidth="9.1796875" defaultRowHeight="16.5" x14ac:dyDescent="0.35"/>
  <cols>
    <col min="1" max="1" width="5.54296875" style="11" customWidth="1"/>
    <col min="2" max="2" width="10.81640625" style="11" customWidth="1"/>
    <col min="3" max="3" width="20.7265625" style="11" customWidth="1"/>
    <col min="4" max="4" width="8.54296875" style="14" customWidth="1"/>
    <col min="5" max="5" width="9.54296875" style="14" customWidth="1"/>
    <col min="6" max="6" width="9.453125" style="14" customWidth="1"/>
    <col min="7" max="7" width="10.54296875" style="14" customWidth="1"/>
    <col min="8" max="8" width="9.7265625" style="14" customWidth="1"/>
    <col min="9" max="9" width="10" style="11" customWidth="1"/>
    <col min="10" max="16384" width="9.1796875" style="11"/>
  </cols>
  <sheetData>
    <row r="1" spans="1:9" s="10" customFormat="1" ht="15.5" x14ac:dyDescent="0.35">
      <c r="A1" s="84" t="s">
        <v>0</v>
      </c>
      <c r="B1" s="84"/>
      <c r="C1" s="84"/>
      <c r="D1" s="84"/>
      <c r="E1" s="8" t="s">
        <v>1</v>
      </c>
      <c r="F1" s="8"/>
      <c r="G1" s="8"/>
      <c r="H1" s="9"/>
      <c r="I1" s="8"/>
    </row>
    <row r="2" spans="1:9" s="10" customFormat="1" x14ac:dyDescent="0.35">
      <c r="A2" s="84" t="s">
        <v>2</v>
      </c>
      <c r="B2" s="84"/>
      <c r="C2" s="84"/>
      <c r="D2" s="84"/>
      <c r="E2" s="83" t="s">
        <v>28</v>
      </c>
      <c r="F2" s="83"/>
      <c r="G2" s="83"/>
      <c r="H2" s="83"/>
      <c r="I2" s="83"/>
    </row>
    <row r="3" spans="1:9" s="10" customFormat="1" x14ac:dyDescent="0.35">
      <c r="A3" s="64" t="s">
        <v>134</v>
      </c>
      <c r="B3" s="64"/>
      <c r="C3" s="64"/>
      <c r="D3" s="64"/>
      <c r="E3" s="8"/>
      <c r="F3" s="83"/>
      <c r="G3" s="83"/>
      <c r="H3" s="83"/>
      <c r="I3" s="83"/>
    </row>
    <row r="4" spans="1:9" s="10" customFormat="1" x14ac:dyDescent="0.35">
      <c r="A4" s="9"/>
      <c r="B4" s="9"/>
      <c r="C4" s="9"/>
      <c r="D4" s="9"/>
      <c r="E4" s="9"/>
      <c r="F4" s="6"/>
      <c r="G4" s="6"/>
      <c r="H4" s="6"/>
      <c r="I4" s="6"/>
    </row>
    <row r="5" spans="1:9" ht="23.25" customHeight="1" x14ac:dyDescent="0.35">
      <c r="A5" s="83" t="s">
        <v>29</v>
      </c>
      <c r="B5" s="83"/>
      <c r="C5" s="83"/>
      <c r="D5" s="83"/>
      <c r="E5" s="83"/>
      <c r="F5" s="83"/>
      <c r="G5" s="83"/>
      <c r="H5" s="83"/>
      <c r="I5" s="83"/>
    </row>
    <row r="6" spans="1:9" ht="15.75" customHeight="1" x14ac:dyDescent="0.35">
      <c r="A6" s="83" t="s">
        <v>135</v>
      </c>
      <c r="B6" s="83"/>
      <c r="C6" s="83"/>
      <c r="D6" s="83"/>
      <c r="E6" s="83"/>
      <c r="F6" s="83"/>
      <c r="G6" s="83"/>
      <c r="H6" s="83"/>
      <c r="I6" s="83"/>
    </row>
    <row r="7" spans="1:9" s="12" customFormat="1" x14ac:dyDescent="0.35">
      <c r="D7" s="6"/>
      <c r="E7" s="6"/>
      <c r="F7" s="6"/>
      <c r="G7" s="6"/>
      <c r="H7" s="6"/>
    </row>
    <row r="8" spans="1:9" x14ac:dyDescent="0.35">
      <c r="A8" s="13" t="s">
        <v>30</v>
      </c>
      <c r="B8" s="11" t="s">
        <v>136</v>
      </c>
    </row>
    <row r="9" spans="1:9" x14ac:dyDescent="0.35">
      <c r="A9" s="13" t="s">
        <v>31</v>
      </c>
      <c r="B9" s="85" t="s">
        <v>32</v>
      </c>
      <c r="C9" s="85"/>
      <c r="D9" s="85"/>
      <c r="E9" s="85"/>
      <c r="F9" s="85"/>
    </row>
    <row r="10" spans="1:9" x14ac:dyDescent="0.35">
      <c r="A10" s="13" t="s">
        <v>33</v>
      </c>
      <c r="B10" s="12" t="s">
        <v>34</v>
      </c>
    </row>
    <row r="11" spans="1:9" x14ac:dyDescent="0.35">
      <c r="A11" s="13"/>
      <c r="B11" s="11" t="s">
        <v>137</v>
      </c>
    </row>
    <row r="12" spans="1:9" x14ac:dyDescent="0.35">
      <c r="A12" s="13"/>
      <c r="B12" s="11" t="s">
        <v>35</v>
      </c>
    </row>
    <row r="13" spans="1:9" x14ac:dyDescent="0.35">
      <c r="A13" s="13"/>
      <c r="B13" s="11" t="s">
        <v>138</v>
      </c>
      <c r="H13" s="14" t="s">
        <v>36</v>
      </c>
    </row>
    <row r="14" spans="1:9" x14ac:dyDescent="0.35">
      <c r="A14" s="13"/>
      <c r="B14" s="11" t="s">
        <v>139</v>
      </c>
    </row>
    <row r="15" spans="1:9" x14ac:dyDescent="0.35">
      <c r="A15" s="13"/>
      <c r="B15" s="86" t="s">
        <v>37</v>
      </c>
      <c r="C15" s="86"/>
      <c r="D15" s="86"/>
      <c r="E15" s="86"/>
      <c r="F15" s="86"/>
      <c r="G15" s="86"/>
      <c r="H15" s="86"/>
      <c r="I15" s="86"/>
    </row>
    <row r="16" spans="1:9" x14ac:dyDescent="0.35">
      <c r="A16" s="13" t="s">
        <v>38</v>
      </c>
      <c r="B16" s="12" t="s">
        <v>39</v>
      </c>
    </row>
    <row r="17" spans="1:10" ht="56.25" customHeight="1" x14ac:dyDescent="0.35">
      <c r="A17" s="87" t="s">
        <v>40</v>
      </c>
      <c r="B17" s="87"/>
      <c r="C17" s="87"/>
      <c r="D17" s="87"/>
      <c r="E17" s="87"/>
      <c r="F17" s="87"/>
      <c r="G17" s="87"/>
      <c r="H17" s="87"/>
      <c r="I17" s="87"/>
      <c r="J17" s="15"/>
    </row>
    <row r="18" spans="1:10" x14ac:dyDescent="0.35">
      <c r="A18" s="16"/>
    </row>
    <row r="19" spans="1:10" ht="20.25" customHeight="1" x14ac:dyDescent="0.35">
      <c r="A19" s="88" t="s">
        <v>41</v>
      </c>
      <c r="B19" s="88" t="s">
        <v>3</v>
      </c>
      <c r="C19" s="89" t="s">
        <v>4</v>
      </c>
      <c r="D19" s="90"/>
      <c r="E19" s="93" t="s">
        <v>42</v>
      </c>
      <c r="F19" s="88" t="s">
        <v>43</v>
      </c>
      <c r="G19" s="88"/>
      <c r="H19" s="88"/>
      <c r="I19" s="95" t="s">
        <v>5</v>
      </c>
    </row>
    <row r="20" spans="1:10" ht="30" x14ac:dyDescent="0.35">
      <c r="A20" s="88"/>
      <c r="B20" s="88"/>
      <c r="C20" s="91"/>
      <c r="D20" s="92"/>
      <c r="E20" s="94"/>
      <c r="F20" s="17" t="s">
        <v>44</v>
      </c>
      <c r="G20" s="17" t="s">
        <v>45</v>
      </c>
      <c r="H20" s="17" t="s">
        <v>46</v>
      </c>
      <c r="I20" s="95"/>
    </row>
    <row r="21" spans="1:10" ht="20.25" customHeight="1" x14ac:dyDescent="0.35">
      <c r="A21" s="44">
        <v>1</v>
      </c>
      <c r="B21" s="45" t="s">
        <v>66</v>
      </c>
      <c r="C21" s="46" t="s">
        <v>67</v>
      </c>
      <c r="D21" s="47" t="s">
        <v>68</v>
      </c>
      <c r="E21" s="7"/>
      <c r="F21" s="18"/>
      <c r="G21" s="18" t="str">
        <f>IF(F21=0,"Không XL",IF(F21&lt;50,"Yếu",IF(F21&lt;70,"Trung bình",IF(F21&lt;80,"Khá",IF(F21&lt;90,"Tốt","Xuất sắc")))))</f>
        <v>Không XL</v>
      </c>
      <c r="H21" s="19">
        <v>1</v>
      </c>
      <c r="I21" s="18"/>
    </row>
    <row r="22" spans="1:10" ht="20.25" customHeight="1" x14ac:dyDescent="0.35">
      <c r="A22" s="44">
        <v>2</v>
      </c>
      <c r="B22" s="45" t="s">
        <v>69</v>
      </c>
      <c r="C22" s="49" t="s">
        <v>70</v>
      </c>
      <c r="D22" s="47" t="s">
        <v>71</v>
      </c>
      <c r="E22" s="7"/>
      <c r="F22" s="18"/>
      <c r="G22" s="18" t="str">
        <f t="shared" ref="G22:G41" si="0">IF(F22=0,"Không XL",IF(F22&lt;50,"Yếu",IF(F22&lt;70,"Trung bình",IF(F22&lt;80,"Khá",IF(F22&lt;90,"Tốt","Xuất sắc")))))</f>
        <v>Không XL</v>
      </c>
      <c r="H22" s="19">
        <v>1</v>
      </c>
      <c r="I22" s="18"/>
    </row>
    <row r="23" spans="1:10" ht="20.25" customHeight="1" x14ac:dyDescent="0.35">
      <c r="A23" s="44">
        <v>3</v>
      </c>
      <c r="B23" s="45" t="s">
        <v>72</v>
      </c>
      <c r="C23" s="49" t="s">
        <v>73</v>
      </c>
      <c r="D23" s="47" t="s">
        <v>74</v>
      </c>
      <c r="E23" s="7"/>
      <c r="F23" s="18"/>
      <c r="G23" s="18" t="str">
        <f t="shared" si="0"/>
        <v>Không XL</v>
      </c>
      <c r="H23" s="19">
        <v>1</v>
      </c>
      <c r="I23" s="18"/>
    </row>
    <row r="24" spans="1:10" ht="20.25" customHeight="1" x14ac:dyDescent="0.35">
      <c r="A24" s="44">
        <v>4</v>
      </c>
      <c r="B24" s="45" t="s">
        <v>75</v>
      </c>
      <c r="C24" s="49" t="s">
        <v>76</v>
      </c>
      <c r="D24" s="47" t="s">
        <v>74</v>
      </c>
      <c r="E24" s="7"/>
      <c r="F24" s="18"/>
      <c r="G24" s="18" t="str">
        <f t="shared" si="0"/>
        <v>Không XL</v>
      </c>
      <c r="H24" s="19">
        <v>1</v>
      </c>
      <c r="I24" s="18"/>
    </row>
    <row r="25" spans="1:10" ht="20.25" customHeight="1" x14ac:dyDescent="0.35">
      <c r="A25" s="44">
        <v>5</v>
      </c>
      <c r="B25" s="45" t="s">
        <v>77</v>
      </c>
      <c r="C25" s="49" t="s">
        <v>78</v>
      </c>
      <c r="D25" s="47" t="s">
        <v>79</v>
      </c>
      <c r="E25" s="7"/>
      <c r="F25" s="18"/>
      <c r="G25" s="18" t="str">
        <f t="shared" si="0"/>
        <v>Không XL</v>
      </c>
      <c r="H25" s="19">
        <v>1</v>
      </c>
      <c r="I25" s="18"/>
    </row>
    <row r="26" spans="1:10" ht="20.25" customHeight="1" x14ac:dyDescent="0.35">
      <c r="A26" s="44">
        <v>6</v>
      </c>
      <c r="B26" s="45" t="s">
        <v>80</v>
      </c>
      <c r="C26" s="49" t="s">
        <v>81</v>
      </c>
      <c r="D26" s="47" t="s">
        <v>82</v>
      </c>
      <c r="E26" s="7"/>
      <c r="F26" s="18"/>
      <c r="G26" s="18" t="str">
        <f t="shared" si="0"/>
        <v>Không XL</v>
      </c>
      <c r="H26" s="19">
        <v>1</v>
      </c>
      <c r="I26" s="18"/>
    </row>
    <row r="27" spans="1:10" ht="20.25" customHeight="1" x14ac:dyDescent="0.35">
      <c r="A27" s="44">
        <v>7</v>
      </c>
      <c r="B27" s="45" t="s">
        <v>83</v>
      </c>
      <c r="C27" s="49" t="s">
        <v>84</v>
      </c>
      <c r="D27" s="47" t="s">
        <v>85</v>
      </c>
      <c r="E27" s="7"/>
      <c r="F27" s="18"/>
      <c r="G27" s="18" t="str">
        <f t="shared" si="0"/>
        <v>Không XL</v>
      </c>
      <c r="H27" s="19">
        <v>1</v>
      </c>
      <c r="I27" s="18"/>
    </row>
    <row r="28" spans="1:10" ht="20.25" customHeight="1" x14ac:dyDescent="0.35">
      <c r="A28" s="44">
        <v>8</v>
      </c>
      <c r="B28" s="45" t="s">
        <v>86</v>
      </c>
      <c r="C28" s="49" t="s">
        <v>87</v>
      </c>
      <c r="D28" s="47" t="s">
        <v>88</v>
      </c>
      <c r="E28" s="7"/>
      <c r="F28" s="18"/>
      <c r="G28" s="18" t="str">
        <f t="shared" si="0"/>
        <v>Không XL</v>
      </c>
      <c r="H28" s="19">
        <v>1</v>
      </c>
      <c r="I28" s="18"/>
    </row>
    <row r="29" spans="1:10" ht="20.25" customHeight="1" x14ac:dyDescent="0.35">
      <c r="A29" s="44">
        <v>9</v>
      </c>
      <c r="B29" s="45" t="s">
        <v>89</v>
      </c>
      <c r="C29" s="49" t="s">
        <v>90</v>
      </c>
      <c r="D29" s="47" t="s">
        <v>91</v>
      </c>
      <c r="E29" s="7"/>
      <c r="F29" s="18"/>
      <c r="G29" s="18" t="str">
        <f t="shared" si="0"/>
        <v>Không XL</v>
      </c>
      <c r="H29" s="19">
        <v>1</v>
      </c>
      <c r="I29" s="18"/>
    </row>
    <row r="30" spans="1:10" ht="20.25" customHeight="1" x14ac:dyDescent="0.35">
      <c r="A30" s="44">
        <v>10</v>
      </c>
      <c r="B30" s="45" t="s">
        <v>92</v>
      </c>
      <c r="C30" s="49" t="s">
        <v>93</v>
      </c>
      <c r="D30" s="47" t="s">
        <v>94</v>
      </c>
      <c r="E30" s="7"/>
      <c r="F30" s="18"/>
      <c r="G30" s="18" t="str">
        <f t="shared" si="0"/>
        <v>Không XL</v>
      </c>
      <c r="H30" s="19">
        <v>1</v>
      </c>
      <c r="I30" s="18"/>
    </row>
    <row r="31" spans="1:10" ht="20.25" customHeight="1" x14ac:dyDescent="0.35">
      <c r="A31" s="44">
        <v>11</v>
      </c>
      <c r="B31" s="45" t="s">
        <v>95</v>
      </c>
      <c r="C31" s="49" t="s">
        <v>96</v>
      </c>
      <c r="D31" s="47" t="s">
        <v>97</v>
      </c>
      <c r="E31" s="7"/>
      <c r="F31" s="18"/>
      <c r="G31" s="18" t="str">
        <f t="shared" si="0"/>
        <v>Không XL</v>
      </c>
      <c r="H31" s="19">
        <v>1</v>
      </c>
      <c r="I31" s="18"/>
    </row>
    <row r="32" spans="1:10" ht="20.25" customHeight="1" x14ac:dyDescent="0.35">
      <c r="A32" s="44">
        <v>12</v>
      </c>
      <c r="B32" s="45" t="s">
        <v>98</v>
      </c>
      <c r="C32" s="49" t="s">
        <v>99</v>
      </c>
      <c r="D32" s="47" t="s">
        <v>100</v>
      </c>
      <c r="E32" s="7"/>
      <c r="F32" s="18"/>
      <c r="G32" s="18" t="str">
        <f t="shared" si="0"/>
        <v>Không XL</v>
      </c>
      <c r="H32" s="19">
        <v>1</v>
      </c>
      <c r="I32" s="18"/>
    </row>
    <row r="33" spans="1:9" ht="20.25" customHeight="1" x14ac:dyDescent="0.35">
      <c r="A33" s="44">
        <v>13</v>
      </c>
      <c r="B33" s="45" t="s">
        <v>101</v>
      </c>
      <c r="C33" s="49" t="s">
        <v>102</v>
      </c>
      <c r="D33" s="47" t="s">
        <v>103</v>
      </c>
      <c r="E33" s="7"/>
      <c r="F33" s="18"/>
      <c r="G33" s="18" t="str">
        <f t="shared" si="0"/>
        <v>Không XL</v>
      </c>
      <c r="H33" s="19">
        <v>1</v>
      </c>
      <c r="I33" s="18"/>
    </row>
    <row r="34" spans="1:9" ht="20.25" customHeight="1" x14ac:dyDescent="0.35">
      <c r="A34" s="44">
        <v>14</v>
      </c>
      <c r="B34" s="45" t="s">
        <v>104</v>
      </c>
      <c r="C34" s="49" t="s">
        <v>105</v>
      </c>
      <c r="D34" s="47" t="s">
        <v>106</v>
      </c>
      <c r="E34" s="7"/>
      <c r="F34" s="18"/>
      <c r="G34" s="18" t="str">
        <f t="shared" si="0"/>
        <v>Không XL</v>
      </c>
      <c r="H34" s="19">
        <v>1</v>
      </c>
      <c r="I34" s="18"/>
    </row>
    <row r="35" spans="1:9" ht="20.25" customHeight="1" x14ac:dyDescent="0.35">
      <c r="A35" s="44">
        <v>15</v>
      </c>
      <c r="B35" s="45" t="s">
        <v>107</v>
      </c>
      <c r="C35" s="49" t="s">
        <v>108</v>
      </c>
      <c r="D35" s="47" t="s">
        <v>109</v>
      </c>
      <c r="E35" s="7"/>
      <c r="F35" s="18"/>
      <c r="G35" s="18" t="str">
        <f t="shared" si="0"/>
        <v>Không XL</v>
      </c>
      <c r="H35" s="19">
        <v>1</v>
      </c>
      <c r="I35" s="18"/>
    </row>
    <row r="36" spans="1:9" ht="20.25" customHeight="1" x14ac:dyDescent="0.35">
      <c r="A36" s="44">
        <v>16</v>
      </c>
      <c r="B36" s="45" t="s">
        <v>110</v>
      </c>
      <c r="C36" s="49" t="s">
        <v>111</v>
      </c>
      <c r="D36" s="47" t="s">
        <v>112</v>
      </c>
      <c r="E36" s="7"/>
      <c r="F36" s="18"/>
      <c r="G36" s="18" t="str">
        <f t="shared" si="0"/>
        <v>Không XL</v>
      </c>
      <c r="H36" s="19">
        <v>1</v>
      </c>
      <c r="I36" s="18"/>
    </row>
    <row r="37" spans="1:9" ht="20.25" customHeight="1" x14ac:dyDescent="0.35">
      <c r="A37" s="44">
        <v>17</v>
      </c>
      <c r="B37" s="45" t="s">
        <v>113</v>
      </c>
      <c r="C37" s="49" t="s">
        <v>114</v>
      </c>
      <c r="D37" s="47" t="s">
        <v>115</v>
      </c>
      <c r="E37" s="7"/>
      <c r="F37" s="18"/>
      <c r="G37" s="18" t="str">
        <f t="shared" si="0"/>
        <v>Không XL</v>
      </c>
      <c r="H37" s="19">
        <v>1</v>
      </c>
      <c r="I37" s="18"/>
    </row>
    <row r="38" spans="1:9" ht="20.25" customHeight="1" x14ac:dyDescent="0.35">
      <c r="A38" s="44">
        <v>18</v>
      </c>
      <c r="B38" s="45" t="s">
        <v>116</v>
      </c>
      <c r="C38" s="49" t="s">
        <v>117</v>
      </c>
      <c r="D38" s="47" t="s">
        <v>118</v>
      </c>
      <c r="E38" s="7"/>
      <c r="F38" s="18"/>
      <c r="G38" s="18" t="str">
        <f t="shared" si="0"/>
        <v>Không XL</v>
      </c>
      <c r="H38" s="19">
        <v>1</v>
      </c>
      <c r="I38" s="18"/>
    </row>
    <row r="39" spans="1:9" ht="20.25" customHeight="1" x14ac:dyDescent="0.35">
      <c r="A39" s="44">
        <v>19</v>
      </c>
      <c r="B39" s="45" t="s">
        <v>119</v>
      </c>
      <c r="C39" s="49" t="s">
        <v>120</v>
      </c>
      <c r="D39" s="47" t="s">
        <v>121</v>
      </c>
      <c r="E39" s="7"/>
      <c r="F39" s="18"/>
      <c r="G39" s="18" t="str">
        <f t="shared" si="0"/>
        <v>Không XL</v>
      </c>
      <c r="H39" s="19">
        <v>1</v>
      </c>
      <c r="I39" s="18"/>
    </row>
    <row r="40" spans="1:9" ht="20.25" customHeight="1" x14ac:dyDescent="0.35">
      <c r="A40" s="44">
        <v>20</v>
      </c>
      <c r="B40" s="45" t="s">
        <v>122</v>
      </c>
      <c r="C40" s="49" t="s">
        <v>123</v>
      </c>
      <c r="D40" s="47" t="s">
        <v>124</v>
      </c>
      <c r="E40" s="7"/>
      <c r="F40" s="18"/>
      <c r="G40" s="18" t="str">
        <f t="shared" si="0"/>
        <v>Không XL</v>
      </c>
      <c r="H40" s="19">
        <v>1</v>
      </c>
      <c r="I40" s="18"/>
    </row>
    <row r="41" spans="1:9" ht="20.25" customHeight="1" x14ac:dyDescent="0.35">
      <c r="A41" s="44">
        <v>21</v>
      </c>
      <c r="B41" s="45" t="s">
        <v>125</v>
      </c>
      <c r="C41" s="49" t="s">
        <v>126</v>
      </c>
      <c r="D41" s="47" t="s">
        <v>127</v>
      </c>
      <c r="E41" s="7"/>
      <c r="F41" s="18"/>
      <c r="G41" s="18" t="str">
        <f t="shared" si="0"/>
        <v>Không XL</v>
      </c>
      <c r="H41" s="19">
        <v>1</v>
      </c>
      <c r="I41" s="18"/>
    </row>
    <row r="42" spans="1:9" ht="10.5" customHeight="1" x14ac:dyDescent="0.35"/>
    <row r="43" spans="1:9" s="10" customFormat="1" ht="23.25" customHeight="1" x14ac:dyDescent="0.35">
      <c r="B43" s="11" t="s">
        <v>47</v>
      </c>
      <c r="D43" s="20"/>
      <c r="E43" s="20"/>
      <c r="F43" s="20"/>
      <c r="G43" s="20"/>
      <c r="H43" s="20"/>
    </row>
    <row r="44" spans="1:9" s="10" customFormat="1" ht="30" x14ac:dyDescent="0.35">
      <c r="C44" s="98" t="s">
        <v>48</v>
      </c>
      <c r="D44" s="99"/>
      <c r="E44" s="17" t="s">
        <v>49</v>
      </c>
      <c r="F44" s="17" t="s">
        <v>50</v>
      </c>
      <c r="G44" s="20"/>
      <c r="H44" s="20"/>
    </row>
    <row r="45" spans="1:9" s="10" customFormat="1" ht="15.5" x14ac:dyDescent="0.35">
      <c r="C45" s="21" t="s">
        <v>51</v>
      </c>
      <c r="D45" s="22"/>
      <c r="E45" s="23">
        <f>COUNTIF($G$21:$G$41,"Xuất sắc")</f>
        <v>0</v>
      </c>
      <c r="F45" s="24">
        <f>E45/A41</f>
        <v>0</v>
      </c>
      <c r="G45" s="20"/>
      <c r="H45" s="20"/>
    </row>
    <row r="46" spans="1:9" s="10" customFormat="1" ht="15.5" x14ac:dyDescent="0.35">
      <c r="C46" s="21" t="s">
        <v>52</v>
      </c>
      <c r="D46" s="22"/>
      <c r="E46" s="23">
        <f>COUNTIF($G$21:$G$41,"Tốt")</f>
        <v>0</v>
      </c>
      <c r="F46" s="24">
        <f>E46/A41</f>
        <v>0</v>
      </c>
      <c r="G46" s="20"/>
      <c r="H46" s="20"/>
    </row>
    <row r="47" spans="1:9" s="10" customFormat="1" ht="15.5" x14ac:dyDescent="0.35">
      <c r="C47" s="21" t="s">
        <v>53</v>
      </c>
      <c r="D47" s="22"/>
      <c r="E47" s="23">
        <f>COUNTIF($G$21:$G$41,"Khá")</f>
        <v>0</v>
      </c>
      <c r="F47" s="24">
        <f>E47/A41</f>
        <v>0</v>
      </c>
      <c r="G47" s="20"/>
      <c r="H47" s="20"/>
    </row>
    <row r="48" spans="1:9" s="10" customFormat="1" ht="15.5" x14ac:dyDescent="0.35">
      <c r="C48" s="21" t="s">
        <v>54</v>
      </c>
      <c r="D48" s="22"/>
      <c r="E48" s="23">
        <f>COUNTIF($G$21:$G$41,"Trung bình")</f>
        <v>0</v>
      </c>
      <c r="F48" s="24">
        <f>E48/A41</f>
        <v>0</v>
      </c>
      <c r="G48" s="20"/>
      <c r="H48" s="20"/>
    </row>
    <row r="49" spans="1:10" s="10" customFormat="1" ht="15.5" x14ac:dyDescent="0.35">
      <c r="C49" s="21" t="s">
        <v>55</v>
      </c>
      <c r="D49" s="22"/>
      <c r="E49" s="23">
        <f>COUNTIF($G$21:$G$41,"Yếu")</f>
        <v>0</v>
      </c>
      <c r="F49" s="24">
        <f>E49/A41</f>
        <v>0</v>
      </c>
      <c r="G49" s="20"/>
      <c r="H49" s="20"/>
    </row>
    <row r="50" spans="1:10" s="10" customFormat="1" ht="15.5" x14ac:dyDescent="0.35">
      <c r="C50" s="21" t="s">
        <v>56</v>
      </c>
      <c r="D50" s="22"/>
      <c r="E50" s="23">
        <f>COUNTIF($G$21:$G$41,"Không XL")</f>
        <v>21</v>
      </c>
      <c r="F50" s="24">
        <f>E50/A41</f>
        <v>1</v>
      </c>
      <c r="G50" s="20"/>
      <c r="H50" s="20"/>
    </row>
    <row r="52" spans="1:10" ht="57" customHeight="1" x14ac:dyDescent="0.35">
      <c r="A52" s="87" t="s">
        <v>57</v>
      </c>
      <c r="B52" s="87"/>
      <c r="C52" s="87"/>
      <c r="D52" s="87"/>
      <c r="E52" s="87"/>
      <c r="F52" s="87"/>
      <c r="G52" s="87"/>
      <c r="H52" s="87"/>
      <c r="I52" s="87"/>
      <c r="J52" s="15"/>
    </row>
    <row r="54" spans="1:10" s="12" customFormat="1" x14ac:dyDescent="0.35">
      <c r="B54" s="83" t="s">
        <v>58</v>
      </c>
      <c r="C54" s="83"/>
      <c r="D54" s="83"/>
      <c r="E54" s="83"/>
      <c r="F54" s="83" t="s">
        <v>59</v>
      </c>
      <c r="G54" s="83"/>
      <c r="H54" s="83"/>
      <c r="I54" s="83"/>
    </row>
    <row r="56" spans="1:10" ht="44.25" customHeight="1" x14ac:dyDescent="0.35"/>
    <row r="57" spans="1:10" x14ac:dyDescent="0.35">
      <c r="B57" s="14"/>
      <c r="C57" s="14"/>
      <c r="F57" s="83" t="s">
        <v>133</v>
      </c>
      <c r="G57" s="83"/>
      <c r="H57" s="83"/>
      <c r="I57" s="83"/>
    </row>
    <row r="58" spans="1:10" ht="37.5" customHeight="1" x14ac:dyDescent="0.35">
      <c r="B58" s="14"/>
      <c r="C58" s="14"/>
      <c r="I58" s="14"/>
    </row>
    <row r="59" spans="1:10" x14ac:dyDescent="0.35">
      <c r="A59" s="68" t="s">
        <v>60</v>
      </c>
      <c r="B59" s="68"/>
      <c r="C59" s="68"/>
      <c r="D59" s="68"/>
      <c r="E59" s="68"/>
      <c r="F59" s="68"/>
      <c r="G59" s="68"/>
      <c r="H59" s="68"/>
      <c r="I59" s="68"/>
    </row>
    <row r="60" spans="1:10" x14ac:dyDescent="0.35">
      <c r="A60" s="96" t="s">
        <v>61</v>
      </c>
      <c r="B60" s="97"/>
      <c r="C60" s="97"/>
      <c r="D60" s="97"/>
      <c r="E60" s="97"/>
      <c r="F60" s="97"/>
      <c r="G60" s="97"/>
      <c r="H60" s="97"/>
      <c r="I60" s="97"/>
    </row>
    <row r="61" spans="1:10" ht="24.75" customHeight="1" x14ac:dyDescent="0.35"/>
    <row r="62" spans="1:10" x14ac:dyDescent="0.35">
      <c r="F62" s="25" t="s">
        <v>140</v>
      </c>
    </row>
    <row r="63" spans="1:10" x14ac:dyDescent="0.35">
      <c r="F63" s="6" t="s">
        <v>62</v>
      </c>
      <c r="G63" s="12"/>
      <c r="H63" s="12"/>
    </row>
    <row r="68" spans="6:8" x14ac:dyDescent="0.35">
      <c r="F68" s="6"/>
    </row>
    <row r="69" spans="6:8" x14ac:dyDescent="0.35">
      <c r="F69" s="83"/>
      <c r="G69" s="83"/>
      <c r="H69" s="83"/>
    </row>
  </sheetData>
  <mergeCells count="24">
    <mergeCell ref="A60:I60"/>
    <mergeCell ref="F69:H69"/>
    <mergeCell ref="C44:D44"/>
    <mergeCell ref="A52:I52"/>
    <mergeCell ref="B54:E54"/>
    <mergeCell ref="F54:I54"/>
    <mergeCell ref="F57:I57"/>
    <mergeCell ref="A59:I59"/>
    <mergeCell ref="A6:I6"/>
    <mergeCell ref="B9:F9"/>
    <mergeCell ref="B15:I15"/>
    <mergeCell ref="A17:I17"/>
    <mergeCell ref="A19:A20"/>
    <mergeCell ref="B19:B20"/>
    <mergeCell ref="C19:D20"/>
    <mergeCell ref="E19:E20"/>
    <mergeCell ref="F19:H19"/>
    <mergeCell ref="I19:I20"/>
    <mergeCell ref="A5:I5"/>
    <mergeCell ref="A1:D1"/>
    <mergeCell ref="A2:D2"/>
    <mergeCell ref="E2:I2"/>
    <mergeCell ref="A3:D3"/>
    <mergeCell ref="F3:I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6"/>
  <sheetViews>
    <sheetView topLeftCell="A7" workbookViewId="0">
      <selection activeCell="N23" sqref="N23"/>
    </sheetView>
  </sheetViews>
  <sheetFormatPr defaultColWidth="9.1796875" defaultRowHeight="16.5" x14ac:dyDescent="0.35"/>
  <cols>
    <col min="1" max="1" width="6.54296875" style="54" customWidth="1"/>
    <col min="2" max="2" width="13.81640625" style="54" customWidth="1"/>
    <col min="3" max="3" width="21.7265625" style="54" customWidth="1"/>
    <col min="4" max="4" width="8.26953125" style="54" customWidth="1"/>
    <col min="5" max="5" width="26.7265625" style="54" customWidth="1"/>
    <col min="6" max="6" width="6" style="54" customWidth="1"/>
    <col min="7" max="7" width="6.1796875" style="54" customWidth="1"/>
    <col min="8" max="8" width="6.26953125" style="54" customWidth="1"/>
    <col min="9" max="9" width="6" style="54" customWidth="1"/>
    <col min="10" max="10" width="6.26953125" style="54" customWidth="1"/>
    <col min="11" max="11" width="8.1796875" style="54" customWidth="1"/>
    <col min="12" max="12" width="10.54296875" style="54" customWidth="1"/>
    <col min="13" max="16384" width="9.1796875" style="54"/>
  </cols>
  <sheetData>
    <row r="1" spans="1:12" x14ac:dyDescent="0.35">
      <c r="A1" s="101" t="s">
        <v>0</v>
      </c>
      <c r="B1" s="101"/>
      <c r="C1" s="101"/>
      <c r="D1" s="101"/>
      <c r="E1" s="102" t="s">
        <v>1</v>
      </c>
      <c r="F1" s="102"/>
      <c r="G1" s="102"/>
      <c r="H1" s="102"/>
      <c r="I1" s="102"/>
      <c r="J1" s="102"/>
      <c r="K1" s="102"/>
      <c r="L1" s="102"/>
    </row>
    <row r="2" spans="1:12" x14ac:dyDescent="0.35">
      <c r="A2" s="101" t="s">
        <v>2</v>
      </c>
      <c r="B2" s="101"/>
      <c r="C2" s="101"/>
      <c r="D2" s="101"/>
      <c r="E2" s="103" t="s">
        <v>28</v>
      </c>
      <c r="F2" s="103"/>
      <c r="G2" s="103"/>
      <c r="H2" s="103"/>
      <c r="I2" s="103"/>
      <c r="J2" s="103"/>
      <c r="K2" s="103"/>
      <c r="L2" s="103"/>
    </row>
    <row r="3" spans="1:12" x14ac:dyDescent="0.35">
      <c r="A3" s="103" t="s">
        <v>142</v>
      </c>
      <c r="B3" s="103"/>
      <c r="C3" s="103"/>
      <c r="D3" s="103"/>
    </row>
    <row r="5" spans="1:12" ht="20" x14ac:dyDescent="0.4">
      <c r="A5" s="100" t="s">
        <v>143</v>
      </c>
      <c r="B5" s="100"/>
      <c r="C5" s="100"/>
      <c r="D5" s="100"/>
      <c r="E5" s="100"/>
      <c r="F5" s="100"/>
      <c r="G5" s="100"/>
      <c r="H5" s="100"/>
      <c r="I5" s="100"/>
      <c r="J5" s="100"/>
      <c r="K5" s="100"/>
      <c r="L5" s="100"/>
    </row>
    <row r="6" spans="1:12" ht="17.5" x14ac:dyDescent="0.35">
      <c r="A6" s="105" t="s">
        <v>144</v>
      </c>
      <c r="B6" s="105"/>
      <c r="C6" s="105"/>
      <c r="D6" s="105"/>
      <c r="E6" s="105"/>
      <c r="F6" s="105"/>
      <c r="G6" s="105"/>
      <c r="H6" s="105"/>
      <c r="I6" s="105"/>
      <c r="J6" s="105"/>
      <c r="K6" s="105"/>
      <c r="L6" s="105"/>
    </row>
    <row r="7" spans="1:12" ht="17.5" x14ac:dyDescent="0.35">
      <c r="A7" s="105"/>
      <c r="B7" s="105"/>
      <c r="C7" s="105"/>
      <c r="D7" s="105"/>
      <c r="E7" s="105"/>
      <c r="F7" s="105"/>
      <c r="G7" s="105"/>
      <c r="H7" s="105"/>
      <c r="I7" s="105"/>
      <c r="J7" s="105"/>
      <c r="K7" s="105"/>
      <c r="L7" s="105"/>
    </row>
    <row r="9" spans="1:12" x14ac:dyDescent="0.35">
      <c r="A9" s="106" t="s">
        <v>145</v>
      </c>
      <c r="B9" s="106" t="s">
        <v>146</v>
      </c>
      <c r="C9" s="108" t="s">
        <v>147</v>
      </c>
      <c r="D9" s="109"/>
      <c r="E9" s="112" t="s">
        <v>148</v>
      </c>
      <c r="F9" s="113"/>
      <c r="G9" s="113"/>
      <c r="H9" s="113"/>
      <c r="I9" s="113"/>
      <c r="J9" s="113"/>
      <c r="K9" s="114"/>
      <c r="L9" s="106" t="s">
        <v>149</v>
      </c>
    </row>
    <row r="10" spans="1:12" ht="26" x14ac:dyDescent="0.35">
      <c r="A10" s="107"/>
      <c r="B10" s="107"/>
      <c r="C10" s="110"/>
      <c r="D10" s="111"/>
      <c r="E10" s="55" t="s">
        <v>150</v>
      </c>
      <c r="F10" s="56"/>
      <c r="G10" s="56"/>
      <c r="H10" s="56"/>
      <c r="I10" s="56"/>
      <c r="J10" s="56"/>
      <c r="K10" s="56" t="s">
        <v>151</v>
      </c>
      <c r="L10" s="107"/>
    </row>
    <row r="11" spans="1:12" x14ac:dyDescent="0.35">
      <c r="A11" s="57">
        <v>1</v>
      </c>
      <c r="B11" s="58" t="s">
        <v>66</v>
      </c>
      <c r="C11" s="59" t="s">
        <v>67</v>
      </c>
      <c r="D11" s="60" t="s">
        <v>68</v>
      </c>
      <c r="E11" s="61"/>
      <c r="F11" s="61"/>
      <c r="G11" s="61"/>
      <c r="H11" s="61"/>
      <c r="I11" s="61"/>
      <c r="J11" s="61"/>
      <c r="K11" s="61">
        <f t="shared" ref="K11:K31" si="0">COUNTIF(E11:J11,"x")</f>
        <v>0</v>
      </c>
      <c r="L11" s="26"/>
    </row>
    <row r="12" spans="1:12" x14ac:dyDescent="0.35">
      <c r="A12" s="57">
        <v>2</v>
      </c>
      <c r="B12" s="58" t="s">
        <v>69</v>
      </c>
      <c r="C12" s="59" t="s">
        <v>70</v>
      </c>
      <c r="D12" s="62" t="s">
        <v>71</v>
      </c>
      <c r="E12" s="61" t="s">
        <v>152</v>
      </c>
      <c r="F12" s="61"/>
      <c r="G12" s="61"/>
      <c r="H12" s="61"/>
      <c r="I12" s="61"/>
      <c r="J12" s="61"/>
      <c r="K12" s="61">
        <f t="shared" si="0"/>
        <v>1</v>
      </c>
      <c r="L12" s="26" t="s">
        <v>25</v>
      </c>
    </row>
    <row r="13" spans="1:12" x14ac:dyDescent="0.35">
      <c r="A13" s="57">
        <v>3</v>
      </c>
      <c r="B13" s="58" t="s">
        <v>72</v>
      </c>
      <c r="C13" s="59" t="s">
        <v>73</v>
      </c>
      <c r="D13" s="62" t="s">
        <v>74</v>
      </c>
      <c r="E13" s="61"/>
      <c r="F13" s="61"/>
      <c r="G13" s="61"/>
      <c r="H13" s="61"/>
      <c r="I13" s="61"/>
      <c r="J13" s="61"/>
      <c r="K13" s="61">
        <f t="shared" si="0"/>
        <v>0</v>
      </c>
      <c r="L13" s="26"/>
    </row>
    <row r="14" spans="1:12" x14ac:dyDescent="0.35">
      <c r="A14" s="57">
        <v>4</v>
      </c>
      <c r="B14" s="58" t="s">
        <v>75</v>
      </c>
      <c r="C14" s="59" t="s">
        <v>76</v>
      </c>
      <c r="D14" s="62" t="s">
        <v>74</v>
      </c>
      <c r="E14" s="61"/>
      <c r="F14" s="61"/>
      <c r="G14" s="61"/>
      <c r="H14" s="61"/>
      <c r="I14" s="61"/>
      <c r="J14" s="61"/>
      <c r="K14" s="61">
        <f t="shared" si="0"/>
        <v>0</v>
      </c>
      <c r="L14" s="26"/>
    </row>
    <row r="15" spans="1:12" x14ac:dyDescent="0.35">
      <c r="A15" s="57">
        <v>5</v>
      </c>
      <c r="B15" s="58" t="s">
        <v>77</v>
      </c>
      <c r="C15" s="59" t="s">
        <v>78</v>
      </c>
      <c r="D15" s="62" t="s">
        <v>79</v>
      </c>
      <c r="E15" s="61"/>
      <c r="F15" s="61"/>
      <c r="G15" s="61"/>
      <c r="H15" s="61"/>
      <c r="I15" s="61"/>
      <c r="J15" s="61"/>
      <c r="K15" s="61">
        <f t="shared" si="0"/>
        <v>0</v>
      </c>
      <c r="L15" s="26"/>
    </row>
    <row r="16" spans="1:12" x14ac:dyDescent="0.35">
      <c r="A16" s="57">
        <v>6</v>
      </c>
      <c r="B16" s="58" t="s">
        <v>80</v>
      </c>
      <c r="C16" s="59" t="s">
        <v>81</v>
      </c>
      <c r="D16" s="62" t="s">
        <v>82</v>
      </c>
      <c r="E16" s="61"/>
      <c r="F16" s="61"/>
      <c r="G16" s="61"/>
      <c r="H16" s="61"/>
      <c r="I16" s="61"/>
      <c r="J16" s="61"/>
      <c r="K16" s="61">
        <f t="shared" si="0"/>
        <v>0</v>
      </c>
      <c r="L16" s="26"/>
    </row>
    <row r="17" spans="1:12" x14ac:dyDescent="0.35">
      <c r="A17" s="57">
        <v>7</v>
      </c>
      <c r="B17" s="58" t="s">
        <v>83</v>
      </c>
      <c r="C17" s="59" t="s">
        <v>84</v>
      </c>
      <c r="D17" s="62" t="s">
        <v>85</v>
      </c>
      <c r="E17" s="61"/>
      <c r="F17" s="61"/>
      <c r="G17" s="61"/>
      <c r="H17" s="61"/>
      <c r="I17" s="61"/>
      <c r="J17" s="61"/>
      <c r="K17" s="61">
        <f t="shared" si="0"/>
        <v>0</v>
      </c>
      <c r="L17" s="26"/>
    </row>
    <row r="18" spans="1:12" ht="26" x14ac:dyDescent="0.35">
      <c r="A18" s="57">
        <v>8</v>
      </c>
      <c r="B18" s="58" t="s">
        <v>86</v>
      </c>
      <c r="C18" s="59" t="s">
        <v>87</v>
      </c>
      <c r="D18" s="62" t="s">
        <v>88</v>
      </c>
      <c r="E18" s="61"/>
      <c r="F18" s="61"/>
      <c r="G18" s="61"/>
      <c r="H18" s="61"/>
      <c r="I18" s="61"/>
      <c r="J18" s="61"/>
      <c r="K18" s="61">
        <f t="shared" si="0"/>
        <v>0</v>
      </c>
      <c r="L18" s="26" t="s">
        <v>128</v>
      </c>
    </row>
    <row r="19" spans="1:12" x14ac:dyDescent="0.35">
      <c r="A19" s="57">
        <v>9</v>
      </c>
      <c r="B19" s="58" t="s">
        <v>89</v>
      </c>
      <c r="C19" s="59" t="s">
        <v>90</v>
      </c>
      <c r="D19" s="62" t="s">
        <v>91</v>
      </c>
      <c r="E19" s="61"/>
      <c r="F19" s="61"/>
      <c r="G19" s="61"/>
      <c r="H19" s="61"/>
      <c r="I19" s="61"/>
      <c r="J19" s="61"/>
      <c r="K19" s="61">
        <f t="shared" si="0"/>
        <v>0</v>
      </c>
      <c r="L19" s="26"/>
    </row>
    <row r="20" spans="1:12" x14ac:dyDescent="0.35">
      <c r="A20" s="57">
        <v>10</v>
      </c>
      <c r="B20" s="58" t="s">
        <v>92</v>
      </c>
      <c r="C20" s="59" t="s">
        <v>93</v>
      </c>
      <c r="D20" s="62" t="s">
        <v>94</v>
      </c>
      <c r="E20" s="61"/>
      <c r="F20" s="61"/>
      <c r="G20" s="61"/>
      <c r="H20" s="61"/>
      <c r="I20" s="61"/>
      <c r="J20" s="61"/>
      <c r="K20" s="61">
        <f t="shared" si="0"/>
        <v>0</v>
      </c>
      <c r="L20" s="26"/>
    </row>
    <row r="21" spans="1:12" x14ac:dyDescent="0.35">
      <c r="A21" s="57">
        <v>11</v>
      </c>
      <c r="B21" s="58" t="s">
        <v>95</v>
      </c>
      <c r="C21" s="59" t="s">
        <v>96</v>
      </c>
      <c r="D21" s="62" t="s">
        <v>97</v>
      </c>
      <c r="E21" s="61"/>
      <c r="F21" s="61"/>
      <c r="G21" s="61"/>
      <c r="H21" s="61"/>
      <c r="I21" s="61"/>
      <c r="J21" s="61"/>
      <c r="K21" s="61">
        <f t="shared" si="0"/>
        <v>0</v>
      </c>
      <c r="L21" s="26"/>
    </row>
    <row r="22" spans="1:12" x14ac:dyDescent="0.35">
      <c r="A22" s="57">
        <v>12</v>
      </c>
      <c r="B22" s="58" t="s">
        <v>98</v>
      </c>
      <c r="C22" s="59" t="s">
        <v>99</v>
      </c>
      <c r="D22" s="62" t="s">
        <v>100</v>
      </c>
      <c r="E22" s="61"/>
      <c r="F22" s="61"/>
      <c r="G22" s="61"/>
      <c r="H22" s="61"/>
      <c r="I22" s="61"/>
      <c r="J22" s="61"/>
      <c r="K22" s="61">
        <f t="shared" si="0"/>
        <v>0</v>
      </c>
      <c r="L22" s="26"/>
    </row>
    <row r="23" spans="1:12" x14ac:dyDescent="0.35">
      <c r="A23" s="57">
        <v>13</v>
      </c>
      <c r="B23" s="58" t="s">
        <v>101</v>
      </c>
      <c r="C23" s="59" t="s">
        <v>102</v>
      </c>
      <c r="D23" s="62" t="s">
        <v>103</v>
      </c>
      <c r="E23" s="61"/>
      <c r="F23" s="61"/>
      <c r="G23" s="61"/>
      <c r="H23" s="61"/>
      <c r="I23" s="61"/>
      <c r="J23" s="61"/>
      <c r="K23" s="61">
        <f t="shared" si="0"/>
        <v>0</v>
      </c>
      <c r="L23" s="26"/>
    </row>
    <row r="24" spans="1:12" x14ac:dyDescent="0.35">
      <c r="A24" s="57">
        <v>14</v>
      </c>
      <c r="B24" s="58" t="s">
        <v>104</v>
      </c>
      <c r="C24" s="59" t="s">
        <v>105</v>
      </c>
      <c r="D24" s="62" t="s">
        <v>106</v>
      </c>
      <c r="E24" s="61"/>
      <c r="F24" s="61"/>
      <c r="G24" s="61"/>
      <c r="H24" s="61"/>
      <c r="I24" s="61"/>
      <c r="J24" s="61"/>
      <c r="K24" s="61">
        <f t="shared" si="0"/>
        <v>0</v>
      </c>
      <c r="L24" s="26"/>
    </row>
    <row r="25" spans="1:12" x14ac:dyDescent="0.35">
      <c r="A25" s="57">
        <v>15</v>
      </c>
      <c r="B25" s="58" t="s">
        <v>107</v>
      </c>
      <c r="C25" s="59" t="s">
        <v>108</v>
      </c>
      <c r="D25" s="62" t="s">
        <v>109</v>
      </c>
      <c r="E25" s="61"/>
      <c r="F25" s="61"/>
      <c r="G25" s="61"/>
      <c r="H25" s="61"/>
      <c r="I25" s="61"/>
      <c r="J25" s="61"/>
      <c r="K25" s="61">
        <f t="shared" si="0"/>
        <v>0</v>
      </c>
      <c r="L25" s="26"/>
    </row>
    <row r="26" spans="1:12" x14ac:dyDescent="0.35">
      <c r="A26" s="57">
        <v>16</v>
      </c>
      <c r="B26" s="58" t="s">
        <v>110</v>
      </c>
      <c r="C26" s="59" t="s">
        <v>111</v>
      </c>
      <c r="D26" s="62" t="s">
        <v>112</v>
      </c>
      <c r="E26" s="61"/>
      <c r="F26" s="61"/>
      <c r="G26" s="61"/>
      <c r="H26" s="61"/>
      <c r="I26" s="61"/>
      <c r="J26" s="61"/>
      <c r="K26" s="61">
        <f t="shared" si="0"/>
        <v>0</v>
      </c>
      <c r="L26" s="26"/>
    </row>
    <row r="27" spans="1:12" x14ac:dyDescent="0.35">
      <c r="A27" s="57">
        <v>17</v>
      </c>
      <c r="B27" s="58" t="s">
        <v>113</v>
      </c>
      <c r="C27" s="59" t="s">
        <v>114</v>
      </c>
      <c r="D27" s="62" t="s">
        <v>115</v>
      </c>
      <c r="E27" s="61"/>
      <c r="F27" s="61"/>
      <c r="G27" s="61"/>
      <c r="H27" s="61"/>
      <c r="I27" s="61"/>
      <c r="J27" s="61"/>
      <c r="K27" s="61">
        <f t="shared" si="0"/>
        <v>0</v>
      </c>
      <c r="L27" s="26" t="s">
        <v>129</v>
      </c>
    </row>
    <row r="28" spans="1:12" x14ac:dyDescent="0.35">
      <c r="A28" s="57">
        <v>18</v>
      </c>
      <c r="B28" s="58" t="s">
        <v>116</v>
      </c>
      <c r="C28" s="59" t="s">
        <v>117</v>
      </c>
      <c r="D28" s="62" t="s">
        <v>118</v>
      </c>
      <c r="E28" s="61"/>
      <c r="F28" s="61"/>
      <c r="G28" s="61"/>
      <c r="H28" s="61"/>
      <c r="I28" s="61"/>
      <c r="J28" s="61"/>
      <c r="K28" s="61">
        <f t="shared" si="0"/>
        <v>0</v>
      </c>
      <c r="L28" s="26"/>
    </row>
    <row r="29" spans="1:12" x14ac:dyDescent="0.35">
      <c r="A29" s="57">
        <v>19</v>
      </c>
      <c r="B29" s="58" t="s">
        <v>119</v>
      </c>
      <c r="C29" s="59" t="s">
        <v>120</v>
      </c>
      <c r="D29" s="62" t="s">
        <v>121</v>
      </c>
      <c r="E29" s="61"/>
      <c r="F29" s="61"/>
      <c r="G29" s="61"/>
      <c r="H29" s="61"/>
      <c r="I29" s="61"/>
      <c r="J29" s="61"/>
      <c r="K29" s="61">
        <f t="shared" si="0"/>
        <v>0</v>
      </c>
      <c r="L29" s="26"/>
    </row>
    <row r="30" spans="1:12" x14ac:dyDescent="0.35">
      <c r="A30" s="57">
        <v>20</v>
      </c>
      <c r="B30" s="58" t="s">
        <v>122</v>
      </c>
      <c r="C30" s="59" t="s">
        <v>123</v>
      </c>
      <c r="D30" s="62" t="s">
        <v>124</v>
      </c>
      <c r="E30" s="61"/>
      <c r="F30" s="61"/>
      <c r="G30" s="61"/>
      <c r="H30" s="61"/>
      <c r="I30" s="61"/>
      <c r="J30" s="61"/>
      <c r="K30" s="61">
        <f t="shared" si="0"/>
        <v>0</v>
      </c>
      <c r="L30" s="26"/>
    </row>
    <row r="31" spans="1:12" ht="26" x14ac:dyDescent="0.35">
      <c r="A31" s="57">
        <v>21</v>
      </c>
      <c r="B31" s="58" t="s">
        <v>125</v>
      </c>
      <c r="C31" s="59" t="s">
        <v>126</v>
      </c>
      <c r="D31" s="62" t="s">
        <v>127</v>
      </c>
      <c r="E31" s="61"/>
      <c r="F31" s="61"/>
      <c r="G31" s="61"/>
      <c r="H31" s="61"/>
      <c r="I31" s="61"/>
      <c r="J31" s="61"/>
      <c r="K31" s="61">
        <f t="shared" si="0"/>
        <v>0</v>
      </c>
      <c r="L31" s="26" t="s">
        <v>130</v>
      </c>
    </row>
    <row r="33" spans="5:12" x14ac:dyDescent="0.35">
      <c r="E33" s="104" t="s">
        <v>153</v>
      </c>
      <c r="F33" s="104"/>
      <c r="G33" s="104"/>
      <c r="H33" s="104"/>
      <c r="I33" s="104"/>
      <c r="J33" s="104"/>
      <c r="K33" s="104"/>
      <c r="L33" s="104"/>
    </row>
    <row r="34" spans="5:12" x14ac:dyDescent="0.35">
      <c r="E34" s="103" t="s">
        <v>154</v>
      </c>
      <c r="F34" s="103"/>
      <c r="G34" s="103"/>
      <c r="H34" s="103"/>
      <c r="I34" s="103"/>
      <c r="J34" s="103"/>
      <c r="K34" s="103"/>
      <c r="L34" s="103"/>
    </row>
    <row r="36" spans="5:12" x14ac:dyDescent="0.35">
      <c r="E36" s="103" t="s">
        <v>26</v>
      </c>
      <c r="F36" s="103"/>
      <c r="G36" s="103"/>
      <c r="H36" s="103"/>
      <c r="I36" s="103"/>
      <c r="J36" s="103"/>
      <c r="K36" s="103"/>
      <c r="L36" s="103"/>
    </row>
  </sheetData>
  <mergeCells count="16">
    <mergeCell ref="E33:L33"/>
    <mergeCell ref="E34:L34"/>
    <mergeCell ref="E36:L36"/>
    <mergeCell ref="A6:L6"/>
    <mergeCell ref="A7:L7"/>
    <mergeCell ref="A9:A10"/>
    <mergeCell ref="B9:B10"/>
    <mergeCell ref="C9:D10"/>
    <mergeCell ref="E9:K9"/>
    <mergeCell ref="L9:L10"/>
    <mergeCell ref="A5:L5"/>
    <mergeCell ref="A1:D1"/>
    <mergeCell ref="E1:L1"/>
    <mergeCell ref="A2:D2"/>
    <mergeCell ref="E2:L2"/>
    <mergeCell ref="A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Bảng tổng</vt:lpstr>
      <vt:lpstr>Biên bản RL</vt:lpstr>
      <vt:lpstr>Phong trào</vt:lpstr>
      <vt:lpstr>'Bảng tổng'!Print_Titles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Vọng</cp:lastModifiedBy>
  <cp:lastPrinted>2026-01-23T09:32:06Z</cp:lastPrinted>
  <dcterms:created xsi:type="dcterms:W3CDTF">2023-12-01T01:41:00Z</dcterms:created>
  <dcterms:modified xsi:type="dcterms:W3CDTF">2026-01-29T03:34:03Z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77B63485B62B4A0E9DFC7B6AEB9FBB68_13</vt:lpwstr>
  </property>
  <property fmtid="{D5CDD505-2E9C-101B-9397-08002B2CF9AE}" pid="3" name="KSOProductBuildVer">
    <vt:lpwstr>1033-12.2.0.17545</vt:lpwstr>
  </property>
</Properties>
</file>