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rive\3. REN LUYEN\RL_25-26\1. HK1-25-26\HO SO CONG NHAN KQRL HK1.25-26_23C1-CCK1\"/>
    </mc:Choice>
  </mc:AlternateContent>
  <xr:revisionPtr revIDLastSave="0" documentId="13_ncr:1_{F5AD421E-E4CD-4D44-8640-F0BD5370BF50}" xr6:coauthVersionLast="47" xr6:coauthVersionMax="47" xr10:uidLastSave="{00000000-0000-0000-0000-000000000000}"/>
  <bookViews>
    <workbookView xWindow="-120" yWindow="-120" windowWidth="20730" windowHeight="11160" tabRatio="821" firstSheet="1" activeTab="1" xr2:uid="{00000000-000D-0000-FFFF-FFFF00000000}"/>
  </bookViews>
  <sheets>
    <sheet name="Kangatang" sheetId="2" state="veryHidden" r:id="rId1"/>
    <sheet name="23C1-CCK1" sheetId="7" r:id="rId2"/>
  </sheets>
  <definedNames>
    <definedName name="_xlnm._FilterDatabase" localSheetId="1" hidden="1">'23C1-CCK1'!$A$8:$H$64</definedName>
    <definedName name="_xlnm.Print_Titles" localSheetId="1">'23C1-CCK1'!$8:$8</definedName>
  </definedNames>
  <calcPr calcId="181029"/>
</workbook>
</file>

<file path=xl/calcChain.xml><?xml version="1.0" encoding="utf-8"?>
<calcChain xmlns="http://schemas.openxmlformats.org/spreadsheetml/2006/main">
  <c r="G9" i="7" l="1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D55" i="7"/>
  <c r="D60" i="7" l="1"/>
  <c r="E60" i="7" s="1"/>
  <c r="D59" i="7"/>
  <c r="E59" i="7" s="1"/>
  <c r="D58" i="7"/>
  <c r="D61" i="7"/>
  <c r="E61" i="7" s="1"/>
  <c r="D62" i="7"/>
  <c r="E62" i="7" s="1"/>
  <c r="D63" i="7"/>
  <c r="E63" i="7" s="1"/>
  <c r="E58" i="7" l="1"/>
  <c r="D64" i="7"/>
</calcChain>
</file>

<file path=xl/sharedStrings.xml><?xml version="1.0" encoding="utf-8"?>
<sst xmlns="http://schemas.openxmlformats.org/spreadsheetml/2006/main" count="261" uniqueCount="198">
  <si>
    <t>STT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</si>
  <si>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</si>
  <si>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</si>
  <si>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</si>
  <si>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</si>
  <si>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</si>
  <si>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Nguyễn Văn</t>
  </si>
  <si>
    <t>Đạt</t>
  </si>
  <si>
    <t>Phúc</t>
  </si>
  <si>
    <t>Tú</t>
  </si>
  <si>
    <t>Trung bình</t>
  </si>
  <si>
    <t>Yếu</t>
  </si>
  <si>
    <t>Khá</t>
  </si>
  <si>
    <t>Tốt</t>
  </si>
  <si>
    <t>Xuất sắc</t>
  </si>
  <si>
    <t>Nguyễn Thanh</t>
  </si>
  <si>
    <t>Nguyễn Hoàng</t>
  </si>
  <si>
    <t>Cường</t>
  </si>
  <si>
    <t>LỚP</t>
  </si>
  <si>
    <t>GHI CHÚ</t>
  </si>
  <si>
    <t>ĐIỂM</t>
  </si>
  <si>
    <t>XẾP LOẠI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</si>
  <si>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</si>
  <si>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</si>
  <si>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</si>
  <si>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</si>
  <si>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</si>
  <si>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</si>
  <si>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</si>
  <si>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</si>
  <si>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</si>
  <si>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</si>
  <si>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</si>
  <si>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</si>
  <si>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</si>
  <si>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</si>
  <si>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</si>
  <si>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</si>
  <si>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</si>
  <si>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</si>
  <si>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</si>
  <si>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</si>
  <si>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</si>
  <si>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</si>
  <si>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</si>
  <si>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</si>
  <si>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</si>
  <si>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</si>
  <si>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</si>
  <si>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</si>
  <si>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</si>
  <si>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</si>
  <si>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</si>
  <si>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</si>
  <si>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</si>
  <si>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</si>
  <si>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</si>
  <si>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</si>
  <si>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</si>
  <si>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</si>
  <si>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</si>
  <si>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</si>
  <si>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</si>
  <si>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</si>
  <si>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</si>
  <si>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</si>
  <si>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</si>
  <si>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</si>
  <si>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SINH VIÊN</t>
  </si>
  <si>
    <t>MSSV</t>
  </si>
  <si>
    <t>HỌ VÀ TÊN</t>
  </si>
  <si>
    <t>Không xếp loại</t>
  </si>
  <si>
    <t>Anh</t>
  </si>
  <si>
    <t>Long</t>
  </si>
  <si>
    <t>Bảo</t>
  </si>
  <si>
    <t>Khoa</t>
  </si>
  <si>
    <t>Linh</t>
  </si>
  <si>
    <t>Trọng</t>
  </si>
  <si>
    <t>Nguyễn Khánh</t>
  </si>
  <si>
    <t>TỔNG:</t>
  </si>
  <si>
    <t>THỐNG KÊ</t>
  </si>
  <si>
    <t>23C1-CCK1</t>
  </si>
  <si>
    <t>TỔNG CỘNG:</t>
  </si>
  <si>
    <t>Đã nghỉ học</t>
  </si>
  <si>
    <t>23001674</t>
  </si>
  <si>
    <t>Á</t>
  </si>
  <si>
    <t>23002218</t>
  </si>
  <si>
    <t>Lê Tuấn</t>
  </si>
  <si>
    <t>23001967</t>
  </si>
  <si>
    <t>Trần Thanh Huy</t>
  </si>
  <si>
    <t>23001603</t>
  </si>
  <si>
    <t>Võ Hoàng</t>
  </si>
  <si>
    <t>23001702</t>
  </si>
  <si>
    <t>Đặng Thành</t>
  </si>
  <si>
    <t>Công</t>
  </si>
  <si>
    <t>23000589</t>
  </si>
  <si>
    <t>Nguyễn Đình</t>
  </si>
  <si>
    <t>23001570</t>
  </si>
  <si>
    <t>Phan Tấn</t>
  </si>
  <si>
    <t>23000516</t>
  </si>
  <si>
    <t>Phan Nhật</t>
  </si>
  <si>
    <t>Đông</t>
  </si>
  <si>
    <t>23001616</t>
  </si>
  <si>
    <t>Trần Văn</t>
  </si>
  <si>
    <t>Đức</t>
  </si>
  <si>
    <t>23002024</t>
  </si>
  <si>
    <t>Bùi Minh Tấn</t>
  </si>
  <si>
    <t>Được</t>
  </si>
  <si>
    <t>23001682</t>
  </si>
  <si>
    <t>Lương Thành</t>
  </si>
  <si>
    <t>Dương</t>
  </si>
  <si>
    <t>23001768</t>
  </si>
  <si>
    <t>Duy</t>
  </si>
  <si>
    <t>23001644</t>
  </si>
  <si>
    <t>Nguyễn Nhất</t>
  </si>
  <si>
    <t>23001973</t>
  </si>
  <si>
    <t>Trần Trung</t>
  </si>
  <si>
    <t>Hậu</t>
  </si>
  <si>
    <t>23002110</t>
  </si>
  <si>
    <t>Cao Thế</t>
  </si>
  <si>
    <t>Hiễn</t>
  </si>
  <si>
    <t>23001805</t>
  </si>
  <si>
    <t>Phạm Thanh</t>
  </si>
  <si>
    <t>Hoài</t>
  </si>
  <si>
    <t>23002112</t>
  </si>
  <si>
    <t>Trịnh Huy</t>
  </si>
  <si>
    <t>Hoàng</t>
  </si>
  <si>
    <t>23002257</t>
  </si>
  <si>
    <t>Lê Nguyễn Thịnh</t>
  </si>
  <si>
    <t>Hưng</t>
  </si>
  <si>
    <t>23002111</t>
  </si>
  <si>
    <t>Hồ Quốc</t>
  </si>
  <si>
    <t>Huy</t>
  </si>
  <si>
    <t>23001638</t>
  </si>
  <si>
    <t>23002119</t>
  </si>
  <si>
    <t>Nguyễn Lê Trường</t>
  </si>
  <si>
    <t>23001156</t>
  </si>
  <si>
    <t>Phạm Gia</t>
  </si>
  <si>
    <t>23001478</t>
  </si>
  <si>
    <t>Trương Nguyễn Đăng</t>
  </si>
  <si>
    <t>23001945</t>
  </si>
  <si>
    <t>Kiệt</t>
  </si>
  <si>
    <t>23004788</t>
  </si>
  <si>
    <t>Đinh Thái</t>
  </si>
  <si>
    <t>23002196</t>
  </si>
  <si>
    <t>23001886</t>
  </si>
  <si>
    <t>Võ Văn</t>
  </si>
  <si>
    <t>23000012</t>
  </si>
  <si>
    <t>Trần Thành</t>
  </si>
  <si>
    <t>Luân</t>
  </si>
  <si>
    <t>23002197</t>
  </si>
  <si>
    <t>Bùi Đức</t>
  </si>
  <si>
    <t>Lưu</t>
  </si>
  <si>
    <t>23001887</t>
  </si>
  <si>
    <t>Ngô Thanh</t>
  </si>
  <si>
    <t>23001974</t>
  </si>
  <si>
    <t>Mai Thanh</t>
  </si>
  <si>
    <t>Phương</t>
  </si>
  <si>
    <t>23002209</t>
  </si>
  <si>
    <t>Tường Minh</t>
  </si>
  <si>
    <t>Quang</t>
  </si>
  <si>
    <t>23001697</t>
  </si>
  <si>
    <t>Lê Hoàng</t>
  </si>
  <si>
    <t>Sang</t>
  </si>
  <si>
    <t>23001975</t>
  </si>
  <si>
    <t>Trương Hoài</t>
  </si>
  <si>
    <t>Sơn</t>
  </si>
  <si>
    <t>23006368</t>
  </si>
  <si>
    <t>Trần Lê Hữu</t>
  </si>
  <si>
    <t>Tài</t>
  </si>
  <si>
    <t>23002059</t>
  </si>
  <si>
    <t>Lê Chí</t>
  </si>
  <si>
    <t>Tâm</t>
  </si>
  <si>
    <t>23002028</t>
  </si>
  <si>
    <t>Nguyễn Anh</t>
  </si>
  <si>
    <t>Thi</t>
  </si>
  <si>
    <t>23002198</t>
  </si>
  <si>
    <t>Tiên</t>
  </si>
  <si>
    <t>23001516</t>
  </si>
  <si>
    <t>Nguyễn Trọng</t>
  </si>
  <si>
    <t>Tín</t>
  </si>
  <si>
    <t>23001534</t>
  </si>
  <si>
    <t>Đinh Xuân Cường</t>
  </si>
  <si>
    <t>Trí</t>
  </si>
  <si>
    <t>23002013</t>
  </si>
  <si>
    <t>Hồ Đoàn Thanh</t>
  </si>
  <si>
    <t>23002190</t>
  </si>
  <si>
    <t>Nguyễn Đức</t>
  </si>
  <si>
    <t>23001932</t>
  </si>
  <si>
    <t>23002246</t>
  </si>
  <si>
    <t>23002132</t>
  </si>
  <si>
    <t>Khương Đại</t>
  </si>
  <si>
    <t>Vệ</t>
  </si>
  <si>
    <t>23002128</t>
  </si>
  <si>
    <t>Trương Đại</t>
  </si>
  <si>
    <t>Không có kết quả học tập</t>
  </si>
  <si>
    <t>LỚP 23C1-CCK1</t>
  </si>
  <si>
    <t>KẾT QUẢ RÈN LUYỆN HỌC KỲ 1 NĂM HỌC 2025 - 2026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</si>
</sst>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₫_-;\-* #,##0.00\ _₫_-;_-* &quot;-&quot;??\ _₫_-;_-@_-"/>
    <numFmt numFmtId="165" formatCode="_-* #,##0\ _₫_-;\-* #,##0\ _₫_-;_-* &quot;-&quot;??\ _₫_-;_-@_-"/>
    <numFmt numFmtId="166" formatCode="#,##0;[Red]#,##0"/>
  </numFmts>
  <fonts count="11">
    <font>
      <sz val="11"/>
      <color indexed="8"/>
      <name val="Calibri"/>
      <family val="2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3"/>
      <name val="Times New Roman"/>
      <family val="1"/>
    </font>
    <font>
      <sz val="11"/>
      <name val="VNI-Times"/>
    </font>
    <font>
      <vertAlign val="superscript"/>
      <sz val="13"/>
      <name val="Times New Roman"/>
      <family val="1"/>
    </font>
    <font>
      <b/>
      <i/>
      <sz val="13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5" fillId="0" borderId="0"/>
  </cellStyleXfs>
  <cellXfs count="67">
    <xf numFmtId="0" fontId="0" fillId="0" borderId="0" xfId="0"/>
    <xf numFmtId="165" fontId="1" fillId="0" borderId="0" xfId="1" applyNumberFormat="1" applyFont="1" applyFill="1" applyBorder="1" applyAlignment="1">
      <alignment horizontal="center" vertical="center"/>
    </xf>
    <xf numFmtId="10" fontId="4" fillId="0" borderId="20" xfId="1" applyNumberFormat="1" applyFont="1" applyFill="1" applyBorder="1" applyAlignment="1">
      <alignment vertical="center"/>
    </xf>
    <xf numFmtId="10" fontId="4" fillId="0" borderId="22" xfId="1" applyNumberFormat="1" applyFont="1" applyFill="1" applyBorder="1" applyAlignment="1">
      <alignment vertical="center"/>
    </xf>
    <xf numFmtId="10" fontId="4" fillId="0" borderId="23" xfId="1" applyNumberFormat="1" applyFont="1" applyFill="1" applyBorder="1" applyAlignment="1">
      <alignment vertical="center"/>
    </xf>
    <xf numFmtId="165" fontId="4" fillId="0" borderId="21" xfId="1" applyNumberFormat="1" applyFont="1" applyFill="1" applyBorder="1" applyAlignment="1">
      <alignment vertical="center"/>
    </xf>
    <xf numFmtId="165" fontId="4" fillId="0" borderId="0" xfId="1" applyNumberFormat="1" applyFont="1" applyFill="1" applyBorder="1" applyAlignment="1">
      <alignment vertical="center"/>
    </xf>
    <xf numFmtId="165" fontId="7" fillId="0" borderId="4" xfId="1" applyNumberFormat="1" applyFont="1" applyFill="1" applyBorder="1" applyAlignment="1">
      <alignment horizontal="center" vertical="center"/>
    </xf>
    <xf numFmtId="165" fontId="4" fillId="0" borderId="0" xfId="1" applyNumberFormat="1" applyFont="1" applyFill="1" applyAlignment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9" xfId="0" applyFont="1" applyBorder="1" applyAlignment="1">
      <alignment vertical="center" wrapText="1"/>
    </xf>
    <xf numFmtId="166" fontId="1" fillId="0" borderId="3" xfId="1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3" fontId="4" fillId="0" borderId="18" xfId="0" applyNumberFormat="1" applyFont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3" fontId="4" fillId="0" borderId="2" xfId="0" applyNumberFormat="1" applyFont="1" applyBorder="1" applyAlignment="1">
      <alignment vertical="center" wrapText="1"/>
    </xf>
    <xf numFmtId="0" fontId="1" fillId="0" borderId="14" xfId="0" applyFont="1" applyBorder="1" applyAlignment="1">
      <alignment vertical="center"/>
    </xf>
    <xf numFmtId="3" fontId="4" fillId="0" borderId="6" xfId="0" applyNumberFormat="1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0" fontId="4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0" fontId="4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right" vertical="center" wrapText="1"/>
    </xf>
    <xf numFmtId="3" fontId="1" fillId="0" borderId="0" xfId="0" applyNumberFormat="1" applyFont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165" fontId="1" fillId="0" borderId="19" xfId="1" applyNumberFormat="1" applyFont="1" applyFill="1" applyBorder="1" applyAlignment="1">
      <alignment vertical="center"/>
    </xf>
    <xf numFmtId="3" fontId="1" fillId="0" borderId="13" xfId="0" applyNumberFormat="1" applyFont="1" applyBorder="1" applyAlignment="1">
      <alignment vertical="center"/>
    </xf>
    <xf numFmtId="0" fontId="8" fillId="0" borderId="1" xfId="2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10" fillId="0" borderId="1" xfId="2" quotePrefix="1" applyFont="1" applyBorder="1" applyAlignment="1">
      <alignment horizontal="center" vertical="center"/>
    </xf>
    <xf numFmtId="0" fontId="10" fillId="0" borderId="2" xfId="2" applyFont="1" applyBorder="1" applyAlignment="1">
      <alignment vertical="center"/>
    </xf>
    <xf numFmtId="0" fontId="10" fillId="0" borderId="3" xfId="2" applyFont="1" applyBorder="1" applyAlignment="1">
      <alignment horizontal="left" vertical="center"/>
    </xf>
    <xf numFmtId="0" fontId="10" fillId="0" borderId="2" xfId="2" applyFont="1" applyBorder="1" applyAlignment="1">
      <alignment horizontal="left" vertical="center"/>
    </xf>
    <xf numFmtId="4" fontId="4" fillId="0" borderId="0" xfId="0" applyNumberFormat="1" applyFont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 xr:uid="{92F15DE5-2C31-4D4C-9445-F29ACC9F7CBD}"/>
    <cellStyle name="Normal 3" xfId="2" xr:uid="{0ED77D6C-2CD5-4289-9751-A369F5C85F9E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99395</xdr:colOff>
      <xdr:row>3</xdr:row>
      <xdr:rowOff>16566</xdr:rowOff>
    </xdr:from>
    <xdr:to>
      <xdr:col>2</xdr:col>
      <xdr:colOff>935938</xdr:colOff>
      <xdr:row>3</xdr:row>
      <xdr:rowOff>16566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71155E8-E387-4DE9-BD79-0A9679463D0E}"/>
            </a:ext>
          </a:extLst>
        </xdr:cNvPr>
        <xdr:cNvCxnSpPr/>
      </xdr:nvCxnSpPr>
      <xdr:spPr>
        <a:xfrm>
          <a:off x="1328120" y="64521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795131</xdr:colOff>
      <xdr:row>2</xdr:row>
      <xdr:rowOff>16563</xdr:rowOff>
    </xdr:from>
    <xdr:to>
      <xdr:col>6</xdr:col>
      <xdr:colOff>1076740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6021FC5-768F-43CD-9373-4E6D2DD8B032}"/>
            </a:ext>
          </a:extLst>
        </xdr:cNvPr>
        <xdr:cNvCxnSpPr/>
      </xdr:nvCxnSpPr>
      <xdr:spPr>
        <a:xfrm>
          <a:off x="4252706" y="435663"/>
          <a:ext cx="1938959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22FD5-DF4A-4BF5-8C83-9112678FB768}">
  <dimension ref="A1:H66"/>
  <sheetViews>
    <sheetView tabSelected="1" zoomScale="115" zoomScaleNormal="115" workbookViewId="0">
      <selection activeCell="E9" sqref="E9"/>
    </sheetView>
  </sheetViews>
  <sheetFormatPr defaultRowHeight="16.5"/>
  <cols>
    <col min="1" max="1" width="6.42578125" style="12" customWidth="1"/>
    <col min="2" max="2" width="12" style="12" customWidth="1"/>
    <col min="3" max="3" width="22.85546875" style="38" customWidth="1"/>
    <col min="4" max="4" width="10.5703125" style="8" bestFit="1" customWidth="1"/>
    <col min="5" max="5" width="14.42578125" style="12" bestFit="1" customWidth="1"/>
    <col min="6" max="6" width="10.42578125" style="12" customWidth="1"/>
    <col min="7" max="7" width="17.140625" style="13" bestFit="1" customWidth="1"/>
    <col min="8" max="8" width="10.5703125" style="38" customWidth="1"/>
    <col min="9" max="9" width="10.5703125" style="12" bestFit="1" customWidth="1"/>
    <col min="10" max="16384" width="9.140625" style="12"/>
  </cols>
  <sheetData>
    <row r="1" spans="1:8">
      <c r="A1" s="60" t="s">
        <v>1</v>
      </c>
      <c r="B1" s="60"/>
      <c r="C1" s="60"/>
      <c r="D1" s="60"/>
      <c r="E1" s="61" t="s">
        <v>4</v>
      </c>
      <c r="F1" s="61"/>
      <c r="G1" s="61"/>
      <c r="H1" s="61"/>
    </row>
    <row r="2" spans="1:8">
      <c r="A2" s="61" t="s">
        <v>2</v>
      </c>
      <c r="B2" s="61"/>
      <c r="C2" s="61"/>
      <c r="D2" s="61"/>
      <c r="E2" s="61" t="s">
        <v>5</v>
      </c>
      <c r="F2" s="61"/>
      <c r="G2" s="61"/>
      <c r="H2" s="61"/>
    </row>
    <row r="3" spans="1:8">
      <c r="A3" s="61" t="s">
        <v>3</v>
      </c>
      <c r="B3" s="61"/>
      <c r="C3" s="61"/>
      <c r="D3" s="61"/>
      <c r="E3" s="15"/>
      <c r="F3" s="60"/>
      <c r="G3" s="60"/>
      <c r="H3" s="60"/>
    </row>
    <row r="4" spans="1:8" s="16" customFormat="1" ht="15" customHeight="1">
      <c r="A4" s="65"/>
      <c r="B4" s="65"/>
      <c r="C4" s="65"/>
      <c r="D4" s="65"/>
      <c r="E4" s="65"/>
      <c r="H4" s="55"/>
    </row>
    <row r="5" spans="1:8">
      <c r="A5" s="66" t="s">
        <v>197</v>
      </c>
      <c r="B5" s="61"/>
      <c r="C5" s="61"/>
      <c r="D5" s="61"/>
      <c r="E5" s="61"/>
      <c r="F5" s="61"/>
      <c r="G5" s="61"/>
      <c r="H5" s="61"/>
    </row>
    <row r="6" spans="1:8">
      <c r="A6" s="61" t="s">
        <v>196</v>
      </c>
      <c r="B6" s="61"/>
      <c r="C6" s="61"/>
      <c r="D6" s="61"/>
      <c r="E6" s="61"/>
      <c r="F6" s="61"/>
      <c r="G6" s="61"/>
      <c r="H6" s="61"/>
    </row>
    <row r="7" spans="1:8" ht="18.75" customHeight="1">
      <c r="A7" s="18"/>
      <c r="B7" s="18"/>
      <c r="C7" s="19"/>
      <c r="D7" s="7"/>
      <c r="E7" s="18"/>
      <c r="F7" s="18"/>
      <c r="G7" s="18"/>
      <c r="H7" s="19"/>
    </row>
    <row r="8" spans="1:8" ht="33">
      <c r="A8" s="20" t="s">
        <v>0</v>
      </c>
      <c r="B8" s="21" t="s">
        <v>69</v>
      </c>
      <c r="C8" s="58" t="s">
        <v>70</v>
      </c>
      <c r="D8" s="59"/>
      <c r="E8" s="22" t="s">
        <v>18</v>
      </c>
      <c r="F8" s="23" t="s">
        <v>20</v>
      </c>
      <c r="G8" s="23" t="s">
        <v>21</v>
      </c>
      <c r="H8" s="23" t="s">
        <v>19</v>
      </c>
    </row>
    <row r="9" spans="1:8" s="15" customFormat="1" ht="33">
      <c r="A9" s="9" t="s">
        <v>47</v>
      </c>
      <c r="B9" s="51" t="s">
        <v>84</v>
      </c>
      <c r="C9" s="52" t="s">
        <v>6</v>
      </c>
      <c r="D9" s="53" t="s">
        <v>85</v>
      </c>
      <c r="E9" s="10" t="s">
        <v>81</v>
      </c>
      <c r="F9" s="49">
        <v>0</v>
      </c>
      <c r="G9" s="11" t="str">
        <f>IF(F9&gt;=90,"Xuất sắc",IF(F9&gt;=80,"Tốt",IF(F9&gt;=70,"Khá",IF(F9&gt;=50,"Trung bình",IF(F9&gt;0,"Yếu","Không xếp loại")))))</f>
        <v>Không xếp loại</v>
      </c>
      <c r="H9" s="50" t="s">
        <v>83</v>
      </c>
    </row>
    <row r="10" spans="1:8">
      <c r="A10" s="9" t="s">
        <v>48</v>
      </c>
      <c r="B10" s="51" t="s">
        <v>86</v>
      </c>
      <c r="C10" s="54" t="s">
        <v>87</v>
      </c>
      <c r="D10" s="53" t="s">
        <v>72</v>
      </c>
      <c r="E10" s="10" t="s">
        <v>81</v>
      </c>
      <c r="F10" s="48">
        <v>68</v>
      </c>
      <c r="G10" s="11" t="str">
        <f t="shared" ref="G10:G54" si="0">IF(F10&gt;=90,"Xuất sắc",IF(F10&gt;=80,"Tốt",IF(F10&gt;=70,"Khá",IF(F10&gt;=50,"Trung bình",IF(F10&gt;0,"Yếu","Không xếp loại")))))</f>
        <v>Trung bình</v>
      </c>
      <c r="H10" s="56"/>
    </row>
    <row r="11" spans="1:8">
      <c r="A11" s="9" t="s">
        <v>49</v>
      </c>
      <c r="B11" s="51" t="s">
        <v>88</v>
      </c>
      <c r="C11" s="54" t="s">
        <v>89</v>
      </c>
      <c r="D11" s="53" t="s">
        <v>74</v>
      </c>
      <c r="E11" s="10" t="s">
        <v>81</v>
      </c>
      <c r="F11" s="48">
        <v>60</v>
      </c>
      <c r="G11" s="11" t="str">
        <f t="shared" si="0"/>
        <v>Trung bình</v>
      </c>
      <c r="H11" s="56"/>
    </row>
    <row r="12" spans="1:8">
      <c r="A12" s="9" t="s">
        <v>50</v>
      </c>
      <c r="B12" s="51" t="s">
        <v>90</v>
      </c>
      <c r="C12" s="54" t="s">
        <v>91</v>
      </c>
      <c r="D12" s="53" t="s">
        <v>74</v>
      </c>
      <c r="E12" s="10" t="s">
        <v>81</v>
      </c>
      <c r="F12" s="48">
        <v>70</v>
      </c>
      <c r="G12" s="11" t="str">
        <f t="shared" si="0"/>
        <v>Khá</v>
      </c>
      <c r="H12" s="56"/>
    </row>
    <row r="13" spans="1:8">
      <c r="A13" s="9" t="s">
        <v>51</v>
      </c>
      <c r="B13" s="51" t="s">
        <v>92</v>
      </c>
      <c r="C13" s="54" t="s">
        <v>93</v>
      </c>
      <c r="D13" s="53" t="s">
        <v>94</v>
      </c>
      <c r="E13" s="10" t="s">
        <v>81</v>
      </c>
      <c r="F13" s="48">
        <v>70</v>
      </c>
      <c r="G13" s="11" t="str">
        <f t="shared" si="0"/>
        <v>Khá</v>
      </c>
      <c r="H13" s="56"/>
    </row>
    <row r="14" spans="1:8">
      <c r="A14" s="9" t="s">
        <v>52</v>
      </c>
      <c r="B14" s="51" t="s">
        <v>95</v>
      </c>
      <c r="C14" s="54" t="s">
        <v>96</v>
      </c>
      <c r="D14" s="53" t="s">
        <v>17</v>
      </c>
      <c r="E14" s="10" t="s">
        <v>81</v>
      </c>
      <c r="F14" s="48">
        <v>70</v>
      </c>
      <c r="G14" s="11" t="str">
        <f t="shared" si="0"/>
        <v>Khá</v>
      </c>
      <c r="H14" s="56"/>
    </row>
    <row r="15" spans="1:8">
      <c r="A15" s="9" t="s">
        <v>53</v>
      </c>
      <c r="B15" s="51" t="s">
        <v>97</v>
      </c>
      <c r="C15" s="54" t="s">
        <v>98</v>
      </c>
      <c r="D15" s="53" t="s">
        <v>7</v>
      </c>
      <c r="E15" s="10" t="s">
        <v>81</v>
      </c>
      <c r="F15" s="48">
        <v>70</v>
      </c>
      <c r="G15" s="11" t="str">
        <f t="shared" si="0"/>
        <v>Khá</v>
      </c>
      <c r="H15" s="56"/>
    </row>
    <row r="16" spans="1:8">
      <c r="A16" s="9" t="s">
        <v>54</v>
      </c>
      <c r="B16" s="51" t="s">
        <v>99</v>
      </c>
      <c r="C16" s="54" t="s">
        <v>100</v>
      </c>
      <c r="D16" s="53" t="s">
        <v>101</v>
      </c>
      <c r="E16" s="10" t="s">
        <v>81</v>
      </c>
      <c r="F16" s="48">
        <v>70</v>
      </c>
      <c r="G16" s="11" t="str">
        <f t="shared" si="0"/>
        <v>Khá</v>
      </c>
      <c r="H16" s="56"/>
    </row>
    <row r="17" spans="1:8" ht="66">
      <c r="A17" s="9" t="s">
        <v>55</v>
      </c>
      <c r="B17" s="51" t="s">
        <v>102</v>
      </c>
      <c r="C17" s="54" t="s">
        <v>103</v>
      </c>
      <c r="D17" s="53" t="s">
        <v>104</v>
      </c>
      <c r="E17" s="10" t="s">
        <v>81</v>
      </c>
      <c r="F17" s="48">
        <v>20</v>
      </c>
      <c r="G17" s="11" t="str">
        <f t="shared" si="0"/>
        <v>Yếu</v>
      </c>
      <c r="H17" s="56" t="s">
        <v>195</v>
      </c>
    </row>
    <row r="18" spans="1:8">
      <c r="A18" s="9" t="s">
        <v>56</v>
      </c>
      <c r="B18" s="51" t="s">
        <v>105</v>
      </c>
      <c r="C18" s="54" t="s">
        <v>106</v>
      </c>
      <c r="D18" s="53" t="s">
        <v>107</v>
      </c>
      <c r="E18" s="10" t="s">
        <v>81</v>
      </c>
      <c r="F18" s="48">
        <v>70</v>
      </c>
      <c r="G18" s="11" t="str">
        <f t="shared" si="0"/>
        <v>Khá</v>
      </c>
      <c r="H18" s="56"/>
    </row>
    <row r="19" spans="1:8">
      <c r="A19" s="9" t="s">
        <v>57</v>
      </c>
      <c r="B19" s="51" t="s">
        <v>108</v>
      </c>
      <c r="C19" s="54" t="s">
        <v>109</v>
      </c>
      <c r="D19" s="53" t="s">
        <v>110</v>
      </c>
      <c r="E19" s="10" t="s">
        <v>81</v>
      </c>
      <c r="F19" s="48">
        <v>70</v>
      </c>
      <c r="G19" s="11" t="str">
        <f t="shared" si="0"/>
        <v>Khá</v>
      </c>
      <c r="H19" s="56"/>
    </row>
    <row r="20" spans="1:8">
      <c r="A20" s="9" t="s">
        <v>58</v>
      </c>
      <c r="B20" s="51" t="s">
        <v>111</v>
      </c>
      <c r="C20" s="54" t="s">
        <v>78</v>
      </c>
      <c r="D20" s="53" t="s">
        <v>112</v>
      </c>
      <c r="E20" s="10" t="s">
        <v>81</v>
      </c>
      <c r="F20" s="48">
        <v>70</v>
      </c>
      <c r="G20" s="11" t="str">
        <f t="shared" si="0"/>
        <v>Khá</v>
      </c>
      <c r="H20" s="56"/>
    </row>
    <row r="21" spans="1:8">
      <c r="A21" s="9" t="s">
        <v>59</v>
      </c>
      <c r="B21" s="51" t="s">
        <v>113</v>
      </c>
      <c r="C21" s="54" t="s">
        <v>114</v>
      </c>
      <c r="D21" s="53" t="s">
        <v>112</v>
      </c>
      <c r="E21" s="10" t="s">
        <v>81</v>
      </c>
      <c r="F21" s="48">
        <v>70</v>
      </c>
      <c r="G21" s="11" t="str">
        <f t="shared" si="0"/>
        <v>Khá</v>
      </c>
      <c r="H21" s="56"/>
    </row>
    <row r="22" spans="1:8">
      <c r="A22" s="9" t="s">
        <v>60</v>
      </c>
      <c r="B22" s="51" t="s">
        <v>115</v>
      </c>
      <c r="C22" s="54" t="s">
        <v>116</v>
      </c>
      <c r="D22" s="53" t="s">
        <v>117</v>
      </c>
      <c r="E22" s="10" t="s">
        <v>81</v>
      </c>
      <c r="F22" s="48">
        <v>70</v>
      </c>
      <c r="G22" s="11" t="str">
        <f t="shared" si="0"/>
        <v>Khá</v>
      </c>
      <c r="H22" s="56"/>
    </row>
    <row r="23" spans="1:8">
      <c r="A23" s="9" t="s">
        <v>61</v>
      </c>
      <c r="B23" s="51" t="s">
        <v>118</v>
      </c>
      <c r="C23" s="54" t="s">
        <v>119</v>
      </c>
      <c r="D23" s="53" t="s">
        <v>120</v>
      </c>
      <c r="E23" s="10" t="s">
        <v>81</v>
      </c>
      <c r="F23" s="48">
        <v>70</v>
      </c>
      <c r="G23" s="11" t="str">
        <f t="shared" si="0"/>
        <v>Khá</v>
      </c>
      <c r="H23" s="56"/>
    </row>
    <row r="24" spans="1:8">
      <c r="A24" s="9" t="s">
        <v>62</v>
      </c>
      <c r="B24" s="51" t="s">
        <v>121</v>
      </c>
      <c r="C24" s="54" t="s">
        <v>122</v>
      </c>
      <c r="D24" s="53" t="s">
        <v>123</v>
      </c>
      <c r="E24" s="10" t="s">
        <v>81</v>
      </c>
      <c r="F24" s="48">
        <v>70</v>
      </c>
      <c r="G24" s="11" t="str">
        <f t="shared" si="0"/>
        <v>Khá</v>
      </c>
      <c r="H24" s="56"/>
    </row>
    <row r="25" spans="1:8" ht="33">
      <c r="A25" s="9" t="s">
        <v>63</v>
      </c>
      <c r="B25" s="51" t="s">
        <v>124</v>
      </c>
      <c r="C25" s="54" t="s">
        <v>125</v>
      </c>
      <c r="D25" s="53" t="s">
        <v>126</v>
      </c>
      <c r="E25" s="10" t="s">
        <v>81</v>
      </c>
      <c r="F25" s="49">
        <v>0</v>
      </c>
      <c r="G25" s="11" t="str">
        <f t="shared" si="0"/>
        <v>Không xếp loại</v>
      </c>
      <c r="H25" s="56" t="s">
        <v>83</v>
      </c>
    </row>
    <row r="26" spans="1:8">
      <c r="A26" s="9" t="s">
        <v>64</v>
      </c>
      <c r="B26" s="51" t="s">
        <v>127</v>
      </c>
      <c r="C26" s="54" t="s">
        <v>128</v>
      </c>
      <c r="D26" s="53" t="s">
        <v>129</v>
      </c>
      <c r="E26" s="10" t="s">
        <v>81</v>
      </c>
      <c r="F26" s="48">
        <v>70</v>
      </c>
      <c r="G26" s="11" t="str">
        <f t="shared" si="0"/>
        <v>Khá</v>
      </c>
      <c r="H26" s="56"/>
    </row>
    <row r="27" spans="1:8">
      <c r="A27" s="9" t="s">
        <v>65</v>
      </c>
      <c r="B27" s="51" t="s">
        <v>130</v>
      </c>
      <c r="C27" s="54" t="s">
        <v>131</v>
      </c>
      <c r="D27" s="53" t="s">
        <v>132</v>
      </c>
      <c r="E27" s="10" t="s">
        <v>81</v>
      </c>
      <c r="F27" s="48">
        <v>70</v>
      </c>
      <c r="G27" s="11" t="str">
        <f t="shared" si="0"/>
        <v>Khá</v>
      </c>
      <c r="H27" s="56"/>
    </row>
    <row r="28" spans="1:8">
      <c r="A28" s="9" t="s">
        <v>66</v>
      </c>
      <c r="B28" s="51" t="s">
        <v>133</v>
      </c>
      <c r="C28" s="54" t="s">
        <v>16</v>
      </c>
      <c r="D28" s="53" t="s">
        <v>132</v>
      </c>
      <c r="E28" s="10" t="s">
        <v>81</v>
      </c>
      <c r="F28" s="48">
        <v>61</v>
      </c>
      <c r="G28" s="11" t="str">
        <f t="shared" si="0"/>
        <v>Trung bình</v>
      </c>
      <c r="H28" s="56"/>
    </row>
    <row r="29" spans="1:8" ht="66">
      <c r="A29" s="9" t="s">
        <v>67</v>
      </c>
      <c r="B29" s="51" t="s">
        <v>134</v>
      </c>
      <c r="C29" s="54" t="s">
        <v>135</v>
      </c>
      <c r="D29" s="53" t="s">
        <v>132</v>
      </c>
      <c r="E29" s="10" t="s">
        <v>81</v>
      </c>
      <c r="F29" s="48">
        <v>20</v>
      </c>
      <c r="G29" s="11" t="str">
        <f t="shared" si="0"/>
        <v>Yếu</v>
      </c>
      <c r="H29" s="56" t="s">
        <v>195</v>
      </c>
    </row>
    <row r="30" spans="1:8" s="15" customFormat="1">
      <c r="A30" s="9" t="s">
        <v>22</v>
      </c>
      <c r="B30" s="51" t="s">
        <v>136</v>
      </c>
      <c r="C30" s="54" t="s">
        <v>137</v>
      </c>
      <c r="D30" s="53" t="s">
        <v>132</v>
      </c>
      <c r="E30" s="10" t="s">
        <v>81</v>
      </c>
      <c r="F30" s="48">
        <v>61</v>
      </c>
      <c r="G30" s="11" t="str">
        <f t="shared" si="0"/>
        <v>Trung bình</v>
      </c>
      <c r="H30" s="56"/>
    </row>
    <row r="31" spans="1:8">
      <c r="A31" s="9" t="s">
        <v>23</v>
      </c>
      <c r="B31" s="51" t="s">
        <v>138</v>
      </c>
      <c r="C31" s="54" t="s">
        <v>139</v>
      </c>
      <c r="D31" s="53" t="s">
        <v>75</v>
      </c>
      <c r="E31" s="10" t="s">
        <v>81</v>
      </c>
      <c r="F31" s="48">
        <v>70</v>
      </c>
      <c r="G31" s="11" t="str">
        <f t="shared" si="0"/>
        <v>Khá</v>
      </c>
      <c r="H31" s="56"/>
    </row>
    <row r="32" spans="1:8">
      <c r="A32" s="9" t="s">
        <v>24</v>
      </c>
      <c r="B32" s="51" t="s">
        <v>140</v>
      </c>
      <c r="C32" s="54" t="s">
        <v>6</v>
      </c>
      <c r="D32" s="53" t="s">
        <v>141</v>
      </c>
      <c r="E32" s="10" t="s">
        <v>81</v>
      </c>
      <c r="F32" s="48">
        <v>70</v>
      </c>
      <c r="G32" s="11" t="str">
        <f t="shared" si="0"/>
        <v>Khá</v>
      </c>
      <c r="H32" s="56"/>
    </row>
    <row r="33" spans="1:8">
      <c r="A33" s="9" t="s">
        <v>25</v>
      </c>
      <c r="B33" s="51" t="s">
        <v>142</v>
      </c>
      <c r="C33" s="54" t="s">
        <v>143</v>
      </c>
      <c r="D33" s="53" t="s">
        <v>76</v>
      </c>
      <c r="E33" s="10" t="s">
        <v>81</v>
      </c>
      <c r="F33" s="48">
        <v>70</v>
      </c>
      <c r="G33" s="11" t="str">
        <f t="shared" si="0"/>
        <v>Khá</v>
      </c>
      <c r="H33" s="56"/>
    </row>
    <row r="34" spans="1:8" ht="66">
      <c r="A34" s="9" t="s">
        <v>26</v>
      </c>
      <c r="B34" s="51" t="s">
        <v>144</v>
      </c>
      <c r="C34" s="54" t="s">
        <v>6</v>
      </c>
      <c r="D34" s="53" t="s">
        <v>73</v>
      </c>
      <c r="E34" s="10" t="s">
        <v>81</v>
      </c>
      <c r="F34" s="48">
        <v>20</v>
      </c>
      <c r="G34" s="11" t="str">
        <f t="shared" si="0"/>
        <v>Yếu</v>
      </c>
      <c r="H34" s="56" t="s">
        <v>195</v>
      </c>
    </row>
    <row r="35" spans="1:8">
      <c r="A35" s="9" t="s">
        <v>27</v>
      </c>
      <c r="B35" s="51" t="s">
        <v>145</v>
      </c>
      <c r="C35" s="54" t="s">
        <v>146</v>
      </c>
      <c r="D35" s="53" t="s">
        <v>73</v>
      </c>
      <c r="E35" s="10" t="s">
        <v>81</v>
      </c>
      <c r="F35" s="48">
        <v>68</v>
      </c>
      <c r="G35" s="11" t="str">
        <f t="shared" si="0"/>
        <v>Trung bình</v>
      </c>
      <c r="H35" s="56"/>
    </row>
    <row r="36" spans="1:8">
      <c r="A36" s="9" t="s">
        <v>28</v>
      </c>
      <c r="B36" s="51" t="s">
        <v>147</v>
      </c>
      <c r="C36" s="54" t="s">
        <v>148</v>
      </c>
      <c r="D36" s="53" t="s">
        <v>149</v>
      </c>
      <c r="E36" s="10" t="s">
        <v>81</v>
      </c>
      <c r="F36" s="48">
        <v>70</v>
      </c>
      <c r="G36" s="11" t="str">
        <f t="shared" si="0"/>
        <v>Khá</v>
      </c>
      <c r="H36" s="56"/>
    </row>
    <row r="37" spans="1:8">
      <c r="A37" s="9" t="s">
        <v>29</v>
      </c>
      <c r="B37" s="51" t="s">
        <v>150</v>
      </c>
      <c r="C37" s="54" t="s">
        <v>151</v>
      </c>
      <c r="D37" s="53" t="s">
        <v>152</v>
      </c>
      <c r="E37" s="10" t="s">
        <v>81</v>
      </c>
      <c r="F37" s="48">
        <v>70</v>
      </c>
      <c r="G37" s="11" t="str">
        <f t="shared" si="0"/>
        <v>Khá</v>
      </c>
      <c r="H37" s="56"/>
    </row>
    <row r="38" spans="1:8">
      <c r="A38" s="9" t="s">
        <v>30</v>
      </c>
      <c r="B38" s="51" t="s">
        <v>153</v>
      </c>
      <c r="C38" s="54" t="s">
        <v>154</v>
      </c>
      <c r="D38" s="53" t="s">
        <v>8</v>
      </c>
      <c r="E38" s="10" t="s">
        <v>81</v>
      </c>
      <c r="F38" s="48">
        <v>70</v>
      </c>
      <c r="G38" s="11" t="str">
        <f t="shared" si="0"/>
        <v>Khá</v>
      </c>
      <c r="H38" s="56"/>
    </row>
    <row r="39" spans="1:8">
      <c r="A39" s="9" t="s">
        <v>31</v>
      </c>
      <c r="B39" s="51" t="s">
        <v>155</v>
      </c>
      <c r="C39" s="54" t="s">
        <v>156</v>
      </c>
      <c r="D39" s="53" t="s">
        <v>157</v>
      </c>
      <c r="E39" s="10" t="s">
        <v>81</v>
      </c>
      <c r="F39" s="48">
        <v>70</v>
      </c>
      <c r="G39" s="11" t="str">
        <f t="shared" si="0"/>
        <v>Khá</v>
      </c>
      <c r="H39" s="56"/>
    </row>
    <row r="40" spans="1:8">
      <c r="A40" s="9" t="s">
        <v>32</v>
      </c>
      <c r="B40" s="51" t="s">
        <v>158</v>
      </c>
      <c r="C40" s="54" t="s">
        <v>159</v>
      </c>
      <c r="D40" s="53" t="s">
        <v>160</v>
      </c>
      <c r="E40" s="10" t="s">
        <v>81</v>
      </c>
      <c r="F40" s="48">
        <v>62</v>
      </c>
      <c r="G40" s="11" t="str">
        <f t="shared" si="0"/>
        <v>Trung bình</v>
      </c>
      <c r="H40" s="56"/>
    </row>
    <row r="41" spans="1:8" ht="33">
      <c r="A41" s="9" t="s">
        <v>33</v>
      </c>
      <c r="B41" s="51" t="s">
        <v>161</v>
      </c>
      <c r="C41" s="54" t="s">
        <v>162</v>
      </c>
      <c r="D41" s="53" t="s">
        <v>163</v>
      </c>
      <c r="E41" s="10" t="s">
        <v>81</v>
      </c>
      <c r="F41" s="49">
        <v>0</v>
      </c>
      <c r="G41" s="11" t="str">
        <f t="shared" si="0"/>
        <v>Không xếp loại</v>
      </c>
      <c r="H41" s="56" t="s">
        <v>83</v>
      </c>
    </row>
    <row r="42" spans="1:8">
      <c r="A42" s="9" t="s">
        <v>34</v>
      </c>
      <c r="B42" s="51" t="s">
        <v>164</v>
      </c>
      <c r="C42" s="54" t="s">
        <v>165</v>
      </c>
      <c r="D42" s="53" t="s">
        <v>166</v>
      </c>
      <c r="E42" s="10" t="s">
        <v>81</v>
      </c>
      <c r="F42" s="48">
        <v>70</v>
      </c>
      <c r="G42" s="11" t="str">
        <f t="shared" si="0"/>
        <v>Khá</v>
      </c>
      <c r="H42" s="56"/>
    </row>
    <row r="43" spans="1:8">
      <c r="A43" s="9" t="s">
        <v>35</v>
      </c>
      <c r="B43" s="51" t="s">
        <v>167</v>
      </c>
      <c r="C43" s="54" t="s">
        <v>168</v>
      </c>
      <c r="D43" s="53" t="s">
        <v>169</v>
      </c>
      <c r="E43" s="10" t="s">
        <v>81</v>
      </c>
      <c r="F43" s="48">
        <v>61</v>
      </c>
      <c r="G43" s="11" t="str">
        <f t="shared" si="0"/>
        <v>Trung bình</v>
      </c>
      <c r="H43" s="56"/>
    </row>
    <row r="44" spans="1:8" ht="66">
      <c r="A44" s="9" t="s">
        <v>36</v>
      </c>
      <c r="B44" s="51" t="s">
        <v>170</v>
      </c>
      <c r="C44" s="54" t="s">
        <v>171</v>
      </c>
      <c r="D44" s="53" t="s">
        <v>172</v>
      </c>
      <c r="E44" s="10" t="s">
        <v>81</v>
      </c>
      <c r="F44" s="48">
        <v>20</v>
      </c>
      <c r="G44" s="11" t="str">
        <f t="shared" si="0"/>
        <v>Yếu</v>
      </c>
      <c r="H44" s="56" t="s">
        <v>195</v>
      </c>
    </row>
    <row r="45" spans="1:8">
      <c r="A45" s="9" t="s">
        <v>37</v>
      </c>
      <c r="B45" s="51" t="s">
        <v>173</v>
      </c>
      <c r="C45" s="54" t="s">
        <v>174</v>
      </c>
      <c r="D45" s="53" t="s">
        <v>175</v>
      </c>
      <c r="E45" s="10" t="s">
        <v>81</v>
      </c>
      <c r="F45" s="48">
        <v>70</v>
      </c>
      <c r="G45" s="11" t="str">
        <f t="shared" si="0"/>
        <v>Khá</v>
      </c>
      <c r="H45" s="56"/>
    </row>
    <row r="46" spans="1:8">
      <c r="A46" s="9" t="s">
        <v>38</v>
      </c>
      <c r="B46" s="51" t="s">
        <v>176</v>
      </c>
      <c r="C46" s="54" t="s">
        <v>146</v>
      </c>
      <c r="D46" s="53" t="s">
        <v>177</v>
      </c>
      <c r="E46" s="10" t="s">
        <v>81</v>
      </c>
      <c r="F46" s="48">
        <v>70</v>
      </c>
      <c r="G46" s="11" t="str">
        <f t="shared" si="0"/>
        <v>Khá</v>
      </c>
      <c r="H46" s="56"/>
    </row>
    <row r="47" spans="1:8">
      <c r="A47" s="9" t="s">
        <v>39</v>
      </c>
      <c r="B47" s="51" t="s">
        <v>178</v>
      </c>
      <c r="C47" s="54" t="s">
        <v>179</v>
      </c>
      <c r="D47" s="53" t="s">
        <v>180</v>
      </c>
      <c r="E47" s="10" t="s">
        <v>81</v>
      </c>
      <c r="F47" s="48">
        <v>70</v>
      </c>
      <c r="G47" s="11" t="str">
        <f t="shared" si="0"/>
        <v>Khá</v>
      </c>
      <c r="H47" s="56"/>
    </row>
    <row r="48" spans="1:8">
      <c r="A48" s="9" t="s">
        <v>40</v>
      </c>
      <c r="B48" s="51" t="s">
        <v>181</v>
      </c>
      <c r="C48" s="54" t="s">
        <v>182</v>
      </c>
      <c r="D48" s="53" t="s">
        <v>183</v>
      </c>
      <c r="E48" s="10" t="s">
        <v>81</v>
      </c>
      <c r="F48" s="48">
        <v>70</v>
      </c>
      <c r="G48" s="11" t="str">
        <f t="shared" si="0"/>
        <v>Khá</v>
      </c>
      <c r="H48" s="56"/>
    </row>
    <row r="49" spans="1:8">
      <c r="A49" s="9" t="s">
        <v>41</v>
      </c>
      <c r="B49" s="51" t="s">
        <v>184</v>
      </c>
      <c r="C49" s="54" t="s">
        <v>185</v>
      </c>
      <c r="D49" s="53" t="s">
        <v>183</v>
      </c>
      <c r="E49" s="10" t="s">
        <v>81</v>
      </c>
      <c r="F49" s="48">
        <v>45</v>
      </c>
      <c r="G49" s="11" t="str">
        <f t="shared" si="0"/>
        <v>Yếu</v>
      </c>
      <c r="H49" s="56"/>
    </row>
    <row r="50" spans="1:8">
      <c r="A50" s="9" t="s">
        <v>42</v>
      </c>
      <c r="B50" s="51" t="s">
        <v>186</v>
      </c>
      <c r="C50" s="54" t="s">
        <v>187</v>
      </c>
      <c r="D50" s="53" t="s">
        <v>77</v>
      </c>
      <c r="E50" s="10" t="s">
        <v>81</v>
      </c>
      <c r="F50" s="48">
        <v>70</v>
      </c>
      <c r="G50" s="11" t="str">
        <f t="shared" si="0"/>
        <v>Khá</v>
      </c>
      <c r="H50" s="56"/>
    </row>
    <row r="51" spans="1:8">
      <c r="A51" s="9" t="s">
        <v>43</v>
      </c>
      <c r="B51" s="51" t="s">
        <v>188</v>
      </c>
      <c r="C51" s="54" t="s">
        <v>162</v>
      </c>
      <c r="D51" s="53" t="s">
        <v>9</v>
      </c>
      <c r="E51" s="10" t="s">
        <v>81</v>
      </c>
      <c r="F51" s="48">
        <v>70</v>
      </c>
      <c r="G51" s="11" t="str">
        <f t="shared" si="0"/>
        <v>Khá</v>
      </c>
      <c r="H51" s="56"/>
    </row>
    <row r="52" spans="1:8">
      <c r="A52" s="9" t="s">
        <v>44</v>
      </c>
      <c r="B52" s="51" t="s">
        <v>189</v>
      </c>
      <c r="C52" s="54" t="s">
        <v>15</v>
      </c>
      <c r="D52" s="53" t="s">
        <v>9</v>
      </c>
      <c r="E52" s="10" t="s">
        <v>81</v>
      </c>
      <c r="F52" s="48">
        <v>70</v>
      </c>
      <c r="G52" s="11" t="str">
        <f t="shared" si="0"/>
        <v>Khá</v>
      </c>
      <c r="H52" s="56"/>
    </row>
    <row r="53" spans="1:8">
      <c r="A53" s="9" t="s">
        <v>45</v>
      </c>
      <c r="B53" s="51" t="s">
        <v>190</v>
      </c>
      <c r="C53" s="54" t="s">
        <v>191</v>
      </c>
      <c r="D53" s="53" t="s">
        <v>192</v>
      </c>
      <c r="E53" s="10" t="s">
        <v>81</v>
      </c>
      <c r="F53" s="48">
        <v>70</v>
      </c>
      <c r="G53" s="11" t="str">
        <f t="shared" si="0"/>
        <v>Khá</v>
      </c>
      <c r="H53" s="56"/>
    </row>
    <row r="54" spans="1:8">
      <c r="A54" s="9" t="s">
        <v>46</v>
      </c>
      <c r="B54" s="51" t="s">
        <v>193</v>
      </c>
      <c r="C54" s="54" t="s">
        <v>194</v>
      </c>
      <c r="D54" s="53" t="s">
        <v>192</v>
      </c>
      <c r="E54" s="10" t="s">
        <v>81</v>
      </c>
      <c r="F54" s="48">
        <v>70</v>
      </c>
      <c r="G54" s="11" t="str">
        <f t="shared" si="0"/>
        <v>Khá</v>
      </c>
      <c r="H54" s="56"/>
    </row>
    <row r="55" spans="1:8">
      <c r="A55" s="24"/>
      <c r="B55" s="24" t="s">
        <v>82</v>
      </c>
      <c r="C55" s="25"/>
      <c r="D55" s="26">
        <f>COUNTA(E9:E54)</f>
        <v>46</v>
      </c>
      <c r="E55" s="24" t="s">
        <v>68</v>
      </c>
      <c r="F55" s="27"/>
      <c r="G55" s="11"/>
      <c r="H55" s="57"/>
    </row>
    <row r="56" spans="1:8" ht="17.25" thickBot="1">
      <c r="A56" s="14"/>
      <c r="B56" s="14"/>
      <c r="C56" s="17"/>
      <c r="D56" s="1"/>
      <c r="E56" s="14"/>
      <c r="F56" s="14"/>
      <c r="H56" s="17"/>
    </row>
    <row r="57" spans="1:8" s="15" customFormat="1" ht="17.25" thickBot="1">
      <c r="C57" s="62" t="s">
        <v>80</v>
      </c>
      <c r="D57" s="63"/>
      <c r="E57" s="64"/>
      <c r="F57" s="14"/>
      <c r="G57" s="17"/>
      <c r="H57" s="17"/>
    </row>
    <row r="58" spans="1:8">
      <c r="B58" s="45"/>
      <c r="C58" s="29" t="s">
        <v>14</v>
      </c>
      <c r="D58" s="30">
        <f>COUNTIF($G$9:$G$54,"Xuất sắc")</f>
        <v>0</v>
      </c>
      <c r="E58" s="2">
        <f>D58/$D$55*100%</f>
        <v>0</v>
      </c>
      <c r="F58" s="41"/>
      <c r="G58" s="42"/>
      <c r="H58" s="39"/>
    </row>
    <row r="59" spans="1:8">
      <c r="B59" s="45"/>
      <c r="C59" s="31" t="s">
        <v>13</v>
      </c>
      <c r="D59" s="32">
        <f>COUNTIF($G$9:$G$54,"Tốt")</f>
        <v>0</v>
      </c>
      <c r="E59" s="3">
        <f t="shared" ref="E59:E63" si="1">D59/$D$55*100%</f>
        <v>0</v>
      </c>
      <c r="F59" s="41"/>
      <c r="G59" s="42"/>
      <c r="H59" s="39"/>
    </row>
    <row r="60" spans="1:8">
      <c r="B60" s="45"/>
      <c r="C60" s="31" t="s">
        <v>12</v>
      </c>
      <c r="D60" s="32">
        <f>COUNTIF($G$9:$G$54,"Khá")</f>
        <v>31</v>
      </c>
      <c r="E60" s="3">
        <f t="shared" si="1"/>
        <v>0.67391304347826086</v>
      </c>
      <c r="F60" s="41"/>
      <c r="G60" s="42"/>
      <c r="H60" s="39"/>
    </row>
    <row r="61" spans="1:8">
      <c r="B61" s="45"/>
      <c r="C61" s="31" t="s">
        <v>10</v>
      </c>
      <c r="D61" s="32">
        <f>COUNTIF($G$9:$G$54,"Trung bình")</f>
        <v>7</v>
      </c>
      <c r="E61" s="3">
        <f t="shared" si="1"/>
        <v>0.15217391304347827</v>
      </c>
      <c r="F61" s="41"/>
      <c r="G61" s="42"/>
      <c r="H61" s="39"/>
    </row>
    <row r="62" spans="1:8">
      <c r="A62" s="15"/>
      <c r="B62" s="45"/>
      <c r="C62" s="33" t="s">
        <v>11</v>
      </c>
      <c r="D62" s="34">
        <f>COUNTIF($G$9:$G$54,"Yếu")</f>
        <v>5</v>
      </c>
      <c r="E62" s="3">
        <f t="shared" si="1"/>
        <v>0.10869565217391304</v>
      </c>
      <c r="F62" s="41"/>
      <c r="G62" s="42"/>
      <c r="H62" s="39"/>
    </row>
    <row r="63" spans="1:8" ht="17.25" thickBot="1">
      <c r="A63" s="15"/>
      <c r="B63" s="44"/>
      <c r="C63" s="35" t="s">
        <v>71</v>
      </c>
      <c r="D63" s="34">
        <f>COUNTIF($G$9:$G$54,"Không xếp loại")</f>
        <v>3</v>
      </c>
      <c r="E63" s="4">
        <f t="shared" si="1"/>
        <v>6.5217391304347824E-2</v>
      </c>
      <c r="F63" s="41"/>
      <c r="G63" s="42"/>
      <c r="H63" s="39"/>
    </row>
    <row r="64" spans="1:8" s="15" customFormat="1" ht="17.25" thickBot="1">
      <c r="C64" s="28" t="s">
        <v>79</v>
      </c>
      <c r="D64" s="46">
        <f>SUM(D58:D63)</f>
        <v>46</v>
      </c>
      <c r="E64" s="47"/>
      <c r="G64" s="43"/>
      <c r="H64" s="40"/>
    </row>
    <row r="65" spans="3:7">
      <c r="C65" s="36"/>
      <c r="D65" s="5"/>
      <c r="G65" s="37"/>
    </row>
    <row r="66" spans="3:7">
      <c r="D66" s="6"/>
      <c r="G66" s="37"/>
    </row>
  </sheetData>
  <autoFilter ref="A8:H64" xr:uid="{00000000-0009-0000-0000-000002000000}">
    <filterColumn colId="2" showButton="0"/>
  </autoFilter>
  <mergeCells count="11">
    <mergeCell ref="C8:D8"/>
    <mergeCell ref="F3:H3"/>
    <mergeCell ref="E2:H2"/>
    <mergeCell ref="E1:H1"/>
    <mergeCell ref="C57:E57"/>
    <mergeCell ref="A4:E4"/>
    <mergeCell ref="A5:H5"/>
    <mergeCell ref="A6:H6"/>
    <mergeCell ref="A1:D1"/>
    <mergeCell ref="A2:D2"/>
    <mergeCell ref="A3:D3"/>
  </mergeCells>
  <phoneticPr fontId="3" type="noConversion"/>
  <pageMargins left="0.55118110236220474" right="0.23622047244094491" top="0.63" bottom="0.41" header="0.3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23C1-CCK1</vt:lpstr>
      <vt:lpstr>'23C1-CCK1'!Print_Titles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Ha Tran Thi Thu</cp:lastModifiedBy>
  <cp:lastPrinted>2026-03-12T08:41:24Z</cp:lastPrinted>
  <dcterms:created xsi:type="dcterms:W3CDTF">2011-08-09T09:36:08Z</dcterms:created>
  <dcterms:modified xsi:type="dcterms:W3CDTF">2026-06-17T01:37:05Z</dcterms:modified>
</cp:coreProperties>
</file>