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xr:revisionPtr revIDLastSave="0" documentId="8_{C69F615C-2F49-4AB9-98F4-E458FF91A158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Diem" sheetId="2" r:id="rId1"/>
    <sheet name="HK1" sheetId="4" r:id="rId2"/>
    <sheet name="HK2" sheetId="1" r:id="rId3"/>
    <sheet name="NH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K13" i="1"/>
  <c r="I13" i="1"/>
  <c r="G13" i="1"/>
  <c r="E13" i="1"/>
  <c r="M11" i="1"/>
  <c r="K11" i="1"/>
  <c r="I11" i="1"/>
  <c r="G11" i="1"/>
  <c r="E11" i="1"/>
  <c r="O11" i="1" s="1"/>
  <c r="M10" i="1"/>
  <c r="K10" i="1"/>
  <c r="I10" i="1"/>
  <c r="G10" i="1"/>
  <c r="E10" i="1"/>
  <c r="O10" i="1" s="1"/>
  <c r="O14" i="4"/>
  <c r="M13" i="4"/>
  <c r="K13" i="4"/>
  <c r="I13" i="4"/>
  <c r="G13" i="4"/>
  <c r="E13" i="4"/>
  <c r="O11" i="4"/>
  <c r="M11" i="4"/>
  <c r="K11" i="4"/>
  <c r="I11" i="4"/>
  <c r="G11" i="4"/>
  <c r="E11" i="4"/>
  <c r="N11" i="4" s="1"/>
  <c r="D11" i="3" s="1"/>
  <c r="O10" i="4"/>
  <c r="M10" i="4"/>
  <c r="K10" i="4"/>
  <c r="I10" i="4"/>
  <c r="G10" i="4"/>
  <c r="E10" i="4"/>
  <c r="N10" i="4" s="1"/>
  <c r="D10" i="3" s="1"/>
  <c r="O13" i="4" l="1"/>
  <c r="O13" i="1"/>
  <c r="P10" i="4"/>
  <c r="E10" i="3" s="1"/>
  <c r="P11" i="4"/>
  <c r="E11" i="3" s="1"/>
  <c r="P14" i="4"/>
  <c r="N13" i="4"/>
  <c r="D13" i="3" s="1"/>
  <c r="N10" i="1"/>
  <c r="F10" i="3" s="1"/>
  <c r="H10" i="3" s="1"/>
  <c r="I10" i="3" s="1"/>
  <c r="N11" i="1"/>
  <c r="F11" i="3" s="1"/>
  <c r="H11" i="3" s="1"/>
  <c r="I11" i="3" s="1"/>
  <c r="N13" i="1"/>
  <c r="F13" i="3" s="1"/>
  <c r="P13" i="1" l="1"/>
  <c r="G13" i="3" s="1"/>
  <c r="H13" i="3"/>
  <c r="I13" i="3" s="1"/>
  <c r="P13" i="4"/>
  <c r="E13" i="3" s="1"/>
  <c r="P11" i="1"/>
  <c r="G11" i="3" s="1"/>
  <c r="J11" i="3" s="1"/>
  <c r="P10" i="1"/>
  <c r="G10" i="3" s="1"/>
  <c r="J10" i="3" s="1"/>
  <c r="J13" i="3" l="1"/>
  <c r="C18" i="3" s="1"/>
  <c r="C16" i="3"/>
  <c r="C17" i="3" l="1"/>
</calcChain>
</file>

<file path=xl/sharedStrings.xml><?xml version="1.0" encoding="utf-8"?>
<sst xmlns="http://schemas.openxmlformats.org/spreadsheetml/2006/main" count="149" uniqueCount="58">
  <si>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</si>
  <si>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</si>
  <si>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</si>
  <si>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</si>
  <si>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</si>
  <si>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</si>
  <si>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</si>
  <si>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</si>
  <si>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</si>
  <si>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</si>
  <si>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</si>
  <si>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</si>
  <si>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</si>
  <si>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</si>
  <si>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</si>
  <si>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</si>
  <si>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</si>
  <si>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</si>
  <si>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</si>
  <si>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</si>
  <si>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</si>
  <si>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</si>
  <si>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</si>
  <si>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</si>
  <si>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</si>
  <si>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</si>
  <si>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</si>
  <si>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</si>
  <si>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</si>
  <si>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</si>
  <si>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</si>
  <si>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Đạt LĐTT:</t>
  </si>
  <si>
    <t>Không đạt LĐTT:</t>
  </si>
  <si>
    <t xml:space="preserve">ĐƠN VỊ: </t>
  </si>
  <si>
    <t>Nguyễn Văn A</t>
  </si>
  <si>
    <t>Xếp loại HK1</t>
  </si>
  <si>
    <t>I. Cán bộ quản lý (Trưởng, Phó đơn vị)</t>
  </si>
  <si>
    <t>II. Giảng viên/nhân viên</t>
  </si>
  <si>
    <t>01017006</t>
  </si>
  <si>
    <t>Nguyễn Văn B</t>
  </si>
  <si>
    <t>01017007</t>
  </si>
  <si>
    <t>DANH SÁCH XÉT THI ĐUA HỌC KÌ I NĂM HỌC 2025 - 2026</t>
  </si>
  <si>
    <t>Thành phố Hồ Chí Minh, ngày      tháng     năm 2026</t>
  </si>
  <si>
    <t>Tháng 09/2025</t>
  </si>
  <si>
    <t>Tháng 10/2025</t>
  </si>
  <si>
    <t>Tháng 11/2025</t>
  </si>
  <si>
    <t>Tháng 12/2025</t>
  </si>
  <si>
    <t>Tháng 01/2026</t>
  </si>
  <si>
    <t>DANH SÁCH XÉT THI ĐUA HỌC KÌ II NĂM HỌC 2025 - 2026</t>
  </si>
  <si>
    <t>Tháng 02/2026</t>
  </si>
  <si>
    <t>Tháng 03/2026</t>
  </si>
  <si>
    <t>Tháng 04/2026</t>
  </si>
  <si>
    <t>Không xét LĐTT (Tuyển dụng dưới 6 tháng)</t>
  </si>
  <si>
    <t>DANH SÁCH XÉT THI ĐUA NĂM HỌC 2025 - 2026</t>
  </si>
  <si>
    <t>Trần Thị Thu Hà</t>
  </si>
  <si>
    <t>01002004</t>
  </si>
  <si>
    <t>Dự kiến Tháng 05/2026</t>
  </si>
  <si>
    <t>Dự kiến Tháng 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</si>
</sst>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3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0" fontId="1" fillId="0" borderId="0" xfId="0" applyFont="1" applyAlignment="1">
      <alignment horizontal="center"/>
    </xf>
    <xf numFmtId="0" fontId="15" fillId="0" borderId="0" xfId="0" applyFont="1"/>
    <xf numFmtId="0" fontId="4" fillId="0" borderId="0" xfId="0" applyFont="1"/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4" fillId="3" borderId="1" xfId="0" applyFont="1" applyFill="1" applyBorder="1" applyAlignment="1" applyProtection="1">
      <alignment vertical="center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219075</xdr:colOff>
      <xdr:row>2</xdr:row>
      <xdr:rowOff>38100</xdr:rowOff>
    </xdr:from>
    <xdr:to>
      <xdr:col>15</xdr:col>
      <xdr:colOff>171450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7000875" y="4191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2"/>
  <sheetViews>
    <sheetView workbookViewId="0">
      <selection activeCell="H14" sqref="H14"/>
    </sheetView>
  </sheetViews>
  <sheetFormatPr defaultRowHeight="15" x14ac:dyDescent="0.25"/>
  <sheetData>
    <row r="2" spans="1:2" ht="18.75" x14ac:dyDescent="0.3">
      <c r="A2" s="3" t="s">
        <v>0</v>
      </c>
      <c r="B2" s="3">
        <v>10</v>
      </c>
    </row>
    <row r="3" spans="1:2" ht="18.75" x14ac:dyDescent="0.3">
      <c r="A3" s="3" t="s">
        <v>1</v>
      </c>
      <c r="B3" s="3">
        <v>9</v>
      </c>
    </row>
    <row r="4" spans="1:2" ht="18.75" x14ac:dyDescent="0.3">
      <c r="A4" s="3" t="s">
        <v>2</v>
      </c>
      <c r="B4" s="3">
        <v>8</v>
      </c>
    </row>
    <row r="5" spans="1:2" ht="18.75" x14ac:dyDescent="0.3">
      <c r="A5" s="3" t="s">
        <v>3</v>
      </c>
      <c r="B5" s="3">
        <v>7</v>
      </c>
    </row>
    <row r="6" spans="1:2" ht="18.75" x14ac:dyDescent="0.3">
      <c r="A6" s="4"/>
      <c r="B6" s="3"/>
    </row>
    <row r="7" spans="1:2" ht="18.75" x14ac:dyDescent="0.3">
      <c r="A7" s="3" t="s">
        <v>4</v>
      </c>
      <c r="B7" s="3">
        <v>6</v>
      </c>
    </row>
    <row r="8" spans="1:2" ht="18.75" x14ac:dyDescent="0.3">
      <c r="A8" s="3" t="s">
        <v>5</v>
      </c>
      <c r="B8" s="3">
        <v>5</v>
      </c>
    </row>
    <row r="9" spans="1:2" ht="18.75" x14ac:dyDescent="0.3">
      <c r="A9" s="3" t="s">
        <v>6</v>
      </c>
      <c r="B9" s="3">
        <v>4</v>
      </c>
    </row>
    <row r="10" spans="1:2" ht="18.75" x14ac:dyDescent="0.3">
      <c r="A10" s="3" t="s">
        <v>7</v>
      </c>
      <c r="B10" s="3">
        <v>3</v>
      </c>
    </row>
    <row r="11" spans="1:2" ht="18.75" x14ac:dyDescent="0.3">
      <c r="A11" s="3" t="s">
        <v>8</v>
      </c>
      <c r="B11" s="3">
        <v>1</v>
      </c>
    </row>
    <row r="12" spans="1:2" ht="18.75" x14ac:dyDescent="0.3">
      <c r="A12" s="3" t="s">
        <v>9</v>
      </c>
      <c r="B12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18"/>
  <sheetViews>
    <sheetView topLeftCell="A7" workbookViewId="0">
      <selection activeCell="M15" sqref="M15"/>
    </sheetView>
  </sheetViews>
  <sheetFormatPr defaultRowHeight="16.5" x14ac:dyDescent="0.25"/>
  <cols>
    <col min="1" max="1" width="5.140625" style="1" customWidth="1"/>
    <col min="2" max="2" width="16.28515625" style="1" customWidth="1"/>
    <col min="3" max="3" width="14.5703125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.140625" style="1"/>
    <col min="11" max="11" width="7" style="1" customWidth="1"/>
    <col min="12" max="12" width="9.140625" style="1"/>
    <col min="13" max="13" width="7" style="1" customWidth="1"/>
    <col min="14" max="14" width="8.140625" style="1" customWidth="1"/>
    <col min="15" max="15" width="9.140625" style="1" hidden="1" customWidth="1"/>
    <col min="16" max="16" width="23.140625" style="1" customWidth="1"/>
    <col min="17" max="16384" width="9.140625" style="1"/>
  </cols>
  <sheetData>
    <row r="1" spans="1:17" s="9" customFormat="1" ht="15" x14ac:dyDescent="0.25">
      <c r="A1" s="42" t="s">
        <v>26</v>
      </c>
      <c r="B1" s="42"/>
      <c r="C1" s="42"/>
      <c r="D1" s="42"/>
      <c r="I1" s="43" t="s">
        <v>27</v>
      </c>
      <c r="J1" s="43"/>
      <c r="K1" s="43"/>
      <c r="L1" s="43"/>
      <c r="M1" s="43"/>
      <c r="N1" s="43"/>
      <c r="O1" s="43"/>
      <c r="P1" s="43"/>
      <c r="Q1" s="43"/>
    </row>
    <row r="2" spans="1:17" s="9" customFormat="1" ht="15" x14ac:dyDescent="0.25">
      <c r="A2" s="42" t="s">
        <v>28</v>
      </c>
      <c r="B2" s="42"/>
      <c r="C2" s="42"/>
      <c r="D2" s="42"/>
      <c r="I2" s="43" t="s">
        <v>29</v>
      </c>
      <c r="J2" s="43"/>
      <c r="K2" s="43"/>
      <c r="L2" s="43"/>
      <c r="M2" s="43"/>
      <c r="N2" s="43"/>
      <c r="O2" s="43"/>
      <c r="P2" s="43"/>
      <c r="Q2" s="43"/>
    </row>
    <row r="3" spans="1:17" s="9" customFormat="1" ht="15" x14ac:dyDescent="0.25">
      <c r="A3" s="43" t="s">
        <v>33</v>
      </c>
      <c r="B3" s="43"/>
      <c r="C3" s="43"/>
      <c r="D3" s="43"/>
    </row>
    <row r="4" spans="1:17" s="9" customFormat="1" ht="15" x14ac:dyDescent="0.25">
      <c r="A4" s="10"/>
      <c r="B4" s="10"/>
      <c r="C4" s="11"/>
    </row>
    <row r="5" spans="1:17" s="9" customFormat="1" ht="27.75" customHeight="1" x14ac:dyDescent="0.25">
      <c r="A5" s="41" t="s">
        <v>41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7" spans="1:17" ht="27" customHeight="1" x14ac:dyDescent="0.25">
      <c r="A7" s="39" t="s">
        <v>10</v>
      </c>
      <c r="B7" s="39" t="s">
        <v>11</v>
      </c>
      <c r="C7" s="39" t="s">
        <v>12</v>
      </c>
      <c r="D7" s="37" t="s">
        <v>43</v>
      </c>
      <c r="E7" s="37"/>
      <c r="F7" s="37" t="s">
        <v>44</v>
      </c>
      <c r="G7" s="37"/>
      <c r="H7" s="37" t="s">
        <v>45</v>
      </c>
      <c r="I7" s="37"/>
      <c r="J7" s="37" t="s">
        <v>46</v>
      </c>
      <c r="K7" s="37"/>
      <c r="L7" s="37" t="s">
        <v>47</v>
      </c>
      <c r="M7" s="37"/>
      <c r="N7" s="38" t="s">
        <v>13</v>
      </c>
      <c r="O7" s="38" t="s">
        <v>14</v>
      </c>
      <c r="P7" s="38" t="s">
        <v>35</v>
      </c>
      <c r="Q7" s="39" t="s">
        <v>16</v>
      </c>
    </row>
    <row r="8" spans="1:17" ht="30.75" customHeight="1" x14ac:dyDescent="0.25">
      <c r="A8" s="39"/>
      <c r="B8" s="39"/>
      <c r="C8" s="39"/>
      <c r="D8" s="5" t="s">
        <v>17</v>
      </c>
      <c r="E8" s="5" t="s">
        <v>18</v>
      </c>
      <c r="F8" s="5" t="s">
        <v>17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18</v>
      </c>
      <c r="L8" s="5" t="s">
        <v>17</v>
      </c>
      <c r="M8" s="5" t="s">
        <v>18</v>
      </c>
      <c r="N8" s="38"/>
      <c r="O8" s="38"/>
      <c r="P8" s="38"/>
      <c r="Q8" s="39"/>
    </row>
    <row r="9" spans="1:17" ht="30.75" customHeight="1" x14ac:dyDescent="0.25">
      <c r="A9" s="27"/>
      <c r="B9" s="30" t="s">
        <v>36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7" ht="35.25" customHeight="1" x14ac:dyDescent="0.25">
      <c r="A10" s="2">
        <v>1</v>
      </c>
      <c r="B10" s="33" t="s">
        <v>34</v>
      </c>
      <c r="C10" s="34" t="s">
        <v>38</v>
      </c>
      <c r="D10" s="7" t="s">
        <v>1</v>
      </c>
      <c r="E10" s="7">
        <f>VLOOKUP(D10,Diem!$A$2:$B$12,2,0)</f>
        <v>9</v>
      </c>
      <c r="F10" s="7" t="s">
        <v>3</v>
      </c>
      <c r="G10" s="7">
        <f>VLOOKUP(F10,Diem!$A$2:$B$12,2,0)</f>
        <v>7</v>
      </c>
      <c r="H10" s="7" t="s">
        <v>3</v>
      </c>
      <c r="I10" s="7">
        <f>VLOOKUP(H10,Diem!$A$2:$B$12,2,0)</f>
        <v>7</v>
      </c>
      <c r="J10" s="7" t="s">
        <v>3</v>
      </c>
      <c r="K10" s="7">
        <f>VLOOKUP(J10,Diem!$A$2:$B$12,2,0)</f>
        <v>7</v>
      </c>
      <c r="L10" s="7" t="s">
        <v>3</v>
      </c>
      <c r="M10" s="7">
        <f>VLOOKUP(L10,Diem!$A$2:$B$12,2,0)</f>
        <v>7</v>
      </c>
      <c r="N10" s="7">
        <f>ROUND(AVERAGE(E10,G10,I10,K10,M10),2)</f>
        <v>7.4</v>
      </c>
      <c r="O10" s="7">
        <f>COUNTIF(D10:K10,"C*")*1+COUNTIF(D10:K10,"D")*2+COUNTIF(D10:K10,"E")*3</f>
        <v>0</v>
      </c>
      <c r="P10" s="21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tốt nhiệm vụ</v>
      </c>
      <c r="Q10" s="8"/>
    </row>
    <row r="11" spans="1:17" ht="33" x14ac:dyDescent="0.25">
      <c r="A11" s="2">
        <v>2</v>
      </c>
      <c r="B11" s="33" t="s">
        <v>39</v>
      </c>
      <c r="C11" s="34" t="s">
        <v>40</v>
      </c>
      <c r="D11" s="7" t="s">
        <v>2</v>
      </c>
      <c r="E11" s="7">
        <f>VLOOKUP(D11,Diem!$A$2:$B$12,2,0)</f>
        <v>8</v>
      </c>
      <c r="F11" s="7" t="s">
        <v>2</v>
      </c>
      <c r="G11" s="7">
        <f>VLOOKUP(F11,Diem!$A$2:$B$12,2,0)</f>
        <v>8</v>
      </c>
      <c r="H11" s="7" t="s">
        <v>2</v>
      </c>
      <c r="I11" s="7">
        <f>VLOOKUP(H11,Diem!$A$2:$B$12,2,0)</f>
        <v>8</v>
      </c>
      <c r="J11" s="7" t="s">
        <v>2</v>
      </c>
      <c r="K11" s="7">
        <f>VLOOKUP(J11,Diem!$A$2:$B$12,2,0)</f>
        <v>8</v>
      </c>
      <c r="L11" s="7" t="s">
        <v>2</v>
      </c>
      <c r="M11" s="7">
        <f>VLOOKUP(L11,Diem!$A$2:$B$12,2,0)</f>
        <v>8</v>
      </c>
      <c r="N11" s="7">
        <f>ROUND(AVERAGE(E11,G11,I11,K11,M11),2)</f>
        <v>8</v>
      </c>
      <c r="O11" s="7">
        <f>COUNTIF(D11:K11,"C*")*1+COUNTIF(D11:K11,"D")*2+COUNTIF(D11:K11,"E")*3</f>
        <v>0</v>
      </c>
      <c r="P11" s="21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8"/>
    </row>
    <row r="12" spans="1:17" ht="30" customHeight="1" x14ac:dyDescent="0.25">
      <c r="A12" s="23"/>
      <c r="B12" s="30" t="s">
        <v>37</v>
      </c>
      <c r="C12" s="35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</row>
    <row r="13" spans="1:17" ht="30.75" customHeight="1" x14ac:dyDescent="0.25">
      <c r="A13" s="2">
        <v>1</v>
      </c>
      <c r="B13" s="33" t="s">
        <v>54</v>
      </c>
      <c r="C13" s="34" t="s">
        <v>55</v>
      </c>
      <c r="D13" s="7" t="s">
        <v>2</v>
      </c>
      <c r="E13" s="7">
        <f>VLOOKUP(D13,Diem!$A$2:$B$12,2,0)</f>
        <v>8</v>
      </c>
      <c r="F13" s="7" t="s">
        <v>0</v>
      </c>
      <c r="G13" s="7">
        <f>VLOOKUP(F13,Diem!$A$2:$B$12,2,0)</f>
        <v>10</v>
      </c>
      <c r="H13" s="7" t="s">
        <v>1</v>
      </c>
      <c r="I13" s="7">
        <f>VLOOKUP(H13,Diem!$A$2:$B$12,2,0)</f>
        <v>9</v>
      </c>
      <c r="J13" s="7" t="s">
        <v>0</v>
      </c>
      <c r="K13" s="7">
        <f>VLOOKUP(J13,Diem!$A$2:$B$12,2,0)</f>
        <v>10</v>
      </c>
      <c r="L13" s="7" t="s">
        <v>1</v>
      </c>
      <c r="M13" s="7">
        <f>VLOOKUP(L13,Diem!$A$2:$B$12,2,0)</f>
        <v>9</v>
      </c>
      <c r="N13" s="7">
        <f>ROUND(AVERAGE(E13,G13,I13,K13,M13),2)</f>
        <v>9.1999999999999993</v>
      </c>
      <c r="O13" s="7">
        <f>COUNTIF(D13:K13,"C*")*1+COUNTIF(D13:K13,"D")*2+COUNTIF(D13:K13,"E")*3</f>
        <v>0</v>
      </c>
      <c r="P13" s="21" t="str">
        <f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xuất sắc nhiệm vụ</v>
      </c>
      <c r="Q13" s="8"/>
    </row>
    <row r="14" spans="1:17" ht="36.75" customHeight="1" x14ac:dyDescent="0.25">
      <c r="A14" s="2">
        <v>2</v>
      </c>
      <c r="B14" s="33"/>
      <c r="C14" s="34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>
        <f>COUNTIF(D14:K14,"C*")*1+COUNTIF(D14:K14,"D")*2+COUNTIF(D14:K14,"E")*3</f>
        <v>0</v>
      </c>
      <c r="P14" s="21" t="str">
        <f>IF(O14&gt;=3,"Không hoàn thành nhiệm vụ",IF(AND($N14&gt;=8,$N14&lt;=10,O14=0),"Hoàn thành xuất sắc nhiệm vụ",IF(AND($N14&gt;=8,$N14&lt;=10,O14=1),"Hoàn thành tốt nhiệm vụ",IF(AND($N14&gt;=8,$N14&lt;=10,O14=2),"Hoàn thành nhiệm vụ",IF(AND($N14&gt;6,$N14&lt;8,O14&lt;=1),"Hoàn thành tốt nhiệm vụ",IF(AND($N14&gt;6,$N14&lt;8,O14=2),"Hoàn thành nhiệm vụ",IF(AND($N14&gt;=5,$N14&lt;=6,O14&lt;=2),"Hoàn thành nhiệm vụ",IF(AND($N14&lt;5,O14&gt;3),"Không hoàn thành nhiệm vụ",""))))))))</f>
        <v/>
      </c>
      <c r="Q14" s="8"/>
    </row>
    <row r="15" spans="1:17" ht="30" customHeight="1" x14ac:dyDescent="0.25">
      <c r="A15" s="2">
        <v>3</v>
      </c>
      <c r="B15" s="31"/>
      <c r="C15" s="32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1"/>
      <c r="Q15" s="8"/>
    </row>
    <row r="17" spans="9:17" x14ac:dyDescent="0.25">
      <c r="I17" s="40" t="s">
        <v>42</v>
      </c>
      <c r="J17" s="40"/>
      <c r="K17" s="40"/>
      <c r="L17" s="40"/>
      <c r="M17" s="40"/>
      <c r="N17" s="40"/>
      <c r="O17" s="40"/>
      <c r="P17" s="40"/>
      <c r="Q17" s="40"/>
    </row>
    <row r="18" spans="9:17" x14ac:dyDescent="0.25">
      <c r="I18" s="36" t="s">
        <v>30</v>
      </c>
      <c r="J18" s="36"/>
      <c r="K18" s="36"/>
      <c r="L18" s="36"/>
      <c r="M18" s="36"/>
      <c r="N18" s="36"/>
      <c r="O18" s="36"/>
      <c r="P18" s="36"/>
      <c r="Q18" s="36"/>
    </row>
  </sheetData>
  <mergeCells count="20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18:Q18"/>
    <mergeCell ref="L7:M7"/>
    <mergeCell ref="J7:K7"/>
    <mergeCell ref="N7:N8"/>
    <mergeCell ref="O7:O8"/>
    <mergeCell ref="P7:P8"/>
    <mergeCell ref="Q7:Q8"/>
    <mergeCell ref="I17:Q17"/>
    <mergeCell ref="H7:I7"/>
  </mergeCells>
  <pageMargins left="0.38" right="0.16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Q20"/>
  <sheetViews>
    <sheetView topLeftCell="A7" workbookViewId="0">
      <selection activeCell="B13" sqref="B13:C13"/>
    </sheetView>
  </sheetViews>
  <sheetFormatPr defaultRowHeight="16.5" x14ac:dyDescent="0.25"/>
  <cols>
    <col min="1" max="1" width="5.140625" style="1" customWidth="1"/>
    <col min="2" max="2" width="16.28515625" style="1" customWidth="1"/>
    <col min="3" max="3" width="14.5703125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.140625" style="1"/>
    <col min="11" max="11" width="7" style="1" customWidth="1"/>
    <col min="12" max="12" width="9.140625" style="1"/>
    <col min="13" max="13" width="7" style="1" customWidth="1"/>
    <col min="14" max="14" width="8.140625" style="1" customWidth="1"/>
    <col min="15" max="15" width="9.140625" style="1" hidden="1" customWidth="1"/>
    <col min="16" max="16" width="23.140625" style="1" customWidth="1"/>
    <col min="17" max="16384" width="9.140625" style="1"/>
  </cols>
  <sheetData>
    <row r="1" spans="1:17" s="9" customFormat="1" ht="15" x14ac:dyDescent="0.25">
      <c r="A1" s="42" t="s">
        <v>26</v>
      </c>
      <c r="B1" s="42"/>
      <c r="C1" s="42"/>
      <c r="D1" s="42"/>
      <c r="I1" s="43" t="s">
        <v>27</v>
      </c>
      <c r="J1" s="43"/>
      <c r="K1" s="43"/>
      <c r="L1" s="43"/>
      <c r="M1" s="43"/>
      <c r="N1" s="43"/>
      <c r="O1" s="43"/>
      <c r="P1" s="43"/>
      <c r="Q1" s="43"/>
    </row>
    <row r="2" spans="1:17" s="9" customFormat="1" ht="15" x14ac:dyDescent="0.25">
      <c r="A2" s="42" t="s">
        <v>28</v>
      </c>
      <c r="B2" s="42"/>
      <c r="C2" s="42"/>
      <c r="D2" s="42"/>
      <c r="I2" s="43" t="s">
        <v>29</v>
      </c>
      <c r="J2" s="43"/>
      <c r="K2" s="43"/>
      <c r="L2" s="43"/>
      <c r="M2" s="43"/>
      <c r="N2" s="43"/>
      <c r="O2" s="43"/>
      <c r="P2" s="43"/>
      <c r="Q2" s="43"/>
    </row>
    <row r="3" spans="1:17" s="9" customFormat="1" ht="15" x14ac:dyDescent="0.25">
      <c r="A3" s="43" t="s">
        <v>33</v>
      </c>
      <c r="B3" s="43"/>
      <c r="C3" s="43"/>
      <c r="D3" s="43"/>
    </row>
    <row r="4" spans="1:17" s="9" customFormat="1" ht="15" x14ac:dyDescent="0.25">
      <c r="A4" s="10"/>
      <c r="B4" s="10"/>
      <c r="C4" s="11"/>
    </row>
    <row r="5" spans="1:17" s="9" customFormat="1" ht="27.75" customHeight="1" x14ac:dyDescent="0.25">
      <c r="A5" s="41" t="s">
        <v>48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</row>
    <row r="7" spans="1:17" ht="27" customHeight="1" x14ac:dyDescent="0.25">
      <c r="A7" s="39" t="s">
        <v>10</v>
      </c>
      <c r="B7" s="39" t="s">
        <v>11</v>
      </c>
      <c r="C7" s="39" t="s">
        <v>12</v>
      </c>
      <c r="D7" s="37" t="s">
        <v>49</v>
      </c>
      <c r="E7" s="37"/>
      <c r="F7" s="37" t="s">
        <v>50</v>
      </c>
      <c r="G7" s="37"/>
      <c r="H7" s="37" t="s">
        <v>51</v>
      </c>
      <c r="I7" s="37"/>
      <c r="J7" s="39" t="s">
        <v>56</v>
      </c>
      <c r="K7" s="39"/>
      <c r="L7" s="39" t="s">
        <v>57</v>
      </c>
      <c r="M7" s="39"/>
      <c r="N7" s="38" t="s">
        <v>13</v>
      </c>
      <c r="O7" s="38" t="s">
        <v>14</v>
      </c>
      <c r="P7" s="38" t="s">
        <v>15</v>
      </c>
      <c r="Q7" s="39" t="s">
        <v>16</v>
      </c>
    </row>
    <row r="8" spans="1:17" ht="30.75" customHeight="1" x14ac:dyDescent="0.25">
      <c r="A8" s="39"/>
      <c r="B8" s="39"/>
      <c r="C8" s="39"/>
      <c r="D8" s="5" t="s">
        <v>17</v>
      </c>
      <c r="E8" s="5" t="s">
        <v>18</v>
      </c>
      <c r="F8" s="5" t="s">
        <v>17</v>
      </c>
      <c r="G8" s="5" t="s">
        <v>18</v>
      </c>
      <c r="H8" s="5" t="s">
        <v>17</v>
      </c>
      <c r="I8" s="5" t="s">
        <v>18</v>
      </c>
      <c r="J8" s="5" t="s">
        <v>17</v>
      </c>
      <c r="K8" s="5" t="s">
        <v>18</v>
      </c>
      <c r="L8" s="5" t="s">
        <v>17</v>
      </c>
      <c r="M8" s="5" t="s">
        <v>18</v>
      </c>
      <c r="N8" s="38"/>
      <c r="O8" s="38"/>
      <c r="P8" s="38"/>
      <c r="Q8" s="39"/>
    </row>
    <row r="9" spans="1:17" ht="18.75" customHeight="1" x14ac:dyDescent="0.25">
      <c r="A9" s="27"/>
      <c r="B9" s="30" t="s">
        <v>36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7" ht="33" customHeight="1" x14ac:dyDescent="0.25">
      <c r="A10" s="2">
        <v>1</v>
      </c>
      <c r="B10" s="33" t="s">
        <v>34</v>
      </c>
      <c r="C10" s="34" t="s">
        <v>38</v>
      </c>
      <c r="D10" s="7" t="s">
        <v>1</v>
      </c>
      <c r="E10" s="7">
        <f>VLOOKUP(D10,Diem!$A$2:$B$12,2,0)</f>
        <v>9</v>
      </c>
      <c r="F10" s="7" t="s">
        <v>2</v>
      </c>
      <c r="G10" s="7">
        <f>VLOOKUP(F10,Diem!$A$2:$B$12,2,0)</f>
        <v>8</v>
      </c>
      <c r="H10" s="7" t="s">
        <v>3</v>
      </c>
      <c r="I10" s="7">
        <f>VLOOKUP(H10,Diem!$A$2:$B$12,2,0)</f>
        <v>7</v>
      </c>
      <c r="J10" s="7" t="s">
        <v>2</v>
      </c>
      <c r="K10" s="7">
        <f>VLOOKUP(J10,Diem!$A$2:$B$12,2,0)</f>
        <v>8</v>
      </c>
      <c r="L10" s="7" t="s">
        <v>3</v>
      </c>
      <c r="M10" s="7">
        <f>VLOOKUP(L10,Diem!$A$2:$B$12,2,0)</f>
        <v>7</v>
      </c>
      <c r="N10" s="7">
        <f>ROUND(AVERAGE(E10,G10,I10,K10,M10),2)</f>
        <v>7.8</v>
      </c>
      <c r="O10" s="7">
        <f>COUNTIF(D10:M10,"C*")*1+COUNTIF(D10:M10,"D")*2+COUNTIF(D10:M10,"E")*3</f>
        <v>0</v>
      </c>
      <c r="P10" s="21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tốt nhiệm vụ</v>
      </c>
      <c r="Q10" s="8"/>
    </row>
    <row r="11" spans="1:17" ht="33" x14ac:dyDescent="0.25">
      <c r="A11" s="2">
        <v>2</v>
      </c>
      <c r="B11" s="33" t="s">
        <v>39</v>
      </c>
      <c r="C11" s="34" t="s">
        <v>40</v>
      </c>
      <c r="D11" s="7" t="s">
        <v>2</v>
      </c>
      <c r="E11" s="7">
        <f>VLOOKUP(D11,Diem!$A$2:$B$12,2,0)</f>
        <v>8</v>
      </c>
      <c r="F11" s="7" t="s">
        <v>2</v>
      </c>
      <c r="G11" s="7">
        <f>VLOOKUP(F11,Diem!$A$2:$B$12,2,0)</f>
        <v>8</v>
      </c>
      <c r="H11" s="7" t="s">
        <v>2</v>
      </c>
      <c r="I11" s="7">
        <f>VLOOKUP(H11,Diem!$A$2:$B$12,2,0)</f>
        <v>8</v>
      </c>
      <c r="J11" s="7" t="s">
        <v>2</v>
      </c>
      <c r="K11" s="7">
        <f>VLOOKUP(J11,Diem!$A$2:$B$12,2,0)</f>
        <v>8</v>
      </c>
      <c r="L11" s="7" t="s">
        <v>2</v>
      </c>
      <c r="M11" s="7">
        <f>VLOOKUP(L11,Diem!$A$2:$B$12,2,0)</f>
        <v>8</v>
      </c>
      <c r="N11" s="7">
        <f>ROUND(AVERAGE(E11,G11,I11,K11,M11),2)</f>
        <v>8</v>
      </c>
      <c r="O11" s="7">
        <f>COUNTIF(D11:M11,"C*")*1+COUNTIF(D11:M11,"D")*2+COUNTIF(D11:M11,"E")*3</f>
        <v>0</v>
      </c>
      <c r="P11" s="21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8"/>
    </row>
    <row r="12" spans="1:17" ht="27" customHeight="1" x14ac:dyDescent="0.25">
      <c r="A12" s="23"/>
      <c r="B12" s="30" t="s">
        <v>37</v>
      </c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</row>
    <row r="13" spans="1:17" ht="44.25" customHeight="1" x14ac:dyDescent="0.25">
      <c r="A13" s="2">
        <v>1</v>
      </c>
      <c r="B13" s="33" t="s">
        <v>54</v>
      </c>
      <c r="C13" s="34" t="s">
        <v>55</v>
      </c>
      <c r="D13" s="7" t="s">
        <v>2</v>
      </c>
      <c r="E13" s="7">
        <f>VLOOKUP(D13,Diem!$A$2:$B$12,2,0)</f>
        <v>8</v>
      </c>
      <c r="F13" s="7" t="s">
        <v>2</v>
      </c>
      <c r="G13" s="7">
        <f>VLOOKUP(F13,Diem!$A$2:$B$12,2,0)</f>
        <v>8</v>
      </c>
      <c r="H13" s="7" t="s">
        <v>2</v>
      </c>
      <c r="I13" s="7">
        <f>VLOOKUP(H13,Diem!$A$2:$B$12,2,0)</f>
        <v>8</v>
      </c>
      <c r="J13" s="7" t="s">
        <v>0</v>
      </c>
      <c r="K13" s="7">
        <f>VLOOKUP(J13,Diem!$A$2:$B$12,2,0)</f>
        <v>10</v>
      </c>
      <c r="L13" s="7" t="s">
        <v>2</v>
      </c>
      <c r="M13" s="7">
        <f>VLOOKUP(L13,Diem!$A$2:$B$12,2,0)</f>
        <v>8</v>
      </c>
      <c r="N13" s="7">
        <f>ROUND(AVERAGE(E13,G13,I13,K13,M13),2)</f>
        <v>8.4</v>
      </c>
      <c r="O13" s="7">
        <f>COUNTIF(D13:M13,"C*")*1+COUNTIF(D13:M13,"D")*2+COUNTIF(D13:M13,"E")*3</f>
        <v>0</v>
      </c>
      <c r="P13" s="21" t="str">
        <f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xuất sắc nhiệm vụ</v>
      </c>
      <c r="Q13" s="8"/>
    </row>
    <row r="14" spans="1:17" ht="30" customHeight="1" x14ac:dyDescent="0.25">
      <c r="A14" s="2">
        <v>2</v>
      </c>
      <c r="B14" s="33"/>
      <c r="C14" s="34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21"/>
      <c r="Q14" s="8"/>
    </row>
    <row r="15" spans="1:17" ht="30" customHeight="1" x14ac:dyDescent="0.25">
      <c r="A15" s="2">
        <v>3</v>
      </c>
      <c r="B15" s="33"/>
      <c r="C15" s="34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21"/>
      <c r="Q15" s="8"/>
    </row>
    <row r="16" spans="1:17" ht="30" customHeight="1" x14ac:dyDescent="0.25">
      <c r="A16" s="2">
        <v>4</v>
      </c>
      <c r="B16" s="33"/>
      <c r="C16" s="34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21"/>
      <c r="Q16" s="8"/>
    </row>
    <row r="17" spans="1:17" ht="30" customHeight="1" x14ac:dyDescent="0.25">
      <c r="A17" s="2">
        <v>5</v>
      </c>
      <c r="B17" s="33"/>
      <c r="C17" s="34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1"/>
      <c r="Q17" s="8"/>
    </row>
    <row r="19" spans="1:17" x14ac:dyDescent="0.25">
      <c r="I19" s="40" t="s">
        <v>42</v>
      </c>
      <c r="J19" s="40"/>
      <c r="K19" s="40"/>
      <c r="L19" s="40"/>
      <c r="M19" s="40"/>
      <c r="N19" s="40"/>
      <c r="O19" s="40"/>
      <c r="P19" s="40"/>
      <c r="Q19" s="40"/>
    </row>
    <row r="20" spans="1:17" x14ac:dyDescent="0.25">
      <c r="I20" s="36" t="s">
        <v>30</v>
      </c>
      <c r="J20" s="36"/>
      <c r="K20" s="36"/>
      <c r="L20" s="36"/>
      <c r="M20" s="36"/>
      <c r="N20" s="36"/>
      <c r="O20" s="36"/>
      <c r="P20" s="36"/>
      <c r="Q20" s="36"/>
    </row>
  </sheetData>
  <mergeCells count="20">
    <mergeCell ref="I20:Q20"/>
    <mergeCell ref="A5:Q5"/>
    <mergeCell ref="I19:Q19"/>
    <mergeCell ref="L7:M7"/>
    <mergeCell ref="N7:N8"/>
    <mergeCell ref="O7:O8"/>
    <mergeCell ref="P7:P8"/>
    <mergeCell ref="Q7:Q8"/>
    <mergeCell ref="A7:A8"/>
    <mergeCell ref="B7:B8"/>
    <mergeCell ref="C7:C8"/>
    <mergeCell ref="D7:E7"/>
    <mergeCell ref="F7:G7"/>
    <mergeCell ref="H7:I7"/>
    <mergeCell ref="J7:K7"/>
    <mergeCell ref="A1:D1"/>
    <mergeCell ref="I1:Q1"/>
    <mergeCell ref="A2:D2"/>
    <mergeCell ref="I2:Q2"/>
    <mergeCell ref="A3:D3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1"/>
  <sheetViews>
    <sheetView tabSelected="1" topLeftCell="A10" zoomScaleNormal="100" workbookViewId="0">
      <selection activeCell="J14" sqref="J14"/>
    </sheetView>
  </sheetViews>
  <sheetFormatPr defaultRowHeight="15" x14ac:dyDescent="0.25"/>
  <cols>
    <col min="1" max="1" width="6.140625" customWidth="1"/>
    <col min="2" max="2" width="17.85546875" customWidth="1"/>
    <col min="3" max="3" width="12.7109375" customWidth="1"/>
    <col min="4" max="4" width="10.5703125" customWidth="1"/>
    <col min="5" max="5" width="18.85546875" customWidth="1"/>
    <col min="6" max="6" width="9.5703125" customWidth="1"/>
    <col min="7" max="7" width="18" customWidth="1"/>
    <col min="8" max="8" width="10.5703125" customWidth="1"/>
    <col min="9" max="9" width="14" customWidth="1"/>
    <col min="10" max="10" width="20" customWidth="1"/>
    <col min="11" max="11" width="12.42578125" customWidth="1"/>
  </cols>
  <sheetData>
    <row r="1" spans="1:11" s="13" customFormat="1" ht="15.75" x14ac:dyDescent="0.25">
      <c r="A1" s="48" t="s">
        <v>26</v>
      </c>
      <c r="B1" s="48"/>
      <c r="C1" s="48"/>
      <c r="D1" s="48"/>
      <c r="E1" s="12"/>
      <c r="F1" s="12"/>
      <c r="G1" s="45" t="s">
        <v>27</v>
      </c>
      <c r="H1" s="45"/>
      <c r="I1" s="45"/>
      <c r="J1" s="45"/>
      <c r="K1" s="45"/>
    </row>
    <row r="2" spans="1:11" s="13" customFormat="1" ht="15.75" x14ac:dyDescent="0.25">
      <c r="A2" s="48" t="s">
        <v>28</v>
      </c>
      <c r="B2" s="48"/>
      <c r="C2" s="48"/>
      <c r="D2" s="48"/>
      <c r="E2" s="12"/>
      <c r="F2" s="12"/>
      <c r="G2" s="45" t="s">
        <v>29</v>
      </c>
      <c r="H2" s="45"/>
      <c r="I2" s="45"/>
      <c r="J2" s="45"/>
      <c r="K2" s="45"/>
    </row>
    <row r="3" spans="1:11" s="13" customFormat="1" ht="15.75" x14ac:dyDescent="0.25">
      <c r="A3" s="45" t="s">
        <v>33</v>
      </c>
      <c r="B3" s="45"/>
      <c r="C3" s="45"/>
      <c r="D3" s="45"/>
      <c r="E3" s="12"/>
      <c r="F3" s="12"/>
      <c r="G3" s="12"/>
      <c r="H3" s="12"/>
      <c r="I3" s="14"/>
    </row>
    <row r="4" spans="1:11" s="13" customFormat="1" x14ac:dyDescent="0.25">
      <c r="D4" s="15"/>
      <c r="E4" s="15"/>
      <c r="F4" s="15"/>
      <c r="G4" s="15"/>
      <c r="H4" s="15"/>
    </row>
    <row r="5" spans="1:11" s="13" customFormat="1" ht="18" customHeight="1" x14ac:dyDescent="0.3">
      <c r="A5" s="44" t="s">
        <v>53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7" spans="1:11" ht="26.25" customHeight="1" x14ac:dyDescent="0.25">
      <c r="A7" s="49" t="s">
        <v>10</v>
      </c>
      <c r="B7" s="49" t="s">
        <v>19</v>
      </c>
      <c r="C7" s="49" t="s">
        <v>12</v>
      </c>
      <c r="D7" s="46" t="s">
        <v>22</v>
      </c>
      <c r="E7" s="46"/>
      <c r="F7" s="46" t="s">
        <v>23</v>
      </c>
      <c r="G7" s="46"/>
      <c r="H7" s="46" t="s">
        <v>24</v>
      </c>
      <c r="I7" s="46"/>
      <c r="J7" s="46" t="s">
        <v>20</v>
      </c>
      <c r="K7" s="47" t="s">
        <v>21</v>
      </c>
    </row>
    <row r="8" spans="1:11" ht="26.25" customHeight="1" x14ac:dyDescent="0.25">
      <c r="A8" s="50"/>
      <c r="B8" s="50"/>
      <c r="C8" s="50"/>
      <c r="D8" s="6" t="s">
        <v>13</v>
      </c>
      <c r="E8" s="6" t="s">
        <v>17</v>
      </c>
      <c r="F8" s="6" t="s">
        <v>13</v>
      </c>
      <c r="G8" s="6" t="s">
        <v>17</v>
      </c>
      <c r="H8" s="6" t="s">
        <v>25</v>
      </c>
      <c r="I8" s="6" t="s">
        <v>17</v>
      </c>
      <c r="J8" s="46"/>
      <c r="K8" s="47"/>
    </row>
    <row r="9" spans="1:11" ht="32.25" customHeight="1" x14ac:dyDescent="0.25">
      <c r="A9" s="23"/>
      <c r="B9" s="30" t="s">
        <v>36</v>
      </c>
      <c r="C9" s="23"/>
      <c r="D9" s="24"/>
      <c r="E9" s="24"/>
      <c r="F9" s="24"/>
      <c r="G9" s="25"/>
      <c r="H9" s="24"/>
      <c r="I9" s="24"/>
      <c r="J9" s="24"/>
      <c r="K9" s="26"/>
    </row>
    <row r="10" spans="1:11" ht="58.5" customHeight="1" x14ac:dyDescent="0.25">
      <c r="A10" s="2">
        <v>1</v>
      </c>
      <c r="B10" s="33" t="s">
        <v>34</v>
      </c>
      <c r="C10" s="34" t="s">
        <v>38</v>
      </c>
      <c r="D10" s="21">
        <f>'HK1'!$N10</f>
        <v>7.4</v>
      </c>
      <c r="E10" s="21" t="str">
        <f>'HK1'!$P10</f>
        <v>Hoàn thành tốt nhiệm vụ</v>
      </c>
      <c r="F10" s="21">
        <f>'HK2'!N10</f>
        <v>7.8</v>
      </c>
      <c r="G10" s="21" t="str">
        <f>'HK2'!P10</f>
        <v>Hoàn thành tốt nhiệm vụ</v>
      </c>
      <c r="H10" s="21">
        <f>ROUND(AVERAGE(D10,F10),2)</f>
        <v>7.6</v>
      </c>
      <c r="I10" s="21" t="str">
        <f>IF(AND(8&lt;=$H10,$H10&lt;=10),"Hoàn thành xuất sắc nhiệm vụ",IF(AND(6&lt;$H10,$H10&lt;8),"Hoàn thành tốt nhiệm vụ",IF(AND(5&lt;=$H10,$H10&lt;=6),"Hoàn thành nhiệm vụ","Không hoàn thành nhiệm vụ")))</f>
        <v>Hoàn thành tốt nhiệm vụ</v>
      </c>
      <c r="J10" s="21" t="str">
        <f>IF(G10="Hoàn thành nhiệm vụ","Không đạt LĐTT",IF(OR(I10="Hoàn thành xuất sắc nhiệm vụ",I10="Hoàn thành tốt nhiệm vụ"),"Đạt LĐTT","Không đạt LĐTT"))</f>
        <v>Đạt LĐTT</v>
      </c>
      <c r="K10" s="22"/>
    </row>
    <row r="11" spans="1:11" ht="57.75" customHeight="1" x14ac:dyDescent="0.25">
      <c r="A11" s="2">
        <v>2</v>
      </c>
      <c r="B11" s="33" t="s">
        <v>39</v>
      </c>
      <c r="C11" s="34" t="s">
        <v>40</v>
      </c>
      <c r="D11" s="21">
        <f>'HK1'!$N11</f>
        <v>8</v>
      </c>
      <c r="E11" s="21" t="str">
        <f>'HK1'!$P11</f>
        <v>Hoàn thành xuất sắc nhiệm vụ</v>
      </c>
      <c r="F11" s="21">
        <f>'HK2'!N11</f>
        <v>8</v>
      </c>
      <c r="G11" s="21" t="str">
        <f>'HK2'!P11</f>
        <v>Hoàn thành xuất sắc nhiệm vụ</v>
      </c>
      <c r="H11" s="21">
        <f t="shared" ref="H11:H14" si="0">ROUND(AVERAGE(D11,F11),2)</f>
        <v>8</v>
      </c>
      <c r="I11" s="21" t="str">
        <f>IF(AND(8&lt;=$H11,$H11&lt;=10),"Hoàn thành xuất sắc nhiệm vụ",IF(AND(6&lt;$H11,$H11&lt;8),"Hoàn thành tốt nhiệm vụ",IF(AND(5&lt;=$H11,$H11&lt;=6),"Hoàn thành nhiệm vụ","Không hoàn thành nhiệm vụ")))</f>
        <v>Hoàn thành xuất sắc nhiệm vụ</v>
      </c>
      <c r="J11" s="21" t="str">
        <f>IF(G11="Hoàn thành nhiệm vụ","Không đạt LĐTT",IF(OR(I11="Hoàn thành xuất sắc nhiệm vụ",I11="Hoàn thành tốt nhiệm vụ"),"Đạt LĐTT","Không đạt LĐTT"))</f>
        <v>Đạt LĐTT</v>
      </c>
      <c r="K11" s="22"/>
    </row>
    <row r="12" spans="1:11" ht="28.5" customHeight="1" x14ac:dyDescent="0.25">
      <c r="A12" s="23"/>
      <c r="B12" s="30" t="s">
        <v>37</v>
      </c>
      <c r="C12" s="23"/>
      <c r="D12" s="24"/>
      <c r="E12" s="24"/>
      <c r="F12" s="24"/>
      <c r="G12" s="25"/>
      <c r="H12" s="24"/>
      <c r="I12" s="24"/>
      <c r="J12" s="24"/>
      <c r="K12" s="26"/>
    </row>
    <row r="13" spans="1:11" ht="51.75" customHeight="1" x14ac:dyDescent="0.25">
      <c r="A13" s="2">
        <v>1</v>
      </c>
      <c r="B13" s="33" t="s">
        <v>54</v>
      </c>
      <c r="C13" s="34" t="s">
        <v>55</v>
      </c>
      <c r="D13" s="21">
        <f>'HK1'!$N13</f>
        <v>9.1999999999999993</v>
      </c>
      <c r="E13" s="21" t="str">
        <f>'HK1'!$P13</f>
        <v>Hoàn thành xuất sắc nhiệm vụ</v>
      </c>
      <c r="F13" s="21">
        <f>'HK2'!N13</f>
        <v>8.4</v>
      </c>
      <c r="G13" s="21" t="str">
        <f>'HK2'!P13</f>
        <v>Hoàn thành xuất sắc nhiệm vụ</v>
      </c>
      <c r="H13" s="21">
        <f t="shared" si="0"/>
        <v>8.8000000000000007</v>
      </c>
      <c r="I13" s="21" t="str">
        <f>IF(AND(8&lt;=$H13,$H13&lt;=10),"Hoàn thành xuất sắc nhiệm vụ",IF(AND(6&lt;$H13,$H13&lt;8),"Hoàn thành tốt nhiệm vụ",IF(AND(5&lt;=$H13,$H13&lt;=6),"Hoàn thành nhiệm vụ","Không hoàn thành nhiệm vụ")))</f>
        <v>Hoàn thành xuất sắc nhiệm vụ</v>
      </c>
      <c r="J13" s="21" t="str">
        <f>IF(G13="Hoàn thành nhiệm vụ","Không đạt LĐTT",IF(OR(I13="Hoàn thành xuất sắc nhiệm vụ",I13="Hoàn thành tốt nhiệm vụ"),"Đạt LĐTT","Không đạt LĐTT"))</f>
        <v>Đạt LĐTT</v>
      </c>
      <c r="K13" s="22"/>
    </row>
    <row r="14" spans="1:11" ht="70.5" customHeight="1" x14ac:dyDescent="0.25">
      <c r="A14" s="2">
        <v>2</v>
      </c>
      <c r="B14" s="33"/>
      <c r="C14" s="34"/>
      <c r="D14" s="21"/>
      <c r="E14" s="21"/>
      <c r="F14" s="21"/>
      <c r="G14" s="21"/>
      <c r="H14" s="21"/>
      <c r="I14" s="21"/>
      <c r="J14" s="21"/>
      <c r="K14" s="22"/>
    </row>
    <row r="16" spans="1:11" ht="23.25" customHeight="1" x14ac:dyDescent="0.25">
      <c r="B16" s="18" t="s">
        <v>31</v>
      </c>
      <c r="C16" s="19">
        <f>COUNTIF($J$10:$J$14,"Đạt LĐTT")</f>
        <v>3</v>
      </c>
    </row>
    <row r="17" spans="2:11" ht="23.25" customHeight="1" x14ac:dyDescent="0.25">
      <c r="B17" s="18" t="s">
        <v>32</v>
      </c>
      <c r="C17" s="19">
        <f>COUNTIF($J$10:$J$14,"Không đạt LĐTT")</f>
        <v>0</v>
      </c>
    </row>
    <row r="18" spans="2:11" ht="66" x14ac:dyDescent="0.25">
      <c r="B18" s="20" t="s">
        <v>52</v>
      </c>
      <c r="C18" s="19">
        <f>COUNTIF($J$10:$J$14,"Không xét LĐTT")</f>
        <v>0</v>
      </c>
    </row>
    <row r="20" spans="2:11" ht="16.5" x14ac:dyDescent="0.25">
      <c r="G20" s="16"/>
      <c r="H20" s="40" t="s">
        <v>42</v>
      </c>
      <c r="I20" s="40"/>
      <c r="J20" s="40"/>
      <c r="K20" s="40"/>
    </row>
    <row r="21" spans="2:11" ht="16.5" x14ac:dyDescent="0.25">
      <c r="G21" s="17"/>
      <c r="H21" s="36" t="s">
        <v>30</v>
      </c>
      <c r="I21" s="36"/>
      <c r="J21" s="36"/>
      <c r="K21" s="36"/>
    </row>
  </sheetData>
  <mergeCells count="16">
    <mergeCell ref="A5:K5"/>
    <mergeCell ref="G1:K1"/>
    <mergeCell ref="G2:K2"/>
    <mergeCell ref="H20:K20"/>
    <mergeCell ref="H21:K21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27" top="0.46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Ha Tran Thi Thu</cp:lastModifiedBy>
  <cp:lastPrinted>2023-12-08T08:08:12Z</cp:lastPrinted>
  <dcterms:created xsi:type="dcterms:W3CDTF">2022-04-22T06:02:11Z</dcterms:created>
  <dcterms:modified xsi:type="dcterms:W3CDTF">2026-06-12T09:33:58Z</dcterms:modified>
</cp:coreProperties>
</file>