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D:\ho so gui Anh Phuong 2026\"/>
    </mc:Choice>
  </mc:AlternateContent>
  <xr:revisionPtr revIDLastSave="0" documentId="13_ncr:1_{5324397B-3DEB-4269-9563-1EF0C6AC056C}" xr6:coauthVersionLast="44" xr6:coauthVersionMax="44" xr10:uidLastSave="{00000000-0000-0000-0000-000000000000}"/>
  <bookViews>
    <workbookView xWindow="0" yWindow="0" windowWidth="19200" windowHeight="10080" activeTab="3" xr2:uid="{00000000-000D-0000-FFFF-FFFF00000000}"/>
  </bookViews>
  <sheets>
    <sheet name="Diem" sheetId="2" r:id="rId1"/>
    <sheet name="HK1" sheetId="4" r:id="rId2"/>
    <sheet name="HK2" sheetId="1" r:id="rId3"/>
    <sheet name="NH" sheetId="3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45" i="1" l="1"/>
  <c r="K45" i="1"/>
  <c r="I45" i="1"/>
  <c r="G45" i="1"/>
  <c r="E45" i="1"/>
  <c r="M44" i="1"/>
  <c r="K44" i="1"/>
  <c r="I44" i="1"/>
  <c r="G44" i="1"/>
  <c r="E44" i="1"/>
  <c r="M43" i="1"/>
  <c r="K43" i="1"/>
  <c r="I43" i="1"/>
  <c r="G43" i="1"/>
  <c r="E43" i="1"/>
  <c r="M42" i="1"/>
  <c r="K42" i="1"/>
  <c r="I42" i="1"/>
  <c r="G42" i="1"/>
  <c r="E42" i="1"/>
  <c r="M41" i="1"/>
  <c r="K41" i="1"/>
  <c r="I41" i="1"/>
  <c r="G41" i="1"/>
  <c r="E41" i="1"/>
  <c r="M40" i="1"/>
  <c r="K40" i="1"/>
  <c r="I40" i="1"/>
  <c r="G40" i="1"/>
  <c r="E40" i="1"/>
  <c r="M39" i="1"/>
  <c r="K39" i="1"/>
  <c r="I39" i="1"/>
  <c r="G39" i="1"/>
  <c r="E39" i="1"/>
  <c r="M38" i="1"/>
  <c r="K38" i="1"/>
  <c r="I38" i="1"/>
  <c r="G38" i="1"/>
  <c r="E38" i="1"/>
  <c r="M37" i="1"/>
  <c r="K37" i="1"/>
  <c r="I37" i="1"/>
  <c r="G37" i="1"/>
  <c r="E37" i="1"/>
  <c r="M36" i="1"/>
  <c r="K36" i="1"/>
  <c r="I36" i="1"/>
  <c r="G36" i="1"/>
  <c r="E36" i="1"/>
  <c r="M35" i="1"/>
  <c r="K35" i="1"/>
  <c r="I35" i="1"/>
  <c r="G35" i="1"/>
  <c r="E35" i="1"/>
  <c r="M34" i="1"/>
  <c r="K34" i="1"/>
  <c r="I34" i="1"/>
  <c r="G34" i="1"/>
  <c r="E34" i="1"/>
  <c r="M33" i="1"/>
  <c r="K33" i="1"/>
  <c r="I33" i="1"/>
  <c r="G33" i="1"/>
  <c r="E33" i="1"/>
  <c r="M32" i="1"/>
  <c r="K32" i="1"/>
  <c r="I32" i="1"/>
  <c r="G32" i="1"/>
  <c r="E32" i="1"/>
  <c r="M31" i="1"/>
  <c r="K31" i="1"/>
  <c r="I31" i="1"/>
  <c r="G31" i="1"/>
  <c r="E31" i="1"/>
  <c r="M30" i="1"/>
  <c r="K30" i="1"/>
  <c r="I30" i="1"/>
  <c r="G30" i="1"/>
  <c r="E30" i="1"/>
  <c r="M29" i="1"/>
  <c r="K29" i="1"/>
  <c r="I29" i="1"/>
  <c r="G29" i="1"/>
  <c r="E29" i="1"/>
  <c r="M28" i="1"/>
  <c r="K28" i="1"/>
  <c r="I28" i="1"/>
  <c r="G28" i="1"/>
  <c r="E28" i="1"/>
  <c r="M27" i="1"/>
  <c r="K27" i="1"/>
  <c r="I27" i="1"/>
  <c r="G27" i="1"/>
  <c r="E27" i="1"/>
  <c r="M26" i="1"/>
  <c r="K26" i="1"/>
  <c r="I26" i="1"/>
  <c r="G26" i="1"/>
  <c r="E26" i="1"/>
  <c r="M25" i="1"/>
  <c r="K25" i="1"/>
  <c r="I25" i="1"/>
  <c r="G25" i="1"/>
  <c r="E25" i="1"/>
  <c r="M24" i="1"/>
  <c r="K24" i="1"/>
  <c r="I24" i="1"/>
  <c r="G24" i="1"/>
  <c r="E24" i="1"/>
  <c r="M23" i="1"/>
  <c r="K23" i="1"/>
  <c r="I23" i="1"/>
  <c r="G23" i="1"/>
  <c r="E23" i="1"/>
  <c r="M22" i="1"/>
  <c r="K22" i="1"/>
  <c r="I22" i="1"/>
  <c r="G22" i="1"/>
  <c r="E22" i="1"/>
  <c r="M21" i="1"/>
  <c r="K21" i="1"/>
  <c r="I21" i="1"/>
  <c r="G21" i="1"/>
  <c r="E21" i="1"/>
  <c r="M20" i="1"/>
  <c r="K20" i="1"/>
  <c r="I20" i="1"/>
  <c r="G20" i="1"/>
  <c r="E20" i="1"/>
  <c r="M19" i="1"/>
  <c r="K19" i="1"/>
  <c r="I19" i="1"/>
  <c r="G19" i="1"/>
  <c r="E19" i="1"/>
  <c r="M18" i="1"/>
  <c r="K18" i="1"/>
  <c r="I18" i="1"/>
  <c r="G18" i="1"/>
  <c r="E18" i="1"/>
  <c r="M17" i="1"/>
  <c r="K17" i="1"/>
  <c r="I17" i="1"/>
  <c r="G17" i="1"/>
  <c r="E17" i="1"/>
  <c r="M16" i="1"/>
  <c r="K16" i="1"/>
  <c r="I16" i="1"/>
  <c r="G16" i="1"/>
  <c r="E16" i="1"/>
  <c r="M15" i="1"/>
  <c r="K15" i="1"/>
  <c r="I15" i="1"/>
  <c r="G15" i="1"/>
  <c r="E15" i="1"/>
  <c r="M14" i="1"/>
  <c r="K14" i="1"/>
  <c r="I14" i="1"/>
  <c r="G14" i="1"/>
  <c r="E14" i="1"/>
  <c r="M12" i="1"/>
  <c r="K12" i="1"/>
  <c r="I12" i="1"/>
  <c r="G12" i="1"/>
  <c r="E12" i="1"/>
  <c r="M11" i="1"/>
  <c r="K11" i="1"/>
  <c r="I11" i="1"/>
  <c r="G11" i="1"/>
  <c r="E11" i="1"/>
  <c r="M10" i="1"/>
  <c r="K10" i="1"/>
  <c r="I10" i="1"/>
  <c r="G10" i="1"/>
  <c r="E10" i="1"/>
  <c r="M11" i="4"/>
  <c r="M12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K45" i="4"/>
  <c r="I45" i="4"/>
  <c r="G45" i="4"/>
  <c r="E45" i="4"/>
  <c r="K44" i="4"/>
  <c r="I44" i="4"/>
  <c r="G44" i="4"/>
  <c r="E44" i="4"/>
  <c r="K43" i="4"/>
  <c r="I43" i="4"/>
  <c r="G43" i="4"/>
  <c r="E43" i="4"/>
  <c r="K42" i="4"/>
  <c r="I42" i="4"/>
  <c r="G42" i="4"/>
  <c r="E42" i="4"/>
  <c r="K41" i="4"/>
  <c r="I41" i="4"/>
  <c r="G41" i="4"/>
  <c r="E41" i="4"/>
  <c r="K40" i="4"/>
  <c r="I40" i="4"/>
  <c r="G40" i="4"/>
  <c r="E40" i="4"/>
  <c r="K39" i="4"/>
  <c r="I39" i="4"/>
  <c r="G39" i="4"/>
  <c r="E39" i="4"/>
  <c r="K38" i="4"/>
  <c r="I38" i="4"/>
  <c r="G38" i="4"/>
  <c r="E38" i="4"/>
  <c r="K37" i="4"/>
  <c r="I37" i="4"/>
  <c r="G37" i="4"/>
  <c r="E37" i="4"/>
  <c r="K36" i="4"/>
  <c r="I36" i="4"/>
  <c r="G36" i="4"/>
  <c r="E36" i="4"/>
  <c r="K35" i="4"/>
  <c r="I35" i="4"/>
  <c r="G35" i="4"/>
  <c r="E35" i="4"/>
  <c r="K34" i="4"/>
  <c r="I34" i="4"/>
  <c r="G34" i="4"/>
  <c r="E34" i="4"/>
  <c r="K33" i="4"/>
  <c r="I33" i="4"/>
  <c r="G33" i="4"/>
  <c r="E33" i="4"/>
  <c r="K32" i="4"/>
  <c r="I32" i="4"/>
  <c r="G32" i="4"/>
  <c r="E32" i="4"/>
  <c r="K31" i="4"/>
  <c r="I31" i="4"/>
  <c r="G31" i="4"/>
  <c r="E31" i="4"/>
  <c r="K30" i="4"/>
  <c r="I30" i="4"/>
  <c r="G30" i="4"/>
  <c r="E30" i="4"/>
  <c r="K29" i="4"/>
  <c r="I29" i="4"/>
  <c r="G29" i="4"/>
  <c r="E29" i="4"/>
  <c r="K28" i="4"/>
  <c r="I28" i="4"/>
  <c r="G28" i="4"/>
  <c r="E28" i="4"/>
  <c r="K27" i="4"/>
  <c r="I27" i="4"/>
  <c r="G27" i="4"/>
  <c r="E27" i="4"/>
  <c r="K26" i="4"/>
  <c r="I26" i="4"/>
  <c r="G26" i="4"/>
  <c r="E26" i="4"/>
  <c r="K25" i="4"/>
  <c r="I25" i="4"/>
  <c r="G25" i="4"/>
  <c r="E25" i="4"/>
  <c r="K24" i="4"/>
  <c r="I24" i="4"/>
  <c r="G24" i="4"/>
  <c r="E24" i="4"/>
  <c r="K23" i="4"/>
  <c r="I23" i="4"/>
  <c r="G23" i="4"/>
  <c r="E23" i="4"/>
  <c r="K22" i="4"/>
  <c r="I22" i="4"/>
  <c r="G22" i="4"/>
  <c r="E22" i="4"/>
  <c r="K21" i="4"/>
  <c r="I21" i="4"/>
  <c r="G21" i="4"/>
  <c r="E21" i="4"/>
  <c r="K20" i="4"/>
  <c r="I20" i="4"/>
  <c r="G20" i="4"/>
  <c r="E20" i="4"/>
  <c r="K19" i="4"/>
  <c r="I19" i="4"/>
  <c r="G19" i="4"/>
  <c r="E19" i="4"/>
  <c r="K18" i="4"/>
  <c r="I18" i="4"/>
  <c r="G18" i="4"/>
  <c r="E18" i="4"/>
  <c r="K17" i="4"/>
  <c r="I17" i="4"/>
  <c r="G17" i="4"/>
  <c r="E17" i="4"/>
  <c r="K16" i="4"/>
  <c r="I16" i="4"/>
  <c r="G16" i="4"/>
  <c r="E16" i="4"/>
  <c r="K15" i="4"/>
  <c r="I15" i="4"/>
  <c r="G15" i="4"/>
  <c r="E15" i="4"/>
  <c r="K14" i="4"/>
  <c r="I14" i="4"/>
  <c r="G14" i="4"/>
  <c r="E14" i="4"/>
  <c r="K12" i="4"/>
  <c r="I12" i="4"/>
  <c r="G12" i="4"/>
  <c r="E12" i="4"/>
  <c r="K11" i="4"/>
  <c r="I11" i="4"/>
  <c r="G11" i="4"/>
  <c r="E11" i="4"/>
  <c r="K10" i="4"/>
  <c r="I10" i="4"/>
  <c r="G10" i="4"/>
  <c r="E10" i="4"/>
  <c r="N16" i="1" l="1"/>
  <c r="P16" i="1" s="1"/>
  <c r="N30" i="1"/>
  <c r="F30" i="3" s="1"/>
  <c r="N11" i="4"/>
  <c r="D11" i="3" s="1"/>
  <c r="N19" i="4"/>
  <c r="P19" i="4" s="1"/>
  <c r="E19" i="3" s="1"/>
  <c r="N26" i="4"/>
  <c r="N33" i="4"/>
  <c r="N40" i="4"/>
  <c r="N15" i="4"/>
  <c r="P15" i="4" s="1"/>
  <c r="E15" i="3" s="1"/>
  <c r="N29" i="4"/>
  <c r="P29" i="4" s="1"/>
  <c r="E29" i="3" s="1"/>
  <c r="N42" i="1"/>
  <c r="P42" i="1" s="1"/>
  <c r="G42" i="3" s="1"/>
  <c r="N45" i="1"/>
  <c r="P45" i="1" s="1"/>
  <c r="G45" i="3" s="1"/>
  <c r="N15" i="1"/>
  <c r="P15" i="1" s="1"/>
  <c r="G15" i="3" s="1"/>
  <c r="N29" i="1"/>
  <c r="P29" i="1" s="1"/>
  <c r="G29" i="3" s="1"/>
  <c r="N43" i="1"/>
  <c r="P43" i="1" s="1"/>
  <c r="G43" i="3" s="1"/>
  <c r="N20" i="4"/>
  <c r="P20" i="4" s="1"/>
  <c r="E20" i="3" s="1"/>
  <c r="N34" i="4"/>
  <c r="P34" i="4" s="1"/>
  <c r="E34" i="3" s="1"/>
  <c r="N23" i="4"/>
  <c r="P23" i="4" s="1"/>
  <c r="E23" i="3" s="1"/>
  <c r="N37" i="4"/>
  <c r="P37" i="4" s="1"/>
  <c r="E37" i="3" s="1"/>
  <c r="N39" i="4"/>
  <c r="P39" i="4" s="1"/>
  <c r="E39" i="3" s="1"/>
  <c r="N27" i="4"/>
  <c r="D27" i="3" s="1"/>
  <c r="N41" i="4"/>
  <c r="P41" i="4" s="1"/>
  <c r="E41" i="3" s="1"/>
  <c r="N25" i="4"/>
  <c r="P25" i="4" s="1"/>
  <c r="E25" i="3" s="1"/>
  <c r="P33" i="4"/>
  <c r="E33" i="3" s="1"/>
  <c r="D33" i="3"/>
  <c r="N18" i="1"/>
  <c r="P18" i="1" s="1"/>
  <c r="N35" i="1"/>
  <c r="N40" i="1"/>
  <c r="P40" i="4"/>
  <c r="E40" i="3" s="1"/>
  <c r="D40" i="3"/>
  <c r="N21" i="1"/>
  <c r="P21" i="1" s="1"/>
  <c r="N32" i="1"/>
  <c r="N16" i="4"/>
  <c r="N30" i="4"/>
  <c r="N44" i="4"/>
  <c r="N24" i="1"/>
  <c r="P24" i="1" s="1"/>
  <c r="N38" i="1"/>
  <c r="N12" i="4"/>
  <c r="N12" i="1"/>
  <c r="P12" i="1" s="1"/>
  <c r="N27" i="1"/>
  <c r="N41" i="1"/>
  <c r="N44" i="1"/>
  <c r="N17" i="4"/>
  <c r="N33" i="1"/>
  <c r="P26" i="4"/>
  <c r="E26" i="3" s="1"/>
  <c r="D26" i="3"/>
  <c r="P30" i="1"/>
  <c r="G30" i="3" s="1"/>
  <c r="N31" i="4"/>
  <c r="N45" i="4"/>
  <c r="N19" i="1"/>
  <c r="P19" i="1" s="1"/>
  <c r="N22" i="1"/>
  <c r="P22" i="1" s="1"/>
  <c r="N36" i="1"/>
  <c r="N14" i="4"/>
  <c r="N21" i="4"/>
  <c r="N24" i="4"/>
  <c r="N28" i="4"/>
  <c r="N35" i="4"/>
  <c r="N38" i="4"/>
  <c r="N42" i="4"/>
  <c r="N25" i="1"/>
  <c r="P25" i="1" s="1"/>
  <c r="N39" i="1"/>
  <c r="N14" i="1"/>
  <c r="P14" i="1" s="1"/>
  <c r="N28" i="1"/>
  <c r="N18" i="4"/>
  <c r="N32" i="4"/>
  <c r="N17" i="1"/>
  <c r="P17" i="1" s="1"/>
  <c r="N31" i="1"/>
  <c r="N20" i="1"/>
  <c r="P20" i="1" s="1"/>
  <c r="N34" i="1"/>
  <c r="N43" i="4"/>
  <c r="N22" i="4"/>
  <c r="N36" i="4"/>
  <c r="N11" i="1"/>
  <c r="F11" i="3" s="1"/>
  <c r="N23" i="1"/>
  <c r="P23" i="1" s="1"/>
  <c r="N26" i="1"/>
  <c r="P26" i="1" s="1"/>
  <c r="N37" i="1"/>
  <c r="F15" i="3" l="1"/>
  <c r="D19" i="3"/>
  <c r="D34" i="3"/>
  <c r="D25" i="3"/>
  <c r="F42" i="3"/>
  <c r="D15" i="3"/>
  <c r="H15" i="3" s="1"/>
  <c r="I15" i="3" s="1"/>
  <c r="D41" i="3"/>
  <c r="D29" i="3"/>
  <c r="F45" i="3"/>
  <c r="F43" i="3"/>
  <c r="F29" i="3"/>
  <c r="H29" i="3" s="1"/>
  <c r="I29" i="3" s="1"/>
  <c r="J29" i="3" s="1"/>
  <c r="D20" i="3"/>
  <c r="D37" i="3"/>
  <c r="D23" i="3"/>
  <c r="P27" i="4"/>
  <c r="E27" i="3" s="1"/>
  <c r="D39" i="3"/>
  <c r="P18" i="4"/>
  <c r="E18" i="3" s="1"/>
  <c r="D18" i="3"/>
  <c r="P36" i="4"/>
  <c r="E36" i="3" s="1"/>
  <c r="D36" i="3"/>
  <c r="P44" i="4"/>
  <c r="E44" i="3" s="1"/>
  <c r="D44" i="3"/>
  <c r="P39" i="1"/>
  <c r="G39" i="3" s="1"/>
  <c r="F39" i="3"/>
  <c r="P38" i="1"/>
  <c r="G38" i="3" s="1"/>
  <c r="F38" i="3"/>
  <c r="P28" i="1"/>
  <c r="G28" i="3" s="1"/>
  <c r="F28" i="3"/>
  <c r="P16" i="4"/>
  <c r="E16" i="3" s="1"/>
  <c r="D16" i="3"/>
  <c r="P43" i="4"/>
  <c r="E43" i="3" s="1"/>
  <c r="D43" i="3"/>
  <c r="P14" i="4"/>
  <c r="E14" i="3" s="1"/>
  <c r="D14" i="3"/>
  <c r="P37" i="1"/>
  <c r="G37" i="3" s="1"/>
  <c r="F37" i="3"/>
  <c r="P38" i="4"/>
  <c r="E38" i="3" s="1"/>
  <c r="D38" i="3"/>
  <c r="P30" i="4"/>
  <c r="E30" i="3" s="1"/>
  <c r="D30" i="3"/>
  <c r="H30" i="3" s="1"/>
  <c r="I30" i="3" s="1"/>
  <c r="J30" i="3" s="1"/>
  <c r="P34" i="1"/>
  <c r="G34" i="3" s="1"/>
  <c r="F34" i="3"/>
  <c r="H34" i="3" s="1"/>
  <c r="I34" i="3" s="1"/>
  <c r="P44" i="1"/>
  <c r="G44" i="3" s="1"/>
  <c r="F44" i="3"/>
  <c r="P40" i="1"/>
  <c r="G40" i="3" s="1"/>
  <c r="F40" i="3"/>
  <c r="H40" i="3" s="1"/>
  <c r="I40" i="3" s="1"/>
  <c r="P28" i="4"/>
  <c r="E28" i="3" s="1"/>
  <c r="D28" i="3"/>
  <c r="P24" i="4"/>
  <c r="E24" i="3" s="1"/>
  <c r="D24" i="3"/>
  <c r="P33" i="1"/>
  <c r="G33" i="3" s="1"/>
  <c r="F33" i="3"/>
  <c r="H33" i="3" s="1"/>
  <c r="I33" i="3" s="1"/>
  <c r="P42" i="4"/>
  <c r="E42" i="3" s="1"/>
  <c r="D42" i="3"/>
  <c r="P22" i="4"/>
  <c r="E22" i="3" s="1"/>
  <c r="D22" i="3"/>
  <c r="P35" i="4"/>
  <c r="E35" i="3" s="1"/>
  <c r="D35" i="3"/>
  <c r="P32" i="1"/>
  <c r="G32" i="3" s="1"/>
  <c r="F32" i="3"/>
  <c r="P21" i="4"/>
  <c r="E21" i="3" s="1"/>
  <c r="D21" i="3"/>
  <c r="P36" i="1"/>
  <c r="G36" i="3" s="1"/>
  <c r="F36" i="3"/>
  <c r="P17" i="4"/>
  <c r="E17" i="3" s="1"/>
  <c r="D17" i="3"/>
  <c r="P31" i="1"/>
  <c r="G31" i="3" s="1"/>
  <c r="F31" i="3"/>
  <c r="P41" i="1"/>
  <c r="G41" i="3" s="1"/>
  <c r="F41" i="3"/>
  <c r="H41" i="3" s="1"/>
  <c r="I41" i="3" s="1"/>
  <c r="P35" i="1"/>
  <c r="G35" i="3" s="1"/>
  <c r="F35" i="3"/>
  <c r="P32" i="4"/>
  <c r="E32" i="3" s="1"/>
  <c r="D32" i="3"/>
  <c r="H32" i="3" s="1"/>
  <c r="I32" i="3" s="1"/>
  <c r="P45" i="4"/>
  <c r="E45" i="3" s="1"/>
  <c r="D45" i="3"/>
  <c r="P27" i="1"/>
  <c r="G27" i="3" s="1"/>
  <c r="F27" i="3"/>
  <c r="H27" i="3" s="1"/>
  <c r="I27" i="3" s="1"/>
  <c r="P31" i="4"/>
  <c r="E31" i="3" s="1"/>
  <c r="D31" i="3"/>
  <c r="P12" i="4"/>
  <c r="E12" i="3" s="1"/>
  <c r="D12" i="3"/>
  <c r="G19" i="3"/>
  <c r="G18" i="3"/>
  <c r="F17" i="3"/>
  <c r="F26" i="3"/>
  <c r="H26" i="3" s="1"/>
  <c r="I26" i="3" s="1"/>
  <c r="G12" i="3"/>
  <c r="F24" i="3"/>
  <c r="F20" i="3"/>
  <c r="F21" i="3"/>
  <c r="F23" i="3"/>
  <c r="G22" i="3"/>
  <c r="F14" i="3"/>
  <c r="F19" i="3"/>
  <c r="H19" i="3" s="1"/>
  <c r="I19" i="3" s="1"/>
  <c r="F16" i="3"/>
  <c r="G16" i="3"/>
  <c r="F25" i="3"/>
  <c r="H25" i="3" s="1"/>
  <c r="I25" i="3" s="1"/>
  <c r="G25" i="3"/>
  <c r="G26" i="3"/>
  <c r="H45" i="3" l="1"/>
  <c r="I45" i="3" s="1"/>
  <c r="J45" i="3" s="1"/>
  <c r="H43" i="3"/>
  <c r="I43" i="3" s="1"/>
  <c r="J43" i="3" s="1"/>
  <c r="H42" i="3"/>
  <c r="I42" i="3" s="1"/>
  <c r="J42" i="3" s="1"/>
  <c r="H37" i="3"/>
  <c r="I37" i="3" s="1"/>
  <c r="J37" i="3" s="1"/>
  <c r="H28" i="3"/>
  <c r="I28" i="3" s="1"/>
  <c r="J28" i="3" s="1"/>
  <c r="H44" i="3"/>
  <c r="I44" i="3" s="1"/>
  <c r="J44" i="3" s="1"/>
  <c r="H20" i="3"/>
  <c r="I20" i="3" s="1"/>
  <c r="H36" i="3"/>
  <c r="I36" i="3" s="1"/>
  <c r="J36" i="3" s="1"/>
  <c r="H38" i="3"/>
  <c r="I38" i="3" s="1"/>
  <c r="J38" i="3" s="1"/>
  <c r="H39" i="3"/>
  <c r="I39" i="3" s="1"/>
  <c r="J39" i="3" s="1"/>
  <c r="H31" i="3"/>
  <c r="I31" i="3" s="1"/>
  <c r="J31" i="3" s="1"/>
  <c r="H23" i="3"/>
  <c r="I23" i="3" s="1"/>
  <c r="H16" i="3"/>
  <c r="I16" i="3" s="1"/>
  <c r="J16" i="3" s="1"/>
  <c r="H17" i="3"/>
  <c r="I17" i="3" s="1"/>
  <c r="J32" i="3"/>
  <c r="J40" i="3"/>
  <c r="J41" i="3"/>
  <c r="H21" i="3"/>
  <c r="I21" i="3" s="1"/>
  <c r="H35" i="3"/>
  <c r="I35" i="3" s="1"/>
  <c r="J35" i="3" s="1"/>
  <c r="H14" i="3"/>
  <c r="I14" i="3" s="1"/>
  <c r="J34" i="3"/>
  <c r="J27" i="3"/>
  <c r="H24" i="3"/>
  <c r="I24" i="3" s="1"/>
  <c r="J33" i="3"/>
  <c r="J26" i="3"/>
  <c r="F18" i="3"/>
  <c r="H18" i="3" s="1"/>
  <c r="I18" i="3" s="1"/>
  <c r="J18" i="3" s="1"/>
  <c r="G17" i="3"/>
  <c r="F22" i="3"/>
  <c r="H22" i="3" s="1"/>
  <c r="I22" i="3" s="1"/>
  <c r="J22" i="3" s="1"/>
  <c r="G23" i="3"/>
  <c r="F12" i="3"/>
  <c r="H12" i="3" s="1"/>
  <c r="I12" i="3" s="1"/>
  <c r="J12" i="3" s="1"/>
  <c r="J25" i="3"/>
  <c r="G20" i="3"/>
  <c r="G21" i="3"/>
  <c r="G24" i="3"/>
  <c r="G14" i="3"/>
  <c r="J19" i="3"/>
  <c r="J20" i="3" l="1"/>
  <c r="J23" i="3"/>
  <c r="J17" i="3"/>
  <c r="J24" i="3"/>
  <c r="J14" i="3"/>
  <c r="J21" i="3"/>
  <c r="M10" i="4"/>
  <c r="O10" i="4" l="1"/>
  <c r="O11" i="4"/>
  <c r="P11" i="4" s="1"/>
  <c r="E11" i="3" s="1"/>
  <c r="N10" i="4"/>
  <c r="D10" i="3" s="1"/>
  <c r="P10" i="4" l="1"/>
  <c r="E10" i="3" s="1"/>
  <c r="O11" i="1" l="1"/>
  <c r="P11" i="1" s="1"/>
  <c r="G11" i="3" l="1"/>
  <c r="H11" i="3"/>
  <c r="I11" i="3" s="1"/>
  <c r="J11" i="3" l="1"/>
  <c r="N10" i="1"/>
  <c r="F10" i="3" l="1"/>
  <c r="H10" i="3" s="1"/>
  <c r="I10" i="3" s="1"/>
  <c r="O10" i="1"/>
  <c r="P10" i="1" l="1"/>
  <c r="G10" i="3" s="1"/>
  <c r="J10" i="3" l="1"/>
  <c r="N10" i="3"/>
</calcChain>
</file>

<file path=xl/sharedStrings.xml><?xml version="1.0" encoding="utf-8"?>
<sst xmlns="http://schemas.openxmlformats.org/spreadsheetml/2006/main" count="653" uniqueCount="116">
  <si>
    <t>A1</t>
  </si>
  <si>
    <t>A2</t>
  </si>
  <si>
    <t>A3</t>
  </si>
  <si>
    <t>A4</t>
  </si>
  <si>
    <t>B1</t>
  </si>
  <si>
    <t>B2</t>
  </si>
  <si>
    <t>C1</t>
  </si>
  <si>
    <t>C2</t>
  </si>
  <si>
    <t>D</t>
  </si>
  <si>
    <t>E</t>
  </si>
  <si>
    <t>TT</t>
  </si>
  <si>
    <t>Họ và tên</t>
  </si>
  <si>
    <t>Mã số E-office</t>
  </si>
  <si>
    <t>Điểm K</t>
  </si>
  <si>
    <t>Hệ số trừ bậc (C, D, E)</t>
  </si>
  <si>
    <t>Xếp loại HK2</t>
  </si>
  <si>
    <t>Ghi chú</t>
  </si>
  <si>
    <t>Xếp loại</t>
  </si>
  <si>
    <t>Điểm</t>
  </si>
  <si>
    <t>Họ tên</t>
  </si>
  <si>
    <t>Danh hiệu</t>
  </si>
  <si>
    <t>GHI CHÚ</t>
  </si>
  <si>
    <t>Học kỳ 1</t>
  </si>
  <si>
    <t>Học kỳ 2</t>
  </si>
  <si>
    <t>Cả năm</t>
  </si>
  <si>
    <t>Điểm X</t>
  </si>
  <si>
    <t>TRƯỜNG CAO ĐẲNG LÝ TỰ TRỌNG</t>
  </si>
  <si>
    <t>CỘNG HÒA XÃ HỘI CHỦ NGHĨA VIỆT NAM</t>
  </si>
  <si>
    <t>THÀNH PHỐ HỒ CHÍ MINH</t>
  </si>
  <si>
    <t>Độc lập - Tự do - Hạnh phúc</t>
  </si>
  <si>
    <t>Lê Thị Hồng Vân</t>
  </si>
  <si>
    <t>Nguyễn Ngọc Quỳnh</t>
  </si>
  <si>
    <t>Nguyễn Thị Dinh</t>
  </si>
  <si>
    <t>Bùi Thành Dũng</t>
  </si>
  <si>
    <t>Đinh Thị Huyên</t>
  </si>
  <si>
    <t>Nguyễn Anh Kiệt</t>
  </si>
  <si>
    <t>Đỗ Thị Ngát</t>
  </si>
  <si>
    <t>Cao Thị Hồng Thắm</t>
  </si>
  <si>
    <t>Đỗ Thị Thơm</t>
  </si>
  <si>
    <t>Trần Thị Hồng Thu</t>
  </si>
  <si>
    <t>Phan Thị Thùy Trang</t>
  </si>
  <si>
    <t>Hoàng Thị Trang</t>
  </si>
  <si>
    <t>Phạm Thị Vinh</t>
  </si>
  <si>
    <t>01011002</t>
  </si>
  <si>
    <t>01011012</t>
  </si>
  <si>
    <t>01011005</t>
  </si>
  <si>
    <t>01011011</t>
  </si>
  <si>
    <t>01011009</t>
  </si>
  <si>
    <t>01011001</t>
  </si>
  <si>
    <t>01011016</t>
  </si>
  <si>
    <t>Xếp loại HK1</t>
  </si>
  <si>
    <t>Đạt LĐTT</t>
  </si>
  <si>
    <t>Trương Thị Hồng</t>
  </si>
  <si>
    <t>Phạm Thị Thu Nga</t>
  </si>
  <si>
    <t>Lê Văn Bình</t>
  </si>
  <si>
    <t>Ngô Thanh Điền</t>
  </si>
  <si>
    <t>Nguyễn Văn Đông</t>
  </si>
  <si>
    <t>Nguyễn Phương Hà</t>
  </si>
  <si>
    <t>Nguyễn Văn Hậu</t>
  </si>
  <si>
    <t>Giang Phi Hùng</t>
  </si>
  <si>
    <t>Lê Thái Hùng</t>
  </si>
  <si>
    <t>Dương Đức Kiên</t>
  </si>
  <si>
    <t>Hà Như Mai</t>
  </si>
  <si>
    <t>Nguyễn Thị Huyền Nga</t>
  </si>
  <si>
    <t>Lê Minh Phong</t>
  </si>
  <si>
    <t>Nguyễn Mạnh Phương</t>
  </si>
  <si>
    <t>Bùi Đức Phước</t>
  </si>
  <si>
    <t>Nguyễn Phú Tân</t>
  </si>
  <si>
    <t>Nguyễn Thị Cẩm Thạch</t>
  </si>
  <si>
    <t>Nguyễn Thị Thủy</t>
  </si>
  <si>
    <t>Đặng Thị Kiến Trúc</t>
  </si>
  <si>
    <t>Nguyễn Thanh Tú</t>
  </si>
  <si>
    <t>Trần Thị Ánh Tuyết</t>
  </si>
  <si>
    <t>Trịnh Khắc Vũ</t>
  </si>
  <si>
    <t>01023002</t>
  </si>
  <si>
    <t>1010007</t>
  </si>
  <si>
    <t>01010023</t>
  </si>
  <si>
    <t>01022005</t>
  </si>
  <si>
    <t>01010017</t>
  </si>
  <si>
    <t>01010033</t>
  </si>
  <si>
    <t>01010030</t>
  </si>
  <si>
    <t>01010021</t>
  </si>
  <si>
    <t>01010037</t>
  </si>
  <si>
    <t>01010031</t>
  </si>
  <si>
    <t>010100006</t>
  </si>
  <si>
    <t>01022048</t>
  </si>
  <si>
    <t>01010032</t>
  </si>
  <si>
    <t>01010022</t>
  </si>
  <si>
    <t>01010016</t>
  </si>
  <si>
    <t>'01011007</t>
  </si>
  <si>
    <t>'01011008</t>
  </si>
  <si>
    <t>'01011015</t>
  </si>
  <si>
    <t>01010028</t>
  </si>
  <si>
    <t>'01011018</t>
  </si>
  <si>
    <t>'01011010</t>
  </si>
  <si>
    <t>01010024</t>
  </si>
  <si>
    <t>01010012</t>
  </si>
  <si>
    <t>01010029</t>
  </si>
  <si>
    <t>'01011006</t>
  </si>
  <si>
    <t>01010026</t>
  </si>
  <si>
    <t>DANH SÁCH XÉT THI ĐUA HỌC KÌ I NĂM HỌC 2025- 2026</t>
  </si>
  <si>
    <t>Tháng 09/2025</t>
  </si>
  <si>
    <t>Tháng 10/2025</t>
  </si>
  <si>
    <t>Tháng 11/2025</t>
  </si>
  <si>
    <t>Tháng 12/2025</t>
  </si>
  <si>
    <t>Tháng 01/2026</t>
  </si>
  <si>
    <t>KHOA GIÁO DỤC ĐẠI CƯƠNG</t>
  </si>
  <si>
    <t>DANH SÁCH TẠM XÉT THI ĐUA HỌC KÌ II NĂM HỌC 2025 - 2026</t>
  </si>
  <si>
    <t>Tháng 02/2026</t>
  </si>
  <si>
    <t>Tháng 03/2026</t>
  </si>
  <si>
    <t>Tháng 04/2026</t>
  </si>
  <si>
    <t>Tháng 05/2026</t>
  </si>
  <si>
    <t>DANH SÁCH XÉT THI ĐUA NĂM HỌC 2025 - 2026</t>
  </si>
  <si>
    <t>Tháng 6/2026</t>
  </si>
  <si>
    <t>II. Giảng viên/nhân viên</t>
  </si>
  <si>
    <t>I. Cán bộ quản lý 
(Trưởng, Phó đơn vị)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</si>
</sst>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4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sz val="13"/>
      <color theme="0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2" fillId="0" borderId="0" xfId="0" applyFont="1"/>
    <xf numFmtId="0" fontId="3" fillId="0" borderId="1" xfId="0" quotePrefix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/>
    <xf numFmtId="0" fontId="6" fillId="0" borderId="1" xfId="0" quotePrefix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10" fillId="0" borderId="0" xfId="0" applyFont="1"/>
    <xf numFmtId="0" fontId="10" fillId="0" borderId="0" xfId="0" applyFont="1" applyFill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Fill="1" applyAlignment="1">
      <alignment horizontal="center"/>
    </xf>
    <xf numFmtId="0" fontId="1" fillId="0" borderId="0" xfId="0" applyFont="1" applyFill="1" applyBorder="1"/>
    <xf numFmtId="0" fontId="1" fillId="0" borderId="0" xfId="0" applyFont="1" applyFill="1"/>
    <xf numFmtId="0" fontId="9" fillId="0" borderId="0" xfId="0" applyFont="1" applyFill="1"/>
    <xf numFmtId="0" fontId="1" fillId="0" borderId="0" xfId="0" applyFont="1" applyFill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0" fillId="3" borderId="1" xfId="0" applyFill="1" applyBorder="1"/>
    <xf numFmtId="0" fontId="7" fillId="3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/>
    <xf numFmtId="0" fontId="0" fillId="2" borderId="1" xfId="0" applyFill="1" applyBorder="1"/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4" fillId="0" borderId="1" xfId="0" applyFont="1" applyBorder="1" applyAlignment="1"/>
    <xf numFmtId="0" fontId="15" fillId="0" borderId="1" xfId="0" applyFont="1" applyBorder="1" applyAlignment="1"/>
    <xf numFmtId="0" fontId="3" fillId="0" borderId="1" xfId="0" quotePrefix="1" applyFont="1" applyBorder="1" applyAlignment="1">
      <alignment horizontal="center" vertical="center" wrapText="1"/>
    </xf>
    <xf numFmtId="0" fontId="0" fillId="0" borderId="1" xfId="0" applyBorder="1" applyAlignment="1"/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8" fillId="0" borderId="1" xfId="0" quotePrefix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 applyProtection="1">
      <alignment vertical="center" wrapText="1"/>
      <protection locked="0"/>
    </xf>
    <xf numFmtId="0" fontId="4" fillId="3" borderId="5" xfId="0" applyFont="1" applyFill="1" applyBorder="1" applyAlignment="1" applyProtection="1">
      <alignment vertical="center" wrapText="1"/>
      <protection locked="0"/>
    </xf>
    <xf numFmtId="0" fontId="3" fillId="0" borderId="1" xfId="0" quotePrefix="1" applyFont="1" applyFill="1" applyBorder="1" applyAlignment="1" applyProtection="1">
      <alignment vertical="center" wrapText="1"/>
      <protection locked="0"/>
    </xf>
    <xf numFmtId="0" fontId="3" fillId="4" borderId="1" xfId="0" quotePrefix="1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>
      <alignment vertical="center" wrapText="1"/>
    </xf>
    <xf numFmtId="0" fontId="3" fillId="4" borderId="1" xfId="0" quotePrefix="1" applyFont="1" applyFill="1" applyBorder="1" applyAlignment="1">
      <alignment horizontal="center" vertical="center" wrapText="1"/>
    </xf>
    <xf numFmtId="0" fontId="0" fillId="4" borderId="1" xfId="0" applyFill="1" applyBorder="1"/>
    <xf numFmtId="0" fontId="0" fillId="4" borderId="0" xfId="0" applyFill="1"/>
    <xf numFmtId="0" fontId="2" fillId="4" borderId="1" xfId="0" applyFont="1" applyFill="1" applyBorder="1" applyAlignment="1">
      <alignment vertical="center"/>
    </xf>
    <xf numFmtId="0" fontId="0" fillId="4" borderId="1" xfId="0" applyFill="1" applyBorder="1" applyAlignment="1">
      <alignment vertical="center" wrapText="1"/>
    </xf>
    <xf numFmtId="0" fontId="0" fillId="4" borderId="1" xfId="0" applyFill="1" applyBorder="1" applyAlignment="1"/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4" fillId="3" borderId="4" xfId="0" applyFont="1" applyFill="1" applyBorder="1" applyAlignment="1" applyProtection="1">
      <alignment horizontal="left" vertical="center" wrapText="1"/>
      <protection locked="0"/>
    </xf>
    <xf numFmtId="0" fontId="4" fillId="3" borderId="5" xfId="0" applyFont="1" applyFill="1" applyBorder="1" applyAlignment="1" applyProtection="1">
      <alignment horizontal="left" vertical="center" wrapText="1"/>
      <protection locked="0"/>
    </xf>
    <xf numFmtId="0" fontId="17" fillId="0" borderId="4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19050</xdr:colOff>
      <xdr:row>2</xdr:row>
      <xdr:rowOff>0</xdr:rowOff>
    </xdr:from>
    <xdr:to>
      <xdr:col>15</xdr:col>
      <xdr:colOff>647700</xdr:colOff>
      <xdr:row>2</xdr:row>
      <xdr:rowOff>12700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8401050" y="355600"/>
          <a:ext cx="1689100" cy="12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107950</xdr:colOff>
      <xdr:row>1</xdr:row>
      <xdr:rowOff>165100</xdr:rowOff>
    </xdr:from>
    <xdr:to>
      <xdr:col>15</xdr:col>
      <xdr:colOff>63500</xdr:colOff>
      <xdr:row>2</xdr:row>
      <xdr:rowOff>6351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7994650" y="342900"/>
          <a:ext cx="1752600" cy="190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2</xdr:row>
      <xdr:rowOff>177800</xdr:rowOff>
    </xdr:from>
    <xdr:to>
      <xdr:col>2</xdr:col>
      <xdr:colOff>371475</xdr:colOff>
      <xdr:row>2</xdr:row>
      <xdr:rowOff>177800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>
          <a:off x="1289050" y="571500"/>
          <a:ext cx="1336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688975</xdr:colOff>
      <xdr:row>1</xdr:row>
      <xdr:rowOff>190500</xdr:rowOff>
    </xdr:from>
    <xdr:to>
      <xdr:col>9</xdr:col>
      <xdr:colOff>269875</xdr:colOff>
      <xdr:row>1</xdr:row>
      <xdr:rowOff>190500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>
          <a:off x="8035925" y="387350"/>
          <a:ext cx="1574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ell\Documents\3.%20F3mau-GD&#272;C%203-ds-kem-theo-bien-ban-danh-gia-cua-don-vi-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 QD HKII"/>
      <sheetName val="In QD HK2 theo XL"/>
      <sheetName val="Rut gon"/>
      <sheetName val="Diem"/>
      <sheetName val="GDĐC XET CUOI NAM"/>
      <sheetName val="Sheet2"/>
    </sheetNames>
    <sheetDataSet>
      <sheetData sheetId="0"/>
      <sheetData sheetId="1"/>
      <sheetData sheetId="2"/>
      <sheetData sheetId="3">
        <row r="2">
          <cell r="A2" t="str">
            <v>A1</v>
          </cell>
          <cell r="B2">
            <v>10</v>
          </cell>
        </row>
        <row r="3">
          <cell r="A3" t="str">
            <v>A2</v>
          </cell>
          <cell r="B3">
            <v>9</v>
          </cell>
        </row>
        <row r="4">
          <cell r="A4" t="str">
            <v>A3</v>
          </cell>
          <cell r="B4">
            <v>8</v>
          </cell>
        </row>
        <row r="5">
          <cell r="A5" t="str">
            <v>A4</v>
          </cell>
          <cell r="B5">
            <v>7</v>
          </cell>
        </row>
        <row r="6">
          <cell r="A6" t="str">
            <v>A DN</v>
          </cell>
          <cell r="B6">
            <v>2</v>
          </cell>
        </row>
        <row r="7">
          <cell r="A7" t="str">
            <v>B1</v>
          </cell>
          <cell r="B7">
            <v>6</v>
          </cell>
        </row>
        <row r="8">
          <cell r="A8" t="str">
            <v>B2</v>
          </cell>
          <cell r="B8">
            <v>5</v>
          </cell>
        </row>
        <row r="9">
          <cell r="A9" t="str">
            <v>C1</v>
          </cell>
          <cell r="B9">
            <v>4</v>
          </cell>
        </row>
        <row r="10">
          <cell r="A10" t="str">
            <v>C2</v>
          </cell>
          <cell r="B10">
            <v>3</v>
          </cell>
        </row>
        <row r="11">
          <cell r="A11" t="str">
            <v>D</v>
          </cell>
          <cell r="B11">
            <v>1</v>
          </cell>
        </row>
        <row r="12">
          <cell r="A12" t="str">
            <v>E</v>
          </cell>
          <cell r="B12">
            <v>0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12"/>
  <sheetViews>
    <sheetView workbookViewId="0">
      <selection activeCell="H14" sqref="H14"/>
    </sheetView>
  </sheetViews>
  <sheetFormatPr defaultRowHeight="14.5" x14ac:dyDescent="0.35"/>
  <sheetData>
    <row r="2" spans="1:2" ht="18" x14ac:dyDescent="0.4">
      <c r="A2" s="3" t="s">
        <v>0</v>
      </c>
      <c r="B2" s="3">
        <v>10</v>
      </c>
    </row>
    <row r="3" spans="1:2" ht="18" x14ac:dyDescent="0.4">
      <c r="A3" s="3" t="s">
        <v>1</v>
      </c>
      <c r="B3" s="3">
        <v>9</v>
      </c>
    </row>
    <row r="4" spans="1:2" ht="18" x14ac:dyDescent="0.4">
      <c r="A4" s="3" t="s">
        <v>2</v>
      </c>
      <c r="B4" s="3">
        <v>8</v>
      </c>
    </row>
    <row r="5" spans="1:2" ht="18" x14ac:dyDescent="0.4">
      <c r="A5" s="3" t="s">
        <v>3</v>
      </c>
      <c r="B5" s="3">
        <v>7</v>
      </c>
    </row>
    <row r="6" spans="1:2" ht="18" x14ac:dyDescent="0.4">
      <c r="A6" s="4"/>
      <c r="B6" s="3"/>
    </row>
    <row r="7" spans="1:2" ht="18" x14ac:dyDescent="0.4">
      <c r="A7" s="3" t="s">
        <v>4</v>
      </c>
      <c r="B7" s="3">
        <v>6</v>
      </c>
    </row>
    <row r="8" spans="1:2" ht="18" x14ac:dyDescent="0.4">
      <c r="A8" s="3" t="s">
        <v>5</v>
      </c>
      <c r="B8" s="3">
        <v>5</v>
      </c>
    </row>
    <row r="9" spans="1:2" ht="18" x14ac:dyDescent="0.4">
      <c r="A9" s="3" t="s">
        <v>6</v>
      </c>
      <c r="B9" s="3">
        <v>4</v>
      </c>
    </row>
    <row r="10" spans="1:2" ht="18" x14ac:dyDescent="0.4">
      <c r="A10" s="3" t="s">
        <v>7</v>
      </c>
      <c r="B10" s="3">
        <v>3</v>
      </c>
    </row>
    <row r="11" spans="1:2" ht="18" x14ac:dyDescent="0.4">
      <c r="A11" s="3" t="s">
        <v>8</v>
      </c>
      <c r="B11" s="3">
        <v>1</v>
      </c>
    </row>
    <row r="12" spans="1:2" ht="18" x14ac:dyDescent="0.4">
      <c r="A12" s="3" t="s">
        <v>9</v>
      </c>
      <c r="B12" s="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Q45"/>
  <sheetViews>
    <sheetView topLeftCell="B37" workbookViewId="0">
      <selection activeCell="F48" sqref="F48"/>
    </sheetView>
  </sheetViews>
  <sheetFormatPr defaultColWidth="9.1796875" defaultRowHeight="16.5" x14ac:dyDescent="0.35"/>
  <cols>
    <col min="1" max="1" width="5.1796875" style="1" customWidth="1"/>
    <col min="2" max="2" width="25.1796875" style="1" customWidth="1"/>
    <col min="3" max="3" width="14.54296875" style="1" customWidth="1"/>
    <col min="4" max="4" width="9.1796875" style="1"/>
    <col min="5" max="5" width="7.26953125" style="1" customWidth="1"/>
    <col min="6" max="6" width="9.1796875" style="1"/>
    <col min="7" max="7" width="7.7265625" style="1" customWidth="1"/>
    <col min="8" max="8" width="9.1796875" style="1"/>
    <col min="9" max="9" width="7.1796875" style="1" customWidth="1"/>
    <col min="10" max="10" width="9.1796875" style="1"/>
    <col min="11" max="11" width="7" style="1" customWidth="1"/>
    <col min="12" max="12" width="9.1796875" style="1"/>
    <col min="13" max="13" width="7" style="1" customWidth="1"/>
    <col min="14" max="14" width="8.1796875" style="1" customWidth="1"/>
    <col min="15" max="15" width="9.1796875" style="1" hidden="1" customWidth="1"/>
    <col min="16" max="16" width="31.81640625" style="1" customWidth="1"/>
    <col min="17" max="16384" width="9.1796875" style="1"/>
  </cols>
  <sheetData>
    <row r="1" spans="1:17" s="10" customFormat="1" ht="14" x14ac:dyDescent="0.3">
      <c r="A1" s="59" t="s">
        <v>26</v>
      </c>
      <c r="B1" s="59"/>
      <c r="C1" s="59"/>
      <c r="D1" s="59"/>
      <c r="I1" s="60" t="s">
        <v>27</v>
      </c>
      <c r="J1" s="60"/>
      <c r="K1" s="60"/>
      <c r="L1" s="60"/>
      <c r="M1" s="60"/>
      <c r="N1" s="60"/>
      <c r="O1" s="60"/>
      <c r="P1" s="60"/>
      <c r="Q1" s="60"/>
    </row>
    <row r="2" spans="1:17" s="10" customFormat="1" ht="14" x14ac:dyDescent="0.3">
      <c r="A2" s="59" t="s">
        <v>28</v>
      </c>
      <c r="B2" s="59"/>
      <c r="C2" s="59"/>
      <c r="D2" s="59"/>
      <c r="I2" s="60" t="s">
        <v>29</v>
      </c>
      <c r="J2" s="60"/>
      <c r="K2" s="60"/>
      <c r="L2" s="60"/>
      <c r="M2" s="60"/>
      <c r="N2" s="60"/>
      <c r="O2" s="60"/>
      <c r="P2" s="60"/>
      <c r="Q2" s="60"/>
    </row>
    <row r="3" spans="1:17" s="10" customFormat="1" ht="14" x14ac:dyDescent="0.3">
      <c r="A3" s="60" t="s">
        <v>106</v>
      </c>
      <c r="B3" s="60"/>
      <c r="C3" s="60"/>
      <c r="D3" s="60"/>
      <c r="J3" s="11"/>
      <c r="K3" s="11"/>
      <c r="L3" s="11"/>
      <c r="M3" s="11"/>
    </row>
    <row r="4" spans="1:17" s="10" customFormat="1" ht="14" x14ac:dyDescent="0.3">
      <c r="A4" s="22"/>
      <c r="B4" s="22"/>
      <c r="C4" s="21"/>
      <c r="J4" s="11"/>
      <c r="K4" s="11"/>
      <c r="L4" s="11"/>
      <c r="M4" s="11"/>
    </row>
    <row r="5" spans="1:17" s="10" customFormat="1" ht="27.75" customHeight="1" x14ac:dyDescent="0.3">
      <c r="A5" s="58" t="s">
        <v>100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</row>
    <row r="7" spans="1:17" ht="27" customHeight="1" x14ac:dyDescent="0.35">
      <c r="A7" s="61" t="s">
        <v>10</v>
      </c>
      <c r="B7" s="61" t="s">
        <v>11</v>
      </c>
      <c r="C7" s="61" t="s">
        <v>12</v>
      </c>
      <c r="D7" s="62" t="s">
        <v>101</v>
      </c>
      <c r="E7" s="62"/>
      <c r="F7" s="62" t="s">
        <v>102</v>
      </c>
      <c r="G7" s="62"/>
      <c r="H7" s="62" t="s">
        <v>103</v>
      </c>
      <c r="I7" s="62"/>
      <c r="J7" s="73" t="s">
        <v>104</v>
      </c>
      <c r="K7" s="73"/>
      <c r="L7" s="73" t="s">
        <v>105</v>
      </c>
      <c r="M7" s="73"/>
      <c r="N7" s="74" t="s">
        <v>13</v>
      </c>
      <c r="O7" s="74" t="s">
        <v>14</v>
      </c>
      <c r="P7" s="74" t="s">
        <v>50</v>
      </c>
      <c r="Q7" s="61" t="s">
        <v>16</v>
      </c>
    </row>
    <row r="8" spans="1:17" ht="30.75" customHeight="1" x14ac:dyDescent="0.35">
      <c r="A8" s="61"/>
      <c r="B8" s="61"/>
      <c r="C8" s="61"/>
      <c r="D8" s="23" t="s">
        <v>17</v>
      </c>
      <c r="E8" s="23" t="s">
        <v>18</v>
      </c>
      <c r="F8" s="23" t="s">
        <v>17</v>
      </c>
      <c r="G8" s="23" t="s">
        <v>18</v>
      </c>
      <c r="H8" s="23" t="s">
        <v>17</v>
      </c>
      <c r="I8" s="23" t="s">
        <v>18</v>
      </c>
      <c r="J8" s="23" t="s">
        <v>17</v>
      </c>
      <c r="K8" s="23" t="s">
        <v>18</v>
      </c>
      <c r="L8" s="23" t="s">
        <v>17</v>
      </c>
      <c r="M8" s="23" t="s">
        <v>18</v>
      </c>
      <c r="N8" s="74"/>
      <c r="O8" s="74"/>
      <c r="P8" s="74"/>
      <c r="Q8" s="61"/>
    </row>
    <row r="9" spans="1:17" ht="38.5" customHeight="1" x14ac:dyDescent="0.35">
      <c r="A9" s="28"/>
      <c r="B9" s="65" t="s">
        <v>115</v>
      </c>
      <c r="C9" s="66"/>
      <c r="D9" s="70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2"/>
      <c r="Q9" s="28"/>
    </row>
    <row r="10" spans="1:17" ht="25" customHeight="1" x14ac:dyDescent="0.35">
      <c r="A10" s="2">
        <v>1</v>
      </c>
      <c r="B10" s="33" t="s">
        <v>30</v>
      </c>
      <c r="C10" s="39" t="s">
        <v>43</v>
      </c>
      <c r="D10" s="41" t="s">
        <v>1</v>
      </c>
      <c r="E10" s="41">
        <f>VLOOKUP(D10,[1]Diem!$A$2:$B$12,2,0)</f>
        <v>9</v>
      </c>
      <c r="F10" s="42" t="s">
        <v>1</v>
      </c>
      <c r="G10" s="41">
        <f>VLOOKUP(F10,[1]Diem!$A$2:$B$12,2,0)</f>
        <v>9</v>
      </c>
      <c r="H10" s="41" t="s">
        <v>0</v>
      </c>
      <c r="I10" s="41">
        <f>VLOOKUP(H10,[1]Diem!$A$2:$B$12,2,0)</f>
        <v>10</v>
      </c>
      <c r="J10" s="41" t="s">
        <v>0</v>
      </c>
      <c r="K10" s="41">
        <f>VLOOKUP(J10,[1]Diem!$A$2:$B$12,2,0)</f>
        <v>10</v>
      </c>
      <c r="L10" s="43" t="s">
        <v>1</v>
      </c>
      <c r="M10" s="8">
        <f>VLOOKUP(L10,Diem!$A$2:$B$12,2,0)</f>
        <v>9</v>
      </c>
      <c r="N10" s="8">
        <f>ROUND(AVERAGE(E10,G10,I10,K10,M10),2)</f>
        <v>9.4</v>
      </c>
      <c r="O10" s="8">
        <f>COUNTIF(D10:K10,"C*")*1+COUNTIF(D10:K10,"D")*2+COUNTIF(D10:K10,"E")*3</f>
        <v>0</v>
      </c>
      <c r="P10" s="46" t="str">
        <f>IF(O10&gt;=3,"Không hoàn thành nhiệm vụ",IF(AND($N10&gt;=8,$N10&lt;=10,O10=0),"Hoàn thành xuất sắc nhiệm vụ",IF(AND($N10&gt;=8,$N10&lt;=10,O10=1),"Hoàn thành tốt nhiệm vụ",IF(AND($N10&gt;=8,$N10&lt;=10,O10=2),"Hoàn thành nhiệm vụ",IF(AND($N10&gt;6,$N10&lt;8,O10&lt;=1),"Hoàn thành tốt nhiệm vụ",IF(AND($N10&gt;6,$N10&lt;8,O10=2),"Hoàn thành nhiệm vụ",IF(AND($N10&gt;=5,$N10&lt;=6,O10&lt;=2),"Hoàn thành nhiệm vụ",IF(AND($N10&lt;5,O10&gt;3),"Không hoàn thành nhiệm vụ",""))))))))</f>
        <v>Hoàn thành xuất sắc nhiệm vụ</v>
      </c>
      <c r="Q10" s="9"/>
    </row>
    <row r="11" spans="1:17" ht="25" customHeight="1" x14ac:dyDescent="0.35">
      <c r="A11" s="2">
        <v>2</v>
      </c>
      <c r="B11" s="34" t="s">
        <v>52</v>
      </c>
      <c r="C11" s="39" t="s">
        <v>74</v>
      </c>
      <c r="D11" s="41" t="s">
        <v>0</v>
      </c>
      <c r="E11" s="41">
        <f>VLOOKUP(D11,[1]Diem!$A$2:$B$12,2,0)</f>
        <v>10</v>
      </c>
      <c r="F11" s="42" t="s">
        <v>0</v>
      </c>
      <c r="G11" s="41">
        <f>VLOOKUP(F11,[1]Diem!$A$2:$B$12,2,0)</f>
        <v>10</v>
      </c>
      <c r="H11" s="41" t="s">
        <v>0</v>
      </c>
      <c r="I11" s="41">
        <f>VLOOKUP(H11,[1]Diem!$A$2:$B$12,2,0)</f>
        <v>10</v>
      </c>
      <c r="J11" s="41" t="s">
        <v>0</v>
      </c>
      <c r="K11" s="41">
        <f>VLOOKUP(J11,[1]Diem!$A$2:$B$12,2,0)</f>
        <v>10</v>
      </c>
      <c r="L11" s="43" t="s">
        <v>0</v>
      </c>
      <c r="M11" s="8">
        <f>VLOOKUP(L11,Diem!$A$2:$B$12,2,0)</f>
        <v>10</v>
      </c>
      <c r="N11" s="8">
        <f t="shared" ref="N11:N45" si="0">ROUND(AVERAGE(E11,G11,I11,K11,M11),2)</f>
        <v>10</v>
      </c>
      <c r="O11" s="8">
        <f>COUNTIF(D11:K11,"C*")*1+COUNTIF(D11:K11,"D")*2+COUNTIF(D11:K11,"E")*3</f>
        <v>0</v>
      </c>
      <c r="P11" s="46" t="str">
        <f t="shared" ref="P11:P45" si="1">IF(O11&gt;=3,"Không hoàn thành nhiệm vụ",IF(AND($N11&gt;=8,$N11&lt;=10,O11=0),"Hoàn thành xuất sắc nhiệm vụ",IF(AND($N11&gt;=8,$N11&lt;=10,O11=1),"Hoàn thành tốt nhiệm vụ",IF(AND($N11&gt;=8,$N11&lt;=10,O11=2),"Hoàn thành nhiệm vụ",IF(AND($N11&gt;6,$N11&lt;8,O11&lt;=1),"Hoàn thành tốt nhiệm vụ",IF(AND($N11&gt;6,$N11&lt;8,O11=2),"Hoàn thành nhiệm vụ",IF(AND($N11&gt;=5,$N11&lt;=6,O11&lt;=2),"Hoàn thành nhiệm vụ",IF(AND($N11&lt;5,O11&gt;3),"Không hoàn thành nhiệm vụ",""))))))))</f>
        <v>Hoàn thành xuất sắc nhiệm vụ</v>
      </c>
      <c r="Q11" s="9"/>
    </row>
    <row r="12" spans="1:17" ht="25" customHeight="1" x14ac:dyDescent="0.35">
      <c r="A12" s="2">
        <v>3</v>
      </c>
      <c r="B12" s="34" t="s">
        <v>53</v>
      </c>
      <c r="C12" s="39" t="s">
        <v>75</v>
      </c>
      <c r="D12" s="41" t="s">
        <v>1</v>
      </c>
      <c r="E12" s="41">
        <f>VLOOKUP(D12,[1]Diem!$A$2:$B$12,2,0)</f>
        <v>9</v>
      </c>
      <c r="F12" s="42" t="s">
        <v>2</v>
      </c>
      <c r="G12" s="41">
        <f>VLOOKUP(F12,[1]Diem!$A$2:$B$12,2,0)</f>
        <v>8</v>
      </c>
      <c r="H12" s="41" t="s">
        <v>1</v>
      </c>
      <c r="I12" s="41">
        <f>VLOOKUP(H12,[1]Diem!$A$2:$B$12,2,0)</f>
        <v>9</v>
      </c>
      <c r="J12" s="41" t="s">
        <v>1</v>
      </c>
      <c r="K12" s="41">
        <f>VLOOKUP(J12,[1]Diem!$A$2:$B$12,2,0)</f>
        <v>9</v>
      </c>
      <c r="L12" s="43" t="s">
        <v>2</v>
      </c>
      <c r="M12" s="8">
        <f>VLOOKUP(L12,Diem!$A$2:$B$12,2,0)</f>
        <v>8</v>
      </c>
      <c r="N12" s="8">
        <f t="shared" si="0"/>
        <v>8.6</v>
      </c>
      <c r="O12" s="8"/>
      <c r="P12" s="46" t="str">
        <f t="shared" si="1"/>
        <v>Hoàn thành xuất sắc nhiệm vụ</v>
      </c>
      <c r="Q12" s="9"/>
    </row>
    <row r="13" spans="1:17" ht="20" x14ac:dyDescent="0.35">
      <c r="A13" s="2"/>
      <c r="B13" s="63" t="s">
        <v>114</v>
      </c>
      <c r="C13" s="64"/>
      <c r="D13" s="67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9"/>
      <c r="Q13" s="9"/>
    </row>
    <row r="14" spans="1:17" ht="25" customHeight="1" x14ac:dyDescent="0.35">
      <c r="A14" s="2">
        <v>4</v>
      </c>
      <c r="B14" s="33" t="s">
        <v>54</v>
      </c>
      <c r="C14" s="39" t="s">
        <v>76</v>
      </c>
      <c r="D14" s="41" t="s">
        <v>3</v>
      </c>
      <c r="E14" s="41">
        <f>VLOOKUP(D14,[1]Diem!$A$2:$B$12,2,0)</f>
        <v>7</v>
      </c>
      <c r="F14" s="42" t="s">
        <v>3</v>
      </c>
      <c r="G14" s="41">
        <f>VLOOKUP(F14,[1]Diem!$A$2:$B$12,2,0)</f>
        <v>7</v>
      </c>
      <c r="H14" s="41" t="s">
        <v>3</v>
      </c>
      <c r="I14" s="41">
        <f>VLOOKUP(H14,[1]Diem!$A$2:$B$12,2,0)</f>
        <v>7</v>
      </c>
      <c r="J14" s="41" t="s">
        <v>3</v>
      </c>
      <c r="K14" s="41">
        <f>VLOOKUP(J14,[1]Diem!$A$2:$B$12,2,0)</f>
        <v>7</v>
      </c>
      <c r="L14" s="41" t="s">
        <v>3</v>
      </c>
      <c r="M14" s="8">
        <f>VLOOKUP(L14,Diem!$A$2:$B$12,2,0)</f>
        <v>7</v>
      </c>
      <c r="N14" s="8">
        <f t="shared" si="0"/>
        <v>7</v>
      </c>
      <c r="O14" s="8"/>
      <c r="P14" s="19" t="str">
        <f t="shared" si="1"/>
        <v>Hoàn thành tốt nhiệm vụ</v>
      </c>
      <c r="Q14" s="9"/>
    </row>
    <row r="15" spans="1:17" ht="25" customHeight="1" x14ac:dyDescent="0.35">
      <c r="A15" s="2">
        <v>5</v>
      </c>
      <c r="B15" s="33" t="s">
        <v>32</v>
      </c>
      <c r="C15" s="39" t="s">
        <v>45</v>
      </c>
      <c r="D15" s="41" t="s">
        <v>2</v>
      </c>
      <c r="E15" s="41">
        <f>VLOOKUP(D15,[1]Diem!$A$2:$B$12,2,0)</f>
        <v>8</v>
      </c>
      <c r="F15" s="42" t="s">
        <v>3</v>
      </c>
      <c r="G15" s="41">
        <f>VLOOKUP(F15,[1]Diem!$A$2:$B$12,2,0)</f>
        <v>7</v>
      </c>
      <c r="H15" s="41" t="s">
        <v>2</v>
      </c>
      <c r="I15" s="41">
        <f>VLOOKUP(H15,[1]Diem!$A$2:$B$12,2,0)</f>
        <v>8</v>
      </c>
      <c r="J15" s="41" t="s">
        <v>2</v>
      </c>
      <c r="K15" s="41">
        <f>VLOOKUP(J15,[1]Diem!$A$2:$B$12,2,0)</f>
        <v>8</v>
      </c>
      <c r="L15" s="41" t="s">
        <v>3</v>
      </c>
      <c r="M15" s="8">
        <f>VLOOKUP(L15,Diem!$A$2:$B$12,2,0)</f>
        <v>7</v>
      </c>
      <c r="N15" s="8">
        <f t="shared" si="0"/>
        <v>7.6</v>
      </c>
      <c r="O15" s="8"/>
      <c r="P15" s="19" t="str">
        <f t="shared" si="1"/>
        <v>Hoàn thành tốt nhiệm vụ</v>
      </c>
      <c r="Q15" s="9"/>
    </row>
    <row r="16" spans="1:17" ht="25" customHeight="1" x14ac:dyDescent="0.35">
      <c r="A16" s="2">
        <v>6</v>
      </c>
      <c r="B16" s="35" t="s">
        <v>33</v>
      </c>
      <c r="C16" s="39" t="s">
        <v>46</v>
      </c>
      <c r="D16" s="41" t="s">
        <v>1</v>
      </c>
      <c r="E16" s="41">
        <f>VLOOKUP(D16,[1]Diem!$A$2:$B$12,2,0)</f>
        <v>9</v>
      </c>
      <c r="F16" s="42" t="s">
        <v>2</v>
      </c>
      <c r="G16" s="41">
        <f>VLOOKUP(F16,[1]Diem!$A$2:$B$12,2,0)</f>
        <v>8</v>
      </c>
      <c r="H16" s="41" t="s">
        <v>2</v>
      </c>
      <c r="I16" s="41">
        <f>VLOOKUP(H16,[1]Diem!$A$2:$B$12,2,0)</f>
        <v>8</v>
      </c>
      <c r="J16" s="41" t="s">
        <v>2</v>
      </c>
      <c r="K16" s="41">
        <f>VLOOKUP(J16,[1]Diem!$A$2:$B$12,2,0)</f>
        <v>8</v>
      </c>
      <c r="L16" s="41" t="s">
        <v>3</v>
      </c>
      <c r="M16" s="8">
        <f>VLOOKUP(L16,Diem!$A$2:$B$12,2,0)</f>
        <v>7</v>
      </c>
      <c r="N16" s="8">
        <f t="shared" si="0"/>
        <v>8</v>
      </c>
      <c r="O16" s="8"/>
      <c r="P16" s="46" t="str">
        <f t="shared" si="1"/>
        <v>Hoàn thành xuất sắc nhiệm vụ</v>
      </c>
      <c r="Q16" s="9"/>
    </row>
    <row r="17" spans="1:17" ht="25" customHeight="1" x14ac:dyDescent="0.35">
      <c r="A17" s="2">
        <v>7</v>
      </c>
      <c r="B17" s="33" t="s">
        <v>55</v>
      </c>
      <c r="C17" s="39" t="s">
        <v>77</v>
      </c>
      <c r="D17" s="41" t="s">
        <v>3</v>
      </c>
      <c r="E17" s="41">
        <f>VLOOKUP(D17,[1]Diem!$A$2:$B$12,2,0)</f>
        <v>7</v>
      </c>
      <c r="F17" s="42" t="s">
        <v>1</v>
      </c>
      <c r="G17" s="41">
        <f>VLOOKUP(F17,[1]Diem!$A$2:$B$12,2,0)</f>
        <v>9</v>
      </c>
      <c r="H17" s="41" t="s">
        <v>0</v>
      </c>
      <c r="I17" s="41">
        <f>VLOOKUP(H17,[1]Diem!$A$2:$B$12,2,0)</f>
        <v>10</v>
      </c>
      <c r="J17" s="41" t="s">
        <v>0</v>
      </c>
      <c r="K17" s="41">
        <f>VLOOKUP(J17,[1]Diem!$A$2:$B$12,2,0)</f>
        <v>10</v>
      </c>
      <c r="L17" s="41" t="s">
        <v>1</v>
      </c>
      <c r="M17" s="8">
        <f>VLOOKUP(L17,Diem!$A$2:$B$12,2,0)</f>
        <v>9</v>
      </c>
      <c r="N17" s="8">
        <f t="shared" si="0"/>
        <v>9</v>
      </c>
      <c r="O17" s="8"/>
      <c r="P17" s="46" t="str">
        <f t="shared" si="1"/>
        <v>Hoàn thành xuất sắc nhiệm vụ</v>
      </c>
      <c r="Q17" s="9"/>
    </row>
    <row r="18" spans="1:17" ht="25" customHeight="1" x14ac:dyDescent="0.35">
      <c r="A18" s="2">
        <v>8</v>
      </c>
      <c r="B18" s="33" t="s">
        <v>56</v>
      </c>
      <c r="C18" s="39" t="s">
        <v>78</v>
      </c>
      <c r="D18" s="41" t="s">
        <v>3</v>
      </c>
      <c r="E18" s="41">
        <f>VLOOKUP(D18,[1]Diem!$A$2:$B$12,2,0)</f>
        <v>7</v>
      </c>
      <c r="F18" s="42" t="s">
        <v>2</v>
      </c>
      <c r="G18" s="41">
        <f>VLOOKUP(F18,[1]Diem!$A$2:$B$12,2,0)</f>
        <v>8</v>
      </c>
      <c r="H18" s="41" t="s">
        <v>2</v>
      </c>
      <c r="I18" s="41">
        <f>VLOOKUP(H18,[1]Diem!$A$2:$B$12,2,0)</f>
        <v>8</v>
      </c>
      <c r="J18" s="41" t="s">
        <v>2</v>
      </c>
      <c r="K18" s="41">
        <f>VLOOKUP(J18,[1]Diem!$A$2:$B$12,2,0)</f>
        <v>8</v>
      </c>
      <c r="L18" s="41" t="s">
        <v>3</v>
      </c>
      <c r="M18" s="8">
        <f>VLOOKUP(L18,Diem!$A$2:$B$12,2,0)</f>
        <v>7</v>
      </c>
      <c r="N18" s="8">
        <f t="shared" si="0"/>
        <v>7.6</v>
      </c>
      <c r="O18" s="8"/>
      <c r="P18" s="19" t="str">
        <f t="shared" si="1"/>
        <v>Hoàn thành tốt nhiệm vụ</v>
      </c>
      <c r="Q18" s="9"/>
    </row>
    <row r="19" spans="1:17" ht="25" customHeight="1" x14ac:dyDescent="0.35">
      <c r="A19" s="2">
        <v>9</v>
      </c>
      <c r="B19" s="33" t="s">
        <v>57</v>
      </c>
      <c r="C19" s="39" t="s">
        <v>76</v>
      </c>
      <c r="D19" s="41" t="s">
        <v>3</v>
      </c>
      <c r="E19" s="41">
        <f>VLOOKUP(D19,[1]Diem!$A$2:$B$12,2,0)</f>
        <v>7</v>
      </c>
      <c r="F19" s="42" t="s">
        <v>3</v>
      </c>
      <c r="G19" s="41">
        <f>VLOOKUP(F19,[1]Diem!$A$2:$B$12,2,0)</f>
        <v>7</v>
      </c>
      <c r="H19" s="41" t="s">
        <v>2</v>
      </c>
      <c r="I19" s="41">
        <f>VLOOKUP(H19,[1]Diem!$A$2:$B$12,2,0)</f>
        <v>8</v>
      </c>
      <c r="J19" s="41" t="s">
        <v>2</v>
      </c>
      <c r="K19" s="41">
        <f>VLOOKUP(J19,[1]Diem!$A$2:$B$12,2,0)</f>
        <v>8</v>
      </c>
      <c r="L19" s="41" t="s">
        <v>3</v>
      </c>
      <c r="M19" s="8">
        <f>VLOOKUP(L19,Diem!$A$2:$B$12,2,0)</f>
        <v>7</v>
      </c>
      <c r="N19" s="8">
        <f t="shared" si="0"/>
        <v>7.4</v>
      </c>
      <c r="O19" s="8"/>
      <c r="P19" s="19" t="str">
        <f t="shared" si="1"/>
        <v>Hoàn thành tốt nhiệm vụ</v>
      </c>
      <c r="Q19" s="9"/>
    </row>
    <row r="20" spans="1:17" ht="25" customHeight="1" x14ac:dyDescent="0.35">
      <c r="A20" s="2">
        <v>10</v>
      </c>
      <c r="B20" s="33" t="s">
        <v>58</v>
      </c>
      <c r="C20" s="39" t="s">
        <v>79</v>
      </c>
      <c r="D20" s="41" t="s">
        <v>3</v>
      </c>
      <c r="E20" s="41">
        <f>VLOOKUP(D20,[1]Diem!$A$2:$B$12,2,0)</f>
        <v>7</v>
      </c>
      <c r="F20" s="42" t="s">
        <v>3</v>
      </c>
      <c r="G20" s="41">
        <f>VLOOKUP(F20,[1]Diem!$A$2:$B$12,2,0)</f>
        <v>7</v>
      </c>
      <c r="H20" s="41" t="s">
        <v>3</v>
      </c>
      <c r="I20" s="41">
        <f>VLOOKUP(H20,[1]Diem!$A$2:$B$12,2,0)</f>
        <v>7</v>
      </c>
      <c r="J20" s="41" t="s">
        <v>3</v>
      </c>
      <c r="K20" s="41">
        <f>VLOOKUP(J20,[1]Diem!$A$2:$B$12,2,0)</f>
        <v>7</v>
      </c>
      <c r="L20" s="41" t="s">
        <v>3</v>
      </c>
      <c r="M20" s="8">
        <f>VLOOKUP(L20,Diem!$A$2:$B$12,2,0)</f>
        <v>7</v>
      </c>
      <c r="N20" s="8">
        <f t="shared" si="0"/>
        <v>7</v>
      </c>
      <c r="O20" s="8"/>
      <c r="P20" s="19" t="str">
        <f t="shared" si="1"/>
        <v>Hoàn thành tốt nhiệm vụ</v>
      </c>
      <c r="Q20" s="9"/>
    </row>
    <row r="21" spans="1:17" ht="25" customHeight="1" x14ac:dyDescent="0.35">
      <c r="A21" s="2">
        <v>11</v>
      </c>
      <c r="B21" s="33" t="s">
        <v>59</v>
      </c>
      <c r="C21" s="39" t="s">
        <v>80</v>
      </c>
      <c r="D21" s="41" t="s">
        <v>1</v>
      </c>
      <c r="E21" s="41">
        <f>VLOOKUP(D21,[1]Diem!$A$2:$B$12,2,0)</f>
        <v>9</v>
      </c>
      <c r="F21" s="42" t="s">
        <v>0</v>
      </c>
      <c r="G21" s="41">
        <f>VLOOKUP(F21,[1]Diem!$A$2:$B$12,2,0)</f>
        <v>10</v>
      </c>
      <c r="H21" s="41" t="s">
        <v>0</v>
      </c>
      <c r="I21" s="41">
        <f>VLOOKUP(H21,[1]Diem!$A$2:$B$12,2,0)</f>
        <v>10</v>
      </c>
      <c r="J21" s="41" t="s">
        <v>1</v>
      </c>
      <c r="K21" s="41">
        <f>VLOOKUP(J21,[1]Diem!$A$2:$B$12,2,0)</f>
        <v>9</v>
      </c>
      <c r="L21" s="41" t="s">
        <v>1</v>
      </c>
      <c r="M21" s="8">
        <f>VLOOKUP(L21,Diem!$A$2:$B$12,2,0)</f>
        <v>9</v>
      </c>
      <c r="N21" s="8">
        <f t="shared" si="0"/>
        <v>9.4</v>
      </c>
      <c r="O21" s="8"/>
      <c r="P21" s="46" t="str">
        <f t="shared" si="1"/>
        <v>Hoàn thành xuất sắc nhiệm vụ</v>
      </c>
      <c r="Q21" s="9"/>
    </row>
    <row r="22" spans="1:17" ht="25" customHeight="1" x14ac:dyDescent="0.35">
      <c r="A22" s="2">
        <v>12</v>
      </c>
      <c r="B22" s="33" t="s">
        <v>60</v>
      </c>
      <c r="C22" s="39" t="s">
        <v>81</v>
      </c>
      <c r="D22" s="41" t="s">
        <v>3</v>
      </c>
      <c r="E22" s="41">
        <f>VLOOKUP(D22,[1]Diem!$A$2:$B$12,2,0)</f>
        <v>7</v>
      </c>
      <c r="F22" s="42" t="s">
        <v>2</v>
      </c>
      <c r="G22" s="41">
        <f>VLOOKUP(F22,[1]Diem!$A$2:$B$12,2,0)</f>
        <v>8</v>
      </c>
      <c r="H22" s="41" t="s">
        <v>0</v>
      </c>
      <c r="I22" s="41">
        <f>VLOOKUP(H22,[1]Diem!$A$2:$B$12,2,0)</f>
        <v>10</v>
      </c>
      <c r="J22" s="41" t="s">
        <v>1</v>
      </c>
      <c r="K22" s="41">
        <f>VLOOKUP(J22,[1]Diem!$A$2:$B$12,2,0)</f>
        <v>9</v>
      </c>
      <c r="L22" s="41" t="s">
        <v>1</v>
      </c>
      <c r="M22" s="8">
        <f>VLOOKUP(L22,Diem!$A$2:$B$12,2,0)</f>
        <v>9</v>
      </c>
      <c r="N22" s="8">
        <f t="shared" si="0"/>
        <v>8.6</v>
      </c>
      <c r="O22" s="8"/>
      <c r="P22" s="46" t="str">
        <f t="shared" si="1"/>
        <v>Hoàn thành xuất sắc nhiệm vụ</v>
      </c>
      <c r="Q22" s="9"/>
    </row>
    <row r="23" spans="1:17" ht="25" customHeight="1" x14ac:dyDescent="0.35">
      <c r="A23" s="2">
        <v>13</v>
      </c>
      <c r="B23" s="33" t="s">
        <v>34</v>
      </c>
      <c r="C23" s="39" t="s">
        <v>47</v>
      </c>
      <c r="D23" s="41" t="s">
        <v>2</v>
      </c>
      <c r="E23" s="41">
        <f>VLOOKUP(D23,[1]Diem!$A$2:$B$12,2,0)</f>
        <v>8</v>
      </c>
      <c r="F23" s="42" t="s">
        <v>2</v>
      </c>
      <c r="G23" s="41">
        <f>VLOOKUP(F23,[1]Diem!$A$2:$B$12,2,0)</f>
        <v>8</v>
      </c>
      <c r="H23" s="41" t="s">
        <v>2</v>
      </c>
      <c r="I23" s="41">
        <f>VLOOKUP(H23,[1]Diem!$A$2:$B$12,2,0)</f>
        <v>8</v>
      </c>
      <c r="J23" s="41" t="s">
        <v>2</v>
      </c>
      <c r="K23" s="41">
        <f>VLOOKUP(J23,[1]Diem!$A$2:$B$12,2,0)</f>
        <v>8</v>
      </c>
      <c r="L23" s="41" t="s">
        <v>1</v>
      </c>
      <c r="M23" s="8">
        <f>VLOOKUP(L23,Diem!$A$2:$B$12,2,0)</f>
        <v>9</v>
      </c>
      <c r="N23" s="8">
        <f t="shared" si="0"/>
        <v>8.1999999999999993</v>
      </c>
      <c r="O23" s="8"/>
      <c r="P23" s="46" t="str">
        <f t="shared" si="1"/>
        <v>Hoàn thành xuất sắc nhiệm vụ</v>
      </c>
      <c r="Q23" s="9"/>
    </row>
    <row r="24" spans="1:17" ht="25" customHeight="1" x14ac:dyDescent="0.35">
      <c r="A24" s="2">
        <v>14</v>
      </c>
      <c r="B24" s="33" t="s">
        <v>61</v>
      </c>
      <c r="C24" s="39" t="s">
        <v>82</v>
      </c>
      <c r="D24" s="41" t="s">
        <v>3</v>
      </c>
      <c r="E24" s="41">
        <f>VLOOKUP(D24,[1]Diem!$A$2:$B$12,2,0)</f>
        <v>7</v>
      </c>
      <c r="F24" s="42" t="s">
        <v>2</v>
      </c>
      <c r="G24" s="41">
        <f>VLOOKUP(F24,[1]Diem!$A$2:$B$12,2,0)</f>
        <v>8</v>
      </c>
      <c r="H24" s="41" t="s">
        <v>2</v>
      </c>
      <c r="I24" s="41">
        <f>VLOOKUP(H24,[1]Diem!$A$2:$B$12,2,0)</f>
        <v>8</v>
      </c>
      <c r="J24" s="41" t="s">
        <v>2</v>
      </c>
      <c r="K24" s="41">
        <f>VLOOKUP(J24,[1]Diem!$A$2:$B$12,2,0)</f>
        <v>8</v>
      </c>
      <c r="L24" s="41" t="s">
        <v>3</v>
      </c>
      <c r="M24" s="8">
        <f>VLOOKUP(L24,Diem!$A$2:$B$12,2,0)</f>
        <v>7</v>
      </c>
      <c r="N24" s="8">
        <f t="shared" si="0"/>
        <v>7.6</v>
      </c>
      <c r="O24" s="8"/>
      <c r="P24" s="19" t="str">
        <f t="shared" si="1"/>
        <v>Hoàn thành tốt nhiệm vụ</v>
      </c>
      <c r="Q24" s="9"/>
    </row>
    <row r="25" spans="1:17" ht="25" customHeight="1" x14ac:dyDescent="0.35">
      <c r="A25" s="2">
        <v>15</v>
      </c>
      <c r="B25" s="33" t="s">
        <v>35</v>
      </c>
      <c r="C25" s="39" t="s">
        <v>48</v>
      </c>
      <c r="D25" s="41" t="s">
        <v>3</v>
      </c>
      <c r="E25" s="41">
        <f>VLOOKUP(D25,[1]Diem!$A$2:$B$12,2,0)</f>
        <v>7</v>
      </c>
      <c r="F25" s="42" t="s">
        <v>3</v>
      </c>
      <c r="G25" s="41">
        <f>VLOOKUP(F25,[1]Diem!$A$2:$B$12,2,0)</f>
        <v>7</v>
      </c>
      <c r="H25" s="41" t="s">
        <v>3</v>
      </c>
      <c r="I25" s="41">
        <f>VLOOKUP(H25,[1]Diem!$A$2:$B$12,2,0)</f>
        <v>7</v>
      </c>
      <c r="J25" s="41" t="s">
        <v>3</v>
      </c>
      <c r="K25" s="41">
        <f>VLOOKUP(J25,[1]Diem!$A$2:$B$12,2,0)</f>
        <v>7</v>
      </c>
      <c r="L25" s="41" t="s">
        <v>3</v>
      </c>
      <c r="M25" s="8">
        <f>VLOOKUP(L25,Diem!$A$2:$B$12,2,0)</f>
        <v>7</v>
      </c>
      <c r="N25" s="8">
        <f t="shared" si="0"/>
        <v>7</v>
      </c>
      <c r="O25" s="8"/>
      <c r="P25" s="19" t="str">
        <f t="shared" si="1"/>
        <v>Hoàn thành tốt nhiệm vụ</v>
      </c>
      <c r="Q25" s="9"/>
    </row>
    <row r="26" spans="1:17" ht="25" customHeight="1" x14ac:dyDescent="0.35">
      <c r="A26" s="2">
        <v>16</v>
      </c>
      <c r="B26" s="33" t="s">
        <v>62</v>
      </c>
      <c r="C26" s="39" t="s">
        <v>83</v>
      </c>
      <c r="D26" s="41" t="s">
        <v>2</v>
      </c>
      <c r="E26" s="41">
        <f>VLOOKUP(D26,[1]Diem!$A$2:$B$12,2,0)</f>
        <v>8</v>
      </c>
      <c r="F26" s="42" t="s">
        <v>3</v>
      </c>
      <c r="G26" s="41">
        <f>VLOOKUP(F26,[1]Diem!$A$2:$B$12,2,0)</f>
        <v>7</v>
      </c>
      <c r="H26" s="41" t="s">
        <v>2</v>
      </c>
      <c r="I26" s="41">
        <f>VLOOKUP(H26,[1]Diem!$A$2:$B$12,2,0)</f>
        <v>8</v>
      </c>
      <c r="J26" s="41" t="s">
        <v>2</v>
      </c>
      <c r="K26" s="41">
        <f>VLOOKUP(J26,[1]Diem!$A$2:$B$12,2,0)</f>
        <v>8</v>
      </c>
      <c r="L26" s="41" t="s">
        <v>3</v>
      </c>
      <c r="M26" s="8">
        <f>VLOOKUP(L26,Diem!$A$2:$B$12,2,0)</f>
        <v>7</v>
      </c>
      <c r="N26" s="8">
        <f t="shared" si="0"/>
        <v>7.6</v>
      </c>
      <c r="O26" s="8"/>
      <c r="P26" s="19" t="str">
        <f t="shared" si="1"/>
        <v>Hoàn thành tốt nhiệm vụ</v>
      </c>
      <c r="Q26" s="9"/>
    </row>
    <row r="27" spans="1:17" ht="25" customHeight="1" x14ac:dyDescent="0.35">
      <c r="A27" s="2">
        <v>17</v>
      </c>
      <c r="B27" s="33" t="s">
        <v>63</v>
      </c>
      <c r="C27" s="39" t="s">
        <v>84</v>
      </c>
      <c r="D27" s="41" t="s">
        <v>2</v>
      </c>
      <c r="E27" s="41">
        <f>VLOOKUP(D27,[1]Diem!$A$2:$B$12,2,0)</f>
        <v>8</v>
      </c>
      <c r="F27" s="42" t="s">
        <v>2</v>
      </c>
      <c r="G27" s="41">
        <f>VLOOKUP(F27,[1]Diem!$A$2:$B$12,2,0)</f>
        <v>8</v>
      </c>
      <c r="H27" s="41" t="s">
        <v>2</v>
      </c>
      <c r="I27" s="41">
        <f>VLOOKUP(H27,[1]Diem!$A$2:$B$12,2,0)</f>
        <v>8</v>
      </c>
      <c r="J27" s="41" t="s">
        <v>2</v>
      </c>
      <c r="K27" s="41">
        <f>VLOOKUP(J27,[1]Diem!$A$2:$B$12,2,0)</f>
        <v>8</v>
      </c>
      <c r="L27" s="41" t="s">
        <v>3</v>
      </c>
      <c r="M27" s="8">
        <f>VLOOKUP(L27,Diem!$A$2:$B$12,2,0)</f>
        <v>7</v>
      </c>
      <c r="N27" s="8">
        <f t="shared" si="0"/>
        <v>7.8</v>
      </c>
      <c r="O27" s="9"/>
      <c r="P27" s="19" t="str">
        <f t="shared" si="1"/>
        <v>Hoàn thành tốt nhiệm vụ</v>
      </c>
      <c r="Q27" s="9"/>
    </row>
    <row r="28" spans="1:17" ht="25" customHeight="1" x14ac:dyDescent="0.35">
      <c r="A28" s="2">
        <v>18</v>
      </c>
      <c r="B28" s="33" t="s">
        <v>36</v>
      </c>
      <c r="C28" s="39" t="s">
        <v>49</v>
      </c>
      <c r="D28" s="41" t="s">
        <v>2</v>
      </c>
      <c r="E28" s="41">
        <f>VLOOKUP(D28,[1]Diem!$A$2:$B$12,2,0)</f>
        <v>8</v>
      </c>
      <c r="F28" s="42" t="s">
        <v>2</v>
      </c>
      <c r="G28" s="41">
        <f>VLOOKUP(F28,[1]Diem!$A$2:$B$12,2,0)</f>
        <v>8</v>
      </c>
      <c r="H28" s="41" t="s">
        <v>2</v>
      </c>
      <c r="I28" s="41">
        <f>VLOOKUP(H28,[1]Diem!$A$2:$B$12,2,0)</f>
        <v>8</v>
      </c>
      <c r="J28" s="41" t="s">
        <v>2</v>
      </c>
      <c r="K28" s="41">
        <f>VLOOKUP(J28,[1]Diem!$A$2:$B$12,2,0)</f>
        <v>8</v>
      </c>
      <c r="L28" s="41" t="s">
        <v>3</v>
      </c>
      <c r="M28" s="8">
        <f>VLOOKUP(L28,Diem!$A$2:$B$12,2,0)</f>
        <v>7</v>
      </c>
      <c r="N28" s="8">
        <f t="shared" si="0"/>
        <v>7.8</v>
      </c>
      <c r="O28" s="38"/>
      <c r="P28" s="19" t="str">
        <f t="shared" si="1"/>
        <v>Hoàn thành tốt nhiệm vụ</v>
      </c>
      <c r="Q28" s="38"/>
    </row>
    <row r="29" spans="1:17" ht="25" customHeight="1" x14ac:dyDescent="0.35">
      <c r="A29" s="2">
        <v>19</v>
      </c>
      <c r="B29" s="33" t="s">
        <v>64</v>
      </c>
      <c r="C29" s="39" t="s">
        <v>85</v>
      </c>
      <c r="D29" s="41" t="s">
        <v>3</v>
      </c>
      <c r="E29" s="41">
        <f>VLOOKUP(D29,[1]Diem!$A$2:$B$12,2,0)</f>
        <v>7</v>
      </c>
      <c r="F29" s="42" t="s">
        <v>3</v>
      </c>
      <c r="G29" s="41">
        <f>VLOOKUP(F29,[1]Diem!$A$2:$B$12,2,0)</f>
        <v>7</v>
      </c>
      <c r="H29" s="41" t="s">
        <v>3</v>
      </c>
      <c r="I29" s="41">
        <f>VLOOKUP(H29,[1]Diem!$A$2:$B$12,2,0)</f>
        <v>7</v>
      </c>
      <c r="J29" s="41" t="s">
        <v>3</v>
      </c>
      <c r="K29" s="41">
        <f>VLOOKUP(J29,[1]Diem!$A$2:$B$12,2,0)</f>
        <v>7</v>
      </c>
      <c r="L29" s="41" t="s">
        <v>3</v>
      </c>
      <c r="M29" s="8">
        <f>VLOOKUP(L29,Diem!$A$2:$B$12,2,0)</f>
        <v>7</v>
      </c>
      <c r="N29" s="8">
        <f t="shared" si="0"/>
        <v>7</v>
      </c>
      <c r="O29" s="37"/>
      <c r="P29" s="19" t="str">
        <f t="shared" si="1"/>
        <v>Hoàn thành tốt nhiệm vụ</v>
      </c>
      <c r="Q29" s="37"/>
    </row>
    <row r="30" spans="1:17" ht="25" customHeight="1" x14ac:dyDescent="0.35">
      <c r="A30" s="2">
        <v>20</v>
      </c>
      <c r="B30" s="33" t="s">
        <v>65</v>
      </c>
      <c r="C30" s="39" t="s">
        <v>86</v>
      </c>
      <c r="D30" s="41" t="s">
        <v>2</v>
      </c>
      <c r="E30" s="41">
        <f>VLOOKUP(D30,[1]Diem!$A$2:$B$12,2,0)</f>
        <v>8</v>
      </c>
      <c r="F30" s="42" t="s">
        <v>1</v>
      </c>
      <c r="G30" s="41">
        <f>VLOOKUP(F30,[1]Diem!$A$2:$B$12,2,0)</f>
        <v>9</v>
      </c>
      <c r="H30" s="41" t="s">
        <v>0</v>
      </c>
      <c r="I30" s="41">
        <f>VLOOKUP(H30,[1]Diem!$A$2:$B$12,2,0)</f>
        <v>10</v>
      </c>
      <c r="J30" s="41" t="s">
        <v>1</v>
      </c>
      <c r="K30" s="41">
        <f>VLOOKUP(J30,[1]Diem!$A$2:$B$12,2,0)</f>
        <v>9</v>
      </c>
      <c r="L30" s="41" t="s">
        <v>2</v>
      </c>
      <c r="M30" s="8">
        <f>VLOOKUP(L30,Diem!$A$2:$B$12,2,0)</f>
        <v>8</v>
      </c>
      <c r="N30" s="8">
        <f t="shared" si="0"/>
        <v>8.8000000000000007</v>
      </c>
      <c r="O30" s="9"/>
      <c r="P30" s="46" t="str">
        <f t="shared" si="1"/>
        <v>Hoàn thành xuất sắc nhiệm vụ</v>
      </c>
      <c r="Q30" s="9"/>
    </row>
    <row r="31" spans="1:17" ht="25" customHeight="1" x14ac:dyDescent="0.35">
      <c r="A31" s="2">
        <v>21</v>
      </c>
      <c r="B31" s="33" t="s">
        <v>66</v>
      </c>
      <c r="C31" s="39" t="s">
        <v>79</v>
      </c>
      <c r="D31" s="41" t="s">
        <v>2</v>
      </c>
      <c r="E31" s="41">
        <f>VLOOKUP(D31,[1]Diem!$A$2:$B$12,2,0)</f>
        <v>8</v>
      </c>
      <c r="F31" s="44" t="s">
        <v>2</v>
      </c>
      <c r="G31" s="41">
        <f>VLOOKUP(F31,[1]Diem!$A$2:$B$12,2,0)</f>
        <v>8</v>
      </c>
      <c r="H31" s="45" t="s">
        <v>2</v>
      </c>
      <c r="I31" s="41">
        <f>VLOOKUP(H31,[1]Diem!$A$2:$B$12,2,0)</f>
        <v>8</v>
      </c>
      <c r="J31" s="45" t="s">
        <v>2</v>
      </c>
      <c r="K31" s="41">
        <f>VLOOKUP(J31,[1]Diem!$A$2:$B$12,2,0)</f>
        <v>8</v>
      </c>
      <c r="L31" s="45" t="s">
        <v>2</v>
      </c>
      <c r="M31" s="8">
        <f>VLOOKUP(L31,Diem!$A$2:$B$12,2,0)</f>
        <v>8</v>
      </c>
      <c r="N31" s="8">
        <f t="shared" si="0"/>
        <v>8</v>
      </c>
      <c r="O31" s="9"/>
      <c r="P31" s="46" t="str">
        <f t="shared" si="1"/>
        <v>Hoàn thành xuất sắc nhiệm vụ</v>
      </c>
      <c r="Q31" s="9"/>
    </row>
    <row r="32" spans="1:17" ht="25" customHeight="1" x14ac:dyDescent="0.35">
      <c r="A32" s="2">
        <v>22</v>
      </c>
      <c r="B32" s="33" t="s">
        <v>31</v>
      </c>
      <c r="C32" s="39" t="s">
        <v>44</v>
      </c>
      <c r="D32" s="41" t="s">
        <v>3</v>
      </c>
      <c r="E32" s="41">
        <f>VLOOKUP(D32,[1]Diem!$A$2:$B$12,2,0)</f>
        <v>7</v>
      </c>
      <c r="F32" s="45" t="s">
        <v>3</v>
      </c>
      <c r="G32" s="41">
        <f>VLOOKUP(F32,[1]Diem!$A$2:$B$12,2,0)</f>
        <v>7</v>
      </c>
      <c r="H32" s="41" t="s">
        <v>2</v>
      </c>
      <c r="I32" s="41">
        <f>VLOOKUP(H32,[1]Diem!$A$2:$B$12,2,0)</f>
        <v>8</v>
      </c>
      <c r="J32" s="41" t="s">
        <v>2</v>
      </c>
      <c r="K32" s="41">
        <f>VLOOKUP(J32,[1]Diem!$A$2:$B$12,2,0)</f>
        <v>8</v>
      </c>
      <c r="L32" s="41" t="s">
        <v>3</v>
      </c>
      <c r="M32" s="8">
        <f>VLOOKUP(L32,Diem!$A$2:$B$12,2,0)</f>
        <v>7</v>
      </c>
      <c r="N32" s="8">
        <f t="shared" si="0"/>
        <v>7.4</v>
      </c>
      <c r="O32" s="9"/>
      <c r="P32" s="19" t="str">
        <f t="shared" si="1"/>
        <v>Hoàn thành tốt nhiệm vụ</v>
      </c>
      <c r="Q32" s="9"/>
    </row>
    <row r="33" spans="1:17" ht="25" customHeight="1" x14ac:dyDescent="0.35">
      <c r="A33" s="2">
        <v>23</v>
      </c>
      <c r="B33" s="33" t="s">
        <v>67</v>
      </c>
      <c r="C33" s="39" t="s">
        <v>87</v>
      </c>
      <c r="D33" s="41" t="s">
        <v>2</v>
      </c>
      <c r="E33" s="41">
        <f>VLOOKUP(D33,[1]Diem!$A$2:$B$12,2,0)</f>
        <v>8</v>
      </c>
      <c r="F33" s="41" t="s">
        <v>1</v>
      </c>
      <c r="G33" s="41">
        <f>VLOOKUP(F33,[1]Diem!$A$2:$B$12,2,0)</f>
        <v>9</v>
      </c>
      <c r="H33" s="41" t="s">
        <v>0</v>
      </c>
      <c r="I33" s="41">
        <f>VLOOKUP(H33,[1]Diem!$A$2:$B$12,2,0)</f>
        <v>10</v>
      </c>
      <c r="J33" s="41" t="s">
        <v>1</v>
      </c>
      <c r="K33" s="41">
        <f>VLOOKUP(J33,[1]Diem!$A$2:$B$12,2,0)</f>
        <v>9</v>
      </c>
      <c r="L33" s="41" t="s">
        <v>2</v>
      </c>
      <c r="M33" s="8">
        <f>VLOOKUP(L33,Diem!$A$2:$B$12,2,0)</f>
        <v>8</v>
      </c>
      <c r="N33" s="8">
        <f t="shared" si="0"/>
        <v>8.8000000000000007</v>
      </c>
      <c r="O33" s="9"/>
      <c r="P33" s="19" t="str">
        <f t="shared" si="1"/>
        <v>Hoàn thành xuất sắc nhiệm vụ</v>
      </c>
      <c r="Q33" s="9"/>
    </row>
    <row r="34" spans="1:17" ht="25" customHeight="1" x14ac:dyDescent="0.35">
      <c r="A34" s="2">
        <v>24</v>
      </c>
      <c r="B34" s="33" t="s">
        <v>68</v>
      </c>
      <c r="C34" s="39" t="s">
        <v>88</v>
      </c>
      <c r="D34" s="41" t="s">
        <v>3</v>
      </c>
      <c r="E34" s="41">
        <f>VLOOKUP(D34,[1]Diem!$A$2:$B$12,2,0)</f>
        <v>7</v>
      </c>
      <c r="F34" s="41" t="s">
        <v>3</v>
      </c>
      <c r="G34" s="41">
        <f>VLOOKUP(F34,[1]Diem!$A$2:$B$12,2,0)</f>
        <v>7</v>
      </c>
      <c r="H34" s="41" t="s">
        <v>3</v>
      </c>
      <c r="I34" s="41">
        <f>VLOOKUP(H34,[1]Diem!$A$2:$B$12,2,0)</f>
        <v>7</v>
      </c>
      <c r="J34" s="41" t="s">
        <v>3</v>
      </c>
      <c r="K34" s="41">
        <f>VLOOKUP(J34,[1]Diem!$A$2:$B$12,2,0)</f>
        <v>7</v>
      </c>
      <c r="L34" s="41" t="s">
        <v>3</v>
      </c>
      <c r="M34" s="8">
        <f>VLOOKUP(L34,Diem!$A$2:$B$12,2,0)</f>
        <v>7</v>
      </c>
      <c r="N34" s="8">
        <f t="shared" si="0"/>
        <v>7</v>
      </c>
      <c r="O34" s="9"/>
      <c r="P34" s="19" t="str">
        <f t="shared" si="1"/>
        <v>Hoàn thành tốt nhiệm vụ</v>
      </c>
      <c r="Q34" s="9"/>
    </row>
    <row r="35" spans="1:17" ht="25" customHeight="1" x14ac:dyDescent="0.35">
      <c r="A35" s="2">
        <v>25</v>
      </c>
      <c r="B35" s="33" t="s">
        <v>37</v>
      </c>
      <c r="C35" s="39" t="s">
        <v>89</v>
      </c>
      <c r="D35" s="41" t="s">
        <v>2</v>
      </c>
      <c r="E35" s="41">
        <f>VLOOKUP(D35,[1]Diem!$A$2:$B$12,2,0)</f>
        <v>8</v>
      </c>
      <c r="F35" s="41" t="s">
        <v>3</v>
      </c>
      <c r="G35" s="41">
        <f>VLOOKUP(F35,[1]Diem!$A$2:$B$12,2,0)</f>
        <v>7</v>
      </c>
      <c r="H35" s="41" t="s">
        <v>1</v>
      </c>
      <c r="I35" s="41">
        <f>VLOOKUP(H35,[1]Diem!$A$2:$B$12,2,0)</f>
        <v>9</v>
      </c>
      <c r="J35" s="41" t="s">
        <v>2</v>
      </c>
      <c r="K35" s="41">
        <f>VLOOKUP(J35,[1]Diem!$A$2:$B$12,2,0)</f>
        <v>8</v>
      </c>
      <c r="L35" s="41" t="s">
        <v>3</v>
      </c>
      <c r="M35" s="8">
        <f>VLOOKUP(L35,Diem!$A$2:$B$12,2,0)</f>
        <v>7</v>
      </c>
      <c r="N35" s="8">
        <f t="shared" si="0"/>
        <v>7.8</v>
      </c>
      <c r="O35" s="9"/>
      <c r="P35" s="19" t="str">
        <f t="shared" si="1"/>
        <v>Hoàn thành tốt nhiệm vụ</v>
      </c>
      <c r="Q35" s="9"/>
    </row>
    <row r="36" spans="1:17" ht="25" customHeight="1" x14ac:dyDescent="0.35">
      <c r="A36" s="2">
        <v>26</v>
      </c>
      <c r="B36" s="33" t="s">
        <v>38</v>
      </c>
      <c r="C36" s="39" t="s">
        <v>90</v>
      </c>
      <c r="D36" s="41" t="s">
        <v>3</v>
      </c>
      <c r="E36" s="41">
        <f>VLOOKUP(D36,[1]Diem!$A$2:$B$12,2,0)</f>
        <v>7</v>
      </c>
      <c r="F36" s="41" t="s">
        <v>0</v>
      </c>
      <c r="G36" s="41">
        <f>VLOOKUP(F36,[1]Diem!$A$2:$B$12,2,0)</f>
        <v>10</v>
      </c>
      <c r="H36" s="41" t="s">
        <v>2</v>
      </c>
      <c r="I36" s="41">
        <f>VLOOKUP(H36,[1]Diem!$A$2:$B$12,2,0)</f>
        <v>8</v>
      </c>
      <c r="J36" s="41" t="s">
        <v>2</v>
      </c>
      <c r="K36" s="41">
        <f>VLOOKUP(J36,[1]Diem!$A$2:$B$12,2,0)</f>
        <v>8</v>
      </c>
      <c r="L36" s="41" t="s">
        <v>3</v>
      </c>
      <c r="M36" s="8">
        <f>VLOOKUP(L36,Diem!$A$2:$B$12,2,0)</f>
        <v>7</v>
      </c>
      <c r="N36" s="8">
        <f t="shared" si="0"/>
        <v>8</v>
      </c>
      <c r="O36" s="9"/>
      <c r="P36" s="46" t="str">
        <f t="shared" si="1"/>
        <v>Hoàn thành xuất sắc nhiệm vụ</v>
      </c>
      <c r="Q36" s="9"/>
    </row>
    <row r="37" spans="1:17" ht="25" customHeight="1" x14ac:dyDescent="0.35">
      <c r="A37" s="2">
        <v>27</v>
      </c>
      <c r="B37" s="36" t="s">
        <v>39</v>
      </c>
      <c r="C37" s="39" t="s">
        <v>91</v>
      </c>
      <c r="D37" s="41" t="s">
        <v>0</v>
      </c>
      <c r="E37" s="41">
        <f>VLOOKUP(D37,[1]Diem!$A$2:$B$12,2,0)</f>
        <v>10</v>
      </c>
      <c r="F37" s="41" t="s">
        <v>3</v>
      </c>
      <c r="G37" s="41">
        <f>VLOOKUP(F37,[1]Diem!$A$2:$B$12,2,0)</f>
        <v>7</v>
      </c>
      <c r="H37" s="41" t="s">
        <v>2</v>
      </c>
      <c r="I37" s="41">
        <f>VLOOKUP(H37,[1]Diem!$A$2:$B$12,2,0)</f>
        <v>8</v>
      </c>
      <c r="J37" s="41" t="s">
        <v>0</v>
      </c>
      <c r="K37" s="41">
        <f>VLOOKUP(J37,[1]Diem!$A$2:$B$12,2,0)</f>
        <v>10</v>
      </c>
      <c r="L37" s="41" t="s">
        <v>2</v>
      </c>
      <c r="M37" s="8">
        <f>VLOOKUP(L37,Diem!$A$2:$B$12,2,0)</f>
        <v>8</v>
      </c>
      <c r="N37" s="8">
        <f t="shared" si="0"/>
        <v>8.6</v>
      </c>
      <c r="O37" s="9"/>
      <c r="P37" s="46" t="str">
        <f t="shared" si="1"/>
        <v>Hoàn thành xuất sắc nhiệm vụ</v>
      </c>
      <c r="Q37" s="9"/>
    </row>
    <row r="38" spans="1:17" ht="25" customHeight="1" x14ac:dyDescent="0.35">
      <c r="A38" s="2">
        <v>28</v>
      </c>
      <c r="B38" s="33" t="s">
        <v>69</v>
      </c>
      <c r="C38" s="39" t="s">
        <v>92</v>
      </c>
      <c r="D38" s="41" t="s">
        <v>3</v>
      </c>
      <c r="E38" s="41">
        <f>VLOOKUP(D38,[1]Diem!$A$2:$B$12,2,0)</f>
        <v>7</v>
      </c>
      <c r="F38" s="41" t="s">
        <v>3</v>
      </c>
      <c r="G38" s="41">
        <f>VLOOKUP(F38,[1]Diem!$A$2:$B$12,2,0)</f>
        <v>7</v>
      </c>
      <c r="H38" s="41" t="s">
        <v>2</v>
      </c>
      <c r="I38" s="41">
        <f>VLOOKUP(H38,[1]Diem!$A$2:$B$12,2,0)</f>
        <v>8</v>
      </c>
      <c r="J38" s="41" t="s">
        <v>2</v>
      </c>
      <c r="K38" s="41">
        <f>VLOOKUP(J38,[1]Diem!$A$2:$B$12,2,0)</f>
        <v>8</v>
      </c>
      <c r="L38" s="41" t="s">
        <v>3</v>
      </c>
      <c r="M38" s="8">
        <f>VLOOKUP(L38,Diem!$A$2:$B$12,2,0)</f>
        <v>7</v>
      </c>
      <c r="N38" s="8">
        <f t="shared" si="0"/>
        <v>7.4</v>
      </c>
      <c r="O38" s="9"/>
      <c r="P38" s="19" t="str">
        <f t="shared" si="1"/>
        <v>Hoàn thành tốt nhiệm vụ</v>
      </c>
      <c r="Q38" s="9"/>
    </row>
    <row r="39" spans="1:17" ht="25" customHeight="1" x14ac:dyDescent="0.35">
      <c r="A39" s="2">
        <v>29</v>
      </c>
      <c r="B39" s="33" t="s">
        <v>41</v>
      </c>
      <c r="C39" s="39" t="s">
        <v>93</v>
      </c>
      <c r="D39" s="41" t="s">
        <v>0</v>
      </c>
      <c r="E39" s="41">
        <f>VLOOKUP(D39,[1]Diem!$A$2:$B$12,2,0)</f>
        <v>10</v>
      </c>
      <c r="F39" s="41" t="s">
        <v>2</v>
      </c>
      <c r="G39" s="41">
        <f>VLOOKUP(F39,[1]Diem!$A$2:$B$12,2,0)</f>
        <v>8</v>
      </c>
      <c r="H39" s="41" t="s">
        <v>0</v>
      </c>
      <c r="I39" s="41">
        <f>VLOOKUP(H39,[1]Diem!$A$2:$B$12,2,0)</f>
        <v>10</v>
      </c>
      <c r="J39" s="41" t="s">
        <v>2</v>
      </c>
      <c r="K39" s="41">
        <f>VLOOKUP(J39,[1]Diem!$A$2:$B$12,2,0)</f>
        <v>8</v>
      </c>
      <c r="L39" s="41" t="s">
        <v>3</v>
      </c>
      <c r="M39" s="8">
        <f>VLOOKUP(L39,Diem!$A$2:$B$12,2,0)</f>
        <v>7</v>
      </c>
      <c r="N39" s="8">
        <f t="shared" si="0"/>
        <v>8.6</v>
      </c>
      <c r="O39" s="9"/>
      <c r="P39" s="46" t="str">
        <f t="shared" si="1"/>
        <v>Hoàn thành xuất sắc nhiệm vụ</v>
      </c>
      <c r="Q39" s="9"/>
    </row>
    <row r="40" spans="1:17" ht="25" customHeight="1" x14ac:dyDescent="0.35">
      <c r="A40" s="2">
        <v>30</v>
      </c>
      <c r="B40" s="33" t="s">
        <v>40</v>
      </c>
      <c r="C40" s="39" t="s">
        <v>94</v>
      </c>
      <c r="D40" s="41" t="s">
        <v>2</v>
      </c>
      <c r="E40" s="41">
        <f>VLOOKUP(D40,[1]Diem!$A$2:$B$12,2,0)</f>
        <v>8</v>
      </c>
      <c r="F40" s="41" t="s">
        <v>3</v>
      </c>
      <c r="G40" s="41">
        <f>VLOOKUP(F40,[1]Diem!$A$2:$B$12,2,0)</f>
        <v>7</v>
      </c>
      <c r="H40" s="41" t="s">
        <v>2</v>
      </c>
      <c r="I40" s="41">
        <f>VLOOKUP(H40,[1]Diem!$A$2:$B$12,2,0)</f>
        <v>8</v>
      </c>
      <c r="J40" s="41" t="s">
        <v>2</v>
      </c>
      <c r="K40" s="41">
        <f>VLOOKUP(J40,[1]Diem!$A$2:$B$12,2,0)</f>
        <v>8</v>
      </c>
      <c r="L40" s="41" t="s">
        <v>3</v>
      </c>
      <c r="M40" s="8">
        <f>VLOOKUP(L40,Diem!$A$2:$B$12,2,0)</f>
        <v>7</v>
      </c>
      <c r="N40" s="8">
        <f t="shared" si="0"/>
        <v>7.6</v>
      </c>
      <c r="O40" s="9"/>
      <c r="P40" s="19" t="str">
        <f t="shared" si="1"/>
        <v>Hoàn thành tốt nhiệm vụ</v>
      </c>
      <c r="Q40" s="9"/>
    </row>
    <row r="41" spans="1:17" ht="25" customHeight="1" x14ac:dyDescent="0.35">
      <c r="A41" s="2">
        <v>31</v>
      </c>
      <c r="B41" s="33" t="s">
        <v>70</v>
      </c>
      <c r="C41" s="39" t="s">
        <v>95</v>
      </c>
      <c r="D41" s="41" t="s">
        <v>2</v>
      </c>
      <c r="E41" s="41">
        <f>VLOOKUP(D41,[1]Diem!$A$2:$B$12,2,0)</f>
        <v>8</v>
      </c>
      <c r="F41" s="41" t="s">
        <v>3</v>
      </c>
      <c r="G41" s="41">
        <f>VLOOKUP(F41,[1]Diem!$A$2:$B$12,2,0)</f>
        <v>7</v>
      </c>
      <c r="H41" s="41" t="s">
        <v>2</v>
      </c>
      <c r="I41" s="41">
        <f>VLOOKUP(H41,[1]Diem!$A$2:$B$12,2,0)</f>
        <v>8</v>
      </c>
      <c r="J41" s="41" t="s">
        <v>2</v>
      </c>
      <c r="K41" s="41">
        <f>VLOOKUP(J41,[1]Diem!$A$2:$B$12,2,0)</f>
        <v>8</v>
      </c>
      <c r="L41" s="41" t="s">
        <v>3</v>
      </c>
      <c r="M41" s="8">
        <f>VLOOKUP(L41,Diem!$A$2:$B$12,2,0)</f>
        <v>7</v>
      </c>
      <c r="N41" s="8">
        <f t="shared" si="0"/>
        <v>7.6</v>
      </c>
      <c r="O41" s="9"/>
      <c r="P41" s="19" t="str">
        <f t="shared" si="1"/>
        <v>Hoàn thành tốt nhiệm vụ</v>
      </c>
      <c r="Q41" s="9"/>
    </row>
    <row r="42" spans="1:17" ht="25" customHeight="1" x14ac:dyDescent="0.35">
      <c r="A42" s="2">
        <v>32</v>
      </c>
      <c r="B42" s="33" t="s">
        <v>71</v>
      </c>
      <c r="C42" s="39" t="s">
        <v>96</v>
      </c>
      <c r="D42" s="41" t="s">
        <v>3</v>
      </c>
      <c r="E42" s="41">
        <f>VLOOKUP(D42,[1]Diem!$A$2:$B$12,2,0)</f>
        <v>7</v>
      </c>
      <c r="F42" s="41" t="s">
        <v>2</v>
      </c>
      <c r="G42" s="41">
        <f>VLOOKUP(F42,[1]Diem!$A$2:$B$12,2,0)</f>
        <v>8</v>
      </c>
      <c r="H42" s="41" t="s">
        <v>2</v>
      </c>
      <c r="I42" s="41">
        <f>VLOOKUP(H42,[1]Diem!$A$2:$B$12,2,0)</f>
        <v>8</v>
      </c>
      <c r="J42" s="41" t="s">
        <v>2</v>
      </c>
      <c r="K42" s="41">
        <f>VLOOKUP(J42,[1]Diem!$A$2:$B$12,2,0)</f>
        <v>8</v>
      </c>
      <c r="L42" s="41" t="s">
        <v>3</v>
      </c>
      <c r="M42" s="8">
        <f>VLOOKUP(L42,Diem!$A$2:$B$12,2,0)</f>
        <v>7</v>
      </c>
      <c r="N42" s="8">
        <f t="shared" si="0"/>
        <v>7.6</v>
      </c>
      <c r="O42" s="9"/>
      <c r="P42" s="19" t="str">
        <f t="shared" si="1"/>
        <v>Hoàn thành tốt nhiệm vụ</v>
      </c>
      <c r="Q42" s="9"/>
    </row>
    <row r="43" spans="1:17" ht="25" customHeight="1" x14ac:dyDescent="0.35">
      <c r="A43" s="2">
        <v>33</v>
      </c>
      <c r="B43" s="33" t="s">
        <v>72</v>
      </c>
      <c r="C43" s="39" t="s">
        <v>97</v>
      </c>
      <c r="D43" s="41" t="s">
        <v>1</v>
      </c>
      <c r="E43" s="41">
        <f>VLOOKUP(D43,[1]Diem!$A$2:$B$12,2,0)</f>
        <v>9</v>
      </c>
      <c r="F43" s="41" t="s">
        <v>2</v>
      </c>
      <c r="G43" s="41">
        <f>VLOOKUP(F43,[1]Diem!$A$2:$B$12,2,0)</f>
        <v>8</v>
      </c>
      <c r="H43" s="41" t="s">
        <v>2</v>
      </c>
      <c r="I43" s="41">
        <f>VLOOKUP(H43,[1]Diem!$A$2:$B$12,2,0)</f>
        <v>8</v>
      </c>
      <c r="J43" s="41" t="s">
        <v>2</v>
      </c>
      <c r="K43" s="41">
        <f>VLOOKUP(J43,[1]Diem!$A$2:$B$12,2,0)</f>
        <v>8</v>
      </c>
      <c r="L43" s="41" t="s">
        <v>3</v>
      </c>
      <c r="M43" s="8">
        <f>VLOOKUP(L43,Diem!$A$2:$B$12,2,0)</f>
        <v>7</v>
      </c>
      <c r="N43" s="8">
        <f t="shared" si="0"/>
        <v>8</v>
      </c>
      <c r="O43" s="9"/>
      <c r="P43" s="46" t="str">
        <f t="shared" si="1"/>
        <v>Hoàn thành xuất sắc nhiệm vụ</v>
      </c>
      <c r="Q43" s="9"/>
    </row>
    <row r="44" spans="1:17" ht="25" customHeight="1" x14ac:dyDescent="0.35">
      <c r="A44" s="2">
        <v>34</v>
      </c>
      <c r="B44" s="33" t="s">
        <v>42</v>
      </c>
      <c r="C44" s="39" t="s">
        <v>98</v>
      </c>
      <c r="D44" s="41" t="s">
        <v>3</v>
      </c>
      <c r="E44" s="41">
        <f>VLOOKUP(D44,[1]Diem!$A$2:$B$12,2,0)</f>
        <v>7</v>
      </c>
      <c r="F44" s="41" t="s">
        <v>3</v>
      </c>
      <c r="G44" s="41">
        <f>VLOOKUP(F44,[1]Diem!$A$2:$B$12,2,0)</f>
        <v>7</v>
      </c>
      <c r="H44" s="41" t="s">
        <v>2</v>
      </c>
      <c r="I44" s="41">
        <f>VLOOKUP(H44,[1]Diem!$A$2:$B$12,2,0)</f>
        <v>8</v>
      </c>
      <c r="J44" s="41" t="s">
        <v>2</v>
      </c>
      <c r="K44" s="41">
        <f>VLOOKUP(J44,[1]Diem!$A$2:$B$12,2,0)</f>
        <v>8</v>
      </c>
      <c r="L44" s="41" t="s">
        <v>2</v>
      </c>
      <c r="M44" s="8">
        <f>VLOOKUP(L44,Diem!$A$2:$B$12,2,0)</f>
        <v>8</v>
      </c>
      <c r="N44" s="8">
        <f t="shared" si="0"/>
        <v>7.6</v>
      </c>
      <c r="O44" s="9"/>
      <c r="P44" s="19" t="str">
        <f t="shared" si="1"/>
        <v>Hoàn thành tốt nhiệm vụ</v>
      </c>
      <c r="Q44" s="9"/>
    </row>
    <row r="45" spans="1:17" ht="25" customHeight="1" x14ac:dyDescent="0.35">
      <c r="A45" s="2">
        <v>35</v>
      </c>
      <c r="B45" s="33" t="s">
        <v>73</v>
      </c>
      <c r="C45" s="39" t="s">
        <v>99</v>
      </c>
      <c r="D45" s="41" t="s">
        <v>3</v>
      </c>
      <c r="E45" s="41">
        <f>VLOOKUP(D45,[1]Diem!$A$2:$B$12,2,0)</f>
        <v>7</v>
      </c>
      <c r="F45" s="41" t="s">
        <v>3</v>
      </c>
      <c r="G45" s="41">
        <f>VLOOKUP(F45,[1]Diem!$A$2:$B$12,2,0)</f>
        <v>7</v>
      </c>
      <c r="H45" s="41" t="s">
        <v>3</v>
      </c>
      <c r="I45" s="41">
        <f>VLOOKUP(H45,[1]Diem!$A$2:$B$12,2,0)</f>
        <v>7</v>
      </c>
      <c r="J45" s="41" t="s">
        <v>3</v>
      </c>
      <c r="K45" s="41">
        <f>VLOOKUP(J45,[1]Diem!$A$2:$B$12,2,0)</f>
        <v>7</v>
      </c>
      <c r="L45" s="41" t="s">
        <v>3</v>
      </c>
      <c r="M45" s="8">
        <f>VLOOKUP(L45,Diem!$A$2:$B$12,2,0)</f>
        <v>7</v>
      </c>
      <c r="N45" s="8">
        <f t="shared" si="0"/>
        <v>7</v>
      </c>
      <c r="O45" s="9"/>
      <c r="P45" s="19" t="str">
        <f t="shared" si="1"/>
        <v>Hoàn thành tốt nhiệm vụ</v>
      </c>
      <c r="Q45" s="9"/>
    </row>
  </sheetData>
  <mergeCells count="22">
    <mergeCell ref="B13:C13"/>
    <mergeCell ref="B9:C9"/>
    <mergeCell ref="D13:P13"/>
    <mergeCell ref="D9:P9"/>
    <mergeCell ref="Q7:Q8"/>
    <mergeCell ref="H7:I7"/>
    <mergeCell ref="L7:M7"/>
    <mergeCell ref="J7:K7"/>
    <mergeCell ref="N7:N8"/>
    <mergeCell ref="O7:O8"/>
    <mergeCell ref="P7:P8"/>
    <mergeCell ref="A7:A8"/>
    <mergeCell ref="B7:B8"/>
    <mergeCell ref="C7:C8"/>
    <mergeCell ref="D7:E7"/>
    <mergeCell ref="F7:G7"/>
    <mergeCell ref="A5:Q5"/>
    <mergeCell ref="A1:D1"/>
    <mergeCell ref="I1:Q1"/>
    <mergeCell ref="A2:D2"/>
    <mergeCell ref="I2:Q2"/>
    <mergeCell ref="A3:D3"/>
  </mergeCells>
  <pageMargins left="0.38" right="0.16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Q45"/>
  <sheetViews>
    <sheetView topLeftCell="A34" workbookViewId="0">
      <selection activeCell="P38" sqref="P38"/>
    </sheetView>
  </sheetViews>
  <sheetFormatPr defaultColWidth="9.1796875" defaultRowHeight="16.5" x14ac:dyDescent="0.35"/>
  <cols>
    <col min="1" max="1" width="5.1796875" style="1" customWidth="1"/>
    <col min="2" max="2" width="20.26953125" style="1" customWidth="1"/>
    <col min="3" max="3" width="14.54296875" style="1" customWidth="1"/>
    <col min="4" max="4" width="9.1796875" style="1"/>
    <col min="5" max="5" width="7.26953125" style="1" customWidth="1"/>
    <col min="6" max="6" width="9.1796875" style="1"/>
    <col min="7" max="7" width="7.7265625" style="1" customWidth="1"/>
    <col min="8" max="8" width="9.1796875" style="1"/>
    <col min="9" max="9" width="7.1796875" style="1" customWidth="1"/>
    <col min="10" max="10" width="9.1796875" style="1"/>
    <col min="11" max="13" width="7" style="1" customWidth="1"/>
    <col min="14" max="14" width="8.1796875" style="1" customWidth="1"/>
    <col min="15" max="15" width="10.54296875" style="1" customWidth="1"/>
    <col min="16" max="16" width="23.1796875" style="1" customWidth="1"/>
    <col min="17" max="16384" width="9.1796875" style="1"/>
  </cols>
  <sheetData>
    <row r="1" spans="1:17" s="10" customFormat="1" ht="14" x14ac:dyDescent="0.3">
      <c r="A1" s="59" t="s">
        <v>26</v>
      </c>
      <c r="B1" s="59"/>
      <c r="C1" s="59"/>
      <c r="D1" s="59"/>
      <c r="I1" s="60" t="s">
        <v>27</v>
      </c>
      <c r="J1" s="60"/>
      <c r="K1" s="60"/>
      <c r="L1" s="60"/>
      <c r="M1" s="60"/>
      <c r="N1" s="60"/>
      <c r="O1" s="60"/>
      <c r="P1" s="60"/>
      <c r="Q1" s="60"/>
    </row>
    <row r="2" spans="1:17" s="10" customFormat="1" ht="14" x14ac:dyDescent="0.3">
      <c r="A2" s="59" t="s">
        <v>28</v>
      </c>
      <c r="B2" s="59"/>
      <c r="C2" s="59"/>
      <c r="D2" s="59"/>
      <c r="I2" s="60" t="s">
        <v>29</v>
      </c>
      <c r="J2" s="60"/>
      <c r="K2" s="60"/>
      <c r="L2" s="60"/>
      <c r="M2" s="60"/>
      <c r="N2" s="60"/>
      <c r="O2" s="60"/>
      <c r="P2" s="60"/>
      <c r="Q2" s="60"/>
    </row>
    <row r="3" spans="1:17" s="10" customFormat="1" ht="14" x14ac:dyDescent="0.3">
      <c r="A3" s="60" t="s">
        <v>106</v>
      </c>
      <c r="B3" s="60"/>
      <c r="C3" s="60"/>
      <c r="D3" s="60"/>
      <c r="J3" s="11"/>
      <c r="K3" s="11"/>
      <c r="L3" s="11"/>
      <c r="M3" s="11"/>
    </row>
    <row r="4" spans="1:17" s="10" customFormat="1" ht="14" x14ac:dyDescent="0.3">
      <c r="A4" s="12"/>
      <c r="B4" s="12"/>
      <c r="C4" s="13"/>
      <c r="J4" s="11"/>
      <c r="K4" s="11"/>
      <c r="L4" s="11"/>
      <c r="M4" s="11"/>
    </row>
    <row r="5" spans="1:17" s="10" customFormat="1" ht="27.75" customHeight="1" x14ac:dyDescent="0.3">
      <c r="A5" s="58" t="s">
        <v>107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</row>
    <row r="7" spans="1:17" ht="27" customHeight="1" x14ac:dyDescent="0.35">
      <c r="A7" s="61" t="s">
        <v>10</v>
      </c>
      <c r="B7" s="61" t="s">
        <v>11</v>
      </c>
      <c r="C7" s="61" t="s">
        <v>12</v>
      </c>
      <c r="D7" s="62" t="s">
        <v>108</v>
      </c>
      <c r="E7" s="62"/>
      <c r="F7" s="62" t="s">
        <v>109</v>
      </c>
      <c r="G7" s="62"/>
      <c r="H7" s="62" t="s">
        <v>110</v>
      </c>
      <c r="I7" s="62"/>
      <c r="J7" s="73" t="s">
        <v>111</v>
      </c>
      <c r="K7" s="73"/>
      <c r="L7" s="75" t="s">
        <v>113</v>
      </c>
      <c r="M7" s="76"/>
      <c r="N7" s="74" t="s">
        <v>13</v>
      </c>
      <c r="O7" s="74" t="s">
        <v>14</v>
      </c>
      <c r="P7" s="74" t="s">
        <v>15</v>
      </c>
      <c r="Q7" s="61" t="s">
        <v>16</v>
      </c>
    </row>
    <row r="8" spans="1:17" ht="30.75" customHeight="1" x14ac:dyDescent="0.35">
      <c r="A8" s="61"/>
      <c r="B8" s="61"/>
      <c r="C8" s="61"/>
      <c r="D8" s="5" t="s">
        <v>17</v>
      </c>
      <c r="E8" s="5" t="s">
        <v>18</v>
      </c>
      <c r="F8" s="5" t="s">
        <v>17</v>
      </c>
      <c r="G8" s="5" t="s">
        <v>18</v>
      </c>
      <c r="H8" s="5" t="s">
        <v>17</v>
      </c>
      <c r="I8" s="5" t="s">
        <v>18</v>
      </c>
      <c r="J8" s="5" t="s">
        <v>17</v>
      </c>
      <c r="K8" s="5" t="s">
        <v>18</v>
      </c>
      <c r="L8" s="32" t="s">
        <v>17</v>
      </c>
      <c r="M8" s="32" t="s">
        <v>18</v>
      </c>
      <c r="N8" s="74"/>
      <c r="O8" s="74"/>
      <c r="P8" s="74"/>
      <c r="Q8" s="61"/>
    </row>
    <row r="9" spans="1:17" ht="32.5" customHeight="1" x14ac:dyDescent="0.35">
      <c r="A9" s="28"/>
      <c r="B9" s="47" t="s">
        <v>115</v>
      </c>
      <c r="C9" s="48"/>
      <c r="D9" s="70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2"/>
      <c r="Q9" s="28"/>
    </row>
    <row r="10" spans="1:17" ht="33" x14ac:dyDescent="0.35">
      <c r="A10" s="2">
        <v>1</v>
      </c>
      <c r="B10" s="33" t="s">
        <v>30</v>
      </c>
      <c r="C10" s="39" t="s">
        <v>43</v>
      </c>
      <c r="D10" s="41" t="s">
        <v>1</v>
      </c>
      <c r="E10" s="41">
        <f>VLOOKUP(D10,[1]Diem!$A$2:$B$12,2,0)</f>
        <v>9</v>
      </c>
      <c r="F10" s="41" t="s">
        <v>1</v>
      </c>
      <c r="G10" s="41">
        <f>VLOOKUP(F10,[1]Diem!$A$2:$B$12,2,0)</f>
        <v>9</v>
      </c>
      <c r="H10" s="42" t="s">
        <v>0</v>
      </c>
      <c r="I10" s="41">
        <f>VLOOKUP(H10,[1]Diem!$A$2:$B$12,2,0)</f>
        <v>10</v>
      </c>
      <c r="J10" s="41" t="s">
        <v>1</v>
      </c>
      <c r="K10" s="41">
        <f>VLOOKUP(J10,[1]Diem!$A$2:$B$12,2,0)</f>
        <v>9</v>
      </c>
      <c r="L10" s="41" t="s">
        <v>1</v>
      </c>
      <c r="M10" s="41">
        <f>VLOOKUP(L10,[1]Diem!$A$2:$B$12,2,0)</f>
        <v>9</v>
      </c>
      <c r="N10" s="8">
        <f>ROUND(AVERAGE(E10,G10,I10,K10),2)</f>
        <v>9.25</v>
      </c>
      <c r="O10" s="8">
        <f>COUNTIF(D10:K10,"C*")*1+COUNTIF(D10:K10,"D")*2+COUNTIF(D10:K10,"E")*3</f>
        <v>0</v>
      </c>
      <c r="P10" s="19" t="str">
        <f>IF(O10&gt;=3,"Không hoàn thành nhiệm vụ",IF(AND($N10&gt;=8,$N10&lt;=10,O10=0),"Hoàn thành xuất sắc nhiệm vụ",IF(AND($N10&gt;=8,$N10&lt;=10,O10=1),"Hoàn thành tốt nhiệm vụ",IF(AND($N10&gt;=8,$N10&lt;=10,O10=2),"Hoàn thành nhiệm vụ",IF(AND($N10&gt;6,$N10&lt;8,O10&lt;=1),"Hoàn thành tốt nhiệm vụ",IF(AND($N10&gt;6,$N10&lt;8,O10=2),"Hoàn thành nhiệm vụ",IF(AND($N10&gt;=5,$N10&lt;=6,O10&lt;=2),"Hoàn thành nhiệm vụ",IF(AND($N10&lt;5,O10&gt;3),"Không hoàn thành nhiệm vụ",""))))))))</f>
        <v>Hoàn thành xuất sắc nhiệm vụ</v>
      </c>
      <c r="Q10" s="9"/>
    </row>
    <row r="11" spans="1:17" ht="33" x14ac:dyDescent="0.35">
      <c r="A11" s="2">
        <v>2</v>
      </c>
      <c r="B11" s="34" t="s">
        <v>52</v>
      </c>
      <c r="C11" s="39" t="s">
        <v>74</v>
      </c>
      <c r="D11" s="41" t="s">
        <v>0</v>
      </c>
      <c r="E11" s="41">
        <f>VLOOKUP(D11,[1]Diem!$A$2:$B$12,2,0)</f>
        <v>10</v>
      </c>
      <c r="F11" s="41" t="s">
        <v>2</v>
      </c>
      <c r="G11" s="41">
        <f>VLOOKUP(F11,[1]Diem!$A$2:$B$12,2,0)</f>
        <v>8</v>
      </c>
      <c r="H11" s="42" t="s">
        <v>1</v>
      </c>
      <c r="I11" s="41">
        <f>VLOOKUP(H11,[1]Diem!$A$2:$B$12,2,0)</f>
        <v>9</v>
      </c>
      <c r="J11" s="41" t="s">
        <v>0</v>
      </c>
      <c r="K11" s="41">
        <f>VLOOKUP(J11,[1]Diem!$A$2:$B$12,2,0)</f>
        <v>10</v>
      </c>
      <c r="L11" s="41" t="s">
        <v>1</v>
      </c>
      <c r="M11" s="41">
        <f>VLOOKUP(L11,[1]Diem!$A$2:$B$12,2,0)</f>
        <v>9</v>
      </c>
      <c r="N11" s="8">
        <f t="shared" ref="N11:N45" si="0">ROUND(AVERAGE(E11,G11,I11,K11),2)</f>
        <v>9.25</v>
      </c>
      <c r="O11" s="8">
        <f>COUNTIF(D11:K11,"C*")*1+COUNTIF(D11:K11,"D")*2+COUNTIF(D11:K11,"E")*3</f>
        <v>0</v>
      </c>
      <c r="P11" s="19" t="str">
        <f t="shared" ref="P11:P45" si="1">IF(O11&gt;=3,"Không hoàn thành nhiệm vụ",IF(AND($N11&gt;=8,$N11&lt;=10,O11=0),"Hoàn thành xuất sắc nhiệm vụ",IF(AND($N11&gt;=8,$N11&lt;=10,O11=1),"Hoàn thành tốt nhiệm vụ",IF(AND($N11&gt;=8,$N11&lt;=10,O11=2),"Hoàn thành nhiệm vụ",IF(AND($N11&gt;6,$N11&lt;8,O11&lt;=1),"Hoàn thành tốt nhiệm vụ",IF(AND($N11&gt;6,$N11&lt;8,O11=2),"Hoàn thành nhiệm vụ",IF(AND($N11&gt;=5,$N11&lt;=6,O11&lt;=2),"Hoàn thành nhiệm vụ",IF(AND($N11&lt;5,O11&gt;3),"Không hoàn thành nhiệm vụ",""))))))))</f>
        <v>Hoàn thành xuất sắc nhiệm vụ</v>
      </c>
      <c r="Q11" s="9"/>
    </row>
    <row r="12" spans="1:17" ht="33" x14ac:dyDescent="0.35">
      <c r="A12" s="2">
        <v>3</v>
      </c>
      <c r="B12" s="34" t="s">
        <v>53</v>
      </c>
      <c r="C12" s="39" t="s">
        <v>75</v>
      </c>
      <c r="D12" s="45" t="s">
        <v>3</v>
      </c>
      <c r="E12" s="41">
        <f>VLOOKUP(D12,[1]Diem!$A$2:$B$12,2,0)</f>
        <v>7</v>
      </c>
      <c r="F12" s="41" t="s">
        <v>0</v>
      </c>
      <c r="G12" s="41">
        <f>VLOOKUP(F12,[1]Diem!$A$2:$B$12,2,0)</f>
        <v>10</v>
      </c>
      <c r="H12" s="42" t="s">
        <v>0</v>
      </c>
      <c r="I12" s="41">
        <f>VLOOKUP(H12,[1]Diem!$A$2:$B$12,2,0)</f>
        <v>10</v>
      </c>
      <c r="J12" s="41" t="s">
        <v>0</v>
      </c>
      <c r="K12" s="41">
        <f>VLOOKUP(J12,[1]Diem!$A$2:$B$12,2,0)</f>
        <v>10</v>
      </c>
      <c r="L12" s="41" t="s">
        <v>2</v>
      </c>
      <c r="M12" s="41">
        <f>VLOOKUP(L12,[1]Diem!$A$2:$B$12,2,0)</f>
        <v>8</v>
      </c>
      <c r="N12" s="8">
        <f t="shared" si="0"/>
        <v>9.25</v>
      </c>
      <c r="O12" s="8"/>
      <c r="P12" s="19" t="str">
        <f t="shared" si="1"/>
        <v>Hoàn thành xuất sắc nhiệm vụ</v>
      </c>
      <c r="Q12" s="9"/>
    </row>
    <row r="13" spans="1:17" ht="27.5" customHeight="1" x14ac:dyDescent="0.35">
      <c r="A13" s="49"/>
      <c r="B13" s="63" t="s">
        <v>114</v>
      </c>
      <c r="C13" s="64"/>
      <c r="D13" s="45"/>
      <c r="E13" s="41"/>
      <c r="F13" s="41"/>
      <c r="G13" s="41"/>
      <c r="H13" s="42"/>
      <c r="I13" s="41"/>
      <c r="J13" s="41"/>
      <c r="K13" s="41"/>
      <c r="L13" s="41"/>
      <c r="M13" s="41"/>
      <c r="N13" s="8"/>
      <c r="O13" s="8"/>
      <c r="P13" s="19"/>
      <c r="Q13" s="9"/>
    </row>
    <row r="14" spans="1:17" ht="33" x14ac:dyDescent="0.35">
      <c r="A14" s="2">
        <v>4</v>
      </c>
      <c r="B14" s="33" t="s">
        <v>54</v>
      </c>
      <c r="C14" s="39" t="s">
        <v>76</v>
      </c>
      <c r="D14" s="41" t="s">
        <v>3</v>
      </c>
      <c r="E14" s="41">
        <f>VLOOKUP(D14,[1]Diem!$A$2:$B$12,2,0)</f>
        <v>7</v>
      </c>
      <c r="F14" s="41" t="s">
        <v>2</v>
      </c>
      <c r="G14" s="41">
        <f>VLOOKUP(F14,[1]Diem!$A$2:$B$12,2,0)</f>
        <v>8</v>
      </c>
      <c r="H14" s="42" t="s">
        <v>1</v>
      </c>
      <c r="I14" s="41">
        <f>VLOOKUP(H14,[1]Diem!$A$2:$B$12,2,0)</f>
        <v>9</v>
      </c>
      <c r="J14" s="41" t="s">
        <v>2</v>
      </c>
      <c r="K14" s="41">
        <f>VLOOKUP(J14,[1]Diem!$A$2:$B$12,2,0)</f>
        <v>8</v>
      </c>
      <c r="L14" s="42" t="s">
        <v>3</v>
      </c>
      <c r="M14" s="41">
        <f>VLOOKUP(L14,[1]Diem!$A$2:$B$12,2,0)</f>
        <v>7</v>
      </c>
      <c r="N14" s="8">
        <f t="shared" si="0"/>
        <v>8</v>
      </c>
      <c r="O14" s="8"/>
      <c r="P14" s="19" t="str">
        <f t="shared" si="1"/>
        <v>Hoàn thành xuất sắc nhiệm vụ</v>
      </c>
      <c r="Q14" s="9"/>
    </row>
    <row r="15" spans="1:17" ht="33" x14ac:dyDescent="0.35">
      <c r="A15" s="2">
        <v>5</v>
      </c>
      <c r="B15" s="33" t="s">
        <v>32</v>
      </c>
      <c r="C15" s="39" t="s">
        <v>45</v>
      </c>
      <c r="D15" s="41" t="s">
        <v>3</v>
      </c>
      <c r="E15" s="41">
        <f>VLOOKUP(D15,[1]Diem!$A$2:$B$12,2,0)</f>
        <v>7</v>
      </c>
      <c r="F15" s="41" t="s">
        <v>3</v>
      </c>
      <c r="G15" s="41">
        <f>VLOOKUP(F15,[1]Diem!$A$2:$B$12,2,0)</f>
        <v>7</v>
      </c>
      <c r="H15" s="42" t="s">
        <v>1</v>
      </c>
      <c r="I15" s="41">
        <f>VLOOKUP(H15,[1]Diem!$A$2:$B$12,2,0)</f>
        <v>9</v>
      </c>
      <c r="J15" s="41" t="s">
        <v>1</v>
      </c>
      <c r="K15" s="41">
        <f>VLOOKUP(J15,[1]Diem!$A$2:$B$12,2,0)</f>
        <v>9</v>
      </c>
      <c r="L15" s="42" t="s">
        <v>2</v>
      </c>
      <c r="M15" s="41">
        <f>VLOOKUP(L15,[1]Diem!$A$2:$B$12,2,0)</f>
        <v>8</v>
      </c>
      <c r="N15" s="8">
        <f t="shared" si="0"/>
        <v>8</v>
      </c>
      <c r="O15" s="8"/>
      <c r="P15" s="19" t="str">
        <f t="shared" si="1"/>
        <v>Hoàn thành xuất sắc nhiệm vụ</v>
      </c>
      <c r="Q15" s="9"/>
    </row>
    <row r="16" spans="1:17" ht="33" x14ac:dyDescent="0.35">
      <c r="A16" s="2">
        <v>6</v>
      </c>
      <c r="B16" s="35" t="s">
        <v>33</v>
      </c>
      <c r="C16" s="39" t="s">
        <v>46</v>
      </c>
      <c r="D16" s="41" t="s">
        <v>3</v>
      </c>
      <c r="E16" s="41">
        <f>VLOOKUP(D16,[1]Diem!$A$2:$B$12,2,0)</f>
        <v>7</v>
      </c>
      <c r="F16" s="41" t="s">
        <v>1</v>
      </c>
      <c r="G16" s="41">
        <f>VLOOKUP(F16,[1]Diem!$A$2:$B$12,2,0)</f>
        <v>9</v>
      </c>
      <c r="H16" s="42" t="s">
        <v>1</v>
      </c>
      <c r="I16" s="41">
        <f>VLOOKUP(H16,[1]Diem!$A$2:$B$12,2,0)</f>
        <v>9</v>
      </c>
      <c r="J16" s="41" t="s">
        <v>1</v>
      </c>
      <c r="K16" s="41">
        <f>VLOOKUP(J16,[1]Diem!$A$2:$B$12,2,0)</f>
        <v>9</v>
      </c>
      <c r="L16" s="42" t="s">
        <v>3</v>
      </c>
      <c r="M16" s="41">
        <f>VLOOKUP(L16,[1]Diem!$A$2:$B$12,2,0)</f>
        <v>7</v>
      </c>
      <c r="N16" s="8">
        <f t="shared" si="0"/>
        <v>8.5</v>
      </c>
      <c r="O16" s="29"/>
      <c r="P16" s="19" t="str">
        <f t="shared" si="1"/>
        <v>Hoàn thành xuất sắc nhiệm vụ</v>
      </c>
      <c r="Q16" s="30"/>
    </row>
    <row r="17" spans="1:17" ht="33" x14ac:dyDescent="0.35">
      <c r="A17" s="2">
        <v>7</v>
      </c>
      <c r="B17" s="33" t="s">
        <v>55</v>
      </c>
      <c r="C17" s="39" t="s">
        <v>77</v>
      </c>
      <c r="D17" s="41" t="s">
        <v>3</v>
      </c>
      <c r="E17" s="41">
        <f>VLOOKUP(D17,[1]Diem!$A$2:$B$12,2,0)</f>
        <v>7</v>
      </c>
      <c r="F17" s="41" t="s">
        <v>1</v>
      </c>
      <c r="G17" s="41">
        <f>VLOOKUP(F17,[1]Diem!$A$2:$B$12,2,0)</f>
        <v>9</v>
      </c>
      <c r="H17" s="42" t="s">
        <v>0</v>
      </c>
      <c r="I17" s="41">
        <f>VLOOKUP(H17,[1]Diem!$A$2:$B$12,2,0)</f>
        <v>10</v>
      </c>
      <c r="J17" s="41" t="s">
        <v>2</v>
      </c>
      <c r="K17" s="41">
        <f>VLOOKUP(J17,[1]Diem!$A$2:$B$12,2,0)</f>
        <v>8</v>
      </c>
      <c r="L17" s="42" t="s">
        <v>2</v>
      </c>
      <c r="M17" s="41">
        <f>VLOOKUP(L17,[1]Diem!$A$2:$B$12,2,0)</f>
        <v>8</v>
      </c>
      <c r="N17" s="8">
        <f t="shared" si="0"/>
        <v>8.5</v>
      </c>
      <c r="O17" s="8"/>
      <c r="P17" s="19" t="str">
        <f t="shared" si="1"/>
        <v>Hoàn thành xuất sắc nhiệm vụ</v>
      </c>
      <c r="Q17" s="9"/>
    </row>
    <row r="18" spans="1:17" ht="30" customHeight="1" x14ac:dyDescent="0.35">
      <c r="A18" s="2">
        <v>8</v>
      </c>
      <c r="B18" s="33" t="s">
        <v>56</v>
      </c>
      <c r="C18" s="39" t="s">
        <v>78</v>
      </c>
      <c r="D18" s="41" t="s">
        <v>3</v>
      </c>
      <c r="E18" s="41">
        <f>VLOOKUP(D18,[1]Diem!$A$2:$B$12,2,0)</f>
        <v>7</v>
      </c>
      <c r="F18" s="41" t="s">
        <v>2</v>
      </c>
      <c r="G18" s="41">
        <f>VLOOKUP(F18,[1]Diem!$A$2:$B$12,2,0)</f>
        <v>8</v>
      </c>
      <c r="H18" s="42" t="s">
        <v>2</v>
      </c>
      <c r="I18" s="41">
        <f>VLOOKUP(H18,[1]Diem!$A$2:$B$12,2,0)</f>
        <v>8</v>
      </c>
      <c r="J18" s="41" t="s">
        <v>0</v>
      </c>
      <c r="K18" s="41">
        <f>VLOOKUP(J18,[1]Diem!$A$2:$B$12,2,0)</f>
        <v>10</v>
      </c>
      <c r="L18" s="42" t="s">
        <v>3</v>
      </c>
      <c r="M18" s="41">
        <f>VLOOKUP(L18,[1]Diem!$A$2:$B$12,2,0)</f>
        <v>7</v>
      </c>
      <c r="N18" s="8">
        <f t="shared" si="0"/>
        <v>8.25</v>
      </c>
      <c r="O18" s="8"/>
      <c r="P18" s="19" t="str">
        <f t="shared" si="1"/>
        <v>Hoàn thành xuất sắc nhiệm vụ</v>
      </c>
      <c r="Q18" s="9"/>
    </row>
    <row r="19" spans="1:17" ht="30" customHeight="1" x14ac:dyDescent="0.35">
      <c r="A19" s="2">
        <v>9</v>
      </c>
      <c r="B19" s="33" t="s">
        <v>57</v>
      </c>
      <c r="C19" s="39" t="s">
        <v>76</v>
      </c>
      <c r="D19" s="41" t="s">
        <v>3</v>
      </c>
      <c r="E19" s="41">
        <f>VLOOKUP(D19,[1]Diem!$A$2:$B$12,2,0)</f>
        <v>7</v>
      </c>
      <c r="F19" s="41" t="s">
        <v>2</v>
      </c>
      <c r="G19" s="41">
        <f>VLOOKUP(F19,[1]Diem!$A$2:$B$12,2,0)</f>
        <v>8</v>
      </c>
      <c r="H19" s="42" t="s">
        <v>2</v>
      </c>
      <c r="I19" s="41">
        <f>VLOOKUP(H19,[1]Diem!$A$2:$B$12,2,0)</f>
        <v>8</v>
      </c>
      <c r="J19" s="41" t="s">
        <v>1</v>
      </c>
      <c r="K19" s="41">
        <f>VLOOKUP(J19,[1]Diem!$A$2:$B$12,2,0)</f>
        <v>9</v>
      </c>
      <c r="L19" s="42" t="s">
        <v>2</v>
      </c>
      <c r="M19" s="41">
        <f>VLOOKUP(L19,[1]Diem!$A$2:$B$12,2,0)</f>
        <v>8</v>
      </c>
      <c r="N19" s="8">
        <f t="shared" si="0"/>
        <v>8</v>
      </c>
      <c r="O19" s="8"/>
      <c r="P19" s="19" t="str">
        <f t="shared" si="1"/>
        <v>Hoàn thành xuất sắc nhiệm vụ</v>
      </c>
      <c r="Q19" s="9"/>
    </row>
    <row r="20" spans="1:17" ht="30" customHeight="1" x14ac:dyDescent="0.35">
      <c r="A20" s="2">
        <v>10</v>
      </c>
      <c r="B20" s="33" t="s">
        <v>58</v>
      </c>
      <c r="C20" s="39" t="s">
        <v>79</v>
      </c>
      <c r="D20" s="41" t="s">
        <v>3</v>
      </c>
      <c r="E20" s="41">
        <f>VLOOKUP(D20,[1]Diem!$A$2:$B$12,2,0)</f>
        <v>7</v>
      </c>
      <c r="F20" s="41" t="s">
        <v>3</v>
      </c>
      <c r="G20" s="41">
        <f>VLOOKUP(F20,[1]Diem!$A$2:$B$12,2,0)</f>
        <v>7</v>
      </c>
      <c r="H20" s="42" t="s">
        <v>3</v>
      </c>
      <c r="I20" s="41">
        <f>VLOOKUP(H20,[1]Diem!$A$2:$B$12,2,0)</f>
        <v>7</v>
      </c>
      <c r="J20" s="41" t="s">
        <v>2</v>
      </c>
      <c r="K20" s="41">
        <f>VLOOKUP(J20,[1]Diem!$A$2:$B$12,2,0)</f>
        <v>8</v>
      </c>
      <c r="L20" s="42" t="s">
        <v>2</v>
      </c>
      <c r="M20" s="41">
        <f>VLOOKUP(L20,[1]Diem!$A$2:$B$12,2,0)</f>
        <v>8</v>
      </c>
      <c r="N20" s="8">
        <f t="shared" si="0"/>
        <v>7.25</v>
      </c>
      <c r="O20" s="8"/>
      <c r="P20" s="19" t="str">
        <f t="shared" si="1"/>
        <v>Hoàn thành tốt nhiệm vụ</v>
      </c>
      <c r="Q20" s="9"/>
    </row>
    <row r="21" spans="1:17" ht="30" customHeight="1" x14ac:dyDescent="0.35">
      <c r="A21" s="2">
        <v>11</v>
      </c>
      <c r="B21" s="33" t="s">
        <v>59</v>
      </c>
      <c r="C21" s="39" t="s">
        <v>80</v>
      </c>
      <c r="D21" s="41" t="s">
        <v>2</v>
      </c>
      <c r="E21" s="41">
        <f>VLOOKUP(D21,[1]Diem!$A$2:$B$12,2,0)</f>
        <v>8</v>
      </c>
      <c r="F21" s="41" t="s">
        <v>0</v>
      </c>
      <c r="G21" s="41">
        <f>VLOOKUP(F21,[1]Diem!$A$2:$B$12,2,0)</f>
        <v>10</v>
      </c>
      <c r="H21" s="42" t="s">
        <v>1</v>
      </c>
      <c r="I21" s="41">
        <f>VLOOKUP(H21,[1]Diem!$A$2:$B$12,2,0)</f>
        <v>9</v>
      </c>
      <c r="J21" s="41" t="s">
        <v>2</v>
      </c>
      <c r="K21" s="41">
        <f>VLOOKUP(J21,[1]Diem!$A$2:$B$12,2,0)</f>
        <v>8</v>
      </c>
      <c r="L21" s="42" t="s">
        <v>1</v>
      </c>
      <c r="M21" s="41">
        <f>VLOOKUP(L21,[1]Diem!$A$2:$B$12,2,0)</f>
        <v>9</v>
      </c>
      <c r="N21" s="8">
        <f t="shared" si="0"/>
        <v>8.75</v>
      </c>
      <c r="O21" s="8"/>
      <c r="P21" s="19" t="str">
        <f t="shared" si="1"/>
        <v>Hoàn thành xuất sắc nhiệm vụ</v>
      </c>
      <c r="Q21" s="9"/>
    </row>
    <row r="22" spans="1:17" ht="30" customHeight="1" x14ac:dyDescent="0.35">
      <c r="A22" s="2">
        <v>12</v>
      </c>
      <c r="B22" s="33" t="s">
        <v>60</v>
      </c>
      <c r="C22" s="39" t="s">
        <v>81</v>
      </c>
      <c r="D22" s="41" t="s">
        <v>2</v>
      </c>
      <c r="E22" s="41">
        <f>VLOOKUP(D22,[1]Diem!$A$2:$B$12,2,0)</f>
        <v>8</v>
      </c>
      <c r="F22" s="41" t="s">
        <v>0</v>
      </c>
      <c r="G22" s="41">
        <f>VLOOKUP(F22,[1]Diem!$A$2:$B$12,2,0)</f>
        <v>10</v>
      </c>
      <c r="H22" s="42" t="s">
        <v>0</v>
      </c>
      <c r="I22" s="41">
        <f>VLOOKUP(H22,[1]Diem!$A$2:$B$12,2,0)</f>
        <v>10</v>
      </c>
      <c r="J22" s="41" t="s">
        <v>2</v>
      </c>
      <c r="K22" s="41">
        <f>VLOOKUP(J22,[1]Diem!$A$2:$B$12,2,0)</f>
        <v>8</v>
      </c>
      <c r="L22" s="42" t="s">
        <v>2</v>
      </c>
      <c r="M22" s="41">
        <f>VLOOKUP(L22,[1]Diem!$A$2:$B$12,2,0)</f>
        <v>8</v>
      </c>
      <c r="N22" s="8">
        <f t="shared" si="0"/>
        <v>9</v>
      </c>
      <c r="O22" s="8"/>
      <c r="P22" s="19" t="str">
        <f t="shared" si="1"/>
        <v>Hoàn thành xuất sắc nhiệm vụ</v>
      </c>
      <c r="Q22" s="9"/>
    </row>
    <row r="23" spans="1:17" ht="30" customHeight="1" x14ac:dyDescent="0.35">
      <c r="A23" s="2">
        <v>13</v>
      </c>
      <c r="B23" s="33" t="s">
        <v>34</v>
      </c>
      <c r="C23" s="39" t="s">
        <v>47</v>
      </c>
      <c r="D23" s="41" t="s">
        <v>2</v>
      </c>
      <c r="E23" s="41">
        <f>VLOOKUP(D23,[1]Diem!$A$2:$B$12,2,0)</f>
        <v>8</v>
      </c>
      <c r="F23" s="41" t="s">
        <v>2</v>
      </c>
      <c r="G23" s="41">
        <f>VLOOKUP(F23,[1]Diem!$A$2:$B$12,2,0)</f>
        <v>8</v>
      </c>
      <c r="H23" s="42" t="s">
        <v>0</v>
      </c>
      <c r="I23" s="41">
        <f>VLOOKUP(H23,[1]Diem!$A$2:$B$12,2,0)</f>
        <v>10</v>
      </c>
      <c r="J23" s="41" t="s">
        <v>0</v>
      </c>
      <c r="K23" s="41">
        <f>VLOOKUP(J23,[1]Diem!$A$2:$B$12,2,0)</f>
        <v>10</v>
      </c>
      <c r="L23" s="42" t="s">
        <v>2</v>
      </c>
      <c r="M23" s="41">
        <f>VLOOKUP(L23,[1]Diem!$A$2:$B$12,2,0)</f>
        <v>8</v>
      </c>
      <c r="N23" s="8">
        <f t="shared" si="0"/>
        <v>9</v>
      </c>
      <c r="O23" s="8"/>
      <c r="P23" s="19" t="str">
        <f t="shared" si="1"/>
        <v>Hoàn thành xuất sắc nhiệm vụ</v>
      </c>
      <c r="Q23" s="9"/>
    </row>
    <row r="24" spans="1:17" ht="30" customHeight="1" x14ac:dyDescent="0.35">
      <c r="A24" s="2">
        <v>14</v>
      </c>
      <c r="B24" s="33" t="s">
        <v>61</v>
      </c>
      <c r="C24" s="39" t="s">
        <v>82</v>
      </c>
      <c r="D24" s="41" t="s">
        <v>3</v>
      </c>
      <c r="E24" s="41">
        <f>VLOOKUP(D24,[1]Diem!$A$2:$B$12,2,0)</f>
        <v>7</v>
      </c>
      <c r="F24" s="41" t="s">
        <v>0</v>
      </c>
      <c r="G24" s="41">
        <f>VLOOKUP(F24,[1]Diem!$A$2:$B$12,2,0)</f>
        <v>10</v>
      </c>
      <c r="H24" s="42" t="s">
        <v>1</v>
      </c>
      <c r="I24" s="41">
        <f>VLOOKUP(H24,[1]Diem!$A$2:$B$12,2,0)</f>
        <v>9</v>
      </c>
      <c r="J24" s="41" t="s">
        <v>1</v>
      </c>
      <c r="K24" s="41">
        <f>VLOOKUP(J24,[1]Diem!$A$2:$B$12,2,0)</f>
        <v>9</v>
      </c>
      <c r="L24" s="42" t="s">
        <v>3</v>
      </c>
      <c r="M24" s="41">
        <f>VLOOKUP(L24,[1]Diem!$A$2:$B$12,2,0)</f>
        <v>7</v>
      </c>
      <c r="N24" s="8">
        <f t="shared" si="0"/>
        <v>8.75</v>
      </c>
      <c r="O24" s="8"/>
      <c r="P24" s="19" t="str">
        <f t="shared" si="1"/>
        <v>Hoàn thành xuất sắc nhiệm vụ</v>
      </c>
      <c r="Q24" s="9"/>
    </row>
    <row r="25" spans="1:17" ht="30" customHeight="1" x14ac:dyDescent="0.35">
      <c r="A25" s="2">
        <v>15</v>
      </c>
      <c r="B25" s="33" t="s">
        <v>35</v>
      </c>
      <c r="C25" s="39" t="s">
        <v>48</v>
      </c>
      <c r="D25" s="41" t="s">
        <v>3</v>
      </c>
      <c r="E25" s="41">
        <f>VLOOKUP(D25,[1]Diem!$A$2:$B$12,2,0)</f>
        <v>7</v>
      </c>
      <c r="F25" s="41" t="s">
        <v>3</v>
      </c>
      <c r="G25" s="41">
        <f>VLOOKUP(F25,[1]Diem!$A$2:$B$12,2,0)</f>
        <v>7</v>
      </c>
      <c r="H25" s="42" t="s">
        <v>3</v>
      </c>
      <c r="I25" s="41">
        <f>VLOOKUP(H25,[1]Diem!$A$2:$B$12,2,0)</f>
        <v>7</v>
      </c>
      <c r="J25" s="41" t="s">
        <v>3</v>
      </c>
      <c r="K25" s="41">
        <f>VLOOKUP(J25,[1]Diem!$A$2:$B$12,2,0)</f>
        <v>7</v>
      </c>
      <c r="L25" s="42" t="s">
        <v>3</v>
      </c>
      <c r="M25" s="41">
        <f>VLOOKUP(L25,[1]Diem!$A$2:$B$12,2,0)</f>
        <v>7</v>
      </c>
      <c r="N25" s="8">
        <f t="shared" si="0"/>
        <v>7</v>
      </c>
      <c r="O25" s="8"/>
      <c r="P25" s="19" t="str">
        <f t="shared" si="1"/>
        <v>Hoàn thành tốt nhiệm vụ</v>
      </c>
      <c r="Q25" s="9"/>
    </row>
    <row r="26" spans="1:17" ht="30" customHeight="1" x14ac:dyDescent="0.35">
      <c r="A26" s="2">
        <v>16</v>
      </c>
      <c r="B26" s="33" t="s">
        <v>62</v>
      </c>
      <c r="C26" s="39" t="s">
        <v>83</v>
      </c>
      <c r="D26" s="41" t="s">
        <v>3</v>
      </c>
      <c r="E26" s="41">
        <f>VLOOKUP(D26,[1]Diem!$A$2:$B$12,2,0)</f>
        <v>7</v>
      </c>
      <c r="F26" s="41" t="s">
        <v>3</v>
      </c>
      <c r="G26" s="41">
        <f>VLOOKUP(F26,[1]Diem!$A$2:$B$12,2,0)</f>
        <v>7</v>
      </c>
      <c r="H26" s="42" t="s">
        <v>2</v>
      </c>
      <c r="I26" s="41">
        <f>VLOOKUP(H26,[1]Diem!$A$2:$B$12,2,0)</f>
        <v>8</v>
      </c>
      <c r="J26" s="41" t="s">
        <v>1</v>
      </c>
      <c r="K26" s="41">
        <f>VLOOKUP(J26,[1]Diem!$A$2:$B$12,2,0)</f>
        <v>9</v>
      </c>
      <c r="L26" s="42" t="s">
        <v>2</v>
      </c>
      <c r="M26" s="41">
        <f>VLOOKUP(L26,[1]Diem!$A$2:$B$12,2,0)</f>
        <v>8</v>
      </c>
      <c r="N26" s="8">
        <f t="shared" si="0"/>
        <v>7.75</v>
      </c>
      <c r="O26" s="8"/>
      <c r="P26" s="19" t="str">
        <f t="shared" si="1"/>
        <v>Hoàn thành tốt nhiệm vụ</v>
      </c>
      <c r="Q26" s="9"/>
    </row>
    <row r="27" spans="1:17" ht="30" customHeight="1" x14ac:dyDescent="0.35">
      <c r="A27" s="2">
        <v>17</v>
      </c>
      <c r="B27" s="33" t="s">
        <v>63</v>
      </c>
      <c r="C27" s="39" t="s">
        <v>84</v>
      </c>
      <c r="D27" s="41" t="s">
        <v>3</v>
      </c>
      <c r="E27" s="41">
        <f>VLOOKUP(D27,[1]Diem!$A$2:$B$12,2,0)</f>
        <v>7</v>
      </c>
      <c r="F27" s="41" t="s">
        <v>2</v>
      </c>
      <c r="G27" s="41">
        <f>VLOOKUP(F27,[1]Diem!$A$2:$B$12,2,0)</f>
        <v>8</v>
      </c>
      <c r="H27" s="42" t="s">
        <v>1</v>
      </c>
      <c r="I27" s="41">
        <f>VLOOKUP(H27,[1]Diem!$A$2:$B$12,2,0)</f>
        <v>9</v>
      </c>
      <c r="J27" s="41" t="s">
        <v>1</v>
      </c>
      <c r="K27" s="41">
        <f>VLOOKUP(J27,[1]Diem!$A$2:$B$12,2,0)</f>
        <v>9</v>
      </c>
      <c r="L27" s="42" t="s">
        <v>3</v>
      </c>
      <c r="M27" s="41">
        <f>VLOOKUP(L27,[1]Diem!$A$2:$B$12,2,0)</f>
        <v>7</v>
      </c>
      <c r="N27" s="8">
        <f t="shared" si="0"/>
        <v>8.25</v>
      </c>
      <c r="O27" s="8"/>
      <c r="P27" s="19" t="str">
        <f t="shared" si="1"/>
        <v>Hoàn thành xuất sắc nhiệm vụ</v>
      </c>
      <c r="Q27" s="9"/>
    </row>
    <row r="28" spans="1:17" ht="33" x14ac:dyDescent="0.35">
      <c r="A28" s="2">
        <v>18</v>
      </c>
      <c r="B28" s="33" t="s">
        <v>36</v>
      </c>
      <c r="C28" s="39" t="s">
        <v>49</v>
      </c>
      <c r="D28" s="41" t="s">
        <v>3</v>
      </c>
      <c r="E28" s="41">
        <f>VLOOKUP(D28,[1]Diem!$A$2:$B$12,2,0)</f>
        <v>7</v>
      </c>
      <c r="F28" s="41" t="s">
        <v>3</v>
      </c>
      <c r="G28" s="41">
        <f>VLOOKUP(F28,[1]Diem!$A$2:$B$12,2,0)</f>
        <v>7</v>
      </c>
      <c r="H28" s="42" t="s">
        <v>3</v>
      </c>
      <c r="I28" s="41">
        <f>VLOOKUP(H28,[1]Diem!$A$2:$B$12,2,0)</f>
        <v>7</v>
      </c>
      <c r="J28" s="41" t="s">
        <v>3</v>
      </c>
      <c r="K28" s="41">
        <f>VLOOKUP(J28,[1]Diem!$A$2:$B$12,2,0)</f>
        <v>7</v>
      </c>
      <c r="L28" s="42" t="s">
        <v>3</v>
      </c>
      <c r="M28" s="41">
        <f>VLOOKUP(L28,[1]Diem!$A$2:$B$12,2,0)</f>
        <v>7</v>
      </c>
      <c r="N28" s="8">
        <f t="shared" si="0"/>
        <v>7</v>
      </c>
      <c r="O28" s="9"/>
      <c r="P28" s="19" t="str">
        <f t="shared" si="1"/>
        <v>Hoàn thành tốt nhiệm vụ</v>
      </c>
      <c r="Q28" s="9"/>
    </row>
    <row r="29" spans="1:17" ht="33" x14ac:dyDescent="0.35">
      <c r="A29" s="2">
        <v>19</v>
      </c>
      <c r="B29" s="33" t="s">
        <v>64</v>
      </c>
      <c r="C29" s="39" t="s">
        <v>85</v>
      </c>
      <c r="D29" s="41" t="s">
        <v>3</v>
      </c>
      <c r="E29" s="41">
        <f>VLOOKUP(D29,[1]Diem!$A$2:$B$12,2,0)</f>
        <v>7</v>
      </c>
      <c r="F29" s="41" t="s">
        <v>2</v>
      </c>
      <c r="G29" s="41">
        <f>VLOOKUP(F29,[1]Diem!$A$2:$B$12,2,0)</f>
        <v>8</v>
      </c>
      <c r="H29" s="42" t="s">
        <v>1</v>
      </c>
      <c r="I29" s="41">
        <f>VLOOKUP(H29,[1]Diem!$A$2:$B$12,2,0)</f>
        <v>9</v>
      </c>
      <c r="J29" s="41" t="s">
        <v>2</v>
      </c>
      <c r="K29" s="41">
        <f>VLOOKUP(J29,[1]Diem!$A$2:$B$12,2,0)</f>
        <v>8</v>
      </c>
      <c r="L29" s="42" t="s">
        <v>3</v>
      </c>
      <c r="M29" s="41">
        <f>VLOOKUP(L29,[1]Diem!$A$2:$B$12,2,0)</f>
        <v>7</v>
      </c>
      <c r="N29" s="8">
        <f t="shared" si="0"/>
        <v>8</v>
      </c>
      <c r="O29" s="38"/>
      <c r="P29" s="19" t="str">
        <f t="shared" si="1"/>
        <v>Hoàn thành xuất sắc nhiệm vụ</v>
      </c>
      <c r="Q29" s="38"/>
    </row>
    <row r="30" spans="1:17" ht="33" x14ac:dyDescent="0.35">
      <c r="A30" s="2">
        <v>20</v>
      </c>
      <c r="B30" s="33" t="s">
        <v>65</v>
      </c>
      <c r="C30" s="39" t="s">
        <v>86</v>
      </c>
      <c r="D30" s="41" t="s">
        <v>3</v>
      </c>
      <c r="E30" s="41">
        <f>VLOOKUP(D30,[1]Diem!$A$2:$B$12,2,0)</f>
        <v>7</v>
      </c>
      <c r="F30" s="41" t="s">
        <v>1</v>
      </c>
      <c r="G30" s="41">
        <f>VLOOKUP(F30,[1]Diem!$A$2:$B$12,2,0)</f>
        <v>9</v>
      </c>
      <c r="H30" s="42" t="s">
        <v>0</v>
      </c>
      <c r="I30" s="41">
        <f>VLOOKUP(H30,[1]Diem!$A$2:$B$12,2,0)</f>
        <v>10</v>
      </c>
      <c r="J30" s="41" t="s">
        <v>2</v>
      </c>
      <c r="K30" s="41">
        <f>VLOOKUP(J30,[1]Diem!$A$2:$B$12,2,0)</f>
        <v>8</v>
      </c>
      <c r="L30" s="42" t="s">
        <v>2</v>
      </c>
      <c r="M30" s="41">
        <f>VLOOKUP(L30,[1]Diem!$A$2:$B$12,2,0)</f>
        <v>8</v>
      </c>
      <c r="N30" s="8">
        <f t="shared" si="0"/>
        <v>8.5</v>
      </c>
      <c r="O30" s="37"/>
      <c r="P30" s="19" t="str">
        <f t="shared" si="1"/>
        <v>Hoàn thành xuất sắc nhiệm vụ</v>
      </c>
      <c r="Q30" s="37"/>
    </row>
    <row r="31" spans="1:17" ht="33" x14ac:dyDescent="0.35">
      <c r="A31" s="2">
        <v>21</v>
      </c>
      <c r="B31" s="33" t="s">
        <v>66</v>
      </c>
      <c r="C31" s="39" t="s">
        <v>79</v>
      </c>
      <c r="D31" s="45" t="s">
        <v>3</v>
      </c>
      <c r="E31" s="41">
        <f>VLOOKUP(D31,[1]Diem!$A$2:$B$12,2,0)</f>
        <v>7</v>
      </c>
      <c r="F31" s="45" t="s">
        <v>2</v>
      </c>
      <c r="G31" s="41">
        <f>VLOOKUP(F31,[1]Diem!$A$2:$B$12,2,0)</f>
        <v>8</v>
      </c>
      <c r="H31" s="45" t="s">
        <v>2</v>
      </c>
      <c r="I31" s="41">
        <f>VLOOKUP(H31,[1]Diem!$A$2:$B$12,2,0)</f>
        <v>8</v>
      </c>
      <c r="J31" s="45" t="s">
        <v>1</v>
      </c>
      <c r="K31" s="41">
        <f>VLOOKUP(J31,[1]Diem!$A$2:$B$12,2,0)</f>
        <v>9</v>
      </c>
      <c r="L31" s="42" t="s">
        <v>2</v>
      </c>
      <c r="M31" s="41">
        <f>VLOOKUP(L31,[1]Diem!$A$2:$B$12,2,0)</f>
        <v>8</v>
      </c>
      <c r="N31" s="8">
        <f t="shared" si="0"/>
        <v>8</v>
      </c>
      <c r="O31" s="9"/>
      <c r="P31" s="19" t="str">
        <f t="shared" si="1"/>
        <v>Hoàn thành xuất sắc nhiệm vụ</v>
      </c>
      <c r="Q31" s="9"/>
    </row>
    <row r="32" spans="1:17" ht="33" x14ac:dyDescent="0.35">
      <c r="A32" s="2">
        <v>22</v>
      </c>
      <c r="B32" s="33" t="s">
        <v>31</v>
      </c>
      <c r="C32" s="39" t="s">
        <v>44</v>
      </c>
      <c r="D32" s="41" t="s">
        <v>3</v>
      </c>
      <c r="E32" s="41">
        <f>VLOOKUP(D32,[1]Diem!$A$2:$B$12,2,0)</f>
        <v>7</v>
      </c>
      <c r="F32" s="41" t="s">
        <v>2</v>
      </c>
      <c r="G32" s="41">
        <f>VLOOKUP(F32,[1]Diem!$A$2:$B$12,2,0)</f>
        <v>8</v>
      </c>
      <c r="H32" s="42" t="s">
        <v>1</v>
      </c>
      <c r="I32" s="41">
        <f>VLOOKUP(H32,[1]Diem!$A$2:$B$12,2,0)</f>
        <v>9</v>
      </c>
      <c r="J32" s="41" t="s">
        <v>2</v>
      </c>
      <c r="K32" s="41">
        <f>VLOOKUP(J32,[1]Diem!$A$2:$B$12,2,0)</f>
        <v>8</v>
      </c>
      <c r="L32" s="42" t="s">
        <v>3</v>
      </c>
      <c r="M32" s="41">
        <f>VLOOKUP(L32,[1]Diem!$A$2:$B$12,2,0)</f>
        <v>7</v>
      </c>
      <c r="N32" s="8">
        <f t="shared" si="0"/>
        <v>8</v>
      </c>
      <c r="O32" s="9"/>
      <c r="P32" s="19" t="str">
        <f t="shared" si="1"/>
        <v>Hoàn thành xuất sắc nhiệm vụ</v>
      </c>
      <c r="Q32" s="9"/>
    </row>
    <row r="33" spans="1:17" ht="33" x14ac:dyDescent="0.35">
      <c r="A33" s="2">
        <v>23</v>
      </c>
      <c r="B33" s="33" t="s">
        <v>67</v>
      </c>
      <c r="C33" s="39" t="s">
        <v>87</v>
      </c>
      <c r="D33" s="41" t="s">
        <v>3</v>
      </c>
      <c r="E33" s="41">
        <f>VLOOKUP(D33,[1]Diem!$A$2:$B$12,2,0)</f>
        <v>7</v>
      </c>
      <c r="F33" s="41" t="s">
        <v>1</v>
      </c>
      <c r="G33" s="41">
        <f>VLOOKUP(F33,[1]Diem!$A$2:$B$12,2,0)</f>
        <v>9</v>
      </c>
      <c r="H33" s="42" t="s">
        <v>2</v>
      </c>
      <c r="I33" s="41">
        <f>VLOOKUP(H33,[1]Diem!$A$2:$B$12,2,0)</f>
        <v>8</v>
      </c>
      <c r="J33" s="41" t="s">
        <v>1</v>
      </c>
      <c r="K33" s="41">
        <f>VLOOKUP(J33,[1]Diem!$A$2:$B$12,2,0)</f>
        <v>9</v>
      </c>
      <c r="L33" s="42" t="s">
        <v>2</v>
      </c>
      <c r="M33" s="41">
        <f>VLOOKUP(L33,[1]Diem!$A$2:$B$12,2,0)</f>
        <v>8</v>
      </c>
      <c r="N33" s="8">
        <f t="shared" si="0"/>
        <v>8.25</v>
      </c>
      <c r="O33" s="9"/>
      <c r="P33" s="19" t="str">
        <f t="shared" si="1"/>
        <v>Hoàn thành xuất sắc nhiệm vụ</v>
      </c>
      <c r="Q33" s="9"/>
    </row>
    <row r="34" spans="1:17" ht="33" x14ac:dyDescent="0.35">
      <c r="A34" s="2">
        <v>24</v>
      </c>
      <c r="B34" s="33" t="s">
        <v>68</v>
      </c>
      <c r="C34" s="39" t="s">
        <v>88</v>
      </c>
      <c r="D34" s="41" t="s">
        <v>3</v>
      </c>
      <c r="E34" s="41">
        <f>VLOOKUP(D34,[1]Diem!$A$2:$B$12,2,0)</f>
        <v>7</v>
      </c>
      <c r="F34" s="41" t="s">
        <v>3</v>
      </c>
      <c r="G34" s="41">
        <f>VLOOKUP(F34,[1]Diem!$A$2:$B$12,2,0)</f>
        <v>7</v>
      </c>
      <c r="H34" s="42" t="s">
        <v>3</v>
      </c>
      <c r="I34" s="41">
        <f>VLOOKUP(H34,[1]Diem!$A$2:$B$12,2,0)</f>
        <v>7</v>
      </c>
      <c r="J34" s="41" t="s">
        <v>0</v>
      </c>
      <c r="K34" s="41">
        <f>VLOOKUP(J34,[1]Diem!$A$2:$B$12,2,0)</f>
        <v>10</v>
      </c>
      <c r="L34" s="42" t="s">
        <v>3</v>
      </c>
      <c r="M34" s="41">
        <f>VLOOKUP(L34,[1]Diem!$A$2:$B$12,2,0)</f>
        <v>7</v>
      </c>
      <c r="N34" s="8">
        <f t="shared" si="0"/>
        <v>7.75</v>
      </c>
      <c r="O34" s="9"/>
      <c r="P34" s="19" t="str">
        <f t="shared" si="1"/>
        <v>Hoàn thành tốt nhiệm vụ</v>
      </c>
      <c r="Q34" s="9"/>
    </row>
    <row r="35" spans="1:17" ht="33" x14ac:dyDescent="0.35">
      <c r="A35" s="2">
        <v>25</v>
      </c>
      <c r="B35" s="33" t="s">
        <v>37</v>
      </c>
      <c r="C35" s="39" t="s">
        <v>89</v>
      </c>
      <c r="D35" s="41" t="s">
        <v>3</v>
      </c>
      <c r="E35" s="41">
        <f>VLOOKUP(D35,[1]Diem!$A$2:$B$12,2,0)</f>
        <v>7</v>
      </c>
      <c r="F35" s="41" t="s">
        <v>2</v>
      </c>
      <c r="G35" s="41">
        <f>VLOOKUP(F35,[1]Diem!$A$2:$B$12,2,0)</f>
        <v>8</v>
      </c>
      <c r="H35" s="42" t="s">
        <v>1</v>
      </c>
      <c r="I35" s="41">
        <f>VLOOKUP(H35,[1]Diem!$A$2:$B$12,2,0)</f>
        <v>9</v>
      </c>
      <c r="J35" s="41" t="s">
        <v>1</v>
      </c>
      <c r="K35" s="41">
        <f>VLOOKUP(J35,[1]Diem!$A$2:$B$12,2,0)</f>
        <v>9</v>
      </c>
      <c r="L35" s="42" t="s">
        <v>2</v>
      </c>
      <c r="M35" s="41">
        <f>VLOOKUP(L35,[1]Diem!$A$2:$B$12,2,0)</f>
        <v>8</v>
      </c>
      <c r="N35" s="8">
        <f t="shared" si="0"/>
        <v>8.25</v>
      </c>
      <c r="O35" s="9"/>
      <c r="P35" s="19" t="str">
        <f t="shared" si="1"/>
        <v>Hoàn thành xuất sắc nhiệm vụ</v>
      </c>
      <c r="Q35" s="9"/>
    </row>
    <row r="36" spans="1:17" ht="33" x14ac:dyDescent="0.35">
      <c r="A36" s="2">
        <v>26</v>
      </c>
      <c r="B36" s="33" t="s">
        <v>38</v>
      </c>
      <c r="C36" s="39" t="s">
        <v>90</v>
      </c>
      <c r="D36" s="41" t="s">
        <v>3</v>
      </c>
      <c r="E36" s="41">
        <f>VLOOKUP(D36,[1]Diem!$A$2:$B$12,2,0)</f>
        <v>7</v>
      </c>
      <c r="F36" s="41" t="s">
        <v>2</v>
      </c>
      <c r="G36" s="41">
        <f>VLOOKUP(F36,[1]Diem!$A$2:$B$12,2,0)</f>
        <v>8</v>
      </c>
      <c r="H36" s="42" t="s">
        <v>1</v>
      </c>
      <c r="I36" s="41">
        <f>VLOOKUP(H36,[1]Diem!$A$2:$B$12,2,0)</f>
        <v>9</v>
      </c>
      <c r="J36" s="41" t="s">
        <v>1</v>
      </c>
      <c r="K36" s="41">
        <f>VLOOKUP(J36,[1]Diem!$A$2:$B$12,2,0)</f>
        <v>9</v>
      </c>
      <c r="L36" s="42" t="s">
        <v>3</v>
      </c>
      <c r="M36" s="41">
        <f>VLOOKUP(L36,[1]Diem!$A$2:$B$12,2,0)</f>
        <v>7</v>
      </c>
      <c r="N36" s="8">
        <f t="shared" si="0"/>
        <v>8.25</v>
      </c>
      <c r="O36" s="9"/>
      <c r="P36" s="19" t="str">
        <f t="shared" si="1"/>
        <v>Hoàn thành xuất sắc nhiệm vụ</v>
      </c>
      <c r="Q36" s="9"/>
    </row>
    <row r="37" spans="1:17" ht="33" x14ac:dyDescent="0.35">
      <c r="A37" s="2">
        <v>27</v>
      </c>
      <c r="B37" s="36" t="s">
        <v>39</v>
      </c>
      <c r="C37" s="39" t="s">
        <v>91</v>
      </c>
      <c r="D37" s="41" t="s">
        <v>0</v>
      </c>
      <c r="E37" s="41">
        <f>VLOOKUP(D37,[1]Diem!$A$2:$B$12,2,0)</f>
        <v>10</v>
      </c>
      <c r="F37" s="41" t="s">
        <v>1</v>
      </c>
      <c r="G37" s="41">
        <f>VLOOKUP(F37,[1]Diem!$A$2:$B$12,2,0)</f>
        <v>9</v>
      </c>
      <c r="H37" s="42" t="s">
        <v>0</v>
      </c>
      <c r="I37" s="41">
        <f>VLOOKUP(H37,[1]Diem!$A$2:$B$12,2,0)</f>
        <v>10</v>
      </c>
      <c r="J37" s="41" t="s">
        <v>2</v>
      </c>
      <c r="K37" s="41">
        <f>VLOOKUP(J37,[1]Diem!$A$2:$B$12,2,0)</f>
        <v>8</v>
      </c>
      <c r="L37" s="42" t="s">
        <v>2</v>
      </c>
      <c r="M37" s="41">
        <f>VLOOKUP(L37,[1]Diem!$A$2:$B$12,2,0)</f>
        <v>8</v>
      </c>
      <c r="N37" s="8">
        <f t="shared" si="0"/>
        <v>9.25</v>
      </c>
      <c r="O37" s="9"/>
      <c r="P37" s="19" t="str">
        <f t="shared" si="1"/>
        <v>Hoàn thành xuất sắc nhiệm vụ</v>
      </c>
      <c r="Q37" s="9"/>
    </row>
    <row r="38" spans="1:17" ht="33" x14ac:dyDescent="0.35">
      <c r="A38" s="2">
        <v>28</v>
      </c>
      <c r="B38" s="33" t="s">
        <v>69</v>
      </c>
      <c r="C38" s="39" t="s">
        <v>92</v>
      </c>
      <c r="D38" s="41" t="s">
        <v>3</v>
      </c>
      <c r="E38" s="41">
        <f>VLOOKUP(D38,[1]Diem!$A$2:$B$12,2,0)</f>
        <v>7</v>
      </c>
      <c r="F38" s="41" t="s">
        <v>3</v>
      </c>
      <c r="G38" s="41">
        <f>VLOOKUP(F38,[1]Diem!$A$2:$B$12,2,0)</f>
        <v>7</v>
      </c>
      <c r="H38" s="42" t="s">
        <v>3</v>
      </c>
      <c r="I38" s="41">
        <f>VLOOKUP(H38,[1]Diem!$A$2:$B$12,2,0)</f>
        <v>7</v>
      </c>
      <c r="J38" s="41" t="s">
        <v>1</v>
      </c>
      <c r="K38" s="41">
        <f>VLOOKUP(J38,[1]Diem!$A$2:$B$12,2,0)</f>
        <v>9</v>
      </c>
      <c r="L38" s="42" t="s">
        <v>2</v>
      </c>
      <c r="M38" s="41">
        <f>VLOOKUP(L38,[1]Diem!$A$2:$B$12,2,0)</f>
        <v>8</v>
      </c>
      <c r="N38" s="8">
        <f t="shared" si="0"/>
        <v>7.5</v>
      </c>
      <c r="O38" s="9"/>
      <c r="P38" s="19" t="str">
        <f t="shared" si="1"/>
        <v>Hoàn thành tốt nhiệm vụ</v>
      </c>
      <c r="Q38" s="9"/>
    </row>
    <row r="39" spans="1:17" ht="33" x14ac:dyDescent="0.35">
      <c r="A39" s="2">
        <v>29</v>
      </c>
      <c r="B39" s="33" t="s">
        <v>41</v>
      </c>
      <c r="C39" s="39" t="s">
        <v>93</v>
      </c>
      <c r="D39" s="41" t="s">
        <v>2</v>
      </c>
      <c r="E39" s="41">
        <f>VLOOKUP(D39,[1]Diem!$A$2:$B$12,2,0)</f>
        <v>8</v>
      </c>
      <c r="F39" s="41" t="s">
        <v>0</v>
      </c>
      <c r="G39" s="41">
        <f>VLOOKUP(F39,[1]Diem!$A$2:$B$12,2,0)</f>
        <v>10</v>
      </c>
      <c r="H39" s="42" t="s">
        <v>0</v>
      </c>
      <c r="I39" s="41">
        <f>VLOOKUP(H39,[1]Diem!$A$2:$B$12,2,0)</f>
        <v>10</v>
      </c>
      <c r="J39" s="41" t="s">
        <v>0</v>
      </c>
      <c r="K39" s="41">
        <f>VLOOKUP(J39,[1]Diem!$A$2:$B$12,2,0)</f>
        <v>10</v>
      </c>
      <c r="L39" s="42" t="s">
        <v>2</v>
      </c>
      <c r="M39" s="41">
        <f>VLOOKUP(L39,[1]Diem!$A$2:$B$12,2,0)</f>
        <v>8</v>
      </c>
      <c r="N39" s="8">
        <f t="shared" si="0"/>
        <v>9.5</v>
      </c>
      <c r="O39" s="9"/>
      <c r="P39" s="19" t="str">
        <f t="shared" si="1"/>
        <v>Hoàn thành xuất sắc nhiệm vụ</v>
      </c>
      <c r="Q39" s="9"/>
    </row>
    <row r="40" spans="1:17" ht="33" x14ac:dyDescent="0.35">
      <c r="A40" s="2">
        <v>30</v>
      </c>
      <c r="B40" s="33" t="s">
        <v>40</v>
      </c>
      <c r="C40" s="39" t="s">
        <v>94</v>
      </c>
      <c r="D40" s="41" t="s">
        <v>3</v>
      </c>
      <c r="E40" s="41">
        <f>VLOOKUP(D40,[1]Diem!$A$2:$B$12,2,0)</f>
        <v>7</v>
      </c>
      <c r="F40" s="41" t="s">
        <v>2</v>
      </c>
      <c r="G40" s="41">
        <f>VLOOKUP(F40,[1]Diem!$A$2:$B$12,2,0)</f>
        <v>8</v>
      </c>
      <c r="H40" s="42" t="s">
        <v>1</v>
      </c>
      <c r="I40" s="41">
        <f>VLOOKUP(H40,[1]Diem!$A$2:$B$12,2,0)</f>
        <v>9</v>
      </c>
      <c r="J40" s="41" t="s">
        <v>2</v>
      </c>
      <c r="K40" s="41">
        <f>VLOOKUP(J40,[1]Diem!$A$2:$B$12,2,0)</f>
        <v>8</v>
      </c>
      <c r="L40" s="42" t="s">
        <v>3</v>
      </c>
      <c r="M40" s="41">
        <f>VLOOKUP(L40,[1]Diem!$A$2:$B$12,2,0)</f>
        <v>7</v>
      </c>
      <c r="N40" s="8">
        <f t="shared" si="0"/>
        <v>8</v>
      </c>
      <c r="O40" s="9"/>
      <c r="P40" s="19" t="str">
        <f t="shared" si="1"/>
        <v>Hoàn thành xuất sắc nhiệm vụ</v>
      </c>
      <c r="Q40" s="9"/>
    </row>
    <row r="41" spans="1:17" ht="33" x14ac:dyDescent="0.35">
      <c r="A41" s="2">
        <v>31</v>
      </c>
      <c r="B41" s="33" t="s">
        <v>70</v>
      </c>
      <c r="C41" s="39" t="s">
        <v>95</v>
      </c>
      <c r="D41" s="41" t="s">
        <v>3</v>
      </c>
      <c r="E41" s="41">
        <f>VLOOKUP(D41,[1]Diem!$A$2:$B$12,2,0)</f>
        <v>7</v>
      </c>
      <c r="F41" s="41" t="s">
        <v>3</v>
      </c>
      <c r="G41" s="41">
        <f>VLOOKUP(F41,[1]Diem!$A$2:$B$12,2,0)</f>
        <v>7</v>
      </c>
      <c r="H41" s="42" t="s">
        <v>1</v>
      </c>
      <c r="I41" s="41">
        <f>VLOOKUP(H41,[1]Diem!$A$2:$B$12,2,0)</f>
        <v>9</v>
      </c>
      <c r="J41" s="41" t="s">
        <v>0</v>
      </c>
      <c r="K41" s="41">
        <f>VLOOKUP(J41,[1]Diem!$A$2:$B$12,2,0)</f>
        <v>10</v>
      </c>
      <c r="L41" s="42" t="s">
        <v>3</v>
      </c>
      <c r="M41" s="41">
        <f>VLOOKUP(L41,[1]Diem!$A$2:$B$12,2,0)</f>
        <v>7</v>
      </c>
      <c r="N41" s="8">
        <f t="shared" si="0"/>
        <v>8.25</v>
      </c>
      <c r="O41" s="9"/>
      <c r="P41" s="19" t="str">
        <f t="shared" si="1"/>
        <v>Hoàn thành xuất sắc nhiệm vụ</v>
      </c>
      <c r="Q41" s="9"/>
    </row>
    <row r="42" spans="1:17" ht="33" x14ac:dyDescent="0.35">
      <c r="A42" s="2">
        <v>32</v>
      </c>
      <c r="B42" s="33" t="s">
        <v>71</v>
      </c>
      <c r="C42" s="39" t="s">
        <v>96</v>
      </c>
      <c r="D42" s="41" t="s">
        <v>3</v>
      </c>
      <c r="E42" s="41">
        <f>VLOOKUP(D42,[1]Diem!$A$2:$B$12,2,0)</f>
        <v>7</v>
      </c>
      <c r="F42" s="41" t="s">
        <v>2</v>
      </c>
      <c r="G42" s="41">
        <f>VLOOKUP(F42,[1]Diem!$A$2:$B$12,2,0)</f>
        <v>8</v>
      </c>
      <c r="H42" s="42" t="s">
        <v>2</v>
      </c>
      <c r="I42" s="41">
        <f>VLOOKUP(H42,[1]Diem!$A$2:$B$12,2,0)</f>
        <v>8</v>
      </c>
      <c r="J42" s="41" t="s">
        <v>1</v>
      </c>
      <c r="K42" s="41">
        <f>VLOOKUP(J42,[1]Diem!$A$2:$B$12,2,0)</f>
        <v>9</v>
      </c>
      <c r="L42" s="42" t="s">
        <v>2</v>
      </c>
      <c r="M42" s="41">
        <f>VLOOKUP(L42,[1]Diem!$A$2:$B$12,2,0)</f>
        <v>8</v>
      </c>
      <c r="N42" s="8">
        <f t="shared" si="0"/>
        <v>8</v>
      </c>
      <c r="O42" s="9"/>
      <c r="P42" s="19" t="str">
        <f t="shared" si="1"/>
        <v>Hoàn thành xuất sắc nhiệm vụ</v>
      </c>
      <c r="Q42" s="9"/>
    </row>
    <row r="43" spans="1:17" ht="33" x14ac:dyDescent="0.35">
      <c r="A43" s="2">
        <v>33</v>
      </c>
      <c r="B43" s="33" t="s">
        <v>72</v>
      </c>
      <c r="C43" s="39" t="s">
        <v>97</v>
      </c>
      <c r="D43" s="41" t="s">
        <v>3</v>
      </c>
      <c r="E43" s="41">
        <f>VLOOKUP(D43,[1]Diem!$A$2:$B$12,2,0)</f>
        <v>7</v>
      </c>
      <c r="F43" s="41" t="s">
        <v>0</v>
      </c>
      <c r="G43" s="41">
        <f>VLOOKUP(F43,[1]Diem!$A$2:$B$12,2,0)</f>
        <v>10</v>
      </c>
      <c r="H43" s="42" t="s">
        <v>0</v>
      </c>
      <c r="I43" s="41">
        <f>VLOOKUP(H43,[1]Diem!$A$2:$B$12,2,0)</f>
        <v>10</v>
      </c>
      <c r="J43" s="41" t="s">
        <v>0</v>
      </c>
      <c r="K43" s="41">
        <f>VLOOKUP(J43,[1]Diem!$A$2:$B$12,2,0)</f>
        <v>10</v>
      </c>
      <c r="L43" s="42" t="s">
        <v>2</v>
      </c>
      <c r="M43" s="41">
        <f>VLOOKUP(L43,[1]Diem!$A$2:$B$12,2,0)</f>
        <v>8</v>
      </c>
      <c r="N43" s="8">
        <f t="shared" si="0"/>
        <v>9.25</v>
      </c>
      <c r="O43" s="9"/>
      <c r="P43" s="19" t="str">
        <f t="shared" si="1"/>
        <v>Hoàn thành xuất sắc nhiệm vụ</v>
      </c>
      <c r="Q43" s="9"/>
    </row>
    <row r="44" spans="1:17" ht="33" x14ac:dyDescent="0.35">
      <c r="A44" s="2">
        <v>34</v>
      </c>
      <c r="B44" s="33" t="s">
        <v>42</v>
      </c>
      <c r="C44" s="39" t="s">
        <v>98</v>
      </c>
      <c r="D44" s="41" t="s">
        <v>3</v>
      </c>
      <c r="E44" s="41">
        <f>VLOOKUP(D44,[1]Diem!$A$2:$B$12,2,0)</f>
        <v>7</v>
      </c>
      <c r="F44" s="41" t="s">
        <v>2</v>
      </c>
      <c r="G44" s="41">
        <f>VLOOKUP(F44,[1]Diem!$A$2:$B$12,2,0)</f>
        <v>8</v>
      </c>
      <c r="H44" s="42" t="s">
        <v>1</v>
      </c>
      <c r="I44" s="41">
        <f>VLOOKUP(H44,[1]Diem!$A$2:$B$12,2,0)</f>
        <v>9</v>
      </c>
      <c r="J44" s="41" t="s">
        <v>2</v>
      </c>
      <c r="K44" s="41">
        <f>VLOOKUP(J44,[1]Diem!$A$2:$B$12,2,0)</f>
        <v>8</v>
      </c>
      <c r="L44" s="42" t="s">
        <v>3</v>
      </c>
      <c r="M44" s="41">
        <f>VLOOKUP(L44,[1]Diem!$A$2:$B$12,2,0)</f>
        <v>7</v>
      </c>
      <c r="N44" s="8">
        <f t="shared" si="0"/>
        <v>8</v>
      </c>
      <c r="O44" s="9"/>
      <c r="P44" s="19" t="str">
        <f t="shared" si="1"/>
        <v>Hoàn thành xuất sắc nhiệm vụ</v>
      </c>
      <c r="Q44" s="9"/>
    </row>
    <row r="45" spans="1:17" ht="33" x14ac:dyDescent="0.35">
      <c r="A45" s="2">
        <v>35</v>
      </c>
      <c r="B45" s="33" t="s">
        <v>73</v>
      </c>
      <c r="C45" s="39" t="s">
        <v>99</v>
      </c>
      <c r="D45" s="41" t="s">
        <v>3</v>
      </c>
      <c r="E45" s="41">
        <f>VLOOKUP(D45,[1]Diem!$A$2:$B$12,2,0)</f>
        <v>7</v>
      </c>
      <c r="F45" s="41" t="s">
        <v>0</v>
      </c>
      <c r="G45" s="41">
        <f>VLOOKUP(F45,[1]Diem!$A$2:$B$12,2,0)</f>
        <v>10</v>
      </c>
      <c r="H45" s="42" t="s">
        <v>3</v>
      </c>
      <c r="I45" s="41">
        <f>VLOOKUP(H45,[1]Diem!$A$2:$B$12,2,0)</f>
        <v>7</v>
      </c>
      <c r="J45" s="41" t="s">
        <v>1</v>
      </c>
      <c r="K45" s="41">
        <f>VLOOKUP(J45,[1]Diem!$A$2:$B$12,2,0)</f>
        <v>9</v>
      </c>
      <c r="L45" s="42" t="s">
        <v>3</v>
      </c>
      <c r="M45" s="41">
        <f>VLOOKUP(L45,[1]Diem!$A$2:$B$12,2,0)</f>
        <v>7</v>
      </c>
      <c r="N45" s="8">
        <f t="shared" si="0"/>
        <v>8.25</v>
      </c>
      <c r="O45" s="9"/>
      <c r="P45" s="19" t="str">
        <f t="shared" si="1"/>
        <v>Hoàn thành xuất sắc nhiệm vụ</v>
      </c>
      <c r="Q45" s="9"/>
    </row>
  </sheetData>
  <mergeCells count="20">
    <mergeCell ref="D7:E7"/>
    <mergeCell ref="F7:G7"/>
    <mergeCell ref="H7:I7"/>
    <mergeCell ref="L7:M7"/>
    <mergeCell ref="D9:P9"/>
    <mergeCell ref="B13:C13"/>
    <mergeCell ref="A1:D1"/>
    <mergeCell ref="I1:Q1"/>
    <mergeCell ref="A2:D2"/>
    <mergeCell ref="I2:Q2"/>
    <mergeCell ref="A3:D3"/>
    <mergeCell ref="A5:Q5"/>
    <mergeCell ref="J7:K7"/>
    <mergeCell ref="N7:N8"/>
    <mergeCell ref="O7:O8"/>
    <mergeCell ref="P7:P8"/>
    <mergeCell ref="Q7:Q8"/>
    <mergeCell ref="A7:A8"/>
    <mergeCell ref="B7:B8"/>
    <mergeCell ref="C7:C8"/>
  </mergeCells>
  <phoneticPr fontId="19" type="noConversion"/>
  <pageMargins left="0.38" right="0.16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N45"/>
  <sheetViews>
    <sheetView tabSelected="1" topLeftCell="A10" zoomScaleNormal="100" workbookViewId="0">
      <selection activeCell="J11" sqref="J11"/>
    </sheetView>
  </sheetViews>
  <sheetFormatPr defaultRowHeight="14.5" x14ac:dyDescent="0.35"/>
  <cols>
    <col min="1" max="1" width="6.1796875" customWidth="1"/>
    <col min="2" max="2" width="26.08984375" customWidth="1"/>
    <col min="3" max="3" width="12.7265625" customWidth="1"/>
    <col min="4" max="4" width="15.6328125" customWidth="1"/>
    <col min="5" max="5" width="21.453125" customWidth="1"/>
    <col min="6" max="6" width="9.54296875" customWidth="1"/>
    <col min="7" max="7" width="18" customWidth="1"/>
    <col min="8" max="8" width="10.26953125" customWidth="1"/>
    <col min="9" max="9" width="20.1796875" customWidth="1"/>
    <col min="10" max="10" width="20" customWidth="1"/>
    <col min="11" max="11" width="12.453125" customWidth="1"/>
  </cols>
  <sheetData>
    <row r="1" spans="1:14" s="16" customFormat="1" ht="15.5" x14ac:dyDescent="0.35">
      <c r="A1" s="81" t="s">
        <v>26</v>
      </c>
      <c r="B1" s="81"/>
      <c r="C1" s="81"/>
      <c r="D1" s="81"/>
      <c r="E1" s="14"/>
      <c r="F1" s="14"/>
      <c r="G1" s="78" t="s">
        <v>27</v>
      </c>
      <c r="H1" s="78"/>
      <c r="I1" s="78"/>
      <c r="J1" s="78"/>
      <c r="K1" s="78"/>
    </row>
    <row r="2" spans="1:14" s="16" customFormat="1" ht="15.5" x14ac:dyDescent="0.35">
      <c r="A2" s="81" t="s">
        <v>28</v>
      </c>
      <c r="B2" s="81"/>
      <c r="C2" s="81"/>
      <c r="D2" s="81"/>
      <c r="E2" s="14"/>
      <c r="F2" s="14"/>
      <c r="G2" s="78" t="s">
        <v>29</v>
      </c>
      <c r="H2" s="78"/>
      <c r="I2" s="78"/>
      <c r="J2" s="78"/>
      <c r="K2" s="78"/>
    </row>
    <row r="3" spans="1:14" s="16" customFormat="1" ht="15.5" x14ac:dyDescent="0.35">
      <c r="A3" s="78" t="s">
        <v>106</v>
      </c>
      <c r="B3" s="78"/>
      <c r="C3" s="78"/>
      <c r="D3" s="78"/>
      <c r="E3" s="14"/>
      <c r="F3" s="14"/>
      <c r="G3" s="14"/>
      <c r="H3" s="14"/>
      <c r="I3" s="17"/>
      <c r="J3" s="15"/>
    </row>
    <row r="4" spans="1:14" s="16" customFormat="1" ht="14" x14ac:dyDescent="0.3">
      <c r="D4" s="18"/>
      <c r="E4" s="18"/>
      <c r="F4" s="18"/>
      <c r="G4" s="18"/>
      <c r="H4" s="18"/>
      <c r="J4" s="15"/>
    </row>
    <row r="5" spans="1:14" s="16" customFormat="1" ht="18" customHeight="1" x14ac:dyDescent="0.35">
      <c r="A5" s="77" t="s">
        <v>112</v>
      </c>
      <c r="B5" s="77"/>
      <c r="C5" s="77"/>
      <c r="D5" s="77"/>
      <c r="E5" s="77"/>
      <c r="F5" s="77"/>
      <c r="G5" s="77"/>
      <c r="H5" s="77"/>
      <c r="I5" s="77"/>
      <c r="J5" s="77"/>
      <c r="K5" s="77"/>
    </row>
    <row r="7" spans="1:14" ht="26.25" customHeight="1" x14ac:dyDescent="0.35">
      <c r="A7" s="82" t="s">
        <v>10</v>
      </c>
      <c r="B7" s="82" t="s">
        <v>19</v>
      </c>
      <c r="C7" s="82" t="s">
        <v>12</v>
      </c>
      <c r="D7" s="79" t="s">
        <v>22</v>
      </c>
      <c r="E7" s="79"/>
      <c r="F7" s="79" t="s">
        <v>23</v>
      </c>
      <c r="G7" s="79"/>
      <c r="H7" s="79" t="s">
        <v>24</v>
      </c>
      <c r="I7" s="79"/>
      <c r="J7" s="79" t="s">
        <v>20</v>
      </c>
      <c r="K7" s="80" t="s">
        <v>21</v>
      </c>
    </row>
    <row r="8" spans="1:14" ht="26.25" customHeight="1" x14ac:dyDescent="0.35">
      <c r="A8" s="83"/>
      <c r="B8" s="83"/>
      <c r="C8" s="83"/>
      <c r="D8" s="6" t="s">
        <v>13</v>
      </c>
      <c r="E8" s="6" t="s">
        <v>17</v>
      </c>
      <c r="F8" s="6" t="s">
        <v>13</v>
      </c>
      <c r="G8" s="6" t="s">
        <v>17</v>
      </c>
      <c r="H8" s="6" t="s">
        <v>25</v>
      </c>
      <c r="I8" s="6" t="s">
        <v>17</v>
      </c>
      <c r="J8" s="79"/>
      <c r="K8" s="80"/>
    </row>
    <row r="9" spans="1:14" ht="33" x14ac:dyDescent="0.35">
      <c r="A9" s="24"/>
      <c r="B9" s="47" t="s">
        <v>115</v>
      </c>
      <c r="C9" s="24"/>
      <c r="D9" s="25"/>
      <c r="E9" s="25"/>
      <c r="F9" s="25"/>
      <c r="G9" s="26"/>
      <c r="H9" s="25"/>
      <c r="I9" s="25"/>
      <c r="J9" s="25"/>
      <c r="K9" s="27"/>
    </row>
    <row r="10" spans="1:14" ht="40.5" customHeight="1" x14ac:dyDescent="0.35">
      <c r="A10" s="50">
        <v>1</v>
      </c>
      <c r="B10" s="51" t="s">
        <v>30</v>
      </c>
      <c r="C10" s="52" t="s">
        <v>43</v>
      </c>
      <c r="D10" s="46">
        <f>'HK1'!N10</f>
        <v>9.4</v>
      </c>
      <c r="E10" s="46" t="str">
        <f>'HK1'!P10</f>
        <v>Hoàn thành xuất sắc nhiệm vụ</v>
      </c>
      <c r="F10" s="46">
        <f>'HK2'!N10</f>
        <v>9.25</v>
      </c>
      <c r="G10" s="46" t="str">
        <f>'HK2'!P10</f>
        <v>Hoàn thành xuất sắc nhiệm vụ</v>
      </c>
      <c r="H10" s="46">
        <f t="shared" ref="H10:H45" si="0">ROUND(AVERAGE(D10,F10),2)</f>
        <v>9.33</v>
      </c>
      <c r="I10" s="46" t="str">
        <f>IF(AND(8&lt;=$H10,$H10&lt;=10),"Hoàn thành xuất sắc nhiệm vụ",IF(AND(6&lt;$H10,$H10&lt;8),"Hoàn thành tốt nhiệm vụ",IF(AND(5&lt;$H10,$H10&lt;6),"Hoàn thành nhiệm vụ","Không hoàn thành nhiệm vụ")))</f>
        <v>Hoàn thành xuất sắc nhiệm vụ</v>
      </c>
      <c r="J10" s="19" t="str">
        <f>IF(G10="Hoàn thành nhiệm vụ","Không đạt LĐTT",IF(OR(I10="Hoàn thành xuất sắc nhiệm vụ",I10="Hoàn thành tốt nhiệm vụ"),"Đạt LĐTT","Không đạt LĐTT"))</f>
        <v>Đạt LĐTT</v>
      </c>
      <c r="K10" s="20"/>
      <c r="N10" t="e">
        <f>NH!D10=ROUND(AVERAGE(E10,G10,I10,K10,M10),2)</f>
        <v>#DIV/0!</v>
      </c>
    </row>
    <row r="11" spans="1:14" ht="42" customHeight="1" x14ac:dyDescent="0.35">
      <c r="A11" s="50">
        <v>2</v>
      </c>
      <c r="B11" s="55" t="s">
        <v>52</v>
      </c>
      <c r="C11" s="52" t="s">
        <v>74</v>
      </c>
      <c r="D11" s="46">
        <f>'HK1'!N11</f>
        <v>10</v>
      </c>
      <c r="E11" s="46" t="str">
        <f>'HK1'!P11</f>
        <v>Hoàn thành xuất sắc nhiệm vụ</v>
      </c>
      <c r="F11" s="46">
        <f>'HK2'!N11</f>
        <v>9.25</v>
      </c>
      <c r="G11" s="46" t="str">
        <f>'HK2'!P11</f>
        <v>Hoàn thành xuất sắc nhiệm vụ</v>
      </c>
      <c r="H11" s="46">
        <f t="shared" si="0"/>
        <v>9.6300000000000008</v>
      </c>
      <c r="I11" s="46" t="str">
        <f>IF(AND(8&lt;=$H11,$H11&lt;=10),"Hoàn thành xuất sắc nhiệm vụ",IF(AND(6&lt;$H11,$H11&lt;8),"Hoàn thành tốt nhiệm vụ",IF(AND(5&lt;$H11,$H11&lt;6),"Hoàn thành nhiệm vụ","Không hoàn thành nhiệm vụ")))</f>
        <v>Hoàn thành xuất sắc nhiệm vụ</v>
      </c>
      <c r="J11" s="19" t="str">
        <f>IF(G11="Hoàn thành NV","Không đạt LĐTT",IF(OR(I11="Hoàn thành xuất sắc nhiệm vụ",I11="Hoàn thành tốt nhiệm vụ"),"Đạt LĐTT","Không đạt LĐTT"))</f>
        <v>Đạt LĐTT</v>
      </c>
      <c r="K11" s="20"/>
    </row>
    <row r="12" spans="1:14" ht="33" x14ac:dyDescent="0.35">
      <c r="A12" s="2">
        <v>3</v>
      </c>
      <c r="B12" s="34" t="s">
        <v>53</v>
      </c>
      <c r="C12" s="39" t="s">
        <v>75</v>
      </c>
      <c r="D12" s="19">
        <f>'HK1'!N12</f>
        <v>8.6</v>
      </c>
      <c r="E12" s="19" t="str">
        <f>'HK1'!P12</f>
        <v>Hoàn thành xuất sắc nhiệm vụ</v>
      </c>
      <c r="F12" s="19">
        <f>'HK2'!N12</f>
        <v>9.25</v>
      </c>
      <c r="G12" s="19" t="str">
        <f>'HK2'!P12</f>
        <v>Hoàn thành xuất sắc nhiệm vụ</v>
      </c>
      <c r="H12" s="19">
        <f t="shared" si="0"/>
        <v>8.93</v>
      </c>
      <c r="I12" s="46" t="str">
        <f t="shared" ref="I12:I45" si="1">IF(AND(8&lt;=$H12,$H12&lt;=10),"Hoàn thành xuất sắc nhiệm vụ",IF(AND(6&lt;$H12,$H12&lt;8),"Hoàn thành tốt nhiệm vụ",IF(AND(5&lt;$H12,$H12&lt;6),"Hoàn thành nhiệm vụ","Không hoàn thành nhiệm vụ")))</f>
        <v>Hoàn thành xuất sắc nhiệm vụ</v>
      </c>
      <c r="J12" s="19" t="str">
        <f t="shared" ref="J12:J45" si="2">IF(G12="Hoàn thành NV","Không đạt LĐTT",IF(OR(I12="Hoàn thành xuất sắc nhiệm vụ",I12="Hoàn thành tốt nhiệm vụ"),"Đạt LĐTT","Không đạt LĐTT"))</f>
        <v>Đạt LĐTT</v>
      </c>
      <c r="K12" s="7"/>
    </row>
    <row r="13" spans="1:14" ht="35" customHeight="1" x14ac:dyDescent="0.35">
      <c r="A13" s="2"/>
      <c r="B13" s="63" t="s">
        <v>114</v>
      </c>
      <c r="C13" s="64"/>
      <c r="D13" s="19"/>
      <c r="E13" s="19"/>
      <c r="F13" s="19"/>
      <c r="G13" s="19"/>
      <c r="H13" s="19"/>
      <c r="I13" s="19"/>
      <c r="J13" s="19"/>
      <c r="K13" s="7"/>
    </row>
    <row r="14" spans="1:14" ht="33" x14ac:dyDescent="0.35">
      <c r="A14" s="2">
        <v>4</v>
      </c>
      <c r="B14" s="33" t="s">
        <v>54</v>
      </c>
      <c r="C14" s="39" t="s">
        <v>76</v>
      </c>
      <c r="D14" s="19">
        <f>'HK1'!N14</f>
        <v>7</v>
      </c>
      <c r="E14" s="19" t="str">
        <f>'HK1'!P14</f>
        <v>Hoàn thành tốt nhiệm vụ</v>
      </c>
      <c r="F14" s="19">
        <f>'HK2'!N14</f>
        <v>8</v>
      </c>
      <c r="G14" s="19" t="str">
        <f>'HK2'!P14</f>
        <v>Hoàn thành xuất sắc nhiệm vụ</v>
      </c>
      <c r="H14" s="19">
        <f t="shared" si="0"/>
        <v>7.5</v>
      </c>
      <c r="I14" s="19" t="str">
        <f t="shared" si="1"/>
        <v>Hoàn thành tốt nhiệm vụ</v>
      </c>
      <c r="J14" s="19" t="str">
        <f t="shared" si="2"/>
        <v>Đạt LĐTT</v>
      </c>
      <c r="K14" s="7"/>
    </row>
    <row r="15" spans="1:14" ht="33" x14ac:dyDescent="0.35">
      <c r="A15" s="2">
        <v>5</v>
      </c>
      <c r="B15" s="33" t="s">
        <v>32</v>
      </c>
      <c r="C15" s="39" t="s">
        <v>45</v>
      </c>
      <c r="D15" s="19">
        <f>'HK1'!N15</f>
        <v>7.6</v>
      </c>
      <c r="E15" s="19" t="str">
        <f>'HK1'!P15</f>
        <v>Hoàn thành tốt nhiệm vụ</v>
      </c>
      <c r="F15" s="19">
        <f>'HK2'!N15</f>
        <v>8</v>
      </c>
      <c r="G15" s="19" t="str">
        <f>'HK2'!P15</f>
        <v>Hoàn thành xuất sắc nhiệm vụ</v>
      </c>
      <c r="H15" s="19">
        <f t="shared" si="0"/>
        <v>7.8</v>
      </c>
      <c r="I15" s="19" t="str">
        <f t="shared" si="1"/>
        <v>Hoàn thành tốt nhiệm vụ</v>
      </c>
      <c r="J15" s="19" t="s">
        <v>51</v>
      </c>
      <c r="K15" s="7"/>
    </row>
    <row r="16" spans="1:14" ht="33" x14ac:dyDescent="0.35">
      <c r="A16" s="2">
        <v>6</v>
      </c>
      <c r="B16" s="35" t="s">
        <v>33</v>
      </c>
      <c r="C16" s="39" t="s">
        <v>46</v>
      </c>
      <c r="D16" s="19">
        <f>'HK1'!N16</f>
        <v>8</v>
      </c>
      <c r="E16" s="19" t="str">
        <f>'HK1'!P16</f>
        <v>Hoàn thành xuất sắc nhiệm vụ</v>
      </c>
      <c r="F16" s="19">
        <f>'HK2'!N16</f>
        <v>8.5</v>
      </c>
      <c r="G16" s="19" t="str">
        <f>'HK2'!P16</f>
        <v>Hoàn thành xuất sắc nhiệm vụ</v>
      </c>
      <c r="H16" s="19">
        <f t="shared" si="0"/>
        <v>8.25</v>
      </c>
      <c r="I16" s="46" t="str">
        <f t="shared" si="1"/>
        <v>Hoàn thành xuất sắc nhiệm vụ</v>
      </c>
      <c r="J16" s="19" t="str">
        <f t="shared" si="2"/>
        <v>Đạt LĐTT</v>
      </c>
      <c r="K16" s="31"/>
    </row>
    <row r="17" spans="1:11" s="54" customFormat="1" ht="33" x14ac:dyDescent="0.35">
      <c r="A17" s="50">
        <v>7</v>
      </c>
      <c r="B17" s="51" t="s">
        <v>55</v>
      </c>
      <c r="C17" s="52" t="s">
        <v>77</v>
      </c>
      <c r="D17" s="46">
        <f>'HK1'!N17</f>
        <v>9</v>
      </c>
      <c r="E17" s="46" t="str">
        <f>'HK1'!P17</f>
        <v>Hoàn thành xuất sắc nhiệm vụ</v>
      </c>
      <c r="F17" s="46">
        <f>'HK2'!N17</f>
        <v>8.5</v>
      </c>
      <c r="G17" s="46" t="str">
        <f>'HK2'!P17</f>
        <v>Hoàn thành xuất sắc nhiệm vụ</v>
      </c>
      <c r="H17" s="46">
        <f t="shared" si="0"/>
        <v>8.75</v>
      </c>
      <c r="I17" s="46" t="str">
        <f t="shared" si="1"/>
        <v>Hoàn thành xuất sắc nhiệm vụ</v>
      </c>
      <c r="J17" s="46" t="str">
        <f t="shared" si="2"/>
        <v>Đạt LĐTT</v>
      </c>
      <c r="K17" s="53"/>
    </row>
    <row r="18" spans="1:11" ht="29" customHeight="1" x14ac:dyDescent="0.35">
      <c r="A18" s="2">
        <v>8</v>
      </c>
      <c r="B18" s="33" t="s">
        <v>56</v>
      </c>
      <c r="C18" s="39" t="s">
        <v>78</v>
      </c>
      <c r="D18" s="19">
        <f>'HK1'!N18</f>
        <v>7.6</v>
      </c>
      <c r="E18" s="19" t="str">
        <f>'HK1'!P18</f>
        <v>Hoàn thành tốt nhiệm vụ</v>
      </c>
      <c r="F18" s="19">
        <f>'HK2'!N18</f>
        <v>8.25</v>
      </c>
      <c r="G18" s="19" t="str">
        <f>'HK2'!P18</f>
        <v>Hoàn thành xuất sắc nhiệm vụ</v>
      </c>
      <c r="H18" s="19">
        <f t="shared" si="0"/>
        <v>7.93</v>
      </c>
      <c r="I18" s="19" t="str">
        <f t="shared" si="1"/>
        <v>Hoàn thành tốt nhiệm vụ</v>
      </c>
      <c r="J18" s="19" t="str">
        <f t="shared" si="2"/>
        <v>Đạt LĐTT</v>
      </c>
      <c r="K18" s="20"/>
    </row>
    <row r="19" spans="1:11" ht="29.5" customHeight="1" x14ac:dyDescent="0.35">
      <c r="A19" s="2">
        <v>9</v>
      </c>
      <c r="B19" s="33" t="s">
        <v>57</v>
      </c>
      <c r="C19" s="39" t="s">
        <v>76</v>
      </c>
      <c r="D19" s="19">
        <f>'HK1'!N19</f>
        <v>7.4</v>
      </c>
      <c r="E19" s="19" t="str">
        <f>'HK1'!P19</f>
        <v>Hoàn thành tốt nhiệm vụ</v>
      </c>
      <c r="F19" s="19">
        <f>'HK2'!N19</f>
        <v>8</v>
      </c>
      <c r="G19" s="19" t="str">
        <f>'HK2'!P19</f>
        <v>Hoàn thành xuất sắc nhiệm vụ</v>
      </c>
      <c r="H19" s="19">
        <f t="shared" si="0"/>
        <v>7.7</v>
      </c>
      <c r="I19" s="19" t="str">
        <f t="shared" si="1"/>
        <v>Hoàn thành tốt nhiệm vụ</v>
      </c>
      <c r="J19" s="19" t="str">
        <f t="shared" si="2"/>
        <v>Đạt LĐTT</v>
      </c>
      <c r="K19" s="20"/>
    </row>
    <row r="20" spans="1:11" ht="30" customHeight="1" x14ac:dyDescent="0.35">
      <c r="A20" s="2">
        <v>10</v>
      </c>
      <c r="B20" s="33" t="s">
        <v>58</v>
      </c>
      <c r="C20" s="39" t="s">
        <v>79</v>
      </c>
      <c r="D20" s="19">
        <f>'HK1'!N20</f>
        <v>7</v>
      </c>
      <c r="E20" s="19" t="str">
        <f>'HK1'!P20</f>
        <v>Hoàn thành tốt nhiệm vụ</v>
      </c>
      <c r="F20" s="19">
        <f>'HK2'!N20</f>
        <v>7.25</v>
      </c>
      <c r="G20" s="19" t="str">
        <f>'HK2'!P20</f>
        <v>Hoàn thành tốt nhiệm vụ</v>
      </c>
      <c r="H20" s="19">
        <f t="shared" si="0"/>
        <v>7.13</v>
      </c>
      <c r="I20" s="19" t="str">
        <f t="shared" si="1"/>
        <v>Hoàn thành tốt nhiệm vụ</v>
      </c>
      <c r="J20" s="19" t="str">
        <f t="shared" si="2"/>
        <v>Đạt LĐTT</v>
      </c>
      <c r="K20" s="20"/>
    </row>
    <row r="21" spans="1:11" s="54" customFormat="1" ht="27.5" customHeight="1" x14ac:dyDescent="0.35">
      <c r="A21" s="50">
        <v>11</v>
      </c>
      <c r="B21" s="51" t="s">
        <v>59</v>
      </c>
      <c r="C21" s="52" t="s">
        <v>80</v>
      </c>
      <c r="D21" s="46">
        <f>'HK1'!N21</f>
        <v>9.4</v>
      </c>
      <c r="E21" s="46" t="str">
        <f>'HK1'!P21</f>
        <v>Hoàn thành xuất sắc nhiệm vụ</v>
      </c>
      <c r="F21" s="46">
        <f>'HK2'!N21</f>
        <v>8.75</v>
      </c>
      <c r="G21" s="46" t="str">
        <f>'HK2'!P21</f>
        <v>Hoàn thành xuất sắc nhiệm vụ</v>
      </c>
      <c r="H21" s="46">
        <f t="shared" si="0"/>
        <v>9.08</v>
      </c>
      <c r="I21" s="46" t="str">
        <f t="shared" si="1"/>
        <v>Hoàn thành xuất sắc nhiệm vụ</v>
      </c>
      <c r="J21" s="46" t="str">
        <f t="shared" si="2"/>
        <v>Đạt LĐTT</v>
      </c>
      <c r="K21" s="56"/>
    </row>
    <row r="22" spans="1:11" s="54" customFormat="1" ht="31.5" customHeight="1" x14ac:dyDescent="0.35">
      <c r="A22" s="50">
        <v>12</v>
      </c>
      <c r="B22" s="51" t="s">
        <v>60</v>
      </c>
      <c r="C22" s="52" t="s">
        <v>81</v>
      </c>
      <c r="D22" s="46">
        <f>'HK1'!N22</f>
        <v>8.6</v>
      </c>
      <c r="E22" s="46" t="str">
        <f>'HK1'!P22</f>
        <v>Hoàn thành xuất sắc nhiệm vụ</v>
      </c>
      <c r="F22" s="46">
        <f>'HK2'!N22</f>
        <v>9</v>
      </c>
      <c r="G22" s="46" t="str">
        <f>'HK2'!P22</f>
        <v>Hoàn thành xuất sắc nhiệm vụ</v>
      </c>
      <c r="H22" s="46">
        <f t="shared" si="0"/>
        <v>8.8000000000000007</v>
      </c>
      <c r="I22" s="46" t="str">
        <f t="shared" si="1"/>
        <v>Hoàn thành xuất sắc nhiệm vụ</v>
      </c>
      <c r="J22" s="46" t="str">
        <f t="shared" si="2"/>
        <v>Đạt LĐTT</v>
      </c>
      <c r="K22" s="56"/>
    </row>
    <row r="23" spans="1:11" s="54" customFormat="1" ht="34.5" customHeight="1" x14ac:dyDescent="0.35">
      <c r="A23" s="50">
        <v>13</v>
      </c>
      <c r="B23" s="51" t="s">
        <v>34</v>
      </c>
      <c r="C23" s="52" t="s">
        <v>47</v>
      </c>
      <c r="D23" s="46">
        <f>'HK1'!N23</f>
        <v>8.1999999999999993</v>
      </c>
      <c r="E23" s="46" t="str">
        <f>'HK1'!P23</f>
        <v>Hoàn thành xuất sắc nhiệm vụ</v>
      </c>
      <c r="F23" s="46">
        <f>'HK2'!N23</f>
        <v>9</v>
      </c>
      <c r="G23" s="46" t="str">
        <f>'HK2'!P23</f>
        <v>Hoàn thành xuất sắc nhiệm vụ</v>
      </c>
      <c r="H23" s="46">
        <f t="shared" si="0"/>
        <v>8.6</v>
      </c>
      <c r="I23" s="46" t="str">
        <f t="shared" si="1"/>
        <v>Hoàn thành xuất sắc nhiệm vụ</v>
      </c>
      <c r="J23" s="46" t="str">
        <f t="shared" si="2"/>
        <v>Đạt LĐTT</v>
      </c>
      <c r="K23" s="56"/>
    </row>
    <row r="24" spans="1:11" ht="29.5" customHeight="1" x14ac:dyDescent="0.35">
      <c r="A24" s="2">
        <v>14</v>
      </c>
      <c r="B24" s="33" t="s">
        <v>61</v>
      </c>
      <c r="C24" s="39" t="s">
        <v>82</v>
      </c>
      <c r="D24" s="19">
        <f>'HK1'!N24</f>
        <v>7.6</v>
      </c>
      <c r="E24" s="19" t="str">
        <f>'HK1'!P24</f>
        <v>Hoàn thành tốt nhiệm vụ</v>
      </c>
      <c r="F24" s="19">
        <f>'HK2'!N24</f>
        <v>8.75</v>
      </c>
      <c r="G24" s="19" t="str">
        <f>'HK2'!P24</f>
        <v>Hoàn thành xuất sắc nhiệm vụ</v>
      </c>
      <c r="H24" s="19">
        <f t="shared" si="0"/>
        <v>8.18</v>
      </c>
      <c r="I24" s="46" t="str">
        <f t="shared" si="1"/>
        <v>Hoàn thành xuất sắc nhiệm vụ</v>
      </c>
      <c r="J24" s="19" t="str">
        <f t="shared" si="2"/>
        <v>Đạt LĐTT</v>
      </c>
      <c r="K24" s="20"/>
    </row>
    <row r="25" spans="1:11" ht="36.5" customHeight="1" x14ac:dyDescent="0.35">
      <c r="A25" s="2">
        <v>15</v>
      </c>
      <c r="B25" s="33" t="s">
        <v>35</v>
      </c>
      <c r="C25" s="39" t="s">
        <v>48</v>
      </c>
      <c r="D25" s="19">
        <f>'HK1'!N25</f>
        <v>7</v>
      </c>
      <c r="E25" s="19" t="str">
        <f>'HK1'!P25</f>
        <v>Hoàn thành tốt nhiệm vụ</v>
      </c>
      <c r="F25" s="19">
        <f>'HK2'!N25</f>
        <v>7</v>
      </c>
      <c r="G25" s="19" t="str">
        <f>'HK2'!P25</f>
        <v>Hoàn thành tốt nhiệm vụ</v>
      </c>
      <c r="H25" s="19">
        <f t="shared" si="0"/>
        <v>7</v>
      </c>
      <c r="I25" s="19" t="str">
        <f t="shared" si="1"/>
        <v>Hoàn thành tốt nhiệm vụ</v>
      </c>
      <c r="J25" s="19" t="str">
        <f t="shared" si="2"/>
        <v>Đạt LĐTT</v>
      </c>
      <c r="K25" s="20"/>
    </row>
    <row r="26" spans="1:11" ht="31" customHeight="1" x14ac:dyDescent="0.35">
      <c r="A26" s="2">
        <v>16</v>
      </c>
      <c r="B26" s="33" t="s">
        <v>62</v>
      </c>
      <c r="C26" s="39" t="s">
        <v>83</v>
      </c>
      <c r="D26" s="19">
        <f>'HK1'!N26</f>
        <v>7.6</v>
      </c>
      <c r="E26" s="19" t="str">
        <f>'HK1'!P26</f>
        <v>Hoàn thành tốt nhiệm vụ</v>
      </c>
      <c r="F26" s="19">
        <f>'HK2'!N26</f>
        <v>7.75</v>
      </c>
      <c r="G26" s="19" t="str">
        <f>'HK2'!P26</f>
        <v>Hoàn thành tốt nhiệm vụ</v>
      </c>
      <c r="H26" s="19">
        <f t="shared" si="0"/>
        <v>7.68</v>
      </c>
      <c r="I26" s="19" t="str">
        <f t="shared" si="1"/>
        <v>Hoàn thành tốt nhiệm vụ</v>
      </c>
      <c r="J26" s="19" t="str">
        <f t="shared" si="2"/>
        <v>Đạt LĐTT</v>
      </c>
      <c r="K26" s="20"/>
    </row>
    <row r="27" spans="1:11" ht="35" customHeight="1" x14ac:dyDescent="0.35">
      <c r="A27" s="2">
        <v>17</v>
      </c>
      <c r="B27" s="33" t="s">
        <v>63</v>
      </c>
      <c r="C27" s="39" t="s">
        <v>84</v>
      </c>
      <c r="D27" s="19">
        <f>'HK1'!N27</f>
        <v>7.8</v>
      </c>
      <c r="E27" s="19" t="str">
        <f>'HK1'!P27</f>
        <v>Hoàn thành tốt nhiệm vụ</v>
      </c>
      <c r="F27" s="19">
        <f>'HK2'!N27</f>
        <v>8.25</v>
      </c>
      <c r="G27" s="19" t="str">
        <f>'HK2'!P27</f>
        <v>Hoàn thành xuất sắc nhiệm vụ</v>
      </c>
      <c r="H27" s="19">
        <f t="shared" si="0"/>
        <v>8.0299999999999994</v>
      </c>
      <c r="I27" s="46" t="str">
        <f t="shared" si="1"/>
        <v>Hoàn thành xuất sắc nhiệm vụ</v>
      </c>
      <c r="J27" s="19" t="str">
        <f t="shared" si="2"/>
        <v>Đạt LĐTT</v>
      </c>
      <c r="K27" s="20"/>
    </row>
    <row r="28" spans="1:11" ht="31" customHeight="1" x14ac:dyDescent="0.35">
      <c r="A28" s="2">
        <v>18</v>
      </c>
      <c r="B28" s="33" t="s">
        <v>36</v>
      </c>
      <c r="C28" s="39" t="s">
        <v>49</v>
      </c>
      <c r="D28" s="19">
        <f>'HK1'!N28</f>
        <v>7.8</v>
      </c>
      <c r="E28" s="19" t="str">
        <f>'HK1'!P28</f>
        <v>Hoàn thành tốt nhiệm vụ</v>
      </c>
      <c r="F28" s="19">
        <f>'HK2'!N28</f>
        <v>7</v>
      </c>
      <c r="G28" s="19" t="str">
        <f>'HK2'!P28</f>
        <v>Hoàn thành tốt nhiệm vụ</v>
      </c>
      <c r="H28" s="19">
        <f t="shared" si="0"/>
        <v>7.4</v>
      </c>
      <c r="I28" s="19" t="str">
        <f t="shared" si="1"/>
        <v>Hoàn thành tốt nhiệm vụ</v>
      </c>
      <c r="J28" s="19" t="str">
        <f t="shared" si="2"/>
        <v>Đạt LĐTT</v>
      </c>
      <c r="K28" s="20"/>
    </row>
    <row r="29" spans="1:11" ht="33" x14ac:dyDescent="0.35">
      <c r="A29" s="2">
        <v>19</v>
      </c>
      <c r="B29" s="33" t="s">
        <v>64</v>
      </c>
      <c r="C29" s="39" t="s">
        <v>85</v>
      </c>
      <c r="D29" s="19">
        <f>'HK1'!N29</f>
        <v>7</v>
      </c>
      <c r="E29" s="19" t="str">
        <f>'HK1'!P29</f>
        <v>Hoàn thành tốt nhiệm vụ</v>
      </c>
      <c r="F29" s="19">
        <f>'HK2'!N29</f>
        <v>8</v>
      </c>
      <c r="G29" s="19" t="str">
        <f>'HK2'!P29</f>
        <v>Hoàn thành xuất sắc nhiệm vụ</v>
      </c>
      <c r="H29" s="19">
        <f t="shared" si="0"/>
        <v>7.5</v>
      </c>
      <c r="I29" s="19" t="str">
        <f t="shared" si="1"/>
        <v>Hoàn thành tốt nhiệm vụ</v>
      </c>
      <c r="J29" s="19" t="str">
        <f t="shared" si="2"/>
        <v>Đạt LĐTT</v>
      </c>
      <c r="K29" s="40"/>
    </row>
    <row r="30" spans="1:11" s="54" customFormat="1" ht="33" x14ac:dyDescent="0.35">
      <c r="A30" s="50">
        <v>20</v>
      </c>
      <c r="B30" s="51" t="s">
        <v>65</v>
      </c>
      <c r="C30" s="52" t="s">
        <v>86</v>
      </c>
      <c r="D30" s="46">
        <f>'HK1'!N30</f>
        <v>8.8000000000000007</v>
      </c>
      <c r="E30" s="46" t="str">
        <f>'HK1'!P30</f>
        <v>Hoàn thành xuất sắc nhiệm vụ</v>
      </c>
      <c r="F30" s="46">
        <f>'HK2'!N30</f>
        <v>8.5</v>
      </c>
      <c r="G30" s="46" t="str">
        <f>'HK2'!P30</f>
        <v>Hoàn thành xuất sắc nhiệm vụ</v>
      </c>
      <c r="H30" s="46">
        <f t="shared" si="0"/>
        <v>8.65</v>
      </c>
      <c r="I30" s="46" t="str">
        <f t="shared" si="1"/>
        <v>Hoàn thành xuất sắc nhiệm vụ</v>
      </c>
      <c r="J30" s="46" t="str">
        <f t="shared" si="2"/>
        <v>Đạt LĐTT</v>
      </c>
      <c r="K30" s="57"/>
    </row>
    <row r="31" spans="1:11" ht="33" x14ac:dyDescent="0.35">
      <c r="A31" s="2">
        <v>21</v>
      </c>
      <c r="B31" s="33" t="s">
        <v>66</v>
      </c>
      <c r="C31" s="39" t="s">
        <v>79</v>
      </c>
      <c r="D31" s="19">
        <f>'HK1'!N31</f>
        <v>8</v>
      </c>
      <c r="E31" s="19" t="str">
        <f>'HK1'!P31</f>
        <v>Hoàn thành xuất sắc nhiệm vụ</v>
      </c>
      <c r="F31" s="19">
        <f>'HK2'!N31</f>
        <v>8</v>
      </c>
      <c r="G31" s="19" t="str">
        <f>'HK2'!P31</f>
        <v>Hoàn thành xuất sắc nhiệm vụ</v>
      </c>
      <c r="H31" s="19">
        <f t="shared" si="0"/>
        <v>8</v>
      </c>
      <c r="I31" s="46" t="str">
        <f t="shared" si="1"/>
        <v>Hoàn thành xuất sắc nhiệm vụ</v>
      </c>
      <c r="J31" s="19" t="str">
        <f t="shared" si="2"/>
        <v>Đạt LĐTT</v>
      </c>
      <c r="K31" s="40"/>
    </row>
    <row r="32" spans="1:11" ht="33" x14ac:dyDescent="0.35">
      <c r="A32" s="2">
        <v>22</v>
      </c>
      <c r="B32" s="33" t="s">
        <v>31</v>
      </c>
      <c r="C32" s="39" t="s">
        <v>44</v>
      </c>
      <c r="D32" s="19">
        <f>'HK1'!N32</f>
        <v>7.4</v>
      </c>
      <c r="E32" s="19" t="str">
        <f>'HK1'!P32</f>
        <v>Hoàn thành tốt nhiệm vụ</v>
      </c>
      <c r="F32" s="19">
        <f>'HK2'!N32</f>
        <v>8</v>
      </c>
      <c r="G32" s="19" t="str">
        <f>'HK2'!P32</f>
        <v>Hoàn thành xuất sắc nhiệm vụ</v>
      </c>
      <c r="H32" s="19">
        <f t="shared" si="0"/>
        <v>7.7</v>
      </c>
      <c r="I32" s="19" t="str">
        <f t="shared" si="1"/>
        <v>Hoàn thành tốt nhiệm vụ</v>
      </c>
      <c r="J32" s="19" t="str">
        <f t="shared" si="2"/>
        <v>Đạt LĐTT</v>
      </c>
      <c r="K32" s="40"/>
    </row>
    <row r="33" spans="1:11" s="54" customFormat="1" ht="33" x14ac:dyDescent="0.35">
      <c r="A33" s="50">
        <v>23</v>
      </c>
      <c r="B33" s="51" t="s">
        <v>67</v>
      </c>
      <c r="C33" s="52" t="s">
        <v>87</v>
      </c>
      <c r="D33" s="46">
        <f>'HK1'!N33</f>
        <v>8.8000000000000007</v>
      </c>
      <c r="E33" s="46" t="str">
        <f>'HK1'!P33</f>
        <v>Hoàn thành xuất sắc nhiệm vụ</v>
      </c>
      <c r="F33" s="46">
        <f>'HK2'!N33</f>
        <v>8.25</v>
      </c>
      <c r="G33" s="46" t="str">
        <f>'HK2'!P33</f>
        <v>Hoàn thành xuất sắc nhiệm vụ</v>
      </c>
      <c r="H33" s="46">
        <f t="shared" si="0"/>
        <v>8.5299999999999994</v>
      </c>
      <c r="I33" s="46" t="str">
        <f t="shared" si="1"/>
        <v>Hoàn thành xuất sắc nhiệm vụ</v>
      </c>
      <c r="J33" s="46" t="str">
        <f t="shared" si="2"/>
        <v>Đạt LĐTT</v>
      </c>
      <c r="K33" s="57"/>
    </row>
    <row r="34" spans="1:11" ht="33" x14ac:dyDescent="0.35">
      <c r="A34" s="2">
        <v>24</v>
      </c>
      <c r="B34" s="33" t="s">
        <v>68</v>
      </c>
      <c r="C34" s="39" t="s">
        <v>88</v>
      </c>
      <c r="D34" s="19">
        <f>'HK1'!N34</f>
        <v>7</v>
      </c>
      <c r="E34" s="19" t="str">
        <f>'HK1'!P34</f>
        <v>Hoàn thành tốt nhiệm vụ</v>
      </c>
      <c r="F34" s="19">
        <f>'HK2'!N34</f>
        <v>7.75</v>
      </c>
      <c r="G34" s="19" t="str">
        <f>'HK2'!P34</f>
        <v>Hoàn thành tốt nhiệm vụ</v>
      </c>
      <c r="H34" s="19">
        <f t="shared" si="0"/>
        <v>7.38</v>
      </c>
      <c r="I34" s="19" t="str">
        <f t="shared" si="1"/>
        <v>Hoàn thành tốt nhiệm vụ</v>
      </c>
      <c r="J34" s="19" t="str">
        <f t="shared" si="2"/>
        <v>Đạt LĐTT</v>
      </c>
      <c r="K34" s="40"/>
    </row>
    <row r="35" spans="1:11" s="54" customFormat="1" ht="33" x14ac:dyDescent="0.35">
      <c r="A35" s="50">
        <v>25</v>
      </c>
      <c r="B35" s="51" t="s">
        <v>37</v>
      </c>
      <c r="C35" s="52" t="s">
        <v>89</v>
      </c>
      <c r="D35" s="46">
        <f>'HK1'!N35</f>
        <v>7.8</v>
      </c>
      <c r="E35" s="46" t="str">
        <f>'HK1'!P35</f>
        <v>Hoàn thành tốt nhiệm vụ</v>
      </c>
      <c r="F35" s="46">
        <f>'HK2'!N35</f>
        <v>8.25</v>
      </c>
      <c r="G35" s="46" t="str">
        <f>'HK2'!P35</f>
        <v>Hoàn thành xuất sắc nhiệm vụ</v>
      </c>
      <c r="H35" s="46">
        <f t="shared" si="0"/>
        <v>8.0299999999999994</v>
      </c>
      <c r="I35" s="46" t="str">
        <f t="shared" si="1"/>
        <v>Hoàn thành xuất sắc nhiệm vụ</v>
      </c>
      <c r="J35" s="46" t="str">
        <f t="shared" si="2"/>
        <v>Đạt LĐTT</v>
      </c>
      <c r="K35" s="57"/>
    </row>
    <row r="36" spans="1:11" s="54" customFormat="1" ht="33" x14ac:dyDescent="0.35">
      <c r="A36" s="50">
        <v>26</v>
      </c>
      <c r="B36" s="51" t="s">
        <v>38</v>
      </c>
      <c r="C36" s="52" t="s">
        <v>90</v>
      </c>
      <c r="D36" s="46">
        <f>'HK1'!N36</f>
        <v>8</v>
      </c>
      <c r="E36" s="46" t="str">
        <f>'HK1'!P36</f>
        <v>Hoàn thành xuất sắc nhiệm vụ</v>
      </c>
      <c r="F36" s="46">
        <f>'HK2'!N36</f>
        <v>8.25</v>
      </c>
      <c r="G36" s="46" t="str">
        <f>'HK2'!P36</f>
        <v>Hoàn thành xuất sắc nhiệm vụ</v>
      </c>
      <c r="H36" s="46">
        <f t="shared" si="0"/>
        <v>8.1300000000000008</v>
      </c>
      <c r="I36" s="46" t="str">
        <f t="shared" si="1"/>
        <v>Hoàn thành xuất sắc nhiệm vụ</v>
      </c>
      <c r="J36" s="46" t="str">
        <f t="shared" si="2"/>
        <v>Đạt LĐTT</v>
      </c>
      <c r="K36" s="57"/>
    </row>
    <row r="37" spans="1:11" ht="33" x14ac:dyDescent="0.35">
      <c r="A37" s="2">
        <v>27</v>
      </c>
      <c r="B37" s="36" t="s">
        <v>39</v>
      </c>
      <c r="C37" s="39" t="s">
        <v>91</v>
      </c>
      <c r="D37" s="19">
        <f>'HK1'!N37</f>
        <v>8.6</v>
      </c>
      <c r="E37" s="19" t="str">
        <f>'HK1'!P37</f>
        <v>Hoàn thành xuất sắc nhiệm vụ</v>
      </c>
      <c r="F37" s="19">
        <f>'HK2'!N37</f>
        <v>9.25</v>
      </c>
      <c r="G37" s="19" t="str">
        <f>'HK2'!P37</f>
        <v>Hoàn thành xuất sắc nhiệm vụ</v>
      </c>
      <c r="H37" s="19">
        <f t="shared" si="0"/>
        <v>8.93</v>
      </c>
      <c r="I37" s="46" t="str">
        <f t="shared" si="1"/>
        <v>Hoàn thành xuất sắc nhiệm vụ</v>
      </c>
      <c r="J37" s="19" t="str">
        <f t="shared" si="2"/>
        <v>Đạt LĐTT</v>
      </c>
      <c r="K37" s="40"/>
    </row>
    <row r="38" spans="1:11" ht="33" x14ac:dyDescent="0.35">
      <c r="A38" s="2">
        <v>28</v>
      </c>
      <c r="B38" s="33" t="s">
        <v>69</v>
      </c>
      <c r="C38" s="39" t="s">
        <v>92</v>
      </c>
      <c r="D38" s="19">
        <f>'HK1'!N38</f>
        <v>7.4</v>
      </c>
      <c r="E38" s="19" t="str">
        <f>'HK1'!P38</f>
        <v>Hoàn thành tốt nhiệm vụ</v>
      </c>
      <c r="F38" s="19">
        <f>'HK2'!N38</f>
        <v>7.5</v>
      </c>
      <c r="G38" s="19" t="str">
        <f>'HK2'!P38</f>
        <v>Hoàn thành tốt nhiệm vụ</v>
      </c>
      <c r="H38" s="19">
        <f t="shared" si="0"/>
        <v>7.45</v>
      </c>
      <c r="I38" s="19" t="str">
        <f t="shared" si="1"/>
        <v>Hoàn thành tốt nhiệm vụ</v>
      </c>
      <c r="J38" s="19" t="str">
        <f t="shared" si="2"/>
        <v>Đạt LĐTT</v>
      </c>
      <c r="K38" s="40"/>
    </row>
    <row r="39" spans="1:11" s="54" customFormat="1" ht="33" x14ac:dyDescent="0.35">
      <c r="A39" s="50">
        <v>29</v>
      </c>
      <c r="B39" s="51" t="s">
        <v>41</v>
      </c>
      <c r="C39" s="52" t="s">
        <v>93</v>
      </c>
      <c r="D39" s="46">
        <f>'HK1'!N39</f>
        <v>8.6</v>
      </c>
      <c r="E39" s="46" t="str">
        <f>'HK1'!P39</f>
        <v>Hoàn thành xuất sắc nhiệm vụ</v>
      </c>
      <c r="F39" s="46">
        <f>'HK2'!N39</f>
        <v>9.5</v>
      </c>
      <c r="G39" s="46" t="str">
        <f>'HK2'!P39</f>
        <v>Hoàn thành xuất sắc nhiệm vụ</v>
      </c>
      <c r="H39" s="46">
        <f t="shared" si="0"/>
        <v>9.0500000000000007</v>
      </c>
      <c r="I39" s="46" t="str">
        <f t="shared" si="1"/>
        <v>Hoàn thành xuất sắc nhiệm vụ</v>
      </c>
      <c r="J39" s="46" t="str">
        <f t="shared" si="2"/>
        <v>Đạt LĐTT</v>
      </c>
      <c r="K39" s="57"/>
    </row>
    <row r="40" spans="1:11" ht="33" x14ac:dyDescent="0.35">
      <c r="A40" s="2">
        <v>30</v>
      </c>
      <c r="B40" s="33" t="s">
        <v>40</v>
      </c>
      <c r="C40" s="39" t="s">
        <v>94</v>
      </c>
      <c r="D40" s="19">
        <f>'HK1'!N40</f>
        <v>7.6</v>
      </c>
      <c r="E40" s="19" t="str">
        <f>'HK1'!P40</f>
        <v>Hoàn thành tốt nhiệm vụ</v>
      </c>
      <c r="F40" s="19">
        <f>'HK2'!N40</f>
        <v>8</v>
      </c>
      <c r="G40" s="19" t="str">
        <f>'HK2'!P40</f>
        <v>Hoàn thành xuất sắc nhiệm vụ</v>
      </c>
      <c r="H40" s="19">
        <f t="shared" si="0"/>
        <v>7.8</v>
      </c>
      <c r="I40" s="19" t="str">
        <f t="shared" si="1"/>
        <v>Hoàn thành tốt nhiệm vụ</v>
      </c>
      <c r="J40" s="19" t="str">
        <f t="shared" si="2"/>
        <v>Đạt LĐTT</v>
      </c>
      <c r="K40" s="40"/>
    </row>
    <row r="41" spans="1:11" ht="33" x14ac:dyDescent="0.35">
      <c r="A41" s="2">
        <v>31</v>
      </c>
      <c r="B41" s="33" t="s">
        <v>70</v>
      </c>
      <c r="C41" s="39" t="s">
        <v>95</v>
      </c>
      <c r="D41" s="19">
        <f>'HK1'!N41</f>
        <v>7.6</v>
      </c>
      <c r="E41" s="19" t="str">
        <f>'HK1'!P41</f>
        <v>Hoàn thành tốt nhiệm vụ</v>
      </c>
      <c r="F41" s="19">
        <f>'HK2'!N41</f>
        <v>8.25</v>
      </c>
      <c r="G41" s="19" t="str">
        <f>'HK2'!P41</f>
        <v>Hoàn thành xuất sắc nhiệm vụ</v>
      </c>
      <c r="H41" s="19">
        <f t="shared" si="0"/>
        <v>7.93</v>
      </c>
      <c r="I41" s="19" t="str">
        <f t="shared" si="1"/>
        <v>Hoàn thành tốt nhiệm vụ</v>
      </c>
      <c r="J41" s="19" t="str">
        <f t="shared" si="2"/>
        <v>Đạt LĐTT</v>
      </c>
      <c r="K41" s="40"/>
    </row>
    <row r="42" spans="1:11" ht="33" x14ac:dyDescent="0.35">
      <c r="A42" s="2">
        <v>32</v>
      </c>
      <c r="B42" s="33" t="s">
        <v>71</v>
      </c>
      <c r="C42" s="39" t="s">
        <v>96</v>
      </c>
      <c r="D42" s="19">
        <f>'HK1'!N42</f>
        <v>7.6</v>
      </c>
      <c r="E42" s="19" t="str">
        <f>'HK1'!P42</f>
        <v>Hoàn thành tốt nhiệm vụ</v>
      </c>
      <c r="F42" s="19">
        <f>'HK2'!N42</f>
        <v>8</v>
      </c>
      <c r="G42" s="19" t="str">
        <f>'HK2'!P42</f>
        <v>Hoàn thành xuất sắc nhiệm vụ</v>
      </c>
      <c r="H42" s="19">
        <f t="shared" si="0"/>
        <v>7.8</v>
      </c>
      <c r="I42" s="19" t="str">
        <f t="shared" si="1"/>
        <v>Hoàn thành tốt nhiệm vụ</v>
      </c>
      <c r="J42" s="19" t="str">
        <f t="shared" si="2"/>
        <v>Đạt LĐTT</v>
      </c>
      <c r="K42" s="40"/>
    </row>
    <row r="43" spans="1:11" s="54" customFormat="1" ht="33" x14ac:dyDescent="0.35">
      <c r="A43" s="50">
        <v>33</v>
      </c>
      <c r="B43" s="51" t="s">
        <v>72</v>
      </c>
      <c r="C43" s="52" t="s">
        <v>97</v>
      </c>
      <c r="D43" s="46">
        <f>'HK1'!N43</f>
        <v>8</v>
      </c>
      <c r="E43" s="46" t="str">
        <f>'HK1'!P43</f>
        <v>Hoàn thành xuất sắc nhiệm vụ</v>
      </c>
      <c r="F43" s="46">
        <f>'HK2'!N43</f>
        <v>9.25</v>
      </c>
      <c r="G43" s="46" t="str">
        <f>'HK2'!P43</f>
        <v>Hoàn thành xuất sắc nhiệm vụ</v>
      </c>
      <c r="H43" s="46">
        <f t="shared" si="0"/>
        <v>8.6300000000000008</v>
      </c>
      <c r="I43" s="46" t="str">
        <f t="shared" si="1"/>
        <v>Hoàn thành xuất sắc nhiệm vụ</v>
      </c>
      <c r="J43" s="46" t="str">
        <f t="shared" si="2"/>
        <v>Đạt LĐTT</v>
      </c>
      <c r="K43" s="57"/>
    </row>
    <row r="44" spans="1:11" ht="33" x14ac:dyDescent="0.35">
      <c r="A44" s="2">
        <v>34</v>
      </c>
      <c r="B44" s="33" t="s">
        <v>42</v>
      </c>
      <c r="C44" s="39" t="s">
        <v>98</v>
      </c>
      <c r="D44" s="19">
        <f>'HK1'!N44</f>
        <v>7.6</v>
      </c>
      <c r="E44" s="19" t="str">
        <f>'HK1'!P44</f>
        <v>Hoàn thành tốt nhiệm vụ</v>
      </c>
      <c r="F44" s="19">
        <f>'HK2'!N44</f>
        <v>8</v>
      </c>
      <c r="G44" s="19" t="str">
        <f>'HK2'!P44</f>
        <v>Hoàn thành xuất sắc nhiệm vụ</v>
      </c>
      <c r="H44" s="19">
        <f t="shared" si="0"/>
        <v>7.8</v>
      </c>
      <c r="I44" s="19" t="str">
        <f t="shared" si="1"/>
        <v>Hoàn thành tốt nhiệm vụ</v>
      </c>
      <c r="J44" s="19" t="str">
        <f t="shared" si="2"/>
        <v>Đạt LĐTT</v>
      </c>
      <c r="K44" s="40"/>
    </row>
    <row r="45" spans="1:11" ht="33" x14ac:dyDescent="0.35">
      <c r="A45" s="2">
        <v>35</v>
      </c>
      <c r="B45" s="33" t="s">
        <v>73</v>
      </c>
      <c r="C45" s="39" t="s">
        <v>99</v>
      </c>
      <c r="D45" s="19">
        <f>'HK1'!N45</f>
        <v>7</v>
      </c>
      <c r="E45" s="19" t="str">
        <f>'HK1'!P45</f>
        <v>Hoàn thành tốt nhiệm vụ</v>
      </c>
      <c r="F45" s="19">
        <f>'HK2'!N45</f>
        <v>8.25</v>
      </c>
      <c r="G45" s="19" t="str">
        <f>'HK2'!P45</f>
        <v>Hoàn thành xuất sắc nhiệm vụ</v>
      </c>
      <c r="H45" s="19">
        <f t="shared" si="0"/>
        <v>7.63</v>
      </c>
      <c r="I45" s="19" t="str">
        <f t="shared" si="1"/>
        <v>Hoàn thành tốt nhiệm vụ</v>
      </c>
      <c r="J45" s="19" t="str">
        <f t="shared" si="2"/>
        <v>Đạt LĐTT</v>
      </c>
      <c r="K45" s="40"/>
    </row>
  </sheetData>
  <mergeCells count="15">
    <mergeCell ref="B13:C13"/>
    <mergeCell ref="A5:K5"/>
    <mergeCell ref="G1:K1"/>
    <mergeCell ref="G2:K2"/>
    <mergeCell ref="J7:J8"/>
    <mergeCell ref="K7:K8"/>
    <mergeCell ref="A1:D1"/>
    <mergeCell ref="A2:D2"/>
    <mergeCell ref="A3:D3"/>
    <mergeCell ref="A7:A8"/>
    <mergeCell ref="B7:B8"/>
    <mergeCell ref="C7:C8"/>
    <mergeCell ref="D7:E7"/>
    <mergeCell ref="F7:G7"/>
    <mergeCell ref="H7:I7"/>
  </mergeCells>
  <pageMargins left="0.7" right="0.7" top="0.75" bottom="0.75" header="0.3" footer="0.3"/>
  <pageSetup paperSize="9" scale="9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Diem</vt:lpstr>
      <vt:lpstr>HK1</vt:lpstr>
      <vt:lpstr>HK2</vt:lpstr>
      <vt:lpstr>NH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Dell</cp:lastModifiedBy>
  <cp:lastPrinted>2022-05-13T07:50:07Z</cp:lastPrinted>
  <dcterms:created xsi:type="dcterms:W3CDTF">2022-04-22T06:02:11Z</dcterms:created>
  <dcterms:modified xsi:type="dcterms:W3CDTF">2026-07-19T08:14:40Z</dcterms:modified>
</cp:coreProperties>
</file>