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5600" windowHeight="7425" firstSheet="11" activeTab="16"/>
  </bookViews>
  <sheets>
    <sheet name="Sheet1" sheetId="1" r:id="rId1"/>
    <sheet name="Mr Tuan" sheetId="4" r:id="rId2"/>
    <sheet name="Mr Duoc" sheetId="5" r:id="rId3"/>
    <sheet name="Mr Kiet" sheetId="6" r:id="rId4"/>
    <sheet name="Mr Thanh" sheetId="7" r:id="rId5"/>
    <sheet name="Mr Thinh" sheetId="8" r:id="rId6"/>
    <sheet name="Mr Kiet_LLCT" sheetId="9" r:id="rId7"/>
    <sheet name="Mr Kiet_LLCT (2)" sheetId="18" r:id="rId8"/>
    <sheet name="Mr Dung" sheetId="10" r:id="rId9"/>
    <sheet name="Mr Nguyen" sheetId="11" r:id="rId10"/>
    <sheet name="Mr Trung" sheetId="12" r:id="rId11"/>
    <sheet name="Mr lE" sheetId="13" r:id="rId12"/>
    <sheet name="Mr ANH" sheetId="14" r:id="rId13"/>
    <sheet name="Mr ANH (2)" sheetId="15" r:id="rId14"/>
    <sheet name="Mr THICH" sheetId="16" r:id="rId15"/>
    <sheet name="Mr Tuan_HK2-19-20" sheetId="17" r:id="rId16"/>
    <sheet name="Mr Nguyen (2)" sheetId="19" r:id="rId17"/>
    <sheet name="Mr Thinh_21" sheetId="20" r:id="rId18"/>
    <sheet name="Mr Manh" sheetId="21" r:id="rId19"/>
    <sheet name="Sheet2" sheetId="2" r:id="rId20"/>
    <sheet name="Sheet3" sheetId="3" r:id="rId21"/>
  </sheets>
  <calcPr calcId="144525"/>
</workbook>
</file>

<file path=xl/calcChain.xml><?xml version="1.0" encoding="utf-8"?>
<calcChain xmlns="http://schemas.openxmlformats.org/spreadsheetml/2006/main">
  <c r="E33" i="21" l="1"/>
  <c r="E33" i="20"/>
  <c r="E13" i="20"/>
  <c r="E33" i="19"/>
  <c r="E15" i="19"/>
  <c r="E30" i="18" l="1"/>
  <c r="E27" i="17"/>
  <c r="E13" i="17"/>
  <c r="E27" i="16" l="1"/>
  <c r="E33" i="15"/>
  <c r="E33" i="14" l="1"/>
  <c r="E27" i="13"/>
  <c r="E33" i="12"/>
  <c r="E15" i="12" l="1"/>
  <c r="E14" i="12"/>
  <c r="E33" i="11"/>
  <c r="E15" i="11"/>
  <c r="E14" i="11"/>
  <c r="E13" i="11"/>
  <c r="E30" i="10" l="1"/>
  <c r="E29" i="10"/>
  <c r="E28" i="10"/>
  <c r="E27" i="10"/>
  <c r="E26" i="10"/>
  <c r="E25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E15" i="9" l="1"/>
  <c r="E13" i="9"/>
  <c r="E31" i="9" s="1"/>
  <c r="E35" i="8" l="1"/>
  <c r="E15" i="8"/>
  <c r="E14" i="8"/>
  <c r="E13" i="8"/>
  <c r="E13" i="7" l="1"/>
  <c r="E32" i="7" s="1"/>
  <c r="E20" i="6" l="1"/>
  <c r="E33" i="6"/>
  <c r="E19" i="6"/>
  <c r="E18" i="6"/>
  <c r="E17" i="6"/>
  <c r="E16" i="6"/>
  <c r="E15" i="6"/>
  <c r="E14" i="6"/>
  <c r="E13" i="6"/>
  <c r="E14" i="5" l="1"/>
  <c r="E16" i="5"/>
  <c r="E17" i="5"/>
  <c r="E15" i="5"/>
  <c r="E13" i="5"/>
  <c r="E31" i="5" l="1"/>
  <c r="E33" i="4"/>
  <c r="E19" i="4"/>
  <c r="E18" i="4"/>
  <c r="E17" i="4"/>
  <c r="E16" i="4"/>
  <c r="E15" i="4"/>
  <c r="E14" i="4"/>
  <c r="E13" i="4"/>
</calcChain>
</file>

<file path=xl/sharedStrings.xml><?xml version="1.0" encoding="utf-8"?>
<sst xmlns="http://schemas.openxmlformats.org/spreadsheetml/2006/main" count="882" uniqueCount="308">
  <si>
    <t>UBND THÀNH PHỐ HỒ CHÍ MINH</t>
  </si>
  <si>
    <r>
      <t xml:space="preserve">TRƯỜNG CAO ĐẲNG </t>
    </r>
    <r>
      <rPr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>LÝ TỰ TRỌNG</t>
    </r>
  </si>
  <si>
    <t>THÀNH PHỐ HỒ CHÍ MINH</t>
  </si>
  <si>
    <t>CỘNG HÒA XÃ HỘI CHỦ NGHĨA VIỆT NAM</t>
  </si>
  <si>
    <t>Độc lập - Tự do - Hạnh phúc</t>
  </si>
  <si>
    <t>BẢNG TÍNH KẾT QUẢ GIẢNG DẠY HỌC KỲ ……./201…. – 201</t>
  </si>
  <si>
    <t>LỚP DẠY</t>
  </si>
  <si>
    <t>MÔN DẠY</t>
  </si>
  <si>
    <t>SỐ HS ĐẠT ≥TB/SĨ SỐ</t>
  </si>
  <si>
    <t>TÍNH RA %</t>
  </si>
  <si>
    <t>GHI CHÚ</t>
  </si>
  <si>
    <t>STT</t>
  </si>
  <si>
    <t>TRƯỞNG KHOA</t>
  </si>
  <si>
    <t>GIẢNG VIÊN</t>
  </si>
  <si>
    <t>TRƯỞNG BỘ MÔN</t>
  </si>
  <si>
    <t xml:space="preserve">                              Tp.Hồ Chí Minh, ngày       tháng       năm 201</t>
  </si>
  <si>
    <r>
      <rPr>
        <b/>
        <sz val="13"/>
        <color theme="1"/>
        <rFont val="Times New Roman"/>
        <family val="1"/>
      </rPr>
      <t>Họ và tên Giảng viên:</t>
    </r>
    <r>
      <rPr>
        <sz val="13"/>
        <color theme="1"/>
        <rFont val="Times New Roman"/>
        <family val="1"/>
      </rPr>
      <t>.........................................................................</t>
    </r>
  </si>
  <si>
    <r>
      <rPr>
        <b/>
        <sz val="13"/>
        <color theme="1"/>
        <rFont val="Times New Roman"/>
        <family val="1"/>
      </rPr>
      <t>Tổ</t>
    </r>
    <r>
      <rPr>
        <sz val="13"/>
        <color theme="1"/>
        <rFont val="Times New Roman"/>
        <family val="1"/>
      </rPr>
      <t xml:space="preserve">:............................................................. </t>
    </r>
    <r>
      <rPr>
        <b/>
        <sz val="13"/>
        <color theme="1"/>
        <rFont val="Times New Roman"/>
        <family val="1"/>
      </rPr>
      <t>Khoa</t>
    </r>
    <r>
      <rPr>
        <sz val="13"/>
        <color theme="1"/>
        <rFont val="Times New Roman"/>
        <family val="1"/>
      </rPr>
      <t>: Công nghệ Động lực</t>
    </r>
  </si>
  <si>
    <t>Họ và tên Giảng viên: NGUYỄN ANH TUẤN</t>
  </si>
  <si>
    <r>
      <rPr>
        <b/>
        <sz val="13"/>
        <color theme="1"/>
        <rFont val="Times New Roman"/>
        <family val="1"/>
      </rPr>
      <t>Tổ</t>
    </r>
    <r>
      <rPr>
        <sz val="13"/>
        <color theme="1"/>
        <rFont val="Times New Roman"/>
        <family val="1"/>
      </rPr>
      <t xml:space="preserve">: Điện ô tô                      </t>
    </r>
    <r>
      <rPr>
        <b/>
        <sz val="13"/>
        <color theme="1"/>
        <rFont val="Times New Roman"/>
        <family val="1"/>
      </rPr>
      <t>Khoa</t>
    </r>
    <r>
      <rPr>
        <sz val="13"/>
        <color theme="1"/>
        <rFont val="Times New Roman"/>
        <family val="1"/>
      </rPr>
      <t>: Công nghệ Động lực</t>
    </r>
  </si>
  <si>
    <t>16TC-Ô1 (N1)</t>
  </si>
  <si>
    <t>TT HT điện động cơ</t>
  </si>
  <si>
    <t>19/23</t>
  </si>
  <si>
    <t>33/39</t>
  </si>
  <si>
    <t>17C1-CNÔ13</t>
  </si>
  <si>
    <t>HT điện và điện tử ôtô</t>
  </si>
  <si>
    <t>20/22</t>
  </si>
  <si>
    <t>Thực tập Điện ôtô 1</t>
  </si>
  <si>
    <t>17C1-CNÔ7(N2)</t>
  </si>
  <si>
    <t>17C1-CNÔ14(N1)</t>
  </si>
  <si>
    <t>17C1-CNÔ6(N1)</t>
  </si>
  <si>
    <t>21/21</t>
  </si>
  <si>
    <t>17/22</t>
  </si>
  <si>
    <t>Thực tập động cơ xăng</t>
  </si>
  <si>
    <t>17C1-CNÔ9(N1)</t>
  </si>
  <si>
    <t>Động cơ đốt trong</t>
  </si>
  <si>
    <t>18T4-CNÔ1</t>
  </si>
  <si>
    <t>TỔNG CỘNG</t>
  </si>
  <si>
    <t>43/56</t>
  </si>
  <si>
    <t>Quản lý dịch vụ ô tô</t>
  </si>
  <si>
    <t>16CĐ-Ô1</t>
  </si>
  <si>
    <t>46/48</t>
  </si>
  <si>
    <t>16CĐ-Ô2</t>
  </si>
  <si>
    <t>16CĐ-Ô4</t>
  </si>
  <si>
    <t>44/48</t>
  </si>
  <si>
    <t>41/45</t>
  </si>
  <si>
    <t>16CĐ-Ô6</t>
  </si>
  <si>
    <t>16CĐ-Ô10</t>
  </si>
  <si>
    <t>45/46</t>
  </si>
  <si>
    <t>Họ và tên Giảng viên: PHAN ANH TUẤN KIỆT</t>
  </si>
  <si>
    <t>BẢNG TÍNH KẾT QUẢ GIẢNG DẠY HỌC KỲ I /2018 – 2019</t>
  </si>
  <si>
    <r>
      <rPr>
        <b/>
        <sz val="13"/>
        <color theme="1"/>
        <rFont val="Times New Roman"/>
        <family val="1"/>
      </rPr>
      <t>Tổ</t>
    </r>
    <r>
      <rPr>
        <sz val="13"/>
        <color theme="1"/>
        <rFont val="Times New Roman"/>
        <family val="1"/>
      </rPr>
      <t xml:space="preserve">: Động cơ ô tô                      </t>
    </r>
    <r>
      <rPr>
        <b/>
        <sz val="13"/>
        <color theme="1"/>
        <rFont val="Times New Roman"/>
        <family val="1"/>
      </rPr>
      <t>Khoa</t>
    </r>
    <r>
      <rPr>
        <sz val="13"/>
        <color theme="1"/>
        <rFont val="Times New Roman"/>
        <family val="1"/>
      </rPr>
      <t>: Công nghệ Động lực</t>
    </r>
  </si>
  <si>
    <t>16CĐN-Ô1</t>
  </si>
  <si>
    <t>41/41</t>
  </si>
  <si>
    <t>BD và SCHT nhiên liệu
 ĐC diesel</t>
  </si>
  <si>
    <t>BD và SC mô tô-xe máy</t>
  </si>
  <si>
    <t>23/24</t>
  </si>
  <si>
    <t>Thực tập Diesel</t>
  </si>
  <si>
    <t>7/21</t>
  </si>
  <si>
    <t>42/43</t>
  </si>
  <si>
    <t>17C1-CNÔ1</t>
  </si>
  <si>
    <t>38/56</t>
  </si>
  <si>
    <t>18T4-CNÔ2</t>
  </si>
  <si>
    <t>18T4-CNÔ3</t>
  </si>
  <si>
    <t>18T4-CNÔ4</t>
  </si>
  <si>
    <t>32/54</t>
  </si>
  <si>
    <t>43/53</t>
  </si>
  <si>
    <t>BẢNG TÍNH KẾT QUẢ GIẢNG DẠY HỌC KỲ I/ 2018 – 2019</t>
  </si>
  <si>
    <t>Họ và tên Giảng viên: Phạm Văn Được</t>
  </si>
  <si>
    <t>BẢNG TÍNH KẾT QUẢ GIẢNG DẠY HỌC KỲ I /2018  – 2019</t>
  </si>
  <si>
    <t>Phạm Văn Được</t>
  </si>
  <si>
    <t>Họ và tên Giảng viên: PHẠM HỒNG THANH</t>
  </si>
  <si>
    <r>
      <rPr>
        <b/>
        <sz val="13"/>
        <color theme="1"/>
        <rFont val="Times New Roman"/>
        <family val="1"/>
      </rPr>
      <t>Tổ</t>
    </r>
    <r>
      <rPr>
        <sz val="13"/>
        <color theme="1"/>
        <rFont val="Times New Roman"/>
        <family val="1"/>
      </rPr>
      <t xml:space="preserve">: Gầm ô tô                      </t>
    </r>
    <r>
      <rPr>
        <b/>
        <sz val="13"/>
        <color theme="1"/>
        <rFont val="Times New Roman"/>
        <family val="1"/>
      </rPr>
      <t>Khoa</t>
    </r>
    <r>
      <rPr>
        <sz val="13"/>
        <color theme="1"/>
        <rFont val="Times New Roman"/>
        <family val="1"/>
      </rPr>
      <t>: Công nghệ Động lực</t>
    </r>
  </si>
  <si>
    <t>Lý thuyết gầm ôtô</t>
  </si>
  <si>
    <t>17C1-CNÔ12</t>
  </si>
  <si>
    <t>44/44</t>
  </si>
  <si>
    <t>17C1-CNÔ6</t>
  </si>
  <si>
    <t>33/41</t>
  </si>
  <si>
    <t>17C1-CNÔ5</t>
  </si>
  <si>
    <t>17C1-CNÔ4</t>
  </si>
  <si>
    <t>36/41</t>
  </si>
  <si>
    <t>39/46</t>
  </si>
  <si>
    <t>Thủy lực - Máy thủy lực</t>
  </si>
  <si>
    <t>16TCN-Ô1</t>
  </si>
  <si>
    <t>Bảo dưỡng và sửa chữa
 hệ thống truyền lực</t>
  </si>
  <si>
    <t>49/55</t>
  </si>
  <si>
    <t>Bảo dưỡng và sửa chữa 
hệ thống lái</t>
  </si>
  <si>
    <t>46/56</t>
  </si>
  <si>
    <t>Phạm Hồng Thanh</t>
  </si>
  <si>
    <t>Nguyễn Hữu Mạnh</t>
  </si>
  <si>
    <t>Nguyễn Anh Tuấn</t>
  </si>
  <si>
    <t xml:space="preserve">                              Tp.Hồ Chí Minh, ngày  25   tháng   3    năm 2019</t>
  </si>
  <si>
    <t>16CĐ-Ô5</t>
  </si>
  <si>
    <t>45/45</t>
  </si>
  <si>
    <t>22/22</t>
  </si>
  <si>
    <t>16CĐ-Ô7 (N2)</t>
  </si>
  <si>
    <t>16CĐ-Ô9 (N2)</t>
  </si>
  <si>
    <t>20/20</t>
  </si>
  <si>
    <t>Thực tập động cơ Diesel</t>
  </si>
  <si>
    <t>17C2-CNÔ1</t>
  </si>
  <si>
    <t>Thực tập Động cơ cơ bản</t>
  </si>
  <si>
    <t>18C1-CNÔ17</t>
  </si>
  <si>
    <t>51/58</t>
  </si>
  <si>
    <t>18C1-CNÔ19</t>
  </si>
  <si>
    <t>34/45</t>
  </si>
  <si>
    <t>18C1-CNÔ2</t>
  </si>
  <si>
    <t>45/50</t>
  </si>
  <si>
    <t>18C1-CNÔ5</t>
  </si>
  <si>
    <t>Thực tập Kỹ thuật lái xe</t>
  </si>
  <si>
    <t>48/49</t>
  </si>
  <si>
    <t>29/29</t>
  </si>
  <si>
    <t>Võ Đắc Thịnh</t>
  </si>
  <si>
    <t>Họ và tên Giảng viên: Võ Đắc Thịnh</t>
  </si>
  <si>
    <t>Triệu Phú Nguyên</t>
  </si>
  <si>
    <t>18C1-CNÔ8(N2)</t>
  </si>
  <si>
    <t>18C1-CNÔ5(N1)</t>
  </si>
  <si>
    <t>16CĐ-ĐCN1</t>
  </si>
  <si>
    <t>48/48</t>
  </si>
  <si>
    <t>16CĐ-ĐCN2</t>
  </si>
  <si>
    <t>16CĐ-ĐCN3</t>
  </si>
  <si>
    <t>44/47</t>
  </si>
  <si>
    <t>37/37</t>
  </si>
  <si>
    <t>16CĐ-ĐCN4</t>
  </si>
  <si>
    <t>16CĐ-ĐCN5</t>
  </si>
  <si>
    <t>43/44</t>
  </si>
  <si>
    <t>47/48</t>
  </si>
  <si>
    <t>Chính trị</t>
  </si>
  <si>
    <t>18T4-TKĐ2</t>
  </si>
  <si>
    <t>36/39</t>
  </si>
  <si>
    <t>255/263</t>
  </si>
  <si>
    <t>Nguyễn Anh Kiệt</t>
  </si>
  <si>
    <t>Đinh Thị Huyên</t>
  </si>
  <si>
    <t>Họ và tên Giảng viên: Nguyễn Anh Kiệt</t>
  </si>
  <si>
    <r>
      <rPr>
        <b/>
        <sz val="13"/>
        <color theme="1"/>
        <rFont val="Times New Roman"/>
        <family val="1"/>
      </rPr>
      <t>Tổ</t>
    </r>
    <r>
      <rPr>
        <sz val="13"/>
        <color theme="1"/>
        <rFont val="Times New Roman"/>
        <family val="1"/>
      </rPr>
      <t xml:space="preserve">: TTHCM-ĐLCM của ĐCSVN                         </t>
    </r>
    <r>
      <rPr>
        <b/>
        <sz val="13"/>
        <color theme="1"/>
        <rFont val="Times New Roman"/>
        <family val="1"/>
      </rPr>
      <t>Khoa</t>
    </r>
    <r>
      <rPr>
        <sz val="13"/>
        <color theme="1"/>
        <rFont val="Times New Roman"/>
        <family val="1"/>
      </rPr>
      <t>: Lý luận Chính trị</t>
    </r>
  </si>
  <si>
    <t>Nguyễn Ngọc Quỳnh</t>
  </si>
  <si>
    <t>Pháp luật</t>
  </si>
  <si>
    <t>17C1-ĐCN1</t>
  </si>
  <si>
    <t>44/45</t>
  </si>
  <si>
    <t>47/50</t>
  </si>
  <si>
    <t>17C1-ĐCN2</t>
  </si>
  <si>
    <t>17C1-ĐCN3</t>
  </si>
  <si>
    <t>17C1-ĐCN4</t>
  </si>
  <si>
    <t>39/42</t>
  </si>
  <si>
    <t>17C1-ĐĐT1</t>
  </si>
  <si>
    <t>37/38</t>
  </si>
  <si>
    <t>41/42</t>
  </si>
  <si>
    <t>17C1-ĐĐT2</t>
  </si>
  <si>
    <t>17C1-ĐĐT3</t>
  </si>
  <si>
    <t>29/30</t>
  </si>
  <si>
    <t>17C1-ĐĐT4</t>
  </si>
  <si>
    <t>35/37</t>
  </si>
  <si>
    <t>18T4-CCK1</t>
  </si>
  <si>
    <t>32/35</t>
  </si>
  <si>
    <t>18T4-CMT1</t>
  </si>
  <si>
    <t>29/34</t>
  </si>
  <si>
    <t>43/50</t>
  </si>
  <si>
    <t>18T4-CNÔ5</t>
  </si>
  <si>
    <t>52/56</t>
  </si>
  <si>
    <t>18T4-CNÔ6</t>
  </si>
  <si>
    <t>31/33</t>
  </si>
  <si>
    <t>18T4-LTM2</t>
  </si>
  <si>
    <t>36/44</t>
  </si>
  <si>
    <t>18T4-QTM1</t>
  </si>
  <si>
    <t>55/60</t>
  </si>
  <si>
    <t>23/39</t>
  </si>
  <si>
    <t>18T4-TKW1</t>
  </si>
  <si>
    <t>37/40</t>
  </si>
  <si>
    <t>Họ và tên Giảng viên: Bùi Thành Dũng</t>
  </si>
  <si>
    <r>
      <rPr>
        <b/>
        <sz val="13"/>
        <color theme="1"/>
        <rFont val="Times New Roman"/>
        <family val="1"/>
      </rPr>
      <t>Tổ</t>
    </r>
    <r>
      <rPr>
        <sz val="13"/>
        <color theme="1"/>
        <rFont val="Times New Roman"/>
        <family val="1"/>
      </rPr>
      <t xml:space="preserve">: Pháp luật                      </t>
    </r>
    <r>
      <rPr>
        <b/>
        <sz val="13"/>
        <color theme="1"/>
        <rFont val="Times New Roman"/>
        <family val="1"/>
      </rPr>
      <t>Khoa</t>
    </r>
    <r>
      <rPr>
        <sz val="13"/>
        <color theme="1"/>
        <rFont val="Times New Roman"/>
        <family val="1"/>
      </rPr>
      <t>: Lý luận Chính trị</t>
    </r>
  </si>
  <si>
    <t xml:space="preserve">                              Tp.Hồ Chí Minh, ngày  06   tháng   5    năm 2019</t>
  </si>
  <si>
    <t>Bùi Thành Dũng</t>
  </si>
  <si>
    <t>Đặng Thị Nhật Minh</t>
  </si>
  <si>
    <t>PHỤ TRÁCH TỔ BỘ MÔN</t>
  </si>
  <si>
    <t>Lê Thị Hồng Vân</t>
  </si>
  <si>
    <t>PHÓ TRƯỞNG KHOA</t>
  </si>
  <si>
    <t>BẢNG TÍNH KẾT QUẢ GIẢNG DẠY HỌC KỲ II /2018 – 2019</t>
  </si>
  <si>
    <t>Họ và tên Giảng viên: ĐẶNG CHÍ NGUYỆN</t>
  </si>
  <si>
    <r>
      <rPr>
        <b/>
        <sz val="13"/>
        <color theme="1"/>
        <rFont val="Times New Roman"/>
        <family val="1"/>
      </rPr>
      <t>Tổ</t>
    </r>
    <r>
      <rPr>
        <sz val="13"/>
        <color theme="1"/>
        <rFont val="Times New Roman"/>
        <family val="1"/>
      </rPr>
      <t xml:space="preserve">: Điện                      </t>
    </r>
    <r>
      <rPr>
        <b/>
        <sz val="13"/>
        <color theme="1"/>
        <rFont val="Times New Roman"/>
        <family val="1"/>
      </rPr>
      <t>Khoa</t>
    </r>
    <r>
      <rPr>
        <sz val="13"/>
        <color theme="1"/>
        <rFont val="Times New Roman"/>
        <family val="1"/>
      </rPr>
      <t>: Động lực</t>
    </r>
  </si>
  <si>
    <t>Thực tập Điện ôtô 2</t>
  </si>
  <si>
    <t>46/46</t>
  </si>
  <si>
    <t>43/43</t>
  </si>
  <si>
    <t>17T4-CNÔ1</t>
  </si>
  <si>
    <t>9/9</t>
  </si>
  <si>
    <t>Kỹ thuật điện - điện tử</t>
  </si>
  <si>
    <t>18C1-CNÔ12</t>
  </si>
  <si>
    <t>18C1-CNÔ15</t>
  </si>
  <si>
    <t>37/45</t>
  </si>
  <si>
    <t>Hệ thống điện và điện tử ôtô</t>
  </si>
  <si>
    <t>40/42</t>
  </si>
  <si>
    <t>18C2-CNÔ1</t>
  </si>
  <si>
    <t>18C2-CNÔ2</t>
  </si>
  <si>
    <t>42/42</t>
  </si>
  <si>
    <t>17C1-CNÔ3</t>
  </si>
  <si>
    <t>43/47</t>
  </si>
  <si>
    <t>42/46</t>
  </si>
  <si>
    <t>49/51</t>
  </si>
  <si>
    <t>18C1-CNÔ13</t>
  </si>
  <si>
    <t>18C1-CNÔ8</t>
  </si>
  <si>
    <t>43/51</t>
  </si>
  <si>
    <t>18C1-CNÔ6</t>
  </si>
  <si>
    <t>36/53</t>
  </si>
  <si>
    <t>43/49</t>
  </si>
  <si>
    <t>18C1-CNÔ3</t>
  </si>
  <si>
    <t>42/52</t>
  </si>
  <si>
    <t>40/50</t>
  </si>
  <si>
    <t>Họ và tên Giảng viên: PHAN NGỌC TRUNG</t>
  </si>
  <si>
    <t>18C1-CNÔ1</t>
  </si>
  <si>
    <t>35/48</t>
  </si>
  <si>
    <t>39/49</t>
  </si>
  <si>
    <t>Họ và tên Giảng viên: NGUYỄN NGỌC LỄ</t>
  </si>
  <si>
    <t>Thực tập Điện Ôtô 1</t>
  </si>
  <si>
    <t>17T4-CNÔ2</t>
  </si>
  <si>
    <t>33/36</t>
  </si>
  <si>
    <t>17T4-CNÔ4 (N1)</t>
  </si>
  <si>
    <t>9/12</t>
  </si>
  <si>
    <t>18C1-CNÔ10</t>
  </si>
  <si>
    <t>23/49</t>
  </si>
  <si>
    <t>18C1-CNÔ11</t>
  </si>
  <si>
    <t>34/49</t>
  </si>
  <si>
    <t>18C1-CNÔ16</t>
  </si>
  <si>
    <t>42/55</t>
  </si>
  <si>
    <t>18T2-CNÔ1</t>
  </si>
  <si>
    <t>39/47</t>
  </si>
  <si>
    <t>Hệ thống điện và điện tử Ôtô</t>
  </si>
  <si>
    <t>36/46</t>
  </si>
  <si>
    <t>Thực tập Động cơ xăng</t>
  </si>
  <si>
    <t>18T4-CNÔ3(N2)</t>
  </si>
  <si>
    <t>19/19</t>
  </si>
  <si>
    <t>Họ và tên Giảng viên: NGUYỄN VĂN TUẤN ANH</t>
  </si>
  <si>
    <t>21/27</t>
  </si>
  <si>
    <t>18C1-CNÔ16 (N1)</t>
  </si>
  <si>
    <t>37/54</t>
  </si>
  <si>
    <t>18C1-CNÔ18</t>
  </si>
  <si>
    <t>18C1-CNÔ20</t>
  </si>
  <si>
    <t>18C1-CNÔ21</t>
  </si>
  <si>
    <t>18C1-CNÔ22</t>
  </si>
  <si>
    <t>18C1-CNÔ23</t>
  </si>
  <si>
    <t>18C1-CNÔ24</t>
  </si>
  <si>
    <t>18C1-CNÔ25</t>
  </si>
  <si>
    <t>18C1-CNÔ26</t>
  </si>
  <si>
    <t>18C1-CNÔ27</t>
  </si>
  <si>
    <t>18C1-CNÔ28</t>
  </si>
  <si>
    <t>18C1-CNÔ29</t>
  </si>
  <si>
    <t>18C1-CNÔ9</t>
  </si>
  <si>
    <t>19C3-CNÔ1</t>
  </si>
  <si>
    <t>24/29</t>
  </si>
  <si>
    <t>Hà Quốc Bảo</t>
  </si>
  <si>
    <t>BẢNG TÍNH KẾT QUẢ GIẢNG DẠY HỌC KỲ II /2019 – 2020</t>
  </si>
  <si>
    <t xml:space="preserve">                              Tp.Hồ Chí Minh, ngày  10   tháng   11    năm 2020</t>
  </si>
  <si>
    <t>Giáo dục chính trị</t>
  </si>
  <si>
    <t>19T2-CCK1</t>
  </si>
  <si>
    <t>12/13</t>
  </si>
  <si>
    <t>19T2-ĐCN1</t>
  </si>
  <si>
    <t>19T4-ĐCN2</t>
  </si>
  <si>
    <t>30/32</t>
  </si>
  <si>
    <t>19T4-LGT1</t>
  </si>
  <si>
    <t>23/25</t>
  </si>
  <si>
    <t>19T4-TCD1</t>
  </si>
  <si>
    <t>29/32</t>
  </si>
  <si>
    <t>115/123</t>
  </si>
  <si>
    <t xml:space="preserve">                              Tp.Hồ Chí Minh, ngày     tháng       năm 20</t>
  </si>
  <si>
    <r>
      <rPr>
        <b/>
        <sz val="13"/>
        <color theme="1"/>
        <rFont val="Times New Roman"/>
        <family val="1"/>
      </rPr>
      <t>Tổ</t>
    </r>
    <r>
      <rPr>
        <sz val="13"/>
        <color theme="1"/>
        <rFont val="Times New Roman"/>
        <family val="1"/>
      </rPr>
      <t xml:space="preserve">:                                                                                 </t>
    </r>
    <r>
      <rPr>
        <b/>
        <sz val="13"/>
        <color theme="1"/>
        <rFont val="Times New Roman"/>
        <family val="1"/>
      </rPr>
      <t>Khoa</t>
    </r>
    <r>
      <rPr>
        <sz val="13"/>
        <color theme="1"/>
        <rFont val="Times New Roman"/>
        <family val="1"/>
      </rPr>
      <t>: Lý luận Chính trị</t>
    </r>
  </si>
  <si>
    <t>19T4-CNÔ3</t>
  </si>
  <si>
    <t>Thực hành Động cơ xăng</t>
  </si>
  <si>
    <t>Thực hành động cơ Diesel</t>
  </si>
  <si>
    <t>41/43</t>
  </si>
  <si>
    <t>47/49</t>
  </si>
  <si>
    <t>Thực hành kỹ thuật lái và chăm sóc xe</t>
  </si>
  <si>
    <t>19C1-CNÔ10</t>
  </si>
  <si>
    <t>Thực hành động cơ xăng</t>
  </si>
  <si>
    <t>19C1-CNÔ2 (N1)</t>
  </si>
  <si>
    <t>19C1-CNÔ3 (N1)</t>
  </si>
  <si>
    <t>50/56</t>
  </si>
  <si>
    <t>19C1-CNÔ10 (N2)</t>
  </si>
  <si>
    <t>18C1-CNÔ3 (N1)</t>
  </si>
  <si>
    <t>19T4-CNÔ3 (N1)</t>
  </si>
  <si>
    <t>Thực hành hệ thống điều khiển và chuyển động trên ô tô</t>
  </si>
  <si>
    <t>18C1-CNÔ15 (N2)</t>
  </si>
  <si>
    <t>204/226</t>
  </si>
  <si>
    <t>Đồ án môn học 2</t>
  </si>
  <si>
    <t>241/259</t>
  </si>
  <si>
    <t>252/284</t>
  </si>
  <si>
    <t>18C1-CNÔ8 (N1)</t>
  </si>
  <si>
    <t>19C1-CNÔ13 (N2)</t>
  </si>
  <si>
    <t>18/27</t>
  </si>
  <si>
    <t>24/27</t>
  </si>
  <si>
    <t>19C1-CNÔ14 (N2)</t>
  </si>
  <si>
    <t>14/30</t>
  </si>
  <si>
    <t>19C1-CNÔ4 (N2)</t>
  </si>
  <si>
    <t>16/26</t>
  </si>
  <si>
    <r>
      <rPr>
        <b/>
        <sz val="13"/>
        <color theme="1"/>
        <rFont val="Times New Roman"/>
        <family val="1"/>
      </rPr>
      <t>Tổ</t>
    </r>
    <r>
      <rPr>
        <sz val="13"/>
        <color theme="1"/>
        <rFont val="Times New Roman"/>
        <family val="1"/>
      </rPr>
      <t xml:space="preserve">: Động cơ                     </t>
    </r>
    <r>
      <rPr>
        <b/>
        <sz val="13"/>
        <color theme="1"/>
        <rFont val="Times New Roman"/>
        <family val="1"/>
      </rPr>
      <t>Khoa</t>
    </r>
    <r>
      <rPr>
        <sz val="13"/>
        <color theme="1"/>
        <rFont val="Times New Roman"/>
        <family val="1"/>
      </rPr>
      <t>: Động lực</t>
    </r>
  </si>
  <si>
    <t>Họ và tên Giảng viên: VÕ ĐẮC THỊNH</t>
  </si>
  <si>
    <t>Họ và tên Giảng viên: TRIỆU PHÚ NGUYÊN</t>
  </si>
  <si>
    <t>45/48</t>
  </si>
  <si>
    <t>Phần mềm chuẩn đoán kỹ thuật ô tô</t>
  </si>
  <si>
    <t>43/48</t>
  </si>
  <si>
    <t>51/53</t>
  </si>
  <si>
    <t>18C1-CNÔ7 (N1)</t>
  </si>
  <si>
    <t>Hệ thống phanh trên ôtô hiện đại</t>
  </si>
  <si>
    <t>260/286</t>
  </si>
  <si>
    <t>41/46</t>
  </si>
  <si>
    <t>38/55</t>
  </si>
  <si>
    <t>Họ và tên Giảng viên: NGUYỄN HỮU MẠNH</t>
  </si>
  <si>
    <r>
      <rPr>
        <b/>
        <sz val="13"/>
        <color theme="1"/>
        <rFont val="Times New Roman"/>
        <family val="1"/>
      </rPr>
      <t>Tổ</t>
    </r>
    <r>
      <rPr>
        <sz val="13"/>
        <color theme="1"/>
        <rFont val="Times New Roman"/>
        <family val="1"/>
      </rPr>
      <t xml:space="preserve">: Gầm                     </t>
    </r>
    <r>
      <rPr>
        <b/>
        <sz val="13"/>
        <color theme="1"/>
        <rFont val="Times New Roman"/>
        <family val="1"/>
      </rPr>
      <t>Khoa</t>
    </r>
    <r>
      <rPr>
        <sz val="13"/>
        <color theme="1"/>
        <rFont val="Times New Roman"/>
        <family val="1"/>
      </rPr>
      <t>: Động lực</t>
    </r>
  </si>
  <si>
    <t xml:space="preserve">                              Tp.Hồ Chí Minh, ngày  10   tháng   11   năm 2020</t>
  </si>
  <si>
    <t>26/29</t>
  </si>
  <si>
    <t>16/28</t>
  </si>
  <si>
    <t>20/28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</si>
</sst>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indent="15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/>
    <xf numFmtId="0" fontId="7" fillId="0" borderId="1" xfId="0" applyFont="1" applyBorder="1"/>
    <xf numFmtId="0" fontId="7" fillId="0" borderId="0" xfId="0" applyFont="1"/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/>
    <xf numFmtId="0" fontId="4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/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560745</xdr:colOff>
      <xdr:row>3</xdr:row>
      <xdr:rowOff>15362</xdr:rowOff>
    </xdr:from>
    <xdr:to>
      <xdr:col>5</xdr:col>
      <xdr:colOff>337980</xdr:colOff>
      <xdr:row>3</xdr:row>
      <xdr:rowOff>15362</xdr:rowOff>
    </xdr:to>
    <xdr:cxnSp macro="">
      <xdr:nvCxnSpPr>
        <xdr:cNvPr id="3" name="Straight Connector 2"/>
        <xdr:cNvCxnSpPr/>
      </xdr:nvCxnSpPr>
      <xdr:spPr>
        <a:xfrm>
          <a:off x="3856088" y="599152"/>
          <a:ext cx="18358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768149</xdr:colOff>
      <xdr:row>4</xdr:row>
      <xdr:rowOff>30725</xdr:rowOff>
    </xdr:from>
    <xdr:to>
      <xdr:col>2</xdr:col>
      <xdr:colOff>276532</xdr:colOff>
      <xdr:row>4</xdr:row>
      <xdr:rowOff>30725</xdr:rowOff>
    </xdr:to>
    <xdr:cxnSp macro="">
      <xdr:nvCxnSpPr>
        <xdr:cNvPr id="6" name="Straight Connector 5"/>
        <xdr:cNvCxnSpPr/>
      </xdr:nvCxnSpPr>
      <xdr:spPr>
        <a:xfrm>
          <a:off x="1121496" y="706693"/>
          <a:ext cx="114453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560745</xdr:colOff>
      <xdr:row>3</xdr:row>
      <xdr:rowOff>15362</xdr:rowOff>
    </xdr:from>
    <xdr:to>
      <xdr:col>5</xdr:col>
      <xdr:colOff>337980</xdr:colOff>
      <xdr:row>3</xdr:row>
      <xdr:rowOff>15362</xdr:rowOff>
    </xdr:to>
    <xdr:cxnSp macro="">
      <xdr:nvCxnSpPr>
        <xdr:cNvPr id="2" name="Straight Connector 1"/>
        <xdr:cNvCxnSpPr/>
      </xdr:nvCxnSpPr>
      <xdr:spPr>
        <a:xfrm>
          <a:off x="3856395" y="501137"/>
          <a:ext cx="18346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675977</xdr:colOff>
      <xdr:row>4</xdr:row>
      <xdr:rowOff>30725</xdr:rowOff>
    </xdr:from>
    <xdr:to>
      <xdr:col>2</xdr:col>
      <xdr:colOff>99864</xdr:colOff>
      <xdr:row>4</xdr:row>
      <xdr:rowOff>30725</xdr:rowOff>
    </xdr:to>
    <xdr:cxnSp macro="">
      <xdr:nvCxnSpPr>
        <xdr:cNvPr id="3" name="Straight Connector 2"/>
        <xdr:cNvCxnSpPr/>
      </xdr:nvCxnSpPr>
      <xdr:spPr>
        <a:xfrm>
          <a:off x="1029324" y="652923"/>
          <a:ext cx="10600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560745</xdr:colOff>
      <xdr:row>3</xdr:row>
      <xdr:rowOff>15362</xdr:rowOff>
    </xdr:from>
    <xdr:to>
      <xdr:col>5</xdr:col>
      <xdr:colOff>337980</xdr:colOff>
      <xdr:row>3</xdr:row>
      <xdr:rowOff>15362</xdr:rowOff>
    </xdr:to>
    <xdr:cxnSp macro="">
      <xdr:nvCxnSpPr>
        <xdr:cNvPr id="2" name="Straight Connector 1"/>
        <xdr:cNvCxnSpPr/>
      </xdr:nvCxnSpPr>
      <xdr:spPr>
        <a:xfrm>
          <a:off x="3856395" y="443987"/>
          <a:ext cx="18346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675977</xdr:colOff>
      <xdr:row>4</xdr:row>
      <xdr:rowOff>30725</xdr:rowOff>
    </xdr:from>
    <xdr:to>
      <xdr:col>2</xdr:col>
      <xdr:colOff>99864</xdr:colOff>
      <xdr:row>4</xdr:row>
      <xdr:rowOff>30725</xdr:rowOff>
    </xdr:to>
    <xdr:cxnSp macro="">
      <xdr:nvCxnSpPr>
        <xdr:cNvPr id="3" name="Straight Connector 2"/>
        <xdr:cNvCxnSpPr/>
      </xdr:nvCxnSpPr>
      <xdr:spPr>
        <a:xfrm>
          <a:off x="1028402" y="649850"/>
          <a:ext cx="10621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560745</xdr:colOff>
      <xdr:row>3</xdr:row>
      <xdr:rowOff>15362</xdr:rowOff>
    </xdr:from>
    <xdr:to>
      <xdr:col>5</xdr:col>
      <xdr:colOff>337980</xdr:colOff>
      <xdr:row>3</xdr:row>
      <xdr:rowOff>15362</xdr:rowOff>
    </xdr:to>
    <xdr:cxnSp macro="">
      <xdr:nvCxnSpPr>
        <xdr:cNvPr id="2" name="Straight Connector 1"/>
        <xdr:cNvCxnSpPr/>
      </xdr:nvCxnSpPr>
      <xdr:spPr>
        <a:xfrm>
          <a:off x="3856395" y="443987"/>
          <a:ext cx="18346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675977</xdr:colOff>
      <xdr:row>4</xdr:row>
      <xdr:rowOff>30725</xdr:rowOff>
    </xdr:from>
    <xdr:to>
      <xdr:col>2</xdr:col>
      <xdr:colOff>99864</xdr:colOff>
      <xdr:row>4</xdr:row>
      <xdr:rowOff>30725</xdr:rowOff>
    </xdr:to>
    <xdr:cxnSp macro="">
      <xdr:nvCxnSpPr>
        <xdr:cNvPr id="3" name="Straight Connector 2"/>
        <xdr:cNvCxnSpPr/>
      </xdr:nvCxnSpPr>
      <xdr:spPr>
        <a:xfrm>
          <a:off x="1028402" y="649850"/>
          <a:ext cx="10621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560745</xdr:colOff>
      <xdr:row>3</xdr:row>
      <xdr:rowOff>15362</xdr:rowOff>
    </xdr:from>
    <xdr:to>
      <xdr:col>5</xdr:col>
      <xdr:colOff>337980</xdr:colOff>
      <xdr:row>3</xdr:row>
      <xdr:rowOff>15362</xdr:rowOff>
    </xdr:to>
    <xdr:cxnSp macro="">
      <xdr:nvCxnSpPr>
        <xdr:cNvPr id="2" name="Straight Connector 1"/>
        <xdr:cNvCxnSpPr/>
      </xdr:nvCxnSpPr>
      <xdr:spPr>
        <a:xfrm>
          <a:off x="3856395" y="443987"/>
          <a:ext cx="18346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675977</xdr:colOff>
      <xdr:row>4</xdr:row>
      <xdr:rowOff>30725</xdr:rowOff>
    </xdr:from>
    <xdr:to>
      <xdr:col>2</xdr:col>
      <xdr:colOff>99864</xdr:colOff>
      <xdr:row>4</xdr:row>
      <xdr:rowOff>30725</xdr:rowOff>
    </xdr:to>
    <xdr:cxnSp macro="">
      <xdr:nvCxnSpPr>
        <xdr:cNvPr id="3" name="Straight Connector 2"/>
        <xdr:cNvCxnSpPr/>
      </xdr:nvCxnSpPr>
      <xdr:spPr>
        <a:xfrm>
          <a:off x="1028402" y="649850"/>
          <a:ext cx="10621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560745</xdr:colOff>
      <xdr:row>3</xdr:row>
      <xdr:rowOff>15362</xdr:rowOff>
    </xdr:from>
    <xdr:to>
      <xdr:col>5</xdr:col>
      <xdr:colOff>337980</xdr:colOff>
      <xdr:row>3</xdr:row>
      <xdr:rowOff>15362</xdr:rowOff>
    </xdr:to>
    <xdr:cxnSp macro="">
      <xdr:nvCxnSpPr>
        <xdr:cNvPr id="2" name="Straight Connector 1"/>
        <xdr:cNvCxnSpPr/>
      </xdr:nvCxnSpPr>
      <xdr:spPr>
        <a:xfrm>
          <a:off x="3856395" y="443987"/>
          <a:ext cx="18346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675977</xdr:colOff>
      <xdr:row>4</xdr:row>
      <xdr:rowOff>30725</xdr:rowOff>
    </xdr:from>
    <xdr:to>
      <xdr:col>2</xdr:col>
      <xdr:colOff>99864</xdr:colOff>
      <xdr:row>4</xdr:row>
      <xdr:rowOff>30725</xdr:rowOff>
    </xdr:to>
    <xdr:cxnSp macro="">
      <xdr:nvCxnSpPr>
        <xdr:cNvPr id="3" name="Straight Connector 2"/>
        <xdr:cNvCxnSpPr/>
      </xdr:nvCxnSpPr>
      <xdr:spPr>
        <a:xfrm>
          <a:off x="1028402" y="649850"/>
          <a:ext cx="10621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560745</xdr:colOff>
      <xdr:row>3</xdr:row>
      <xdr:rowOff>15362</xdr:rowOff>
    </xdr:from>
    <xdr:to>
      <xdr:col>5</xdr:col>
      <xdr:colOff>337980</xdr:colOff>
      <xdr:row>3</xdr:row>
      <xdr:rowOff>15362</xdr:rowOff>
    </xdr:to>
    <xdr:cxnSp macro="">
      <xdr:nvCxnSpPr>
        <xdr:cNvPr id="2" name="Straight Connector 1"/>
        <xdr:cNvCxnSpPr/>
      </xdr:nvCxnSpPr>
      <xdr:spPr>
        <a:xfrm>
          <a:off x="3856395" y="443987"/>
          <a:ext cx="18346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675977</xdr:colOff>
      <xdr:row>4</xdr:row>
      <xdr:rowOff>30725</xdr:rowOff>
    </xdr:from>
    <xdr:to>
      <xdr:col>2</xdr:col>
      <xdr:colOff>99864</xdr:colOff>
      <xdr:row>4</xdr:row>
      <xdr:rowOff>30725</xdr:rowOff>
    </xdr:to>
    <xdr:cxnSp macro="">
      <xdr:nvCxnSpPr>
        <xdr:cNvPr id="3" name="Straight Connector 2"/>
        <xdr:cNvCxnSpPr/>
      </xdr:nvCxnSpPr>
      <xdr:spPr>
        <a:xfrm>
          <a:off x="1028402" y="649850"/>
          <a:ext cx="10621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560745</xdr:colOff>
      <xdr:row>3</xdr:row>
      <xdr:rowOff>15362</xdr:rowOff>
    </xdr:from>
    <xdr:to>
      <xdr:col>5</xdr:col>
      <xdr:colOff>337980</xdr:colOff>
      <xdr:row>3</xdr:row>
      <xdr:rowOff>15362</xdr:rowOff>
    </xdr:to>
    <xdr:cxnSp macro="">
      <xdr:nvCxnSpPr>
        <xdr:cNvPr id="2" name="Straight Connector 1"/>
        <xdr:cNvCxnSpPr/>
      </xdr:nvCxnSpPr>
      <xdr:spPr>
        <a:xfrm>
          <a:off x="3856395" y="443987"/>
          <a:ext cx="18346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675977</xdr:colOff>
      <xdr:row>4</xdr:row>
      <xdr:rowOff>30725</xdr:rowOff>
    </xdr:from>
    <xdr:to>
      <xdr:col>2</xdr:col>
      <xdr:colOff>99864</xdr:colOff>
      <xdr:row>4</xdr:row>
      <xdr:rowOff>30725</xdr:rowOff>
    </xdr:to>
    <xdr:cxnSp macro="">
      <xdr:nvCxnSpPr>
        <xdr:cNvPr id="3" name="Straight Connector 2"/>
        <xdr:cNvCxnSpPr/>
      </xdr:nvCxnSpPr>
      <xdr:spPr>
        <a:xfrm>
          <a:off x="1028402" y="649850"/>
          <a:ext cx="10621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560745</xdr:colOff>
      <xdr:row>3</xdr:row>
      <xdr:rowOff>15362</xdr:rowOff>
    </xdr:from>
    <xdr:to>
      <xdr:col>5</xdr:col>
      <xdr:colOff>337980</xdr:colOff>
      <xdr:row>3</xdr:row>
      <xdr:rowOff>15362</xdr:rowOff>
    </xdr:to>
    <xdr:cxnSp macro="">
      <xdr:nvCxnSpPr>
        <xdr:cNvPr id="2" name="Straight Connector 1"/>
        <xdr:cNvCxnSpPr/>
      </xdr:nvCxnSpPr>
      <xdr:spPr>
        <a:xfrm>
          <a:off x="3856395" y="443987"/>
          <a:ext cx="18346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675977</xdr:colOff>
      <xdr:row>4</xdr:row>
      <xdr:rowOff>30725</xdr:rowOff>
    </xdr:from>
    <xdr:to>
      <xdr:col>2</xdr:col>
      <xdr:colOff>99864</xdr:colOff>
      <xdr:row>4</xdr:row>
      <xdr:rowOff>30725</xdr:rowOff>
    </xdr:to>
    <xdr:cxnSp macro="">
      <xdr:nvCxnSpPr>
        <xdr:cNvPr id="3" name="Straight Connector 2"/>
        <xdr:cNvCxnSpPr/>
      </xdr:nvCxnSpPr>
      <xdr:spPr>
        <a:xfrm>
          <a:off x="1028402" y="649850"/>
          <a:ext cx="10621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560745</xdr:colOff>
      <xdr:row>3</xdr:row>
      <xdr:rowOff>15362</xdr:rowOff>
    </xdr:from>
    <xdr:to>
      <xdr:col>5</xdr:col>
      <xdr:colOff>337980</xdr:colOff>
      <xdr:row>3</xdr:row>
      <xdr:rowOff>15362</xdr:rowOff>
    </xdr:to>
    <xdr:cxnSp macro="">
      <xdr:nvCxnSpPr>
        <xdr:cNvPr id="2" name="Straight Connector 1"/>
        <xdr:cNvCxnSpPr/>
      </xdr:nvCxnSpPr>
      <xdr:spPr>
        <a:xfrm>
          <a:off x="3856395" y="443987"/>
          <a:ext cx="18346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675977</xdr:colOff>
      <xdr:row>4</xdr:row>
      <xdr:rowOff>30725</xdr:rowOff>
    </xdr:from>
    <xdr:to>
      <xdr:col>2</xdr:col>
      <xdr:colOff>99864</xdr:colOff>
      <xdr:row>4</xdr:row>
      <xdr:rowOff>30725</xdr:rowOff>
    </xdr:to>
    <xdr:cxnSp macro="">
      <xdr:nvCxnSpPr>
        <xdr:cNvPr id="3" name="Straight Connector 2"/>
        <xdr:cNvCxnSpPr/>
      </xdr:nvCxnSpPr>
      <xdr:spPr>
        <a:xfrm>
          <a:off x="1028402" y="649850"/>
          <a:ext cx="10621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560745</xdr:colOff>
      <xdr:row>3</xdr:row>
      <xdr:rowOff>15362</xdr:rowOff>
    </xdr:from>
    <xdr:to>
      <xdr:col>5</xdr:col>
      <xdr:colOff>337980</xdr:colOff>
      <xdr:row>3</xdr:row>
      <xdr:rowOff>15362</xdr:rowOff>
    </xdr:to>
    <xdr:cxnSp macro="">
      <xdr:nvCxnSpPr>
        <xdr:cNvPr id="2" name="Straight Connector 1"/>
        <xdr:cNvCxnSpPr/>
      </xdr:nvCxnSpPr>
      <xdr:spPr>
        <a:xfrm>
          <a:off x="3856395" y="443987"/>
          <a:ext cx="18346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675977</xdr:colOff>
      <xdr:row>4</xdr:row>
      <xdr:rowOff>30725</xdr:rowOff>
    </xdr:from>
    <xdr:to>
      <xdr:col>2</xdr:col>
      <xdr:colOff>99864</xdr:colOff>
      <xdr:row>4</xdr:row>
      <xdr:rowOff>30725</xdr:rowOff>
    </xdr:to>
    <xdr:cxnSp macro="">
      <xdr:nvCxnSpPr>
        <xdr:cNvPr id="3" name="Straight Connector 2"/>
        <xdr:cNvCxnSpPr/>
      </xdr:nvCxnSpPr>
      <xdr:spPr>
        <a:xfrm>
          <a:off x="1028402" y="649850"/>
          <a:ext cx="10621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560745</xdr:colOff>
      <xdr:row>3</xdr:row>
      <xdr:rowOff>15362</xdr:rowOff>
    </xdr:from>
    <xdr:to>
      <xdr:col>5</xdr:col>
      <xdr:colOff>337980</xdr:colOff>
      <xdr:row>3</xdr:row>
      <xdr:rowOff>15362</xdr:rowOff>
    </xdr:to>
    <xdr:cxnSp macro="">
      <xdr:nvCxnSpPr>
        <xdr:cNvPr id="2" name="Straight Connector 1"/>
        <xdr:cNvCxnSpPr/>
      </xdr:nvCxnSpPr>
      <xdr:spPr>
        <a:xfrm>
          <a:off x="3856395" y="443987"/>
          <a:ext cx="18346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675977</xdr:colOff>
      <xdr:row>4</xdr:row>
      <xdr:rowOff>30725</xdr:rowOff>
    </xdr:from>
    <xdr:to>
      <xdr:col>2</xdr:col>
      <xdr:colOff>99864</xdr:colOff>
      <xdr:row>4</xdr:row>
      <xdr:rowOff>30725</xdr:rowOff>
    </xdr:to>
    <xdr:cxnSp macro="">
      <xdr:nvCxnSpPr>
        <xdr:cNvPr id="3" name="Straight Connector 2"/>
        <xdr:cNvCxnSpPr/>
      </xdr:nvCxnSpPr>
      <xdr:spPr>
        <a:xfrm>
          <a:off x="1028402" y="649850"/>
          <a:ext cx="10621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560745</xdr:colOff>
      <xdr:row>3</xdr:row>
      <xdr:rowOff>15362</xdr:rowOff>
    </xdr:from>
    <xdr:to>
      <xdr:col>5</xdr:col>
      <xdr:colOff>337980</xdr:colOff>
      <xdr:row>3</xdr:row>
      <xdr:rowOff>15362</xdr:rowOff>
    </xdr:to>
    <xdr:cxnSp macro="">
      <xdr:nvCxnSpPr>
        <xdr:cNvPr id="2" name="Straight Connector 1"/>
        <xdr:cNvCxnSpPr/>
      </xdr:nvCxnSpPr>
      <xdr:spPr>
        <a:xfrm>
          <a:off x="3856395" y="443987"/>
          <a:ext cx="18346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675977</xdr:colOff>
      <xdr:row>4</xdr:row>
      <xdr:rowOff>30725</xdr:rowOff>
    </xdr:from>
    <xdr:to>
      <xdr:col>2</xdr:col>
      <xdr:colOff>99864</xdr:colOff>
      <xdr:row>4</xdr:row>
      <xdr:rowOff>30725</xdr:rowOff>
    </xdr:to>
    <xdr:cxnSp macro="">
      <xdr:nvCxnSpPr>
        <xdr:cNvPr id="3" name="Straight Connector 2"/>
        <xdr:cNvCxnSpPr/>
      </xdr:nvCxnSpPr>
      <xdr:spPr>
        <a:xfrm>
          <a:off x="1028402" y="649850"/>
          <a:ext cx="10621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560745</xdr:colOff>
      <xdr:row>3</xdr:row>
      <xdr:rowOff>15362</xdr:rowOff>
    </xdr:from>
    <xdr:to>
      <xdr:col>5</xdr:col>
      <xdr:colOff>337980</xdr:colOff>
      <xdr:row>3</xdr:row>
      <xdr:rowOff>15362</xdr:rowOff>
    </xdr:to>
    <xdr:cxnSp macro="">
      <xdr:nvCxnSpPr>
        <xdr:cNvPr id="2" name="Straight Connector 1"/>
        <xdr:cNvCxnSpPr/>
      </xdr:nvCxnSpPr>
      <xdr:spPr>
        <a:xfrm>
          <a:off x="3856395" y="443987"/>
          <a:ext cx="18346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675977</xdr:colOff>
      <xdr:row>4</xdr:row>
      <xdr:rowOff>30725</xdr:rowOff>
    </xdr:from>
    <xdr:to>
      <xdr:col>2</xdr:col>
      <xdr:colOff>99864</xdr:colOff>
      <xdr:row>4</xdr:row>
      <xdr:rowOff>30725</xdr:rowOff>
    </xdr:to>
    <xdr:cxnSp macro="">
      <xdr:nvCxnSpPr>
        <xdr:cNvPr id="3" name="Straight Connector 2"/>
        <xdr:cNvCxnSpPr/>
      </xdr:nvCxnSpPr>
      <xdr:spPr>
        <a:xfrm>
          <a:off x="1028402" y="649850"/>
          <a:ext cx="10621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560745</xdr:colOff>
      <xdr:row>3</xdr:row>
      <xdr:rowOff>15362</xdr:rowOff>
    </xdr:from>
    <xdr:to>
      <xdr:col>5</xdr:col>
      <xdr:colOff>337980</xdr:colOff>
      <xdr:row>3</xdr:row>
      <xdr:rowOff>15362</xdr:rowOff>
    </xdr:to>
    <xdr:cxnSp macro="">
      <xdr:nvCxnSpPr>
        <xdr:cNvPr id="2" name="Straight Connector 1"/>
        <xdr:cNvCxnSpPr/>
      </xdr:nvCxnSpPr>
      <xdr:spPr>
        <a:xfrm>
          <a:off x="3856395" y="443987"/>
          <a:ext cx="18346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675977</xdr:colOff>
      <xdr:row>4</xdr:row>
      <xdr:rowOff>30725</xdr:rowOff>
    </xdr:from>
    <xdr:to>
      <xdr:col>2</xdr:col>
      <xdr:colOff>99864</xdr:colOff>
      <xdr:row>4</xdr:row>
      <xdr:rowOff>30725</xdr:rowOff>
    </xdr:to>
    <xdr:cxnSp macro="">
      <xdr:nvCxnSpPr>
        <xdr:cNvPr id="3" name="Straight Connector 2"/>
        <xdr:cNvCxnSpPr/>
      </xdr:nvCxnSpPr>
      <xdr:spPr>
        <a:xfrm>
          <a:off x="1028402" y="649850"/>
          <a:ext cx="10621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560745</xdr:colOff>
      <xdr:row>3</xdr:row>
      <xdr:rowOff>15362</xdr:rowOff>
    </xdr:from>
    <xdr:to>
      <xdr:col>5</xdr:col>
      <xdr:colOff>337980</xdr:colOff>
      <xdr:row>3</xdr:row>
      <xdr:rowOff>15362</xdr:rowOff>
    </xdr:to>
    <xdr:cxnSp macro="">
      <xdr:nvCxnSpPr>
        <xdr:cNvPr id="2" name="Straight Connector 1"/>
        <xdr:cNvCxnSpPr/>
      </xdr:nvCxnSpPr>
      <xdr:spPr>
        <a:xfrm>
          <a:off x="3856395" y="443987"/>
          <a:ext cx="18346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675977</xdr:colOff>
      <xdr:row>4</xdr:row>
      <xdr:rowOff>30725</xdr:rowOff>
    </xdr:from>
    <xdr:to>
      <xdr:col>2</xdr:col>
      <xdr:colOff>99864</xdr:colOff>
      <xdr:row>4</xdr:row>
      <xdr:rowOff>30725</xdr:rowOff>
    </xdr:to>
    <xdr:cxnSp macro="">
      <xdr:nvCxnSpPr>
        <xdr:cNvPr id="3" name="Straight Connector 2"/>
        <xdr:cNvCxnSpPr/>
      </xdr:nvCxnSpPr>
      <xdr:spPr>
        <a:xfrm>
          <a:off x="1028402" y="649850"/>
          <a:ext cx="10621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560745</xdr:colOff>
      <xdr:row>3</xdr:row>
      <xdr:rowOff>15362</xdr:rowOff>
    </xdr:from>
    <xdr:to>
      <xdr:col>5</xdr:col>
      <xdr:colOff>337980</xdr:colOff>
      <xdr:row>3</xdr:row>
      <xdr:rowOff>15362</xdr:rowOff>
    </xdr:to>
    <xdr:cxnSp macro="">
      <xdr:nvCxnSpPr>
        <xdr:cNvPr id="2" name="Straight Connector 1"/>
        <xdr:cNvCxnSpPr/>
      </xdr:nvCxnSpPr>
      <xdr:spPr>
        <a:xfrm>
          <a:off x="3856395" y="443987"/>
          <a:ext cx="18346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675977</xdr:colOff>
      <xdr:row>4</xdr:row>
      <xdr:rowOff>30725</xdr:rowOff>
    </xdr:from>
    <xdr:to>
      <xdr:col>2</xdr:col>
      <xdr:colOff>99864</xdr:colOff>
      <xdr:row>4</xdr:row>
      <xdr:rowOff>30725</xdr:rowOff>
    </xdr:to>
    <xdr:cxnSp macro="">
      <xdr:nvCxnSpPr>
        <xdr:cNvPr id="3" name="Straight Connector 2"/>
        <xdr:cNvCxnSpPr/>
      </xdr:nvCxnSpPr>
      <xdr:spPr>
        <a:xfrm>
          <a:off x="1028402" y="649850"/>
          <a:ext cx="10621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560745</xdr:colOff>
      <xdr:row>3</xdr:row>
      <xdr:rowOff>15362</xdr:rowOff>
    </xdr:from>
    <xdr:to>
      <xdr:col>5</xdr:col>
      <xdr:colOff>337980</xdr:colOff>
      <xdr:row>3</xdr:row>
      <xdr:rowOff>15362</xdr:rowOff>
    </xdr:to>
    <xdr:cxnSp macro="">
      <xdr:nvCxnSpPr>
        <xdr:cNvPr id="2" name="Straight Connector 1"/>
        <xdr:cNvCxnSpPr/>
      </xdr:nvCxnSpPr>
      <xdr:spPr>
        <a:xfrm>
          <a:off x="3856395" y="443987"/>
          <a:ext cx="18346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675977</xdr:colOff>
      <xdr:row>4</xdr:row>
      <xdr:rowOff>30725</xdr:rowOff>
    </xdr:from>
    <xdr:to>
      <xdr:col>2</xdr:col>
      <xdr:colOff>99864</xdr:colOff>
      <xdr:row>4</xdr:row>
      <xdr:rowOff>30725</xdr:rowOff>
    </xdr:to>
    <xdr:cxnSp macro="">
      <xdr:nvCxnSpPr>
        <xdr:cNvPr id="3" name="Straight Connector 2"/>
        <xdr:cNvCxnSpPr/>
      </xdr:nvCxnSpPr>
      <xdr:spPr>
        <a:xfrm>
          <a:off x="1028402" y="649850"/>
          <a:ext cx="10621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560745</xdr:colOff>
      <xdr:row>3</xdr:row>
      <xdr:rowOff>15362</xdr:rowOff>
    </xdr:from>
    <xdr:to>
      <xdr:col>5</xdr:col>
      <xdr:colOff>337980</xdr:colOff>
      <xdr:row>3</xdr:row>
      <xdr:rowOff>15362</xdr:rowOff>
    </xdr:to>
    <xdr:cxnSp macro="">
      <xdr:nvCxnSpPr>
        <xdr:cNvPr id="2" name="Straight Connector 1"/>
        <xdr:cNvCxnSpPr/>
      </xdr:nvCxnSpPr>
      <xdr:spPr>
        <a:xfrm>
          <a:off x="3856395" y="443987"/>
          <a:ext cx="18346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675977</xdr:colOff>
      <xdr:row>4</xdr:row>
      <xdr:rowOff>30725</xdr:rowOff>
    </xdr:from>
    <xdr:to>
      <xdr:col>2</xdr:col>
      <xdr:colOff>99864</xdr:colOff>
      <xdr:row>4</xdr:row>
      <xdr:rowOff>30725</xdr:rowOff>
    </xdr:to>
    <xdr:cxnSp macro="">
      <xdr:nvCxnSpPr>
        <xdr:cNvPr id="3" name="Straight Connector 2"/>
        <xdr:cNvCxnSpPr/>
      </xdr:nvCxnSpPr>
      <xdr:spPr>
        <a:xfrm>
          <a:off x="1028402" y="649850"/>
          <a:ext cx="10621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zoomScale="124" zoomScaleNormal="124" workbookViewId="0">
      <selection activeCell="C6" sqref="C6:F6"/>
    </sheetView>
  </sheetViews>
  <sheetFormatPr defaultRowHeight="15" x14ac:dyDescent="0.25"/>
  <cols>
    <col min="1" max="1" width="5.28515625" style="8" customWidth="1"/>
    <col min="2" max="2" width="24.5703125" style="8" customWidth="1"/>
    <col min="3" max="3" width="19.5703125" style="8" customWidth="1"/>
    <col min="4" max="4" width="17.42578125" style="8" customWidth="1"/>
    <col min="5" max="5" width="13.42578125" style="8" customWidth="1"/>
    <col min="6" max="6" width="13.85546875" style="8" customWidth="1"/>
    <col min="7" max="9" width="9.140625" style="8"/>
    <col min="10" max="10" width="12.85546875" style="8" customWidth="1"/>
    <col min="11" max="16384" width="9.140625" style="8"/>
  </cols>
  <sheetData>
    <row r="1" spans="1:10" ht="7.5" customHeight="1" x14ac:dyDescent="0.25"/>
    <row r="2" spans="1:10" ht="15" customHeight="1" x14ac:dyDescent="0.25">
      <c r="A2" s="59" t="s">
        <v>0</v>
      </c>
      <c r="B2" s="59"/>
      <c r="C2" s="59"/>
      <c r="D2" s="51" t="s">
        <v>3</v>
      </c>
      <c r="E2" s="51"/>
      <c r="F2" s="51"/>
      <c r="G2" s="7"/>
      <c r="H2" s="7"/>
    </row>
    <row r="3" spans="1:10" ht="15.75" x14ac:dyDescent="0.25">
      <c r="A3" s="52" t="s">
        <v>1</v>
      </c>
      <c r="B3" s="52"/>
      <c r="C3" s="52"/>
      <c r="D3" s="53" t="s">
        <v>4</v>
      </c>
      <c r="E3" s="53"/>
      <c r="F3" s="53"/>
      <c r="G3" s="14"/>
      <c r="H3" s="14"/>
      <c r="I3" s="14"/>
      <c r="J3" s="14"/>
    </row>
    <row r="4" spans="1:10" x14ac:dyDescent="0.25">
      <c r="A4" s="52" t="s">
        <v>2</v>
      </c>
      <c r="B4" s="52"/>
      <c r="C4" s="52"/>
      <c r="D4" s="6"/>
    </row>
    <row r="5" spans="1:10" ht="11.25" customHeight="1" x14ac:dyDescent="0.25">
      <c r="A5" s="3"/>
      <c r="B5" s="3"/>
      <c r="C5" s="3"/>
      <c r="D5" s="6"/>
    </row>
    <row r="6" spans="1:10" x14ac:dyDescent="0.25">
      <c r="A6" s="1"/>
      <c r="B6" s="2"/>
      <c r="C6" s="55" t="s">
        <v>15</v>
      </c>
      <c r="D6" s="55"/>
      <c r="E6" s="55"/>
      <c r="F6" s="55"/>
    </row>
    <row r="7" spans="1:10" ht="25.5" customHeight="1" x14ac:dyDescent="0.3">
      <c r="A7" s="54" t="s">
        <v>5</v>
      </c>
      <c r="B7" s="54"/>
      <c r="C7" s="54"/>
      <c r="D7" s="54"/>
      <c r="E7" s="54"/>
      <c r="F7" s="54"/>
    </row>
    <row r="8" spans="1:10" ht="8.25" customHeight="1" x14ac:dyDescent="0.25"/>
    <row r="9" spans="1:10" s="10" customFormat="1" ht="18.75" customHeight="1" x14ac:dyDescent="0.25">
      <c r="B9" s="10" t="s">
        <v>16</v>
      </c>
    </row>
    <row r="10" spans="1:10" s="10" customFormat="1" ht="24" customHeight="1" x14ac:dyDescent="0.25">
      <c r="B10" s="10" t="s">
        <v>17</v>
      </c>
    </row>
    <row r="11" spans="1:10" ht="16.5" x14ac:dyDescent="0.25">
      <c r="B11" s="4"/>
    </row>
    <row r="12" spans="1:10" ht="33" x14ac:dyDescent="0.25">
      <c r="A12" s="11" t="s">
        <v>11</v>
      </c>
      <c r="B12" s="17" t="s">
        <v>7</v>
      </c>
      <c r="C12" s="17" t="s">
        <v>6</v>
      </c>
      <c r="D12" s="17" t="s">
        <v>8</v>
      </c>
      <c r="E12" s="17" t="s">
        <v>9</v>
      </c>
      <c r="F12" s="17" t="s">
        <v>10</v>
      </c>
    </row>
    <row r="13" spans="1:10" ht="23.1" customHeight="1" x14ac:dyDescent="0.25">
      <c r="A13" s="15">
        <v>1</v>
      </c>
      <c r="B13" s="16"/>
      <c r="C13" s="16"/>
      <c r="D13" s="16"/>
      <c r="E13" s="16"/>
      <c r="F13" s="16"/>
    </row>
    <row r="14" spans="1:10" ht="23.1" customHeight="1" x14ac:dyDescent="0.25">
      <c r="A14" s="12">
        <v>2</v>
      </c>
      <c r="B14" s="9"/>
      <c r="C14" s="9"/>
      <c r="D14" s="9"/>
      <c r="E14" s="9"/>
      <c r="F14" s="9"/>
    </row>
    <row r="15" spans="1:10" ht="23.1" customHeight="1" x14ac:dyDescent="0.25">
      <c r="A15" s="12">
        <v>3</v>
      </c>
      <c r="B15" s="9"/>
      <c r="C15" s="9"/>
      <c r="D15" s="9"/>
      <c r="E15" s="9"/>
      <c r="F15" s="9"/>
    </row>
    <row r="16" spans="1:10" ht="23.1" customHeight="1" x14ac:dyDescent="0.25">
      <c r="A16" s="12">
        <v>4</v>
      </c>
      <c r="B16" s="9"/>
      <c r="C16" s="9"/>
      <c r="D16" s="9"/>
      <c r="E16" s="9"/>
      <c r="F16" s="9"/>
    </row>
    <row r="17" spans="1:6" ht="23.1" customHeight="1" x14ac:dyDescent="0.25">
      <c r="A17" s="12">
        <v>5</v>
      </c>
      <c r="B17" s="9"/>
      <c r="C17" s="9"/>
      <c r="D17" s="9"/>
      <c r="E17" s="9"/>
      <c r="F17" s="9"/>
    </row>
    <row r="18" spans="1:6" ht="23.1" customHeight="1" x14ac:dyDescent="0.25">
      <c r="A18" s="12">
        <v>6</v>
      </c>
      <c r="B18" s="9"/>
      <c r="C18" s="9"/>
      <c r="D18" s="9"/>
      <c r="E18" s="9"/>
      <c r="F18" s="9"/>
    </row>
    <row r="19" spans="1:6" ht="23.1" customHeight="1" x14ac:dyDescent="0.25">
      <c r="A19" s="12">
        <v>7</v>
      </c>
      <c r="B19" s="9"/>
      <c r="C19" s="9"/>
      <c r="D19" s="9"/>
      <c r="E19" s="9"/>
      <c r="F19" s="9"/>
    </row>
    <row r="20" spans="1:6" ht="23.1" customHeight="1" x14ac:dyDescent="0.25">
      <c r="A20" s="12">
        <v>8</v>
      </c>
      <c r="B20" s="9"/>
      <c r="C20" s="9"/>
      <c r="D20" s="9"/>
      <c r="E20" s="9"/>
      <c r="F20" s="9"/>
    </row>
    <row r="21" spans="1:6" ht="23.1" customHeight="1" x14ac:dyDescent="0.25">
      <c r="A21" s="12">
        <v>9</v>
      </c>
      <c r="B21" s="9"/>
      <c r="C21" s="9"/>
      <c r="D21" s="9"/>
      <c r="E21" s="9"/>
      <c r="F21" s="9"/>
    </row>
    <row r="22" spans="1:6" ht="23.1" customHeight="1" x14ac:dyDescent="0.25">
      <c r="A22" s="12">
        <v>10</v>
      </c>
      <c r="B22" s="9"/>
      <c r="C22" s="9"/>
      <c r="D22" s="9"/>
      <c r="E22" s="9"/>
      <c r="F22" s="9"/>
    </row>
    <row r="23" spans="1:6" ht="23.1" customHeight="1" x14ac:dyDescent="0.25">
      <c r="A23" s="12">
        <v>11</v>
      </c>
      <c r="B23" s="9"/>
      <c r="C23" s="9"/>
      <c r="D23" s="9"/>
      <c r="E23" s="9"/>
      <c r="F23" s="9"/>
    </row>
    <row r="24" spans="1:6" ht="23.1" customHeight="1" x14ac:dyDescent="0.25">
      <c r="A24" s="12">
        <v>12</v>
      </c>
      <c r="B24" s="9"/>
      <c r="C24" s="9"/>
      <c r="D24" s="9"/>
      <c r="E24" s="9"/>
      <c r="F24" s="9"/>
    </row>
    <row r="25" spans="1:6" ht="23.1" customHeight="1" x14ac:dyDescent="0.25">
      <c r="A25" s="12">
        <v>13</v>
      </c>
      <c r="B25" s="9"/>
      <c r="C25" s="9"/>
      <c r="D25" s="9"/>
      <c r="E25" s="9"/>
      <c r="F25" s="9"/>
    </row>
    <row r="26" spans="1:6" ht="23.1" customHeight="1" x14ac:dyDescent="0.25">
      <c r="A26" s="12">
        <v>14</v>
      </c>
      <c r="B26" s="9"/>
      <c r="C26" s="9"/>
      <c r="D26" s="9"/>
      <c r="E26" s="9"/>
      <c r="F26" s="9"/>
    </row>
    <row r="27" spans="1:6" ht="23.1" customHeight="1" x14ac:dyDescent="0.25">
      <c r="A27" s="12">
        <v>15</v>
      </c>
      <c r="B27" s="9"/>
      <c r="C27" s="9"/>
      <c r="D27" s="9"/>
      <c r="E27" s="9"/>
      <c r="F27" s="9"/>
    </row>
    <row r="28" spans="1:6" ht="23.1" customHeight="1" x14ac:dyDescent="0.25">
      <c r="A28" s="12">
        <v>16</v>
      </c>
      <c r="B28" s="9"/>
      <c r="C28" s="9"/>
      <c r="D28" s="9"/>
      <c r="E28" s="9"/>
      <c r="F28" s="9"/>
    </row>
    <row r="29" spans="1:6" ht="23.1" customHeight="1" x14ac:dyDescent="0.25">
      <c r="A29" s="12">
        <v>17</v>
      </c>
      <c r="B29" s="9"/>
      <c r="C29" s="9"/>
      <c r="D29" s="9"/>
      <c r="E29" s="9"/>
      <c r="F29" s="9"/>
    </row>
    <row r="30" spans="1:6" ht="23.1" customHeight="1" x14ac:dyDescent="0.25">
      <c r="A30" s="12">
        <v>18</v>
      </c>
      <c r="B30" s="9"/>
      <c r="C30" s="9"/>
      <c r="D30" s="9"/>
      <c r="E30" s="9"/>
      <c r="F30" s="9"/>
    </row>
    <row r="31" spans="1:6" ht="23.1" customHeight="1" x14ac:dyDescent="0.25">
      <c r="A31" s="12">
        <v>19</v>
      </c>
      <c r="B31" s="9"/>
      <c r="C31" s="9"/>
      <c r="D31" s="9"/>
      <c r="E31" s="9"/>
      <c r="F31" s="9"/>
    </row>
    <row r="32" spans="1:6" ht="23.1" customHeight="1" x14ac:dyDescent="0.25">
      <c r="A32" s="12">
        <v>20</v>
      </c>
      <c r="B32" s="9"/>
      <c r="C32" s="9"/>
      <c r="D32" s="9"/>
      <c r="E32" s="9"/>
      <c r="F32" s="9"/>
    </row>
    <row r="33" spans="1:6" ht="23.1" customHeight="1" x14ac:dyDescent="0.25">
      <c r="A33" s="56" t="s">
        <v>37</v>
      </c>
      <c r="B33" s="57"/>
      <c r="C33" s="57"/>
      <c r="D33" s="58"/>
      <c r="E33" s="9"/>
      <c r="F33" s="9"/>
    </row>
    <row r="35" spans="1:6" ht="16.5" x14ac:dyDescent="0.25">
      <c r="B35" s="13" t="s">
        <v>12</v>
      </c>
      <c r="C35" s="13" t="s">
        <v>14</v>
      </c>
      <c r="D35" s="13"/>
      <c r="E35" s="50" t="s">
        <v>13</v>
      </c>
      <c r="F35" s="50"/>
    </row>
  </sheetData>
  <mergeCells count="9">
    <mergeCell ref="E35:F35"/>
    <mergeCell ref="D2:F2"/>
    <mergeCell ref="A4:C4"/>
    <mergeCell ref="D3:F3"/>
    <mergeCell ref="A7:F7"/>
    <mergeCell ref="C6:F6"/>
    <mergeCell ref="A33:D33"/>
    <mergeCell ref="A2:C2"/>
    <mergeCell ref="A3:C3"/>
  </mergeCells>
  <pageMargins left="0.59055118110236227" right="0.39370078740157483" top="0.59055118110236227" bottom="0.59055118110236227" header="0.31496062992125984" footer="0.31496062992125984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10" zoomScale="124" zoomScaleNormal="124" workbookViewId="0">
      <selection activeCell="A7" sqref="A7:F7"/>
    </sheetView>
  </sheetViews>
  <sheetFormatPr defaultRowHeight="15" x14ac:dyDescent="0.25"/>
  <cols>
    <col min="1" max="1" width="5.28515625" style="8" customWidth="1"/>
    <col min="2" max="2" width="24.5703125" style="8" customWidth="1"/>
    <col min="3" max="3" width="19.5703125" style="8" customWidth="1"/>
    <col min="4" max="4" width="17.42578125" style="8" customWidth="1"/>
    <col min="5" max="5" width="13.42578125" style="8" customWidth="1"/>
    <col min="6" max="6" width="12.42578125" style="8" customWidth="1"/>
    <col min="7" max="9" width="9.140625" style="8"/>
    <col min="10" max="10" width="12.85546875" style="8" customWidth="1"/>
    <col min="11" max="16384" width="9.140625" style="8"/>
  </cols>
  <sheetData>
    <row r="1" spans="1:10" ht="3" customHeight="1" x14ac:dyDescent="0.25"/>
    <row r="2" spans="1:10" ht="15" customHeight="1" x14ac:dyDescent="0.25">
      <c r="A2" s="59" t="s">
        <v>0</v>
      </c>
      <c r="B2" s="59"/>
      <c r="C2" s="59"/>
      <c r="D2" s="51" t="s">
        <v>3</v>
      </c>
      <c r="E2" s="51"/>
      <c r="F2" s="51"/>
      <c r="G2" s="7"/>
      <c r="H2" s="7"/>
    </row>
    <row r="3" spans="1:10" ht="15.75" x14ac:dyDescent="0.25">
      <c r="A3" s="52" t="s">
        <v>1</v>
      </c>
      <c r="B3" s="52"/>
      <c r="C3" s="52"/>
      <c r="D3" s="53" t="s">
        <v>4</v>
      </c>
      <c r="E3" s="53"/>
      <c r="F3" s="53"/>
      <c r="G3" s="14"/>
      <c r="H3" s="14"/>
      <c r="I3" s="14"/>
      <c r="J3" s="14"/>
    </row>
    <row r="4" spans="1:10" x14ac:dyDescent="0.25">
      <c r="A4" s="52" t="s">
        <v>2</v>
      </c>
      <c r="B4" s="52"/>
      <c r="C4" s="52"/>
      <c r="D4" s="6"/>
    </row>
    <row r="5" spans="1:10" ht="11.25" customHeight="1" x14ac:dyDescent="0.25">
      <c r="A5" s="3"/>
      <c r="B5" s="3"/>
      <c r="C5" s="3"/>
      <c r="D5" s="6"/>
    </row>
    <row r="6" spans="1:10" x14ac:dyDescent="0.25">
      <c r="A6" s="1"/>
      <c r="B6" s="2"/>
      <c r="C6" s="55" t="s">
        <v>15</v>
      </c>
      <c r="D6" s="55"/>
      <c r="E6" s="55"/>
      <c r="F6" s="55"/>
    </row>
    <row r="7" spans="1:10" s="18" customFormat="1" ht="25.5" customHeight="1" x14ac:dyDescent="0.25">
      <c r="A7" s="60" t="s">
        <v>67</v>
      </c>
      <c r="B7" s="60"/>
      <c r="C7" s="60"/>
      <c r="D7" s="60"/>
      <c r="E7" s="60"/>
      <c r="F7" s="60"/>
    </row>
    <row r="8" spans="1:10" ht="8.25" customHeight="1" x14ac:dyDescent="0.25"/>
    <row r="9" spans="1:10" s="10" customFormat="1" ht="18.75" customHeight="1" x14ac:dyDescent="0.25">
      <c r="B9" s="13" t="s">
        <v>18</v>
      </c>
    </row>
    <row r="10" spans="1:10" s="10" customFormat="1" ht="24" customHeight="1" x14ac:dyDescent="0.25">
      <c r="B10" s="10" t="s">
        <v>19</v>
      </c>
    </row>
    <row r="11" spans="1:10" ht="9" customHeight="1" x14ac:dyDescent="0.25">
      <c r="B11" s="4"/>
    </row>
    <row r="12" spans="1:10" ht="33" x14ac:dyDescent="0.25">
      <c r="A12" s="11" t="s">
        <v>11</v>
      </c>
      <c r="B12" s="17" t="s">
        <v>7</v>
      </c>
      <c r="C12" s="17" t="s">
        <v>6</v>
      </c>
      <c r="D12" s="17" t="s">
        <v>8</v>
      </c>
      <c r="E12" s="17" t="s">
        <v>9</v>
      </c>
      <c r="F12" s="17" t="s">
        <v>10</v>
      </c>
    </row>
    <row r="13" spans="1:10" ht="24.95" customHeight="1" x14ac:dyDescent="0.25">
      <c r="A13" s="15">
        <v>1</v>
      </c>
      <c r="B13" s="20" t="s">
        <v>21</v>
      </c>
      <c r="C13" s="20" t="s">
        <v>20</v>
      </c>
      <c r="D13" s="15" t="s">
        <v>22</v>
      </c>
      <c r="E13" s="15">
        <f>ROUND(19/23*100,2)</f>
        <v>82.61</v>
      </c>
      <c r="F13" s="16"/>
    </row>
    <row r="14" spans="1:10" ht="24.95" customHeight="1" x14ac:dyDescent="0.25">
      <c r="A14" s="12">
        <v>2</v>
      </c>
      <c r="B14" s="21" t="s">
        <v>25</v>
      </c>
      <c r="C14" s="21" t="s">
        <v>24</v>
      </c>
      <c r="D14" s="12" t="s">
        <v>23</v>
      </c>
      <c r="E14" s="15">
        <f>ROUND(33/39*100,2)</f>
        <v>84.62</v>
      </c>
      <c r="F14" s="9"/>
    </row>
    <row r="15" spans="1:10" ht="24.95" customHeight="1" x14ac:dyDescent="0.25">
      <c r="A15" s="12">
        <v>3</v>
      </c>
      <c r="B15" s="21" t="s">
        <v>27</v>
      </c>
      <c r="C15" s="21" t="s">
        <v>29</v>
      </c>
      <c r="D15" s="12" t="s">
        <v>26</v>
      </c>
      <c r="E15" s="15">
        <f>ROUND(20/22*100,2)</f>
        <v>90.91</v>
      </c>
      <c r="F15" s="9"/>
    </row>
    <row r="16" spans="1:10" ht="24.95" customHeight="1" x14ac:dyDescent="0.25">
      <c r="A16" s="12">
        <v>4</v>
      </c>
      <c r="B16" s="21" t="s">
        <v>27</v>
      </c>
      <c r="C16" s="21" t="s">
        <v>28</v>
      </c>
      <c r="D16" s="12" t="s">
        <v>22</v>
      </c>
      <c r="E16" s="15">
        <f>ROUND(19/23*100,2)</f>
        <v>82.61</v>
      </c>
      <c r="F16" s="9"/>
    </row>
    <row r="17" spans="1:6" ht="24.95" customHeight="1" x14ac:dyDescent="0.25">
      <c r="A17" s="12">
        <v>5</v>
      </c>
      <c r="B17" s="21" t="s">
        <v>27</v>
      </c>
      <c r="C17" s="21" t="s">
        <v>30</v>
      </c>
      <c r="D17" s="12" t="s">
        <v>31</v>
      </c>
      <c r="E17" s="15">
        <f>ROUND(21/21*100,2)</f>
        <v>100</v>
      </c>
      <c r="F17" s="9"/>
    </row>
    <row r="18" spans="1:6" ht="24.95" customHeight="1" x14ac:dyDescent="0.25">
      <c r="A18" s="12">
        <v>6</v>
      </c>
      <c r="B18" s="21" t="s">
        <v>33</v>
      </c>
      <c r="C18" s="21" t="s">
        <v>34</v>
      </c>
      <c r="D18" s="12" t="s">
        <v>32</v>
      </c>
      <c r="E18" s="15">
        <f>ROUND(17/22*100,2)</f>
        <v>77.27</v>
      </c>
      <c r="F18" s="9"/>
    </row>
    <row r="19" spans="1:6" ht="24.95" customHeight="1" x14ac:dyDescent="0.25">
      <c r="A19" s="12">
        <v>7</v>
      </c>
      <c r="B19" s="21" t="s">
        <v>35</v>
      </c>
      <c r="C19" s="21" t="s">
        <v>36</v>
      </c>
      <c r="D19" s="12" t="s">
        <v>38</v>
      </c>
      <c r="E19" s="15">
        <f>ROUND(43/56*100,2)</f>
        <v>76.790000000000006</v>
      </c>
      <c r="F19" s="9"/>
    </row>
    <row r="20" spans="1:6" ht="24.95" hidden="1" customHeight="1" x14ac:dyDescent="0.25">
      <c r="A20" s="12">
        <v>8</v>
      </c>
      <c r="B20" s="9"/>
      <c r="C20" s="9"/>
      <c r="D20" s="9"/>
      <c r="E20" s="12"/>
      <c r="F20" s="9"/>
    </row>
    <row r="21" spans="1:6" ht="24.95" hidden="1" customHeight="1" x14ac:dyDescent="0.25">
      <c r="A21" s="12">
        <v>9</v>
      </c>
      <c r="B21" s="9"/>
      <c r="C21" s="9"/>
      <c r="D21" s="9"/>
      <c r="E21" s="12"/>
      <c r="F21" s="9"/>
    </row>
    <row r="22" spans="1:6" ht="24.95" hidden="1" customHeight="1" x14ac:dyDescent="0.25">
      <c r="A22" s="12">
        <v>10</v>
      </c>
      <c r="B22" s="9"/>
      <c r="C22" s="9"/>
      <c r="D22" s="9"/>
      <c r="E22" s="12"/>
      <c r="F22" s="9"/>
    </row>
    <row r="23" spans="1:6" ht="24.95" hidden="1" customHeight="1" x14ac:dyDescent="0.25">
      <c r="A23" s="12">
        <v>11</v>
      </c>
      <c r="B23" s="9"/>
      <c r="C23" s="9"/>
      <c r="D23" s="9"/>
      <c r="E23" s="12"/>
      <c r="F23" s="9"/>
    </row>
    <row r="24" spans="1:6" ht="24.95" hidden="1" customHeight="1" x14ac:dyDescent="0.25">
      <c r="A24" s="12">
        <v>12</v>
      </c>
      <c r="B24" s="9"/>
      <c r="C24" s="9"/>
      <c r="D24" s="9"/>
      <c r="E24" s="12"/>
      <c r="F24" s="9"/>
    </row>
    <row r="25" spans="1:6" ht="24.95" hidden="1" customHeight="1" x14ac:dyDescent="0.25">
      <c r="A25" s="12">
        <v>13</v>
      </c>
      <c r="B25" s="9"/>
      <c r="C25" s="9"/>
      <c r="D25" s="9"/>
      <c r="E25" s="12"/>
      <c r="F25" s="9"/>
    </row>
    <row r="26" spans="1:6" ht="24.95" hidden="1" customHeight="1" x14ac:dyDescent="0.25">
      <c r="A26" s="12">
        <v>14</v>
      </c>
      <c r="B26" s="9"/>
      <c r="C26" s="9"/>
      <c r="D26" s="9"/>
      <c r="E26" s="12"/>
      <c r="F26" s="9"/>
    </row>
    <row r="27" spans="1:6" ht="24.95" hidden="1" customHeight="1" x14ac:dyDescent="0.25">
      <c r="A27" s="12">
        <v>15</v>
      </c>
      <c r="B27" s="9"/>
      <c r="C27" s="9"/>
      <c r="D27" s="9"/>
      <c r="E27" s="12"/>
      <c r="F27" s="9"/>
    </row>
    <row r="28" spans="1:6" ht="24.95" hidden="1" customHeight="1" x14ac:dyDescent="0.25">
      <c r="A28" s="12">
        <v>16</v>
      </c>
      <c r="B28" s="9"/>
      <c r="C28" s="9"/>
      <c r="D28" s="9"/>
      <c r="E28" s="12"/>
      <c r="F28" s="9"/>
    </row>
    <row r="29" spans="1:6" ht="24.95" hidden="1" customHeight="1" x14ac:dyDescent="0.25">
      <c r="A29" s="12">
        <v>17</v>
      </c>
      <c r="B29" s="9"/>
      <c r="C29" s="9"/>
      <c r="D29" s="9"/>
      <c r="E29" s="12"/>
      <c r="F29" s="9"/>
    </row>
    <row r="30" spans="1:6" ht="24.95" hidden="1" customHeight="1" x14ac:dyDescent="0.25">
      <c r="A30" s="12">
        <v>18</v>
      </c>
      <c r="B30" s="9"/>
      <c r="C30" s="9"/>
      <c r="D30" s="9"/>
      <c r="E30" s="12"/>
      <c r="F30" s="9"/>
    </row>
    <row r="31" spans="1:6" ht="24.95" hidden="1" customHeight="1" x14ac:dyDescent="0.25">
      <c r="A31" s="12">
        <v>19</v>
      </c>
      <c r="B31" s="9"/>
      <c r="C31" s="9"/>
      <c r="D31" s="9"/>
      <c r="E31" s="12"/>
      <c r="F31" s="9"/>
    </row>
    <row r="32" spans="1:6" ht="24.95" hidden="1" customHeight="1" x14ac:dyDescent="0.25">
      <c r="A32" s="12">
        <v>20</v>
      </c>
      <c r="B32" s="9"/>
      <c r="C32" s="9"/>
      <c r="D32" s="9"/>
      <c r="E32" s="12"/>
      <c r="F32" s="9"/>
    </row>
    <row r="33" spans="1:6" ht="24.95" customHeight="1" x14ac:dyDescent="0.25">
      <c r="A33" s="61" t="s">
        <v>37</v>
      </c>
      <c r="B33" s="61"/>
      <c r="C33" s="61"/>
      <c r="D33" s="61"/>
      <c r="E33" s="19">
        <f>ROUND(SUM(E13:E19)/7,2)</f>
        <v>84.97</v>
      </c>
      <c r="F33" s="9"/>
    </row>
    <row r="35" spans="1:6" ht="16.5" x14ac:dyDescent="0.25">
      <c r="B35" s="13" t="s">
        <v>12</v>
      </c>
      <c r="C35" s="50" t="s">
        <v>14</v>
      </c>
      <c r="D35" s="50"/>
      <c r="E35" s="50" t="s">
        <v>13</v>
      </c>
      <c r="F35" s="50"/>
    </row>
  </sheetData>
  <mergeCells count="10">
    <mergeCell ref="A7:F7"/>
    <mergeCell ref="E35:F35"/>
    <mergeCell ref="A33:D33"/>
    <mergeCell ref="C35:D35"/>
    <mergeCell ref="A2:C2"/>
    <mergeCell ref="D2:F2"/>
    <mergeCell ref="A3:C3"/>
    <mergeCell ref="D3:F3"/>
    <mergeCell ref="A4:C4"/>
    <mergeCell ref="C6:F6"/>
  </mergeCells>
  <pageMargins left="0.59055118110236227" right="0.39370078740157483" top="0.59055118110236227" bottom="0.59055118110236227" header="0.31496062992125984" footer="0.31496062992125984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opLeftCell="A2" zoomScale="124" zoomScaleNormal="124" workbookViewId="0">
      <selection activeCell="D44" sqref="D44"/>
    </sheetView>
  </sheetViews>
  <sheetFormatPr defaultRowHeight="15" x14ac:dyDescent="0.25"/>
  <cols>
    <col min="1" max="1" width="5.28515625" style="8" customWidth="1"/>
    <col min="2" max="2" width="24.5703125" style="8" customWidth="1"/>
    <col min="3" max="3" width="19.5703125" style="8" customWidth="1"/>
    <col min="4" max="4" width="17.42578125" style="8" customWidth="1"/>
    <col min="5" max="5" width="13.42578125" style="8" customWidth="1"/>
    <col min="6" max="6" width="11.42578125" style="8" customWidth="1"/>
    <col min="7" max="9" width="9.140625" style="8"/>
    <col min="10" max="10" width="12.85546875" style="8" customWidth="1"/>
    <col min="11" max="16384" width="9.140625" style="8"/>
  </cols>
  <sheetData>
    <row r="1" spans="1:10" ht="3" customHeight="1" x14ac:dyDescent="0.25"/>
    <row r="2" spans="1:10" ht="15" customHeight="1" x14ac:dyDescent="0.25">
      <c r="A2" s="59" t="s">
        <v>0</v>
      </c>
      <c r="B2" s="59"/>
      <c r="C2" s="59"/>
      <c r="D2" s="51" t="s">
        <v>3</v>
      </c>
      <c r="E2" s="51"/>
      <c r="F2" s="51"/>
      <c r="G2" s="7"/>
      <c r="H2" s="7"/>
    </row>
    <row r="3" spans="1:10" ht="15.75" x14ac:dyDescent="0.25">
      <c r="A3" s="52" t="s">
        <v>1</v>
      </c>
      <c r="B3" s="52"/>
      <c r="C3" s="52"/>
      <c r="D3" s="53" t="s">
        <v>4</v>
      </c>
      <c r="E3" s="53"/>
      <c r="F3" s="53"/>
      <c r="G3" s="14"/>
      <c r="H3" s="14"/>
      <c r="I3" s="14"/>
      <c r="J3" s="14"/>
    </row>
    <row r="4" spans="1:10" x14ac:dyDescent="0.25">
      <c r="A4" s="52" t="s">
        <v>2</v>
      </c>
      <c r="B4" s="52"/>
      <c r="C4" s="52"/>
      <c r="D4" s="6"/>
    </row>
    <row r="5" spans="1:10" ht="11.25" customHeight="1" x14ac:dyDescent="0.25">
      <c r="A5" s="5"/>
      <c r="B5" s="5"/>
      <c r="C5" s="5"/>
      <c r="D5" s="6"/>
    </row>
    <row r="6" spans="1:10" x14ac:dyDescent="0.25">
      <c r="A6" s="1"/>
      <c r="B6" s="2"/>
      <c r="C6" s="55" t="s">
        <v>15</v>
      </c>
      <c r="D6" s="55"/>
      <c r="E6" s="55"/>
      <c r="F6" s="55"/>
    </row>
    <row r="7" spans="1:10" s="18" customFormat="1" ht="25.5" customHeight="1" x14ac:dyDescent="0.25">
      <c r="A7" s="60" t="s">
        <v>69</v>
      </c>
      <c r="B7" s="60"/>
      <c r="C7" s="60"/>
      <c r="D7" s="60"/>
      <c r="E7" s="60"/>
      <c r="F7" s="60"/>
    </row>
    <row r="8" spans="1:10" ht="8.25" customHeight="1" x14ac:dyDescent="0.25"/>
    <row r="9" spans="1:10" s="10" customFormat="1" ht="18.75" customHeight="1" x14ac:dyDescent="0.25">
      <c r="B9" s="13" t="s">
        <v>68</v>
      </c>
    </row>
    <row r="10" spans="1:10" s="10" customFormat="1" ht="24" customHeight="1" x14ac:dyDescent="0.25">
      <c r="B10" s="10" t="s">
        <v>19</v>
      </c>
    </row>
    <row r="11" spans="1:10" ht="9" customHeight="1" x14ac:dyDescent="0.25">
      <c r="B11" s="4"/>
    </row>
    <row r="12" spans="1:10" ht="33" x14ac:dyDescent="0.25">
      <c r="A12" s="11" t="s">
        <v>11</v>
      </c>
      <c r="B12" s="17" t="s">
        <v>7</v>
      </c>
      <c r="C12" s="17" t="s">
        <v>6</v>
      </c>
      <c r="D12" s="17" t="s">
        <v>8</v>
      </c>
      <c r="E12" s="17" t="s">
        <v>9</v>
      </c>
      <c r="F12" s="17" t="s">
        <v>10</v>
      </c>
    </row>
    <row r="13" spans="1:10" ht="24.95" customHeight="1" x14ac:dyDescent="0.25">
      <c r="A13" s="15">
        <v>1</v>
      </c>
      <c r="B13" s="20" t="s">
        <v>39</v>
      </c>
      <c r="C13" s="20" t="s">
        <v>40</v>
      </c>
      <c r="D13" s="15" t="s">
        <v>41</v>
      </c>
      <c r="E13" s="15">
        <f>ROUND(46/48*100,2)</f>
        <v>95.83</v>
      </c>
      <c r="F13" s="16"/>
    </row>
    <row r="14" spans="1:10" ht="24.95" customHeight="1" x14ac:dyDescent="0.25">
      <c r="A14" s="12">
        <v>2</v>
      </c>
      <c r="B14" s="20" t="s">
        <v>39</v>
      </c>
      <c r="C14" s="20" t="s">
        <v>42</v>
      </c>
      <c r="D14" s="12" t="s">
        <v>45</v>
      </c>
      <c r="E14" s="15">
        <f>ROUND(41/45*100,2)</f>
        <v>91.11</v>
      </c>
      <c r="F14" s="9"/>
    </row>
    <row r="15" spans="1:10" ht="24.95" customHeight="1" x14ac:dyDescent="0.25">
      <c r="A15" s="12">
        <v>3</v>
      </c>
      <c r="B15" s="20" t="s">
        <v>39</v>
      </c>
      <c r="C15" s="20" t="s">
        <v>43</v>
      </c>
      <c r="D15" s="12" t="s">
        <v>44</v>
      </c>
      <c r="E15" s="15">
        <f>ROUND(44/48*100,2)</f>
        <v>91.67</v>
      </c>
      <c r="F15" s="9"/>
    </row>
    <row r="16" spans="1:10" ht="24.95" customHeight="1" x14ac:dyDescent="0.25">
      <c r="A16" s="12">
        <v>4</v>
      </c>
      <c r="B16" s="20" t="s">
        <v>39</v>
      </c>
      <c r="C16" s="20" t="s">
        <v>46</v>
      </c>
      <c r="D16" s="12" t="s">
        <v>45</v>
      </c>
      <c r="E16" s="15">
        <f>ROUND(41/45*100,2)</f>
        <v>91.11</v>
      </c>
      <c r="F16" s="9"/>
    </row>
    <row r="17" spans="1:6" ht="24.95" customHeight="1" x14ac:dyDescent="0.25">
      <c r="A17" s="12">
        <v>5</v>
      </c>
      <c r="B17" s="20" t="s">
        <v>39</v>
      </c>
      <c r="C17" s="20" t="s">
        <v>47</v>
      </c>
      <c r="D17" s="12" t="s">
        <v>48</v>
      </c>
      <c r="E17" s="15">
        <f>ROUND(45/46*100,2)</f>
        <v>97.83</v>
      </c>
      <c r="F17" s="9"/>
    </row>
    <row r="18" spans="1:6" ht="24.95" hidden="1" customHeight="1" x14ac:dyDescent="0.25">
      <c r="A18" s="12">
        <v>8</v>
      </c>
      <c r="B18" s="9"/>
      <c r="C18" s="9"/>
      <c r="D18" s="9"/>
      <c r="E18" s="12"/>
      <c r="F18" s="9"/>
    </row>
    <row r="19" spans="1:6" ht="24.95" hidden="1" customHeight="1" x14ac:dyDescent="0.25">
      <c r="A19" s="12">
        <v>9</v>
      </c>
      <c r="B19" s="9"/>
      <c r="C19" s="9"/>
      <c r="D19" s="9"/>
      <c r="E19" s="12"/>
      <c r="F19" s="9"/>
    </row>
    <row r="20" spans="1:6" ht="24.95" hidden="1" customHeight="1" x14ac:dyDescent="0.25">
      <c r="A20" s="12">
        <v>10</v>
      </c>
      <c r="B20" s="9"/>
      <c r="C20" s="9"/>
      <c r="D20" s="9"/>
      <c r="E20" s="12"/>
      <c r="F20" s="9"/>
    </row>
    <row r="21" spans="1:6" ht="24.95" hidden="1" customHeight="1" x14ac:dyDescent="0.25">
      <c r="A21" s="12">
        <v>11</v>
      </c>
      <c r="B21" s="9"/>
      <c r="C21" s="9"/>
      <c r="D21" s="9"/>
      <c r="E21" s="12"/>
      <c r="F21" s="9"/>
    </row>
    <row r="22" spans="1:6" ht="24.95" hidden="1" customHeight="1" x14ac:dyDescent="0.25">
      <c r="A22" s="12">
        <v>12</v>
      </c>
      <c r="B22" s="9"/>
      <c r="C22" s="9"/>
      <c r="D22" s="9"/>
      <c r="E22" s="12"/>
      <c r="F22" s="9"/>
    </row>
    <row r="23" spans="1:6" ht="24.95" hidden="1" customHeight="1" x14ac:dyDescent="0.25">
      <c r="A23" s="12">
        <v>13</v>
      </c>
      <c r="B23" s="9"/>
      <c r="C23" s="9"/>
      <c r="D23" s="9"/>
      <c r="E23" s="12"/>
      <c r="F23" s="9"/>
    </row>
    <row r="24" spans="1:6" ht="24.95" hidden="1" customHeight="1" x14ac:dyDescent="0.25">
      <c r="A24" s="12">
        <v>14</v>
      </c>
      <c r="B24" s="9"/>
      <c r="C24" s="9"/>
      <c r="D24" s="9"/>
      <c r="E24" s="12"/>
      <c r="F24" s="9"/>
    </row>
    <row r="25" spans="1:6" ht="24.95" hidden="1" customHeight="1" x14ac:dyDescent="0.25">
      <c r="A25" s="12">
        <v>15</v>
      </c>
      <c r="B25" s="9"/>
      <c r="C25" s="9"/>
      <c r="D25" s="9"/>
      <c r="E25" s="12"/>
      <c r="F25" s="9"/>
    </row>
    <row r="26" spans="1:6" ht="24.95" hidden="1" customHeight="1" x14ac:dyDescent="0.25">
      <c r="A26" s="12">
        <v>16</v>
      </c>
      <c r="B26" s="9"/>
      <c r="C26" s="9"/>
      <c r="D26" s="9"/>
      <c r="E26" s="12"/>
      <c r="F26" s="9"/>
    </row>
    <row r="27" spans="1:6" ht="24.95" hidden="1" customHeight="1" x14ac:dyDescent="0.25">
      <c r="A27" s="12">
        <v>17</v>
      </c>
      <c r="B27" s="9"/>
      <c r="C27" s="9"/>
      <c r="D27" s="9"/>
      <c r="E27" s="12"/>
      <c r="F27" s="9"/>
    </row>
    <row r="28" spans="1:6" ht="24.95" hidden="1" customHeight="1" x14ac:dyDescent="0.25">
      <c r="A28" s="12">
        <v>18</v>
      </c>
      <c r="B28" s="9"/>
      <c r="C28" s="9"/>
      <c r="D28" s="9"/>
      <c r="E28" s="12"/>
      <c r="F28" s="9"/>
    </row>
    <row r="29" spans="1:6" ht="24.95" hidden="1" customHeight="1" x14ac:dyDescent="0.25">
      <c r="A29" s="12">
        <v>19</v>
      </c>
      <c r="B29" s="9"/>
      <c r="C29" s="9"/>
      <c r="D29" s="9"/>
      <c r="E29" s="12"/>
      <c r="F29" s="9"/>
    </row>
    <row r="30" spans="1:6" ht="24.95" hidden="1" customHeight="1" x14ac:dyDescent="0.25">
      <c r="A30" s="12">
        <v>20</v>
      </c>
      <c r="B30" s="9"/>
      <c r="C30" s="9"/>
      <c r="D30" s="9"/>
      <c r="E30" s="12"/>
      <c r="F30" s="9"/>
    </row>
    <row r="31" spans="1:6" ht="24.95" customHeight="1" x14ac:dyDescent="0.25">
      <c r="A31" s="61" t="s">
        <v>37</v>
      </c>
      <c r="B31" s="61"/>
      <c r="C31" s="61"/>
      <c r="D31" s="61"/>
      <c r="E31" s="19">
        <f>ROUND(SUM(E13:E17)/5,2)</f>
        <v>93.51</v>
      </c>
      <c r="F31" s="9"/>
    </row>
    <row r="33" spans="2:6" ht="16.5" x14ac:dyDescent="0.25">
      <c r="B33" s="13" t="s">
        <v>12</v>
      </c>
      <c r="C33" s="50" t="s">
        <v>14</v>
      </c>
      <c r="D33" s="50"/>
      <c r="E33" s="50" t="s">
        <v>13</v>
      </c>
      <c r="F33" s="50"/>
    </row>
    <row r="38" spans="2:6" ht="16.5" x14ac:dyDescent="0.25">
      <c r="E38" s="50" t="s">
        <v>70</v>
      </c>
      <c r="F38" s="50"/>
    </row>
  </sheetData>
  <mergeCells count="11">
    <mergeCell ref="E38:F38"/>
    <mergeCell ref="A7:F7"/>
    <mergeCell ref="A31:D31"/>
    <mergeCell ref="C33:D33"/>
    <mergeCell ref="E33:F33"/>
    <mergeCell ref="C6:F6"/>
    <mergeCell ref="A2:C2"/>
    <mergeCell ref="D2:F2"/>
    <mergeCell ref="A3:C3"/>
    <mergeCell ref="D3:F3"/>
    <mergeCell ref="A4:C4"/>
  </mergeCells>
  <pageMargins left="0.59055118110236227" right="0.39370078740157483" top="0.59055118110236227" bottom="0.59055118110236227" header="0.31496062992125984" footer="0.31496062992125984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13" zoomScale="124" zoomScaleNormal="124" workbookViewId="0">
      <selection activeCell="G18" sqref="G18:H19"/>
    </sheetView>
  </sheetViews>
  <sheetFormatPr defaultRowHeight="15" x14ac:dyDescent="0.25"/>
  <cols>
    <col min="1" max="1" width="5.28515625" style="8" customWidth="1"/>
    <col min="2" max="2" width="24.5703125" style="8" customWidth="1"/>
    <col min="3" max="3" width="19.5703125" style="8" customWidth="1"/>
    <col min="4" max="4" width="17.42578125" style="8" customWidth="1"/>
    <col min="5" max="5" width="13.42578125" style="8" customWidth="1"/>
    <col min="6" max="6" width="13.85546875" style="8" customWidth="1"/>
    <col min="7" max="9" width="9.140625" style="8"/>
    <col min="10" max="10" width="12.85546875" style="8" customWidth="1"/>
    <col min="11" max="16384" width="9.140625" style="8"/>
  </cols>
  <sheetData>
    <row r="1" spans="1:10" ht="3" customHeight="1" x14ac:dyDescent="0.25"/>
    <row r="2" spans="1:10" ht="15" customHeight="1" x14ac:dyDescent="0.25">
      <c r="A2" s="59" t="s">
        <v>0</v>
      </c>
      <c r="B2" s="59"/>
      <c r="C2" s="59"/>
      <c r="D2" s="51" t="s">
        <v>3</v>
      </c>
      <c r="E2" s="51"/>
      <c r="F2" s="51"/>
      <c r="G2" s="7"/>
      <c r="H2" s="7"/>
    </row>
    <row r="3" spans="1:10" ht="15.75" x14ac:dyDescent="0.25">
      <c r="A3" s="52" t="s">
        <v>1</v>
      </c>
      <c r="B3" s="52"/>
      <c r="C3" s="52"/>
      <c r="D3" s="53" t="s">
        <v>4</v>
      </c>
      <c r="E3" s="53"/>
      <c r="F3" s="53"/>
      <c r="G3" s="14"/>
      <c r="H3" s="14"/>
      <c r="I3" s="14"/>
      <c r="J3" s="14"/>
    </row>
    <row r="4" spans="1:10" x14ac:dyDescent="0.25">
      <c r="A4" s="52" t="s">
        <v>2</v>
      </c>
      <c r="B4" s="52"/>
      <c r="C4" s="52"/>
      <c r="D4" s="6"/>
    </row>
    <row r="5" spans="1:10" ht="11.25" customHeight="1" x14ac:dyDescent="0.25">
      <c r="A5" s="22"/>
      <c r="B5" s="22"/>
      <c r="C5" s="22"/>
      <c r="D5" s="6"/>
    </row>
    <row r="6" spans="1:10" x14ac:dyDescent="0.25">
      <c r="A6" s="1"/>
      <c r="B6" s="2"/>
      <c r="C6" s="55" t="s">
        <v>15</v>
      </c>
      <c r="D6" s="55"/>
      <c r="E6" s="55"/>
      <c r="F6" s="55"/>
    </row>
    <row r="7" spans="1:10" s="18" customFormat="1" ht="25.5" customHeight="1" x14ac:dyDescent="0.25">
      <c r="A7" s="60" t="s">
        <v>50</v>
      </c>
      <c r="B7" s="60"/>
      <c r="C7" s="60"/>
      <c r="D7" s="60"/>
      <c r="E7" s="60"/>
      <c r="F7" s="60"/>
    </row>
    <row r="8" spans="1:10" ht="8.25" customHeight="1" x14ac:dyDescent="0.25"/>
    <row r="9" spans="1:10" s="10" customFormat="1" ht="18.75" customHeight="1" x14ac:dyDescent="0.25">
      <c r="B9" s="13" t="s">
        <v>49</v>
      </c>
    </row>
    <row r="10" spans="1:10" s="10" customFormat="1" ht="24" customHeight="1" x14ac:dyDescent="0.25">
      <c r="B10" s="10" t="s">
        <v>51</v>
      </c>
    </row>
    <row r="11" spans="1:10" ht="9" customHeight="1" x14ac:dyDescent="0.25">
      <c r="B11" s="4"/>
    </row>
    <row r="12" spans="1:10" ht="33" x14ac:dyDescent="0.25">
      <c r="A12" s="11" t="s">
        <v>11</v>
      </c>
      <c r="B12" s="17" t="s">
        <v>7</v>
      </c>
      <c r="C12" s="17" t="s">
        <v>6</v>
      </c>
      <c r="D12" s="17" t="s">
        <v>8</v>
      </c>
      <c r="E12" s="17" t="s">
        <v>9</v>
      </c>
      <c r="F12" s="17" t="s">
        <v>10</v>
      </c>
    </row>
    <row r="13" spans="1:10" ht="40.5" customHeight="1" x14ac:dyDescent="0.25">
      <c r="A13" s="15">
        <v>1</v>
      </c>
      <c r="B13" s="24" t="s">
        <v>54</v>
      </c>
      <c r="C13" s="20" t="s">
        <v>52</v>
      </c>
      <c r="D13" s="15" t="s">
        <v>53</v>
      </c>
      <c r="E13" s="15">
        <f>ROUND(41/41*100,2)</f>
        <v>100</v>
      </c>
      <c r="F13" s="16"/>
    </row>
    <row r="14" spans="1:10" ht="24.95" customHeight="1" x14ac:dyDescent="0.25">
      <c r="A14" s="12">
        <v>2</v>
      </c>
      <c r="B14" s="21" t="s">
        <v>55</v>
      </c>
      <c r="C14" s="20" t="s">
        <v>52</v>
      </c>
      <c r="D14" s="15" t="s">
        <v>53</v>
      </c>
      <c r="E14" s="15">
        <f>ROUND(41/41*100,2)</f>
        <v>100</v>
      </c>
      <c r="F14" s="9"/>
    </row>
    <row r="15" spans="1:10" ht="24.95" customHeight="1" x14ac:dyDescent="0.25">
      <c r="A15" s="12">
        <v>3</v>
      </c>
      <c r="B15" s="21" t="s">
        <v>57</v>
      </c>
      <c r="C15" s="21" t="s">
        <v>43</v>
      </c>
      <c r="D15" s="12" t="s">
        <v>56</v>
      </c>
      <c r="E15" s="15">
        <f>ROUND(23/24*100,2)</f>
        <v>95.83</v>
      </c>
      <c r="F15" s="9"/>
    </row>
    <row r="16" spans="1:10" ht="24.95" customHeight="1" x14ac:dyDescent="0.25">
      <c r="A16" s="12">
        <v>4</v>
      </c>
      <c r="B16" s="21" t="s">
        <v>57</v>
      </c>
      <c r="C16" s="21" t="s">
        <v>46</v>
      </c>
      <c r="D16" s="25" t="s">
        <v>58</v>
      </c>
      <c r="E16" s="15">
        <f>ROUND(7/21*100,2)</f>
        <v>33.33</v>
      </c>
      <c r="F16" s="9"/>
    </row>
    <row r="17" spans="1:6" ht="24.95" customHeight="1" x14ac:dyDescent="0.25">
      <c r="A17" s="12">
        <v>5</v>
      </c>
      <c r="B17" s="21" t="s">
        <v>33</v>
      </c>
      <c r="C17" s="21" t="s">
        <v>60</v>
      </c>
      <c r="D17" s="12" t="s">
        <v>59</v>
      </c>
      <c r="E17" s="15">
        <f>ROUND(42/43*100,2)</f>
        <v>97.67</v>
      </c>
      <c r="F17" s="9"/>
    </row>
    <row r="18" spans="1:6" ht="24.95" customHeight="1" x14ac:dyDescent="0.25">
      <c r="A18" s="12">
        <v>6</v>
      </c>
      <c r="B18" s="21" t="s">
        <v>35</v>
      </c>
      <c r="C18" s="21" t="s">
        <v>62</v>
      </c>
      <c r="D18" s="12" t="s">
        <v>61</v>
      </c>
      <c r="E18" s="15">
        <f>ROUND(38/56*100,2)</f>
        <v>67.86</v>
      </c>
      <c r="F18" s="9"/>
    </row>
    <row r="19" spans="1:6" ht="24.95" customHeight="1" x14ac:dyDescent="0.25">
      <c r="A19" s="12">
        <v>7</v>
      </c>
      <c r="B19" s="21" t="s">
        <v>35</v>
      </c>
      <c r="C19" s="21" t="s">
        <v>63</v>
      </c>
      <c r="D19" s="12" t="s">
        <v>65</v>
      </c>
      <c r="E19" s="15">
        <f>ROUND(32/54*100,2)</f>
        <v>59.26</v>
      </c>
      <c r="F19" s="9"/>
    </row>
    <row r="20" spans="1:6" ht="24.95" customHeight="1" x14ac:dyDescent="0.25">
      <c r="A20" s="12">
        <v>8</v>
      </c>
      <c r="B20" s="21" t="s">
        <v>35</v>
      </c>
      <c r="C20" s="21" t="s">
        <v>64</v>
      </c>
      <c r="D20" s="12" t="s">
        <v>66</v>
      </c>
      <c r="E20" s="15">
        <f>ROUND(43/53*100,2)</f>
        <v>81.13</v>
      </c>
      <c r="F20" s="9"/>
    </row>
    <row r="21" spans="1:6" ht="24.95" hidden="1" customHeight="1" x14ac:dyDescent="0.25">
      <c r="A21" s="12">
        <v>9</v>
      </c>
      <c r="B21" s="9"/>
      <c r="C21" s="9"/>
      <c r="D21" s="9"/>
      <c r="E21" s="12"/>
      <c r="F21" s="9"/>
    </row>
    <row r="22" spans="1:6" ht="24.95" hidden="1" customHeight="1" x14ac:dyDescent="0.25">
      <c r="A22" s="12">
        <v>10</v>
      </c>
      <c r="B22" s="9"/>
      <c r="C22" s="9"/>
      <c r="D22" s="9"/>
      <c r="E22" s="12"/>
      <c r="F22" s="9"/>
    </row>
    <row r="23" spans="1:6" ht="24.95" hidden="1" customHeight="1" x14ac:dyDescent="0.25">
      <c r="A23" s="12">
        <v>11</v>
      </c>
      <c r="B23" s="9"/>
      <c r="C23" s="9"/>
      <c r="D23" s="9"/>
      <c r="E23" s="12"/>
      <c r="F23" s="9"/>
    </row>
    <row r="24" spans="1:6" ht="24.95" hidden="1" customHeight="1" x14ac:dyDescent="0.25">
      <c r="A24" s="12">
        <v>12</v>
      </c>
      <c r="B24" s="9"/>
      <c r="C24" s="9"/>
      <c r="D24" s="9"/>
      <c r="E24" s="12"/>
      <c r="F24" s="9"/>
    </row>
    <row r="25" spans="1:6" ht="24.95" hidden="1" customHeight="1" x14ac:dyDescent="0.25">
      <c r="A25" s="12">
        <v>13</v>
      </c>
      <c r="B25" s="9"/>
      <c r="C25" s="9"/>
      <c r="D25" s="9"/>
      <c r="E25" s="12"/>
      <c r="F25" s="9"/>
    </row>
    <row r="26" spans="1:6" ht="24.95" hidden="1" customHeight="1" x14ac:dyDescent="0.25">
      <c r="A26" s="12">
        <v>14</v>
      </c>
      <c r="B26" s="9"/>
      <c r="C26" s="9"/>
      <c r="D26" s="9"/>
      <c r="E26" s="12"/>
      <c r="F26" s="9"/>
    </row>
    <row r="27" spans="1:6" ht="24.95" hidden="1" customHeight="1" x14ac:dyDescent="0.25">
      <c r="A27" s="12">
        <v>15</v>
      </c>
      <c r="B27" s="9"/>
      <c r="C27" s="9"/>
      <c r="D27" s="9"/>
      <c r="E27" s="12"/>
      <c r="F27" s="9"/>
    </row>
    <row r="28" spans="1:6" ht="24.95" hidden="1" customHeight="1" x14ac:dyDescent="0.25">
      <c r="A28" s="12">
        <v>16</v>
      </c>
      <c r="B28" s="9"/>
      <c r="C28" s="9"/>
      <c r="D28" s="9"/>
      <c r="E28" s="12"/>
      <c r="F28" s="9"/>
    </row>
    <row r="29" spans="1:6" ht="24.95" hidden="1" customHeight="1" x14ac:dyDescent="0.25">
      <c r="A29" s="12">
        <v>17</v>
      </c>
      <c r="B29" s="9"/>
      <c r="C29" s="9"/>
      <c r="D29" s="9"/>
      <c r="E29" s="12"/>
      <c r="F29" s="9"/>
    </row>
    <row r="30" spans="1:6" ht="24.95" hidden="1" customHeight="1" x14ac:dyDescent="0.25">
      <c r="A30" s="12">
        <v>18</v>
      </c>
      <c r="B30" s="9"/>
      <c r="C30" s="9"/>
      <c r="D30" s="9"/>
      <c r="E30" s="12"/>
      <c r="F30" s="9"/>
    </row>
    <row r="31" spans="1:6" ht="24.95" hidden="1" customHeight="1" x14ac:dyDescent="0.25">
      <c r="A31" s="12">
        <v>19</v>
      </c>
      <c r="B31" s="9"/>
      <c r="C31" s="9"/>
      <c r="D31" s="9"/>
      <c r="E31" s="12"/>
      <c r="F31" s="9"/>
    </row>
    <row r="32" spans="1:6" ht="24.95" hidden="1" customHeight="1" x14ac:dyDescent="0.25">
      <c r="A32" s="12">
        <v>20</v>
      </c>
      <c r="B32" s="9"/>
      <c r="C32" s="9"/>
      <c r="D32" s="9"/>
      <c r="E32" s="12"/>
      <c r="F32" s="9"/>
    </row>
    <row r="33" spans="1:6" ht="24.75" customHeight="1" x14ac:dyDescent="0.25">
      <c r="A33" s="61" t="s">
        <v>37</v>
      </c>
      <c r="B33" s="61"/>
      <c r="C33" s="61"/>
      <c r="D33" s="61"/>
      <c r="E33" s="23">
        <f>ROUND(SUM(E13:E20)/8,2)</f>
        <v>79.39</v>
      </c>
      <c r="F33" s="9"/>
    </row>
    <row r="35" spans="1:6" ht="16.5" x14ac:dyDescent="0.25">
      <c r="B35" s="13" t="s">
        <v>12</v>
      </c>
      <c r="C35" s="50" t="s">
        <v>14</v>
      </c>
      <c r="D35" s="50"/>
      <c r="E35" s="50" t="s">
        <v>13</v>
      </c>
      <c r="F35" s="50"/>
    </row>
  </sheetData>
  <mergeCells count="10">
    <mergeCell ref="A7:F7"/>
    <mergeCell ref="A33:D33"/>
    <mergeCell ref="C35:D35"/>
    <mergeCell ref="E35:F35"/>
    <mergeCell ref="A2:C2"/>
    <mergeCell ref="D2:F2"/>
    <mergeCell ref="A3:C3"/>
    <mergeCell ref="D3:F3"/>
    <mergeCell ref="A4:C4"/>
    <mergeCell ref="C6:F6"/>
  </mergeCells>
  <pageMargins left="0.59055118110236227" right="0.39370078740157483" top="0.59055118110236227" bottom="0.59055118110236227" header="0.31496062992125984" footer="0.31496062992125984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zoomScale="124" zoomScaleNormal="124" workbookViewId="0">
      <selection activeCell="C43" sqref="C43"/>
    </sheetView>
  </sheetViews>
  <sheetFormatPr defaultRowHeight="15" x14ac:dyDescent="0.25"/>
  <cols>
    <col min="1" max="1" width="5.28515625" style="8" customWidth="1"/>
    <col min="2" max="2" width="24.5703125" style="8" customWidth="1"/>
    <col min="3" max="3" width="19.5703125" style="8" customWidth="1"/>
    <col min="4" max="4" width="17.42578125" style="8" customWidth="1"/>
    <col min="5" max="5" width="13.42578125" style="8" customWidth="1"/>
    <col min="6" max="6" width="12.42578125" style="8" customWidth="1"/>
    <col min="7" max="9" width="9.140625" style="8"/>
    <col min="10" max="10" width="12.85546875" style="8" customWidth="1"/>
    <col min="11" max="16384" width="9.140625" style="8"/>
  </cols>
  <sheetData>
    <row r="1" spans="1:10" ht="3" customHeight="1" x14ac:dyDescent="0.25"/>
    <row r="2" spans="1:10" ht="15" customHeight="1" x14ac:dyDescent="0.25">
      <c r="A2" s="59" t="s">
        <v>0</v>
      </c>
      <c r="B2" s="59"/>
      <c r="C2" s="59"/>
      <c r="D2" s="51" t="s">
        <v>3</v>
      </c>
      <c r="E2" s="51"/>
      <c r="F2" s="51"/>
      <c r="G2" s="7"/>
      <c r="H2" s="7"/>
    </row>
    <row r="3" spans="1:10" ht="15.75" x14ac:dyDescent="0.25">
      <c r="A3" s="52" t="s">
        <v>1</v>
      </c>
      <c r="B3" s="52"/>
      <c r="C3" s="52"/>
      <c r="D3" s="53" t="s">
        <v>4</v>
      </c>
      <c r="E3" s="53"/>
      <c r="F3" s="53"/>
      <c r="G3" s="14"/>
      <c r="H3" s="14"/>
      <c r="I3" s="14"/>
      <c r="J3" s="14"/>
    </row>
    <row r="4" spans="1:10" x14ac:dyDescent="0.25">
      <c r="A4" s="52" t="s">
        <v>2</v>
      </c>
      <c r="B4" s="52"/>
      <c r="C4" s="52"/>
      <c r="D4" s="6"/>
    </row>
    <row r="5" spans="1:10" ht="11.25" customHeight="1" x14ac:dyDescent="0.25">
      <c r="A5" s="26"/>
      <c r="B5" s="26"/>
      <c r="C5" s="26"/>
      <c r="D5" s="6"/>
    </row>
    <row r="6" spans="1:10" x14ac:dyDescent="0.25">
      <c r="A6" s="1"/>
      <c r="B6" s="2"/>
      <c r="C6" s="55" t="s">
        <v>91</v>
      </c>
      <c r="D6" s="55"/>
      <c r="E6" s="55"/>
      <c r="F6" s="55"/>
    </row>
    <row r="7" spans="1:10" s="18" customFormat="1" ht="25.5" customHeight="1" x14ac:dyDescent="0.25">
      <c r="A7" s="60" t="s">
        <v>50</v>
      </c>
      <c r="B7" s="60"/>
      <c r="C7" s="60"/>
      <c r="D7" s="60"/>
      <c r="E7" s="60"/>
      <c r="F7" s="60"/>
    </row>
    <row r="8" spans="1:10" ht="8.25" customHeight="1" x14ac:dyDescent="0.25"/>
    <row r="9" spans="1:10" s="10" customFormat="1" ht="18.75" customHeight="1" x14ac:dyDescent="0.25">
      <c r="B9" s="13" t="s">
        <v>71</v>
      </c>
    </row>
    <row r="10" spans="1:10" s="10" customFormat="1" ht="24" customHeight="1" x14ac:dyDescent="0.25">
      <c r="B10" s="10" t="s">
        <v>72</v>
      </c>
    </row>
    <row r="11" spans="1:10" ht="9" customHeight="1" x14ac:dyDescent="0.25">
      <c r="B11" s="4"/>
    </row>
    <row r="12" spans="1:10" ht="33" x14ac:dyDescent="0.25">
      <c r="A12" s="11" t="s">
        <v>11</v>
      </c>
      <c r="B12" s="17" t="s">
        <v>7</v>
      </c>
      <c r="C12" s="17" t="s">
        <v>6</v>
      </c>
      <c r="D12" s="17" t="s">
        <v>8</v>
      </c>
      <c r="E12" s="17" t="s">
        <v>9</v>
      </c>
      <c r="F12" s="17" t="s">
        <v>10</v>
      </c>
    </row>
    <row r="13" spans="1:10" ht="40.5" customHeight="1" x14ac:dyDescent="0.25">
      <c r="A13" s="15">
        <v>1</v>
      </c>
      <c r="B13" s="24" t="s">
        <v>73</v>
      </c>
      <c r="C13" s="20" t="s">
        <v>74</v>
      </c>
      <c r="D13" s="15" t="s">
        <v>75</v>
      </c>
      <c r="E13" s="15">
        <f>ROUND(41/41*100,2)</f>
        <v>100</v>
      </c>
      <c r="F13" s="16"/>
    </row>
    <row r="14" spans="1:10" ht="24.95" customHeight="1" x14ac:dyDescent="0.25">
      <c r="A14" s="12">
        <v>2</v>
      </c>
      <c r="B14" s="24" t="s">
        <v>73</v>
      </c>
      <c r="C14" s="20" t="s">
        <v>76</v>
      </c>
      <c r="D14" s="15" t="s">
        <v>77</v>
      </c>
      <c r="E14" s="15">
        <v>80.5</v>
      </c>
      <c r="F14" s="9"/>
    </row>
    <row r="15" spans="1:10" ht="24.95" customHeight="1" x14ac:dyDescent="0.25">
      <c r="A15" s="12">
        <v>3</v>
      </c>
      <c r="B15" s="24" t="s">
        <v>73</v>
      </c>
      <c r="C15" s="20" t="s">
        <v>78</v>
      </c>
      <c r="D15" s="12" t="s">
        <v>80</v>
      </c>
      <c r="E15" s="15">
        <v>87.8</v>
      </c>
      <c r="F15" s="9"/>
    </row>
    <row r="16" spans="1:10" ht="24.95" customHeight="1" x14ac:dyDescent="0.25">
      <c r="A16" s="12">
        <v>4</v>
      </c>
      <c r="B16" s="24" t="s">
        <v>73</v>
      </c>
      <c r="C16" s="20" t="s">
        <v>79</v>
      </c>
      <c r="D16" s="25" t="s">
        <v>81</v>
      </c>
      <c r="E16" s="15">
        <v>84.8</v>
      </c>
      <c r="F16" s="9"/>
    </row>
    <row r="17" spans="1:6" ht="24.95" customHeight="1" x14ac:dyDescent="0.25">
      <c r="A17" s="12">
        <v>5</v>
      </c>
      <c r="B17" s="21" t="s">
        <v>82</v>
      </c>
      <c r="C17" s="21" t="s">
        <v>83</v>
      </c>
      <c r="D17" s="12" t="s">
        <v>85</v>
      </c>
      <c r="E17" s="15">
        <v>84.8</v>
      </c>
      <c r="F17" s="9"/>
    </row>
    <row r="18" spans="1:6" ht="39.75" customHeight="1" x14ac:dyDescent="0.25">
      <c r="A18" s="12">
        <v>6</v>
      </c>
      <c r="B18" s="30" t="s">
        <v>84</v>
      </c>
      <c r="C18" s="21" t="s">
        <v>83</v>
      </c>
      <c r="D18" s="12" t="s">
        <v>85</v>
      </c>
      <c r="E18" s="15">
        <v>89.1</v>
      </c>
      <c r="F18" s="9"/>
    </row>
    <row r="19" spans="1:6" ht="36.75" customHeight="1" x14ac:dyDescent="0.25">
      <c r="A19" s="12">
        <v>7</v>
      </c>
      <c r="B19" s="30" t="s">
        <v>86</v>
      </c>
      <c r="C19" s="21" t="s">
        <v>83</v>
      </c>
      <c r="D19" s="12" t="s">
        <v>87</v>
      </c>
      <c r="E19" s="15">
        <v>82.1</v>
      </c>
      <c r="F19" s="9"/>
    </row>
    <row r="20" spans="1:6" ht="24.95" hidden="1" customHeight="1" x14ac:dyDescent="0.25">
      <c r="A20" s="12">
        <v>9</v>
      </c>
      <c r="B20" s="9"/>
      <c r="C20" s="9"/>
      <c r="D20" s="9"/>
      <c r="E20" s="12"/>
      <c r="F20" s="9"/>
    </row>
    <row r="21" spans="1:6" ht="24.95" hidden="1" customHeight="1" x14ac:dyDescent="0.25">
      <c r="A21" s="12">
        <v>10</v>
      </c>
      <c r="B21" s="9"/>
      <c r="C21" s="9"/>
      <c r="D21" s="9"/>
      <c r="E21" s="12"/>
      <c r="F21" s="9"/>
    </row>
    <row r="22" spans="1:6" ht="24.95" hidden="1" customHeight="1" x14ac:dyDescent="0.25">
      <c r="A22" s="12">
        <v>11</v>
      </c>
      <c r="B22" s="9"/>
      <c r="C22" s="9"/>
      <c r="D22" s="9"/>
      <c r="E22" s="12"/>
      <c r="F22" s="9"/>
    </row>
    <row r="23" spans="1:6" ht="24.95" hidden="1" customHeight="1" x14ac:dyDescent="0.25">
      <c r="A23" s="12">
        <v>12</v>
      </c>
      <c r="B23" s="9"/>
      <c r="C23" s="9"/>
      <c r="D23" s="9"/>
      <c r="E23" s="12"/>
      <c r="F23" s="9"/>
    </row>
    <row r="24" spans="1:6" ht="24.95" hidden="1" customHeight="1" x14ac:dyDescent="0.25">
      <c r="A24" s="12">
        <v>13</v>
      </c>
      <c r="B24" s="9"/>
      <c r="C24" s="9"/>
      <c r="D24" s="9"/>
      <c r="E24" s="12"/>
      <c r="F24" s="9"/>
    </row>
    <row r="25" spans="1:6" ht="24.95" hidden="1" customHeight="1" x14ac:dyDescent="0.25">
      <c r="A25" s="12">
        <v>14</v>
      </c>
      <c r="B25" s="9"/>
      <c r="C25" s="9"/>
      <c r="D25" s="9"/>
      <c r="E25" s="12"/>
      <c r="F25" s="9"/>
    </row>
    <row r="26" spans="1:6" ht="24.95" hidden="1" customHeight="1" x14ac:dyDescent="0.25">
      <c r="A26" s="12">
        <v>15</v>
      </c>
      <c r="B26" s="9"/>
      <c r="C26" s="9"/>
      <c r="D26" s="9"/>
      <c r="E26" s="12"/>
      <c r="F26" s="9"/>
    </row>
    <row r="27" spans="1:6" ht="24.95" hidden="1" customHeight="1" x14ac:dyDescent="0.25">
      <c r="A27" s="12">
        <v>16</v>
      </c>
      <c r="B27" s="9"/>
      <c r="C27" s="9"/>
      <c r="D27" s="9"/>
      <c r="E27" s="12"/>
      <c r="F27" s="9"/>
    </row>
    <row r="28" spans="1:6" ht="24.95" hidden="1" customHeight="1" x14ac:dyDescent="0.25">
      <c r="A28" s="12">
        <v>17</v>
      </c>
      <c r="B28" s="9"/>
      <c r="C28" s="9"/>
      <c r="D28" s="9"/>
      <c r="E28" s="12"/>
      <c r="F28" s="9"/>
    </row>
    <row r="29" spans="1:6" ht="24.95" hidden="1" customHeight="1" x14ac:dyDescent="0.25">
      <c r="A29" s="12">
        <v>18</v>
      </c>
      <c r="B29" s="9"/>
      <c r="C29" s="9"/>
      <c r="D29" s="9"/>
      <c r="E29" s="12"/>
      <c r="F29" s="9"/>
    </row>
    <row r="30" spans="1:6" ht="24.95" hidden="1" customHeight="1" x14ac:dyDescent="0.25">
      <c r="A30" s="12">
        <v>19</v>
      </c>
      <c r="B30" s="9"/>
      <c r="C30" s="9"/>
      <c r="D30" s="9"/>
      <c r="E30" s="12"/>
      <c r="F30" s="9"/>
    </row>
    <row r="31" spans="1:6" ht="24.95" hidden="1" customHeight="1" x14ac:dyDescent="0.25">
      <c r="A31" s="12">
        <v>20</v>
      </c>
      <c r="B31" s="9"/>
      <c r="C31" s="9"/>
      <c r="D31" s="9"/>
      <c r="E31" s="12"/>
      <c r="F31" s="9"/>
    </row>
    <row r="32" spans="1:6" ht="24.75" customHeight="1" x14ac:dyDescent="0.25">
      <c r="A32" s="61" t="s">
        <v>37</v>
      </c>
      <c r="B32" s="61"/>
      <c r="C32" s="61"/>
      <c r="D32" s="61"/>
      <c r="E32" s="27">
        <f>ROUND(SUM(E13:E19)/7,2)</f>
        <v>87.01</v>
      </c>
      <c r="F32" s="9"/>
    </row>
    <row r="34" spans="2:6" ht="16.5" x14ac:dyDescent="0.25">
      <c r="B34" s="13" t="s">
        <v>12</v>
      </c>
      <c r="C34" s="50" t="s">
        <v>14</v>
      </c>
      <c r="D34" s="50"/>
      <c r="E34" s="50" t="s">
        <v>13</v>
      </c>
      <c r="F34" s="50"/>
    </row>
    <row r="39" spans="2:6" ht="16.5" x14ac:dyDescent="0.25">
      <c r="B39" s="13" t="s">
        <v>90</v>
      </c>
      <c r="C39" s="50" t="s">
        <v>89</v>
      </c>
      <c r="D39" s="50"/>
      <c r="E39" s="50" t="s">
        <v>88</v>
      </c>
      <c r="F39" s="50"/>
    </row>
  </sheetData>
  <mergeCells count="12">
    <mergeCell ref="C6:F6"/>
    <mergeCell ref="A2:C2"/>
    <mergeCell ref="D2:F2"/>
    <mergeCell ref="A3:C3"/>
    <mergeCell ref="D3:F3"/>
    <mergeCell ref="A4:C4"/>
    <mergeCell ref="A7:F7"/>
    <mergeCell ref="A32:D32"/>
    <mergeCell ref="C34:D34"/>
    <mergeCell ref="E34:F34"/>
    <mergeCell ref="E39:F39"/>
    <mergeCell ref="C39:D39"/>
  </mergeCells>
  <pageMargins left="0.59055118110236227" right="0.39370078740157483" top="0.59055118110236227" bottom="0.59055118110236227" header="0.31496062992125984" footer="0.31496062992125984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opLeftCell="A7" zoomScale="124" zoomScaleNormal="124" workbookViewId="0">
      <selection activeCell="D18" sqref="D18"/>
    </sheetView>
  </sheetViews>
  <sheetFormatPr defaultRowHeight="15" x14ac:dyDescent="0.25"/>
  <cols>
    <col min="1" max="1" width="5.28515625" style="8" customWidth="1"/>
    <col min="2" max="2" width="24.5703125" style="8" customWidth="1"/>
    <col min="3" max="3" width="19.5703125" style="8" customWidth="1"/>
    <col min="4" max="4" width="17.42578125" style="8" customWidth="1"/>
    <col min="5" max="5" width="13.42578125" style="8" customWidth="1"/>
    <col min="6" max="6" width="12.42578125" style="8" customWidth="1"/>
    <col min="7" max="9" width="9.140625" style="8"/>
    <col min="10" max="10" width="12.85546875" style="8" customWidth="1"/>
    <col min="11" max="16384" width="9.140625" style="8"/>
  </cols>
  <sheetData>
    <row r="1" spans="1:10" ht="3" customHeight="1" x14ac:dyDescent="0.25"/>
    <row r="2" spans="1:10" ht="15" customHeight="1" x14ac:dyDescent="0.25">
      <c r="A2" s="59" t="s">
        <v>0</v>
      </c>
      <c r="B2" s="59"/>
      <c r="C2" s="59"/>
      <c r="D2" s="51" t="s">
        <v>3</v>
      </c>
      <c r="E2" s="51"/>
      <c r="F2" s="51"/>
      <c r="G2" s="7"/>
      <c r="H2" s="7"/>
    </row>
    <row r="3" spans="1:10" ht="15.75" x14ac:dyDescent="0.25">
      <c r="A3" s="52" t="s">
        <v>1</v>
      </c>
      <c r="B3" s="52"/>
      <c r="C3" s="52"/>
      <c r="D3" s="53" t="s">
        <v>4</v>
      </c>
      <c r="E3" s="53"/>
      <c r="F3" s="53"/>
      <c r="G3" s="14"/>
      <c r="H3" s="14"/>
      <c r="I3" s="14"/>
      <c r="J3" s="14"/>
    </row>
    <row r="4" spans="1:10" x14ac:dyDescent="0.25">
      <c r="A4" s="52" t="s">
        <v>2</v>
      </c>
      <c r="B4" s="52"/>
      <c r="C4" s="52"/>
      <c r="D4" s="6"/>
    </row>
    <row r="5" spans="1:10" ht="11.25" customHeight="1" x14ac:dyDescent="0.25">
      <c r="A5" s="28"/>
      <c r="B5" s="28"/>
      <c r="C5" s="28"/>
      <c r="D5" s="6"/>
    </row>
    <row r="6" spans="1:10" x14ac:dyDescent="0.25">
      <c r="A6" s="1"/>
      <c r="B6" s="2"/>
      <c r="C6" s="55" t="s">
        <v>91</v>
      </c>
      <c r="D6" s="55"/>
      <c r="E6" s="55"/>
      <c r="F6" s="55"/>
    </row>
    <row r="7" spans="1:10" s="18" customFormat="1" ht="25.5" customHeight="1" x14ac:dyDescent="0.25">
      <c r="A7" s="60" t="s">
        <v>50</v>
      </c>
      <c r="B7" s="60"/>
      <c r="C7" s="60"/>
      <c r="D7" s="60"/>
      <c r="E7" s="60"/>
      <c r="F7" s="60"/>
    </row>
    <row r="8" spans="1:10" ht="8.25" customHeight="1" x14ac:dyDescent="0.25"/>
    <row r="9" spans="1:10" s="10" customFormat="1" ht="18.75" customHeight="1" x14ac:dyDescent="0.25">
      <c r="B9" s="13" t="s">
        <v>112</v>
      </c>
    </row>
    <row r="10" spans="1:10" s="10" customFormat="1" ht="24" customHeight="1" x14ac:dyDescent="0.25">
      <c r="B10" s="10" t="s">
        <v>51</v>
      </c>
    </row>
    <row r="11" spans="1:10" ht="9" customHeight="1" x14ac:dyDescent="0.25">
      <c r="B11" s="4"/>
    </row>
    <row r="12" spans="1:10" ht="33" x14ac:dyDescent="0.25">
      <c r="A12" s="11" t="s">
        <v>11</v>
      </c>
      <c r="B12" s="17" t="s">
        <v>7</v>
      </c>
      <c r="C12" s="17" t="s">
        <v>6</v>
      </c>
      <c r="D12" s="17" t="s">
        <v>8</v>
      </c>
      <c r="E12" s="17" t="s">
        <v>9</v>
      </c>
      <c r="F12" s="17" t="s">
        <v>10</v>
      </c>
    </row>
    <row r="13" spans="1:10" ht="40.5" customHeight="1" x14ac:dyDescent="0.25">
      <c r="A13" s="15">
        <v>1</v>
      </c>
      <c r="B13" s="24" t="s">
        <v>57</v>
      </c>
      <c r="C13" s="20" t="s">
        <v>92</v>
      </c>
      <c r="D13" s="15" t="s">
        <v>93</v>
      </c>
      <c r="E13" s="15">
        <f>ROUND(41/41*100,2)</f>
        <v>100</v>
      </c>
      <c r="F13" s="16"/>
    </row>
    <row r="14" spans="1:10" ht="24.95" customHeight="1" x14ac:dyDescent="0.25">
      <c r="A14" s="15">
        <v>2</v>
      </c>
      <c r="B14" s="24" t="s">
        <v>57</v>
      </c>
      <c r="C14" s="20" t="s">
        <v>95</v>
      </c>
      <c r="D14" s="15" t="s">
        <v>94</v>
      </c>
      <c r="E14" s="15">
        <f>ROUND(41/41*100,2)</f>
        <v>100</v>
      </c>
      <c r="F14" s="9"/>
    </row>
    <row r="15" spans="1:10" ht="24.95" customHeight="1" x14ac:dyDescent="0.25">
      <c r="A15" s="15">
        <v>3</v>
      </c>
      <c r="B15" s="24" t="s">
        <v>57</v>
      </c>
      <c r="C15" s="20" t="s">
        <v>96</v>
      </c>
      <c r="D15" s="15" t="s">
        <v>97</v>
      </c>
      <c r="E15" s="15">
        <f>ROUND(41/41*100,2)</f>
        <v>100</v>
      </c>
      <c r="F15" s="9"/>
    </row>
    <row r="16" spans="1:10" ht="31.5" customHeight="1" x14ac:dyDescent="0.25">
      <c r="A16" s="15">
        <v>4</v>
      </c>
      <c r="B16" s="24" t="s">
        <v>98</v>
      </c>
      <c r="C16" s="20" t="s">
        <v>99</v>
      </c>
      <c r="D16" s="25" t="s">
        <v>31</v>
      </c>
      <c r="E16" s="15">
        <v>100</v>
      </c>
      <c r="F16" s="9"/>
    </row>
    <row r="17" spans="1:6" ht="33.75" customHeight="1" x14ac:dyDescent="0.25">
      <c r="A17" s="15">
        <v>5</v>
      </c>
      <c r="B17" s="21" t="s">
        <v>100</v>
      </c>
      <c r="C17" s="20" t="s">
        <v>101</v>
      </c>
      <c r="D17" s="12" t="s">
        <v>102</v>
      </c>
      <c r="E17" s="15">
        <v>87.9</v>
      </c>
      <c r="F17" s="9"/>
    </row>
    <row r="18" spans="1:6" ht="39.75" customHeight="1" x14ac:dyDescent="0.25">
      <c r="A18" s="15">
        <v>6</v>
      </c>
      <c r="B18" s="30" t="s">
        <v>35</v>
      </c>
      <c r="C18" s="20" t="s">
        <v>103</v>
      </c>
      <c r="D18" s="12" t="s">
        <v>104</v>
      </c>
      <c r="E18" s="15">
        <v>75.5</v>
      </c>
      <c r="F18" s="9"/>
    </row>
    <row r="19" spans="1:6" ht="39.75" customHeight="1" x14ac:dyDescent="0.25">
      <c r="A19" s="15">
        <v>7</v>
      </c>
      <c r="B19" s="30" t="s">
        <v>35</v>
      </c>
      <c r="C19" s="20" t="s">
        <v>105</v>
      </c>
      <c r="D19" s="12" t="s">
        <v>106</v>
      </c>
      <c r="E19" s="15">
        <v>90</v>
      </c>
      <c r="F19" s="9"/>
    </row>
    <row r="20" spans="1:6" ht="39.75" customHeight="1" x14ac:dyDescent="0.25">
      <c r="A20" s="15">
        <v>8</v>
      </c>
      <c r="B20" s="30" t="s">
        <v>100</v>
      </c>
      <c r="C20" s="20" t="s">
        <v>115</v>
      </c>
      <c r="D20" s="12" t="s">
        <v>31</v>
      </c>
      <c r="E20" s="15">
        <v>100</v>
      </c>
      <c r="F20" s="9"/>
    </row>
    <row r="21" spans="1:6" ht="39.75" customHeight="1" x14ac:dyDescent="0.25">
      <c r="A21" s="15">
        <v>9</v>
      </c>
      <c r="B21" s="30" t="s">
        <v>108</v>
      </c>
      <c r="C21" s="20" t="s">
        <v>107</v>
      </c>
      <c r="D21" s="12" t="s">
        <v>109</v>
      </c>
      <c r="E21" s="15">
        <v>97.9</v>
      </c>
      <c r="F21" s="9"/>
    </row>
    <row r="22" spans="1:6" ht="36.75" customHeight="1" x14ac:dyDescent="0.25">
      <c r="A22" s="15">
        <v>10</v>
      </c>
      <c r="B22" s="30" t="s">
        <v>108</v>
      </c>
      <c r="C22" s="20" t="s">
        <v>114</v>
      </c>
      <c r="D22" s="12" t="s">
        <v>110</v>
      </c>
      <c r="E22" s="15">
        <v>100</v>
      </c>
      <c r="F22" s="9"/>
    </row>
    <row r="23" spans="1:6" ht="24.95" hidden="1" customHeight="1" x14ac:dyDescent="0.25">
      <c r="A23" s="12">
        <v>9</v>
      </c>
      <c r="B23" s="9"/>
      <c r="C23" s="9"/>
      <c r="D23" s="9"/>
      <c r="E23" s="12"/>
      <c r="F23" s="9"/>
    </row>
    <row r="24" spans="1:6" ht="24.95" hidden="1" customHeight="1" x14ac:dyDescent="0.25">
      <c r="A24" s="12">
        <v>10</v>
      </c>
      <c r="B24" s="9"/>
      <c r="C24" s="9"/>
      <c r="D24" s="9"/>
      <c r="E24" s="12"/>
      <c r="F24" s="9"/>
    </row>
    <row r="25" spans="1:6" ht="24.95" hidden="1" customHeight="1" x14ac:dyDescent="0.25">
      <c r="A25" s="12">
        <v>11</v>
      </c>
      <c r="B25" s="9"/>
      <c r="C25" s="9"/>
      <c r="D25" s="9"/>
      <c r="E25" s="12"/>
      <c r="F25" s="9"/>
    </row>
    <row r="26" spans="1:6" ht="24.95" hidden="1" customHeight="1" x14ac:dyDescent="0.25">
      <c r="A26" s="12">
        <v>12</v>
      </c>
      <c r="B26" s="9"/>
      <c r="C26" s="9"/>
      <c r="D26" s="9"/>
      <c r="E26" s="12"/>
      <c r="F26" s="9"/>
    </row>
    <row r="27" spans="1:6" ht="24.95" hidden="1" customHeight="1" x14ac:dyDescent="0.25">
      <c r="A27" s="12">
        <v>13</v>
      </c>
      <c r="B27" s="9"/>
      <c r="C27" s="9"/>
      <c r="D27" s="9"/>
      <c r="E27" s="12"/>
      <c r="F27" s="9"/>
    </row>
    <row r="28" spans="1:6" ht="24.95" hidden="1" customHeight="1" x14ac:dyDescent="0.25">
      <c r="A28" s="12">
        <v>14</v>
      </c>
      <c r="B28" s="9"/>
      <c r="C28" s="9"/>
      <c r="D28" s="9"/>
      <c r="E28" s="12"/>
      <c r="F28" s="9"/>
    </row>
    <row r="29" spans="1:6" ht="24.95" hidden="1" customHeight="1" x14ac:dyDescent="0.25">
      <c r="A29" s="12">
        <v>15</v>
      </c>
      <c r="B29" s="9"/>
      <c r="C29" s="9"/>
      <c r="D29" s="9"/>
      <c r="E29" s="12"/>
      <c r="F29" s="9"/>
    </row>
    <row r="30" spans="1:6" ht="24.95" hidden="1" customHeight="1" x14ac:dyDescent="0.25">
      <c r="A30" s="12">
        <v>16</v>
      </c>
      <c r="B30" s="9"/>
      <c r="C30" s="9"/>
      <c r="D30" s="9"/>
      <c r="E30" s="12"/>
      <c r="F30" s="9"/>
    </row>
    <row r="31" spans="1:6" ht="24.95" hidden="1" customHeight="1" x14ac:dyDescent="0.25">
      <c r="A31" s="12">
        <v>17</v>
      </c>
      <c r="B31" s="9"/>
      <c r="C31" s="9"/>
      <c r="D31" s="9"/>
      <c r="E31" s="12"/>
      <c r="F31" s="9"/>
    </row>
    <row r="32" spans="1:6" ht="24.95" hidden="1" customHeight="1" x14ac:dyDescent="0.25">
      <c r="A32" s="12">
        <v>18</v>
      </c>
      <c r="B32" s="9"/>
      <c r="C32" s="9"/>
      <c r="D32" s="9"/>
      <c r="E32" s="12"/>
      <c r="F32" s="9"/>
    </row>
    <row r="33" spans="1:6" ht="24.95" hidden="1" customHeight="1" x14ac:dyDescent="0.25">
      <c r="A33" s="12">
        <v>19</v>
      </c>
      <c r="B33" s="9"/>
      <c r="C33" s="9"/>
      <c r="D33" s="9"/>
      <c r="E33" s="12"/>
      <c r="F33" s="9"/>
    </row>
    <row r="34" spans="1:6" ht="24.95" hidden="1" customHeight="1" x14ac:dyDescent="0.25">
      <c r="A34" s="12">
        <v>20</v>
      </c>
      <c r="B34" s="9"/>
      <c r="C34" s="9"/>
      <c r="D34" s="9"/>
      <c r="E34" s="12"/>
      <c r="F34" s="9"/>
    </row>
    <row r="35" spans="1:6" ht="24.75" customHeight="1" x14ac:dyDescent="0.25">
      <c r="A35" s="61" t="s">
        <v>37</v>
      </c>
      <c r="B35" s="61"/>
      <c r="C35" s="61"/>
      <c r="D35" s="61"/>
      <c r="E35" s="29">
        <f>ROUND(SUM(E13:E22)/10,2)</f>
        <v>95.13</v>
      </c>
      <c r="F35" s="9"/>
    </row>
    <row r="37" spans="1:6" ht="16.5" x14ac:dyDescent="0.25">
      <c r="B37" s="13" t="s">
        <v>12</v>
      </c>
      <c r="C37" s="50" t="s">
        <v>14</v>
      </c>
      <c r="D37" s="50"/>
      <c r="E37" s="50" t="s">
        <v>13</v>
      </c>
      <c r="F37" s="50"/>
    </row>
    <row r="42" spans="1:6" ht="16.5" x14ac:dyDescent="0.25">
      <c r="B42" s="13" t="s">
        <v>90</v>
      </c>
      <c r="C42" s="50" t="s">
        <v>113</v>
      </c>
      <c r="D42" s="50"/>
      <c r="E42" s="50" t="s">
        <v>111</v>
      </c>
      <c r="F42" s="50"/>
    </row>
  </sheetData>
  <mergeCells count="12">
    <mergeCell ref="A7:F7"/>
    <mergeCell ref="A35:D35"/>
    <mergeCell ref="C37:D37"/>
    <mergeCell ref="E37:F37"/>
    <mergeCell ref="C42:D42"/>
    <mergeCell ref="E42:F42"/>
    <mergeCell ref="C6:F6"/>
    <mergeCell ref="A2:C2"/>
    <mergeCell ref="D2:F2"/>
    <mergeCell ref="A3:C3"/>
    <mergeCell ref="D3:F3"/>
    <mergeCell ref="A4:C4"/>
  </mergeCells>
  <pageMargins left="0.59055118110236227" right="0.39370078740157483" top="0.59055118110236227" bottom="0.59055118110236227" header="0.31496062992125984" footer="0.31496062992125984"/>
  <pageSetup paperSize="9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opLeftCell="A7" zoomScale="124" zoomScaleNormal="124" workbookViewId="0">
      <selection activeCell="C13" sqref="C13"/>
    </sheetView>
  </sheetViews>
  <sheetFormatPr defaultRowHeight="15" x14ac:dyDescent="0.25"/>
  <cols>
    <col min="1" max="1" width="5.28515625" style="8" customWidth="1"/>
    <col min="2" max="2" width="24.5703125" style="8" customWidth="1"/>
    <col min="3" max="3" width="19.5703125" style="8" customWidth="1"/>
    <col min="4" max="4" width="17.42578125" style="8" customWidth="1"/>
    <col min="5" max="5" width="13.42578125" style="8" customWidth="1"/>
    <col min="6" max="6" width="12.42578125" style="8" customWidth="1"/>
    <col min="7" max="9" width="9.140625" style="8"/>
    <col min="10" max="10" width="12.85546875" style="8" customWidth="1"/>
    <col min="11" max="16384" width="9.140625" style="8"/>
  </cols>
  <sheetData>
    <row r="1" spans="1:10" ht="3" customHeight="1" x14ac:dyDescent="0.25"/>
    <row r="2" spans="1:10" ht="15" customHeight="1" x14ac:dyDescent="0.25">
      <c r="A2" s="59" t="s">
        <v>0</v>
      </c>
      <c r="B2" s="59"/>
      <c r="C2" s="59"/>
      <c r="D2" s="51" t="s">
        <v>3</v>
      </c>
      <c r="E2" s="51"/>
      <c r="F2" s="51"/>
      <c r="G2" s="7"/>
      <c r="H2" s="7"/>
    </row>
    <row r="3" spans="1:10" ht="15.75" x14ac:dyDescent="0.25">
      <c r="A3" s="52" t="s">
        <v>1</v>
      </c>
      <c r="B3" s="52"/>
      <c r="C3" s="52"/>
      <c r="D3" s="53" t="s">
        <v>4</v>
      </c>
      <c r="E3" s="53"/>
      <c r="F3" s="53"/>
      <c r="G3" s="14"/>
      <c r="H3" s="14"/>
      <c r="I3" s="14"/>
      <c r="J3" s="14"/>
    </row>
    <row r="4" spans="1:10" x14ac:dyDescent="0.25">
      <c r="A4" s="52" t="s">
        <v>2</v>
      </c>
      <c r="B4" s="52"/>
      <c r="C4" s="52"/>
      <c r="D4" s="6"/>
    </row>
    <row r="5" spans="1:10" ht="11.25" customHeight="1" x14ac:dyDescent="0.25">
      <c r="A5" s="31"/>
      <c r="B5" s="31"/>
      <c r="C5" s="31"/>
      <c r="D5" s="6"/>
    </row>
    <row r="6" spans="1:10" x14ac:dyDescent="0.25">
      <c r="A6" s="1"/>
      <c r="B6" s="2"/>
      <c r="C6" s="55" t="s">
        <v>91</v>
      </c>
      <c r="D6" s="55"/>
      <c r="E6" s="55"/>
      <c r="F6" s="55"/>
    </row>
    <row r="7" spans="1:10" s="18" customFormat="1" ht="25.5" customHeight="1" x14ac:dyDescent="0.25">
      <c r="A7" s="60" t="s">
        <v>175</v>
      </c>
      <c r="B7" s="60"/>
      <c r="C7" s="60"/>
      <c r="D7" s="60"/>
      <c r="E7" s="60"/>
      <c r="F7" s="60"/>
    </row>
    <row r="8" spans="1:10" ht="8.25" customHeight="1" x14ac:dyDescent="0.25"/>
    <row r="9" spans="1:10" s="10" customFormat="1" ht="18.75" customHeight="1" x14ac:dyDescent="0.25">
      <c r="B9" s="13" t="s">
        <v>132</v>
      </c>
    </row>
    <row r="10" spans="1:10" s="10" customFormat="1" ht="24" customHeight="1" x14ac:dyDescent="0.25">
      <c r="B10" s="10" t="s">
        <v>133</v>
      </c>
    </row>
    <row r="11" spans="1:10" ht="9" customHeight="1" x14ac:dyDescent="0.25">
      <c r="B11" s="4"/>
    </row>
    <row r="12" spans="1:10" ht="33" x14ac:dyDescent="0.25">
      <c r="A12" s="11" t="s">
        <v>11</v>
      </c>
      <c r="B12" s="17" t="s">
        <v>7</v>
      </c>
      <c r="C12" s="17" t="s">
        <v>6</v>
      </c>
      <c r="D12" s="17" t="s">
        <v>8</v>
      </c>
      <c r="E12" s="17" t="s">
        <v>9</v>
      </c>
      <c r="F12" s="17" t="s">
        <v>10</v>
      </c>
    </row>
    <row r="13" spans="1:10" ht="40.5" customHeight="1" x14ac:dyDescent="0.25">
      <c r="A13" s="15">
        <v>1</v>
      </c>
      <c r="B13" s="30" t="s">
        <v>126</v>
      </c>
      <c r="C13" s="20" t="s">
        <v>116</v>
      </c>
      <c r="D13" s="15" t="s">
        <v>117</v>
      </c>
      <c r="E13" s="15">
        <f>ROUND(41/41*100,2)</f>
        <v>100</v>
      </c>
      <c r="F13" s="16"/>
    </row>
    <row r="14" spans="1:10" ht="36" customHeight="1" x14ac:dyDescent="0.25">
      <c r="A14" s="15">
        <v>2</v>
      </c>
      <c r="B14" s="24"/>
      <c r="C14" s="20" t="s">
        <v>118</v>
      </c>
      <c r="D14" s="15" t="s">
        <v>120</v>
      </c>
      <c r="E14" s="15">
        <v>93.6</v>
      </c>
      <c r="F14" s="9"/>
    </row>
    <row r="15" spans="1:10" ht="32.25" customHeight="1" x14ac:dyDescent="0.25">
      <c r="A15" s="15">
        <v>3</v>
      </c>
      <c r="B15" s="24"/>
      <c r="C15" s="20" t="s">
        <v>119</v>
      </c>
      <c r="D15" s="15" t="s">
        <v>121</v>
      </c>
      <c r="E15" s="15">
        <f>ROUND(41/41*100,2)</f>
        <v>100</v>
      </c>
      <c r="F15" s="9"/>
    </row>
    <row r="16" spans="1:10" ht="33" customHeight="1" x14ac:dyDescent="0.25">
      <c r="A16" s="15">
        <v>4</v>
      </c>
      <c r="B16" s="24"/>
      <c r="C16" s="20" t="s">
        <v>122</v>
      </c>
      <c r="D16" s="25" t="s">
        <v>124</v>
      </c>
      <c r="E16" s="15">
        <v>97.7</v>
      </c>
      <c r="F16" s="9"/>
    </row>
    <row r="17" spans="1:6" ht="33.75" customHeight="1" x14ac:dyDescent="0.25">
      <c r="A17" s="15">
        <v>5</v>
      </c>
      <c r="B17" s="24"/>
      <c r="C17" s="20" t="s">
        <v>123</v>
      </c>
      <c r="D17" s="25" t="s">
        <v>125</v>
      </c>
      <c r="E17" s="15">
        <v>97.9</v>
      </c>
      <c r="F17" s="9"/>
    </row>
    <row r="18" spans="1:6" ht="39.75" customHeight="1" x14ac:dyDescent="0.25">
      <c r="A18" s="15">
        <v>6</v>
      </c>
      <c r="B18" s="30" t="s">
        <v>126</v>
      </c>
      <c r="C18" s="20" t="s">
        <v>127</v>
      </c>
      <c r="D18" s="12" t="s">
        <v>128</v>
      </c>
      <c r="E18" s="15">
        <v>92.3</v>
      </c>
      <c r="F18" s="9"/>
    </row>
    <row r="19" spans="1:6" ht="24.95" hidden="1" customHeight="1" x14ac:dyDescent="0.25">
      <c r="A19" s="12">
        <v>9</v>
      </c>
      <c r="B19" s="9"/>
      <c r="C19" s="9"/>
      <c r="D19" s="9"/>
      <c r="E19" s="12"/>
      <c r="F19" s="9"/>
    </row>
    <row r="20" spans="1:6" ht="24.95" hidden="1" customHeight="1" x14ac:dyDescent="0.25">
      <c r="A20" s="12">
        <v>10</v>
      </c>
      <c r="B20" s="9"/>
      <c r="C20" s="9"/>
      <c r="D20" s="9"/>
      <c r="E20" s="12"/>
      <c r="F20" s="9"/>
    </row>
    <row r="21" spans="1:6" ht="24.95" hidden="1" customHeight="1" x14ac:dyDescent="0.25">
      <c r="A21" s="12">
        <v>11</v>
      </c>
      <c r="B21" s="9"/>
      <c r="C21" s="9"/>
      <c r="D21" s="9"/>
      <c r="E21" s="12"/>
      <c r="F21" s="9"/>
    </row>
    <row r="22" spans="1:6" ht="24.95" hidden="1" customHeight="1" x14ac:dyDescent="0.25">
      <c r="A22" s="12">
        <v>12</v>
      </c>
      <c r="B22" s="9"/>
      <c r="C22" s="9"/>
      <c r="D22" s="9"/>
      <c r="E22" s="12"/>
      <c r="F22" s="9"/>
    </row>
    <row r="23" spans="1:6" ht="24.95" hidden="1" customHeight="1" x14ac:dyDescent="0.25">
      <c r="A23" s="12">
        <v>13</v>
      </c>
      <c r="B23" s="9"/>
      <c r="C23" s="9"/>
      <c r="D23" s="9"/>
      <c r="E23" s="12"/>
      <c r="F23" s="9"/>
    </row>
    <row r="24" spans="1:6" ht="24.95" hidden="1" customHeight="1" x14ac:dyDescent="0.25">
      <c r="A24" s="12">
        <v>14</v>
      </c>
      <c r="B24" s="9"/>
      <c r="C24" s="9"/>
      <c r="D24" s="9"/>
      <c r="E24" s="12"/>
      <c r="F24" s="9"/>
    </row>
    <row r="25" spans="1:6" ht="24.95" hidden="1" customHeight="1" x14ac:dyDescent="0.25">
      <c r="A25" s="12">
        <v>15</v>
      </c>
      <c r="B25" s="9"/>
      <c r="C25" s="9"/>
      <c r="D25" s="9"/>
      <c r="E25" s="12"/>
      <c r="F25" s="9"/>
    </row>
    <row r="26" spans="1:6" ht="24.95" hidden="1" customHeight="1" x14ac:dyDescent="0.25">
      <c r="A26" s="12">
        <v>16</v>
      </c>
      <c r="B26" s="9"/>
      <c r="C26" s="9"/>
      <c r="D26" s="9"/>
      <c r="E26" s="12"/>
      <c r="F26" s="9"/>
    </row>
    <row r="27" spans="1:6" ht="24.95" hidden="1" customHeight="1" x14ac:dyDescent="0.25">
      <c r="A27" s="12">
        <v>17</v>
      </c>
      <c r="B27" s="9"/>
      <c r="C27" s="9"/>
      <c r="D27" s="9"/>
      <c r="E27" s="12"/>
      <c r="F27" s="9"/>
    </row>
    <row r="28" spans="1:6" ht="24.95" hidden="1" customHeight="1" x14ac:dyDescent="0.25">
      <c r="A28" s="12">
        <v>18</v>
      </c>
      <c r="B28" s="9"/>
      <c r="C28" s="9"/>
      <c r="D28" s="9"/>
      <c r="E28" s="12"/>
      <c r="F28" s="9"/>
    </row>
    <row r="29" spans="1:6" ht="24.95" hidden="1" customHeight="1" x14ac:dyDescent="0.25">
      <c r="A29" s="12">
        <v>19</v>
      </c>
      <c r="B29" s="9"/>
      <c r="C29" s="9"/>
      <c r="D29" s="9"/>
      <c r="E29" s="12"/>
      <c r="F29" s="9"/>
    </row>
    <row r="30" spans="1:6" ht="24.95" hidden="1" customHeight="1" x14ac:dyDescent="0.25">
      <c r="A30" s="12">
        <v>20</v>
      </c>
      <c r="B30" s="9"/>
      <c r="C30" s="9"/>
      <c r="D30" s="9"/>
      <c r="E30" s="12"/>
      <c r="F30" s="9"/>
    </row>
    <row r="31" spans="1:6" ht="24.75" customHeight="1" x14ac:dyDescent="0.25">
      <c r="A31" s="56" t="s">
        <v>37</v>
      </c>
      <c r="B31" s="57"/>
      <c r="C31" s="57"/>
      <c r="D31" s="32" t="s">
        <v>129</v>
      </c>
      <c r="E31" s="32">
        <f>ROUND(SUM(E13:E18)/6,2)</f>
        <v>96.92</v>
      </c>
      <c r="F31" s="9"/>
    </row>
    <row r="33" spans="2:6" ht="16.5" x14ac:dyDescent="0.25">
      <c r="B33" s="13" t="s">
        <v>12</v>
      </c>
      <c r="C33" s="50" t="s">
        <v>14</v>
      </c>
      <c r="D33" s="50"/>
      <c r="E33" s="50" t="s">
        <v>13</v>
      </c>
      <c r="F33" s="50"/>
    </row>
    <row r="34" spans="2:6" ht="29.25" customHeight="1" x14ac:dyDescent="0.25"/>
    <row r="38" spans="2:6" ht="16.5" x14ac:dyDescent="0.25">
      <c r="B38" s="13" t="s">
        <v>134</v>
      </c>
      <c r="C38" s="50" t="s">
        <v>131</v>
      </c>
      <c r="D38" s="50"/>
      <c r="E38" s="50" t="s">
        <v>130</v>
      </c>
      <c r="F38" s="50"/>
    </row>
  </sheetData>
  <mergeCells count="12">
    <mergeCell ref="C6:F6"/>
    <mergeCell ref="A2:C2"/>
    <mergeCell ref="D2:F2"/>
    <mergeCell ref="A3:C3"/>
    <mergeCell ref="D3:F3"/>
    <mergeCell ref="A4:C4"/>
    <mergeCell ref="A7:F7"/>
    <mergeCell ref="C33:D33"/>
    <mergeCell ref="E33:F33"/>
    <mergeCell ref="C38:D38"/>
    <mergeCell ref="E38:F38"/>
    <mergeCell ref="A31:C31"/>
  </mergeCells>
  <pageMargins left="0.59055118110236227" right="0.39370078740157483" top="0.59055118110236227" bottom="0.59055118110236227" header="0.31496062992125984" footer="0.31496062992125984"/>
  <pageSetup paperSize="9" orientation="portrait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7" zoomScale="124" zoomScaleNormal="124" workbookViewId="0">
      <selection activeCell="E13" sqref="E13"/>
    </sheetView>
  </sheetViews>
  <sheetFormatPr defaultRowHeight="15" x14ac:dyDescent="0.25"/>
  <cols>
    <col min="1" max="1" width="5.28515625" style="8" customWidth="1"/>
    <col min="2" max="2" width="24.5703125" style="8" customWidth="1"/>
    <col min="3" max="3" width="19.5703125" style="8" customWidth="1"/>
    <col min="4" max="4" width="17.42578125" style="8" customWidth="1"/>
    <col min="5" max="5" width="13.42578125" style="8" customWidth="1"/>
    <col min="6" max="6" width="12.42578125" style="8" customWidth="1"/>
    <col min="7" max="9" width="9.140625" style="8"/>
    <col min="10" max="10" width="12.85546875" style="8" customWidth="1"/>
    <col min="11" max="16384" width="9.140625" style="8"/>
  </cols>
  <sheetData>
    <row r="1" spans="1:10" ht="3" customHeight="1" x14ac:dyDescent="0.25"/>
    <row r="2" spans="1:10" ht="15" customHeight="1" x14ac:dyDescent="0.25">
      <c r="A2" s="59" t="s">
        <v>0</v>
      </c>
      <c r="B2" s="59"/>
      <c r="C2" s="59"/>
      <c r="D2" s="51" t="s">
        <v>3</v>
      </c>
      <c r="E2" s="51"/>
      <c r="F2" s="51"/>
      <c r="G2" s="7"/>
      <c r="H2" s="7"/>
    </row>
    <row r="3" spans="1:10" ht="15.75" x14ac:dyDescent="0.25">
      <c r="A3" s="52" t="s">
        <v>1</v>
      </c>
      <c r="B3" s="52"/>
      <c r="C3" s="52"/>
      <c r="D3" s="53" t="s">
        <v>4</v>
      </c>
      <c r="E3" s="53"/>
      <c r="F3" s="53"/>
      <c r="G3" s="14"/>
      <c r="H3" s="14"/>
      <c r="I3" s="14"/>
      <c r="J3" s="14"/>
    </row>
    <row r="4" spans="1:10" x14ac:dyDescent="0.25">
      <c r="A4" s="52" t="s">
        <v>2</v>
      </c>
      <c r="B4" s="52"/>
      <c r="C4" s="52"/>
      <c r="D4" s="6"/>
    </row>
    <row r="5" spans="1:10" ht="11.25" customHeight="1" x14ac:dyDescent="0.25">
      <c r="A5" s="42"/>
      <c r="B5" s="42"/>
      <c r="C5" s="42"/>
      <c r="D5" s="6"/>
    </row>
    <row r="6" spans="1:10" x14ac:dyDescent="0.25">
      <c r="A6" s="1"/>
      <c r="B6" s="2"/>
      <c r="C6" s="55" t="s">
        <v>260</v>
      </c>
      <c r="D6" s="55"/>
      <c r="E6" s="55"/>
      <c r="F6" s="55"/>
    </row>
    <row r="7" spans="1:10" s="18" customFormat="1" ht="25.5" customHeight="1" x14ac:dyDescent="0.25">
      <c r="A7" s="60" t="s">
        <v>247</v>
      </c>
      <c r="B7" s="60"/>
      <c r="C7" s="60"/>
      <c r="D7" s="60"/>
      <c r="E7" s="60"/>
      <c r="F7" s="60"/>
    </row>
    <row r="8" spans="1:10" ht="8.25" customHeight="1" x14ac:dyDescent="0.25"/>
    <row r="9" spans="1:10" s="10" customFormat="1" ht="18.75" customHeight="1" x14ac:dyDescent="0.25">
      <c r="B9" s="13" t="s">
        <v>132</v>
      </c>
    </row>
    <row r="10" spans="1:10" s="10" customFormat="1" ht="24" customHeight="1" x14ac:dyDescent="0.25">
      <c r="B10" s="10" t="s">
        <v>261</v>
      </c>
    </row>
    <row r="11" spans="1:10" ht="9" customHeight="1" x14ac:dyDescent="0.25">
      <c r="B11" s="4"/>
    </row>
    <row r="12" spans="1:10" ht="33" x14ac:dyDescent="0.25">
      <c r="A12" s="11" t="s">
        <v>11</v>
      </c>
      <c r="B12" s="17" t="s">
        <v>7</v>
      </c>
      <c r="C12" s="17" t="s">
        <v>6</v>
      </c>
      <c r="D12" s="17" t="s">
        <v>8</v>
      </c>
      <c r="E12" s="17" t="s">
        <v>9</v>
      </c>
      <c r="F12" s="17" t="s">
        <v>10</v>
      </c>
    </row>
    <row r="13" spans="1:10" ht="40.5" customHeight="1" x14ac:dyDescent="0.25">
      <c r="A13" s="15">
        <v>1</v>
      </c>
      <c r="B13" s="62" t="s">
        <v>249</v>
      </c>
      <c r="C13" s="20" t="s">
        <v>250</v>
      </c>
      <c r="D13" s="39" t="s">
        <v>251</v>
      </c>
      <c r="E13" s="15">
        <v>92.3</v>
      </c>
      <c r="F13" s="16"/>
    </row>
    <row r="14" spans="1:10" ht="36" customHeight="1" x14ac:dyDescent="0.25">
      <c r="A14" s="15">
        <v>2</v>
      </c>
      <c r="B14" s="63"/>
      <c r="C14" s="20" t="s">
        <v>252</v>
      </c>
      <c r="D14" s="15" t="s">
        <v>31</v>
      </c>
      <c r="E14" s="15">
        <v>100</v>
      </c>
      <c r="F14" s="9"/>
    </row>
    <row r="15" spans="1:10" ht="32.25" customHeight="1" x14ac:dyDescent="0.25">
      <c r="A15" s="15">
        <v>3</v>
      </c>
      <c r="B15" s="63"/>
      <c r="C15" s="20" t="s">
        <v>253</v>
      </c>
      <c r="D15" s="15" t="s">
        <v>254</v>
      </c>
      <c r="E15" s="15">
        <v>93.8</v>
      </c>
      <c r="F15" s="9"/>
    </row>
    <row r="16" spans="1:10" ht="33" customHeight="1" x14ac:dyDescent="0.25">
      <c r="A16" s="15">
        <v>4</v>
      </c>
      <c r="B16" s="63"/>
      <c r="C16" s="20" t="s">
        <v>255</v>
      </c>
      <c r="D16" s="25" t="s">
        <v>256</v>
      </c>
      <c r="E16" s="15">
        <v>92</v>
      </c>
      <c r="F16" s="9"/>
    </row>
    <row r="17" spans="1:6" ht="33.75" customHeight="1" x14ac:dyDescent="0.25">
      <c r="A17" s="15">
        <v>5</v>
      </c>
      <c r="B17" s="64"/>
      <c r="C17" s="20" t="s">
        <v>257</v>
      </c>
      <c r="D17" s="25" t="s">
        <v>258</v>
      </c>
      <c r="E17" s="15">
        <v>90.6</v>
      </c>
      <c r="F17" s="9"/>
    </row>
    <row r="18" spans="1:6" ht="24.95" hidden="1" customHeight="1" x14ac:dyDescent="0.25">
      <c r="A18" s="12">
        <v>9</v>
      </c>
      <c r="B18" s="9"/>
      <c r="C18" s="9"/>
      <c r="D18" s="9"/>
      <c r="E18" s="12"/>
      <c r="F18" s="9"/>
    </row>
    <row r="19" spans="1:6" ht="24.95" hidden="1" customHeight="1" x14ac:dyDescent="0.25">
      <c r="A19" s="12">
        <v>10</v>
      </c>
      <c r="B19" s="9"/>
      <c r="C19" s="9"/>
      <c r="D19" s="9"/>
      <c r="E19" s="12"/>
      <c r="F19" s="9"/>
    </row>
    <row r="20" spans="1:6" ht="24.95" hidden="1" customHeight="1" x14ac:dyDescent="0.25">
      <c r="A20" s="12">
        <v>11</v>
      </c>
      <c r="B20" s="9"/>
      <c r="C20" s="9"/>
      <c r="D20" s="9"/>
      <c r="E20" s="12"/>
      <c r="F20" s="9"/>
    </row>
    <row r="21" spans="1:6" ht="24.95" hidden="1" customHeight="1" x14ac:dyDescent="0.25">
      <c r="A21" s="12">
        <v>12</v>
      </c>
      <c r="B21" s="9"/>
      <c r="C21" s="9"/>
      <c r="D21" s="9"/>
      <c r="E21" s="12"/>
      <c r="F21" s="9"/>
    </row>
    <row r="22" spans="1:6" ht="24.95" hidden="1" customHeight="1" x14ac:dyDescent="0.25">
      <c r="A22" s="12">
        <v>13</v>
      </c>
      <c r="B22" s="9"/>
      <c r="C22" s="9"/>
      <c r="D22" s="9"/>
      <c r="E22" s="12"/>
      <c r="F22" s="9"/>
    </row>
    <row r="23" spans="1:6" ht="24.95" hidden="1" customHeight="1" x14ac:dyDescent="0.25">
      <c r="A23" s="12">
        <v>14</v>
      </c>
      <c r="B23" s="9"/>
      <c r="C23" s="9"/>
      <c r="D23" s="9"/>
      <c r="E23" s="12"/>
      <c r="F23" s="9"/>
    </row>
    <row r="24" spans="1:6" ht="24.95" hidden="1" customHeight="1" x14ac:dyDescent="0.25">
      <c r="A24" s="12">
        <v>15</v>
      </c>
      <c r="B24" s="9"/>
      <c r="C24" s="9"/>
      <c r="D24" s="9"/>
      <c r="E24" s="12"/>
      <c r="F24" s="9"/>
    </row>
    <row r="25" spans="1:6" ht="24.95" hidden="1" customHeight="1" x14ac:dyDescent="0.25">
      <c r="A25" s="12">
        <v>16</v>
      </c>
      <c r="B25" s="9"/>
      <c r="C25" s="9"/>
      <c r="D25" s="9"/>
      <c r="E25" s="12"/>
      <c r="F25" s="9"/>
    </row>
    <row r="26" spans="1:6" ht="24.95" hidden="1" customHeight="1" x14ac:dyDescent="0.25">
      <c r="A26" s="12">
        <v>17</v>
      </c>
      <c r="B26" s="9"/>
      <c r="C26" s="9"/>
      <c r="D26" s="9"/>
      <c r="E26" s="12"/>
      <c r="F26" s="9"/>
    </row>
    <row r="27" spans="1:6" ht="24.95" hidden="1" customHeight="1" x14ac:dyDescent="0.25">
      <c r="A27" s="12">
        <v>18</v>
      </c>
      <c r="B27" s="9"/>
      <c r="C27" s="9"/>
      <c r="D27" s="9"/>
      <c r="E27" s="12"/>
      <c r="F27" s="9"/>
    </row>
    <row r="28" spans="1:6" ht="24.95" hidden="1" customHeight="1" x14ac:dyDescent="0.25">
      <c r="A28" s="12">
        <v>19</v>
      </c>
      <c r="B28" s="9"/>
      <c r="C28" s="9"/>
      <c r="D28" s="9"/>
      <c r="E28" s="12"/>
      <c r="F28" s="9"/>
    </row>
    <row r="29" spans="1:6" ht="24.95" hidden="1" customHeight="1" x14ac:dyDescent="0.25">
      <c r="A29" s="12">
        <v>20</v>
      </c>
      <c r="B29" s="9"/>
      <c r="C29" s="9"/>
      <c r="D29" s="9"/>
      <c r="E29" s="12"/>
      <c r="F29" s="9"/>
    </row>
    <row r="30" spans="1:6" ht="24.75" customHeight="1" x14ac:dyDescent="0.25">
      <c r="A30" s="56" t="s">
        <v>37</v>
      </c>
      <c r="B30" s="57"/>
      <c r="C30" s="57"/>
      <c r="D30" s="43" t="s">
        <v>259</v>
      </c>
      <c r="E30" s="43">
        <f>ROUND(SUM(E13:E17)/5,1)</f>
        <v>93.7</v>
      </c>
      <c r="F30" s="9"/>
    </row>
    <row r="32" spans="1:6" ht="16.5" x14ac:dyDescent="0.25">
      <c r="B32" s="13" t="s">
        <v>12</v>
      </c>
      <c r="C32" s="50" t="s">
        <v>14</v>
      </c>
      <c r="D32" s="50"/>
      <c r="E32" s="50" t="s">
        <v>13</v>
      </c>
      <c r="F32" s="50"/>
    </row>
    <row r="33" spans="2:6" ht="29.25" customHeight="1" x14ac:dyDescent="0.25"/>
    <row r="37" spans="2:6" ht="16.5" x14ac:dyDescent="0.25">
      <c r="B37" s="13"/>
      <c r="C37" s="50"/>
      <c r="D37" s="50"/>
      <c r="E37" s="50" t="s">
        <v>130</v>
      </c>
      <c r="F37" s="50"/>
    </row>
  </sheetData>
  <mergeCells count="13">
    <mergeCell ref="A7:F7"/>
    <mergeCell ref="A30:C30"/>
    <mergeCell ref="C32:D32"/>
    <mergeCell ref="E32:F32"/>
    <mergeCell ref="C37:D37"/>
    <mergeCell ref="E37:F37"/>
    <mergeCell ref="B13:B17"/>
    <mergeCell ref="C6:F6"/>
    <mergeCell ref="A2:C2"/>
    <mergeCell ref="D2:F2"/>
    <mergeCell ref="A3:C3"/>
    <mergeCell ref="D3:F3"/>
    <mergeCell ref="A4:C4"/>
  </mergeCells>
  <pageMargins left="0.59055118110236227" right="0.39370078740157483" top="0.59055118110236227" bottom="0.59055118110236227" header="0.31496062992125984" footer="0.31496062992125984"/>
  <pageSetup paperSize="9" orientation="portrait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zoomScale="124" zoomScaleNormal="124" workbookViewId="0">
      <selection activeCell="E35" sqref="E35"/>
    </sheetView>
  </sheetViews>
  <sheetFormatPr defaultRowHeight="15" x14ac:dyDescent="0.25"/>
  <cols>
    <col min="1" max="1" width="5.28515625" style="8" customWidth="1"/>
    <col min="2" max="2" width="23.42578125" style="8" customWidth="1"/>
    <col min="3" max="3" width="19.5703125" style="8" customWidth="1"/>
    <col min="4" max="4" width="17.42578125" style="8" customWidth="1"/>
    <col min="5" max="5" width="13.42578125" style="8" customWidth="1"/>
    <col min="6" max="6" width="12.42578125" style="8" customWidth="1"/>
    <col min="7" max="9" width="9.140625" style="8"/>
    <col min="10" max="10" width="12.85546875" style="8" customWidth="1"/>
    <col min="11" max="16384" width="9.140625" style="8"/>
  </cols>
  <sheetData>
    <row r="1" spans="1:10" ht="3" customHeight="1" x14ac:dyDescent="0.25"/>
    <row r="2" spans="1:10" ht="15" customHeight="1" x14ac:dyDescent="0.25">
      <c r="A2" s="59" t="s">
        <v>0</v>
      </c>
      <c r="B2" s="59"/>
      <c r="C2" s="59"/>
      <c r="D2" s="51" t="s">
        <v>3</v>
      </c>
      <c r="E2" s="51"/>
      <c r="F2" s="51"/>
      <c r="G2" s="7"/>
      <c r="H2" s="7"/>
    </row>
    <row r="3" spans="1:10" ht="15.75" x14ac:dyDescent="0.25">
      <c r="A3" s="52" t="s">
        <v>1</v>
      </c>
      <c r="B3" s="52"/>
      <c r="C3" s="52"/>
      <c r="D3" s="53" t="s">
        <v>4</v>
      </c>
      <c r="E3" s="53"/>
      <c r="F3" s="53"/>
      <c r="G3" s="14"/>
      <c r="H3" s="14"/>
      <c r="I3" s="14"/>
      <c r="J3" s="14"/>
    </row>
    <row r="4" spans="1:10" x14ac:dyDescent="0.25">
      <c r="A4" s="52" t="s">
        <v>2</v>
      </c>
      <c r="B4" s="52"/>
      <c r="C4" s="52"/>
      <c r="D4" s="6"/>
    </row>
    <row r="5" spans="1:10" ht="11.25" customHeight="1" x14ac:dyDescent="0.25">
      <c r="A5" s="33"/>
      <c r="B5" s="33"/>
      <c r="C5" s="33"/>
      <c r="D5" s="6"/>
    </row>
    <row r="6" spans="1:10" x14ac:dyDescent="0.25">
      <c r="A6" s="1"/>
      <c r="B6" s="2"/>
      <c r="C6" s="55" t="s">
        <v>169</v>
      </c>
      <c r="D6" s="55"/>
      <c r="E6" s="55"/>
      <c r="F6" s="55"/>
    </row>
    <row r="7" spans="1:10" s="18" customFormat="1" ht="25.5" customHeight="1" x14ac:dyDescent="0.25">
      <c r="A7" s="60" t="s">
        <v>50</v>
      </c>
      <c r="B7" s="60"/>
      <c r="C7" s="60"/>
      <c r="D7" s="60"/>
      <c r="E7" s="60"/>
      <c r="F7" s="60"/>
    </row>
    <row r="8" spans="1:10" ht="8.25" customHeight="1" x14ac:dyDescent="0.25"/>
    <row r="9" spans="1:10" s="10" customFormat="1" ht="18.75" customHeight="1" x14ac:dyDescent="0.25">
      <c r="B9" s="13" t="s">
        <v>167</v>
      </c>
    </row>
    <row r="10" spans="1:10" s="10" customFormat="1" ht="24" customHeight="1" x14ac:dyDescent="0.25">
      <c r="B10" s="10" t="s">
        <v>168</v>
      </c>
    </row>
    <row r="11" spans="1:10" ht="9" customHeight="1" x14ac:dyDescent="0.25">
      <c r="B11" s="4"/>
    </row>
    <row r="12" spans="1:10" ht="33" x14ac:dyDescent="0.25">
      <c r="A12" s="11" t="s">
        <v>11</v>
      </c>
      <c r="B12" s="17" t="s">
        <v>7</v>
      </c>
      <c r="C12" s="17" t="s">
        <v>6</v>
      </c>
      <c r="D12" s="17" t="s">
        <v>8</v>
      </c>
      <c r="E12" s="17" t="s">
        <v>9</v>
      </c>
      <c r="F12" s="17" t="s">
        <v>10</v>
      </c>
    </row>
    <row r="13" spans="1:10" ht="24.95" customHeight="1" x14ac:dyDescent="0.25">
      <c r="A13" s="15">
        <v>1</v>
      </c>
      <c r="B13" s="24" t="s">
        <v>135</v>
      </c>
      <c r="C13" s="20" t="s">
        <v>136</v>
      </c>
      <c r="D13" s="15" t="s">
        <v>137</v>
      </c>
      <c r="E13" s="15">
        <f>ROUND(44/45*100,2)</f>
        <v>97.78</v>
      </c>
      <c r="F13" s="16"/>
    </row>
    <row r="14" spans="1:10" ht="24.95" customHeight="1" x14ac:dyDescent="0.25">
      <c r="A14" s="15">
        <v>2</v>
      </c>
      <c r="B14" s="24" t="s">
        <v>135</v>
      </c>
      <c r="C14" s="20" t="s">
        <v>139</v>
      </c>
      <c r="D14" s="15" t="s">
        <v>138</v>
      </c>
      <c r="E14" s="15">
        <f>ROUND(47/50*100,2)</f>
        <v>94</v>
      </c>
      <c r="F14" s="9"/>
    </row>
    <row r="15" spans="1:10" ht="24.95" customHeight="1" x14ac:dyDescent="0.25">
      <c r="A15" s="15">
        <v>3</v>
      </c>
      <c r="B15" s="24" t="s">
        <v>135</v>
      </c>
      <c r="C15" s="20" t="s">
        <v>140</v>
      </c>
      <c r="D15" s="15" t="s">
        <v>128</v>
      </c>
      <c r="E15" s="15">
        <f>ROUND(36/39*100,2)</f>
        <v>92.31</v>
      </c>
      <c r="F15" s="9"/>
    </row>
    <row r="16" spans="1:10" ht="24.95" customHeight="1" x14ac:dyDescent="0.25">
      <c r="A16" s="15">
        <v>4</v>
      </c>
      <c r="B16" s="24" t="s">
        <v>135</v>
      </c>
      <c r="C16" s="20" t="s">
        <v>141</v>
      </c>
      <c r="D16" s="25" t="s">
        <v>142</v>
      </c>
      <c r="E16" s="15">
        <f>ROUND(39/42*100,2)</f>
        <v>92.86</v>
      </c>
      <c r="F16" s="9"/>
    </row>
    <row r="17" spans="1:6" ht="24.95" customHeight="1" x14ac:dyDescent="0.25">
      <c r="A17" s="15">
        <v>5</v>
      </c>
      <c r="B17" s="24" t="s">
        <v>135</v>
      </c>
      <c r="C17" s="20" t="s">
        <v>143</v>
      </c>
      <c r="D17" s="25" t="s">
        <v>144</v>
      </c>
      <c r="E17" s="15">
        <f>ROUND(37/38*100,2)</f>
        <v>97.37</v>
      </c>
      <c r="F17" s="9"/>
    </row>
    <row r="18" spans="1:6" ht="24.95" customHeight="1" x14ac:dyDescent="0.25">
      <c r="A18" s="15">
        <v>6</v>
      </c>
      <c r="B18" s="24" t="s">
        <v>135</v>
      </c>
      <c r="C18" s="20" t="s">
        <v>146</v>
      </c>
      <c r="D18" s="25" t="s">
        <v>145</v>
      </c>
      <c r="E18" s="15">
        <f>ROUND(41/42*100,2)</f>
        <v>97.62</v>
      </c>
      <c r="F18" s="9"/>
    </row>
    <row r="19" spans="1:6" ht="24.95" customHeight="1" x14ac:dyDescent="0.25">
      <c r="A19" s="15">
        <v>7</v>
      </c>
      <c r="B19" s="24" t="s">
        <v>135</v>
      </c>
      <c r="C19" s="20" t="s">
        <v>147</v>
      </c>
      <c r="D19" s="25" t="s">
        <v>148</v>
      </c>
      <c r="E19" s="15">
        <f>ROUND(29/30*100,2)</f>
        <v>96.67</v>
      </c>
      <c r="F19" s="9"/>
    </row>
    <row r="20" spans="1:6" ht="24.95" customHeight="1" x14ac:dyDescent="0.25">
      <c r="A20" s="15">
        <v>8</v>
      </c>
      <c r="B20" s="24" t="s">
        <v>135</v>
      </c>
      <c r="C20" s="20" t="s">
        <v>149</v>
      </c>
      <c r="D20" s="25" t="s">
        <v>150</v>
      </c>
      <c r="E20" s="15">
        <f>ROUND(35/37*100,2)</f>
        <v>94.59</v>
      </c>
      <c r="F20" s="9"/>
    </row>
    <row r="21" spans="1:6" ht="24.95" customHeight="1" x14ac:dyDescent="0.25">
      <c r="A21" s="15">
        <v>9</v>
      </c>
      <c r="B21" s="24" t="s">
        <v>135</v>
      </c>
      <c r="C21" s="20" t="s">
        <v>151</v>
      </c>
      <c r="D21" s="25" t="s">
        <v>152</v>
      </c>
      <c r="E21" s="15">
        <f>ROUND(32/35*100,2)</f>
        <v>91.43</v>
      </c>
      <c r="F21" s="9"/>
    </row>
    <row r="22" spans="1:6" ht="24.95" customHeight="1" x14ac:dyDescent="0.25">
      <c r="A22" s="15">
        <v>10</v>
      </c>
      <c r="B22" s="24" t="s">
        <v>135</v>
      </c>
      <c r="C22" s="20" t="s">
        <v>153</v>
      </c>
      <c r="D22" s="25" t="s">
        <v>154</v>
      </c>
      <c r="E22" s="15">
        <f>ROUND(29/34*100,2)</f>
        <v>85.29</v>
      </c>
      <c r="F22" s="9"/>
    </row>
    <row r="23" spans="1:6" ht="24.95" customHeight="1" x14ac:dyDescent="0.25">
      <c r="A23" s="15">
        <v>11</v>
      </c>
      <c r="B23" s="24" t="s">
        <v>135</v>
      </c>
      <c r="C23" s="20" t="s">
        <v>63</v>
      </c>
      <c r="D23" s="12" t="s">
        <v>155</v>
      </c>
      <c r="E23" s="15">
        <f>ROUND(43/50*100,2)</f>
        <v>86</v>
      </c>
      <c r="F23" s="9"/>
    </row>
    <row r="24" spans="1:6" ht="24.95" customHeight="1" x14ac:dyDescent="0.25">
      <c r="A24" s="15">
        <v>12</v>
      </c>
      <c r="B24" s="24" t="s">
        <v>135</v>
      </c>
      <c r="C24" s="20" t="s">
        <v>156</v>
      </c>
      <c r="D24" s="25" t="s">
        <v>157</v>
      </c>
      <c r="E24" s="15">
        <f>ROUND(52/56*100,2)</f>
        <v>92.86</v>
      </c>
      <c r="F24" s="9"/>
    </row>
    <row r="25" spans="1:6" ht="24.95" customHeight="1" x14ac:dyDescent="0.25">
      <c r="A25" s="15">
        <v>13</v>
      </c>
      <c r="B25" s="24" t="s">
        <v>135</v>
      </c>
      <c r="C25" s="20" t="s">
        <v>158</v>
      </c>
      <c r="D25" s="25" t="s">
        <v>159</v>
      </c>
      <c r="E25" s="15">
        <f>ROUND(31/33*100,2)</f>
        <v>93.94</v>
      </c>
      <c r="F25" s="9"/>
    </row>
    <row r="26" spans="1:6" ht="24.95" customHeight="1" x14ac:dyDescent="0.25">
      <c r="A26" s="15">
        <v>14</v>
      </c>
      <c r="B26" s="24" t="s">
        <v>135</v>
      </c>
      <c r="C26" s="9" t="s">
        <v>160</v>
      </c>
      <c r="D26" s="12" t="s">
        <v>161</v>
      </c>
      <c r="E26" s="15">
        <f>ROUND(36/44*100,2)</f>
        <v>81.819999999999993</v>
      </c>
      <c r="F26" s="9"/>
    </row>
    <row r="27" spans="1:6" ht="24.95" customHeight="1" x14ac:dyDescent="0.25">
      <c r="A27" s="15">
        <v>15</v>
      </c>
      <c r="B27" s="24" t="s">
        <v>135</v>
      </c>
      <c r="C27" s="9" t="s">
        <v>162</v>
      </c>
      <c r="D27" s="12" t="s">
        <v>163</v>
      </c>
      <c r="E27" s="15">
        <f>ROUND(55/60*100,2)</f>
        <v>91.67</v>
      </c>
      <c r="F27" s="9"/>
    </row>
    <row r="28" spans="1:6" ht="24.95" customHeight="1" x14ac:dyDescent="0.25">
      <c r="A28" s="15">
        <v>16</v>
      </c>
      <c r="B28" s="24" t="s">
        <v>135</v>
      </c>
      <c r="C28" s="9" t="s">
        <v>127</v>
      </c>
      <c r="D28" s="12" t="s">
        <v>164</v>
      </c>
      <c r="E28" s="15">
        <f>ROUND(23/39*100,2)</f>
        <v>58.97</v>
      </c>
      <c r="F28" s="9"/>
    </row>
    <row r="29" spans="1:6" ht="24.95" customHeight="1" x14ac:dyDescent="0.25">
      <c r="A29" s="15">
        <v>17</v>
      </c>
      <c r="B29" s="24" t="s">
        <v>135</v>
      </c>
      <c r="C29" s="9" t="s">
        <v>165</v>
      </c>
      <c r="D29" s="12" t="s">
        <v>166</v>
      </c>
      <c r="E29" s="15">
        <f>ROUND(37/40*100,2)</f>
        <v>92.5</v>
      </c>
      <c r="F29" s="9"/>
    </row>
    <row r="30" spans="1:6" ht="24.75" customHeight="1" x14ac:dyDescent="0.25">
      <c r="A30" s="56" t="s">
        <v>37</v>
      </c>
      <c r="B30" s="57"/>
      <c r="C30" s="57"/>
      <c r="D30" s="34"/>
      <c r="E30" s="34">
        <f>ROUND(SUM(E13:E29)/17,2)</f>
        <v>90.45</v>
      </c>
      <c r="F30" s="9"/>
    </row>
    <row r="32" spans="1:6" ht="18.75" customHeight="1" x14ac:dyDescent="0.25">
      <c r="A32" s="50" t="s">
        <v>174</v>
      </c>
      <c r="B32" s="50"/>
      <c r="C32" s="50" t="s">
        <v>172</v>
      </c>
      <c r="D32" s="50"/>
      <c r="E32" s="50" t="s">
        <v>13</v>
      </c>
      <c r="F32" s="50"/>
    </row>
    <row r="33" spans="1:6" ht="29.25" customHeight="1" x14ac:dyDescent="0.25"/>
    <row r="37" spans="1:6" ht="16.5" x14ac:dyDescent="0.25">
      <c r="A37" s="50" t="s">
        <v>173</v>
      </c>
      <c r="B37" s="50"/>
      <c r="C37" s="50" t="s">
        <v>171</v>
      </c>
      <c r="D37" s="50"/>
      <c r="E37" s="50" t="s">
        <v>170</v>
      </c>
      <c r="F37" s="50"/>
    </row>
  </sheetData>
  <mergeCells count="14">
    <mergeCell ref="C6:F6"/>
    <mergeCell ref="A2:C2"/>
    <mergeCell ref="D2:F2"/>
    <mergeCell ref="A3:C3"/>
    <mergeCell ref="D3:F3"/>
    <mergeCell ref="A4:C4"/>
    <mergeCell ref="A7:F7"/>
    <mergeCell ref="A30:C30"/>
    <mergeCell ref="C32:D32"/>
    <mergeCell ref="E32:F32"/>
    <mergeCell ref="C37:D37"/>
    <mergeCell ref="E37:F37"/>
    <mergeCell ref="A32:B32"/>
    <mergeCell ref="A37:B37"/>
  </mergeCells>
  <pageMargins left="0.59055118110236204" right="0.39370078740157499" top="0.3" bottom="0.3" header="0.31496062992126" footer="0.31496062992126"/>
  <pageSetup paperSize="9" orientation="portrait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opLeftCell="A5" zoomScale="124" zoomScaleNormal="124" workbookViewId="0">
      <selection activeCell="D38" sqref="D38"/>
    </sheetView>
  </sheetViews>
  <sheetFormatPr defaultRowHeight="15" x14ac:dyDescent="0.25"/>
  <cols>
    <col min="1" max="1" width="5.28515625" style="8" customWidth="1"/>
    <col min="2" max="2" width="24.5703125" style="8" customWidth="1"/>
    <col min="3" max="3" width="19.5703125" style="8" customWidth="1"/>
    <col min="4" max="4" width="17.42578125" style="8" customWidth="1"/>
    <col min="5" max="5" width="13.42578125" style="8" customWidth="1"/>
    <col min="6" max="6" width="12.42578125" style="8" customWidth="1"/>
    <col min="7" max="9" width="9.140625" style="8"/>
    <col min="10" max="10" width="12.85546875" style="8" customWidth="1"/>
    <col min="11" max="16384" width="9.140625" style="8"/>
  </cols>
  <sheetData>
    <row r="1" spans="1:10" ht="3" customHeight="1" x14ac:dyDescent="0.25"/>
    <row r="2" spans="1:10" ht="15" customHeight="1" x14ac:dyDescent="0.25">
      <c r="A2" s="59" t="s">
        <v>0</v>
      </c>
      <c r="B2" s="59"/>
      <c r="C2" s="59"/>
      <c r="D2" s="51" t="s">
        <v>3</v>
      </c>
      <c r="E2" s="51"/>
      <c r="F2" s="51"/>
      <c r="G2" s="7"/>
      <c r="H2" s="7"/>
    </row>
    <row r="3" spans="1:10" ht="15.75" x14ac:dyDescent="0.25">
      <c r="A3" s="52" t="s">
        <v>1</v>
      </c>
      <c r="B3" s="52"/>
      <c r="C3" s="52"/>
      <c r="D3" s="53" t="s">
        <v>4</v>
      </c>
      <c r="E3" s="53"/>
      <c r="F3" s="53"/>
      <c r="G3" s="14"/>
      <c r="H3" s="14"/>
      <c r="I3" s="14"/>
      <c r="J3" s="14"/>
    </row>
    <row r="4" spans="1:10" x14ac:dyDescent="0.25">
      <c r="A4" s="52" t="s">
        <v>2</v>
      </c>
      <c r="B4" s="52"/>
      <c r="C4" s="52"/>
      <c r="D4" s="6"/>
    </row>
    <row r="5" spans="1:10" ht="11.25" customHeight="1" x14ac:dyDescent="0.25">
      <c r="A5" s="35"/>
      <c r="B5" s="35"/>
      <c r="C5" s="35"/>
      <c r="D5" s="6"/>
    </row>
    <row r="6" spans="1:10" x14ac:dyDescent="0.25">
      <c r="A6" s="1"/>
      <c r="B6" s="2"/>
      <c r="C6" s="55" t="s">
        <v>91</v>
      </c>
      <c r="D6" s="55"/>
      <c r="E6" s="55"/>
      <c r="F6" s="55"/>
    </row>
    <row r="7" spans="1:10" s="18" customFormat="1" ht="25.5" customHeight="1" x14ac:dyDescent="0.25">
      <c r="A7" s="60" t="s">
        <v>50</v>
      </c>
      <c r="B7" s="60"/>
      <c r="C7" s="60"/>
      <c r="D7" s="60"/>
      <c r="E7" s="60"/>
      <c r="F7" s="60"/>
    </row>
    <row r="8" spans="1:10" ht="8.25" customHeight="1" x14ac:dyDescent="0.25"/>
    <row r="9" spans="1:10" s="10" customFormat="1" ht="18.75" customHeight="1" x14ac:dyDescent="0.25">
      <c r="B9" s="13" t="s">
        <v>176</v>
      </c>
    </row>
    <row r="10" spans="1:10" s="10" customFormat="1" ht="24" customHeight="1" x14ac:dyDescent="0.25">
      <c r="B10" s="10" t="s">
        <v>177</v>
      </c>
    </row>
    <row r="11" spans="1:10" ht="9" customHeight="1" x14ac:dyDescent="0.25">
      <c r="B11" s="4"/>
    </row>
    <row r="12" spans="1:10" ht="33" x14ac:dyDescent="0.25">
      <c r="A12" s="11" t="s">
        <v>11</v>
      </c>
      <c r="B12" s="17" t="s">
        <v>7</v>
      </c>
      <c r="C12" s="17" t="s">
        <v>6</v>
      </c>
      <c r="D12" s="17" t="s">
        <v>8</v>
      </c>
      <c r="E12" s="17" t="s">
        <v>9</v>
      </c>
      <c r="F12" s="17" t="s">
        <v>10</v>
      </c>
    </row>
    <row r="13" spans="1:10" ht="40.5" customHeight="1" x14ac:dyDescent="0.25">
      <c r="A13" s="15">
        <v>1</v>
      </c>
      <c r="B13" s="24" t="s">
        <v>178</v>
      </c>
      <c r="C13" s="20" t="s">
        <v>47</v>
      </c>
      <c r="D13" s="15" t="s">
        <v>179</v>
      </c>
      <c r="E13" s="15">
        <f>ROUND(41/41*100,2)</f>
        <v>100</v>
      </c>
      <c r="F13" s="16"/>
    </row>
    <row r="14" spans="1:10" ht="24.95" customHeight="1" x14ac:dyDescent="0.25">
      <c r="A14" s="12">
        <v>2</v>
      </c>
      <c r="B14" s="24" t="s">
        <v>178</v>
      </c>
      <c r="C14" s="20" t="s">
        <v>92</v>
      </c>
      <c r="D14" s="15" t="s">
        <v>180</v>
      </c>
      <c r="E14" s="15">
        <f>ROUND(41/41*100,2)</f>
        <v>100</v>
      </c>
      <c r="F14" s="9"/>
    </row>
    <row r="15" spans="1:10" ht="24.95" customHeight="1" x14ac:dyDescent="0.25">
      <c r="A15" s="12">
        <v>3</v>
      </c>
      <c r="B15" s="24" t="s">
        <v>27</v>
      </c>
      <c r="C15" s="20" t="s">
        <v>181</v>
      </c>
      <c r="D15" s="39" t="s">
        <v>182</v>
      </c>
      <c r="E15" s="15">
        <f>ROUND(41/41*100,2)</f>
        <v>100</v>
      </c>
      <c r="F15" s="9"/>
    </row>
    <row r="16" spans="1:10" ht="24.95" customHeight="1" x14ac:dyDescent="0.25">
      <c r="A16" s="12">
        <v>4</v>
      </c>
      <c r="B16" s="24" t="s">
        <v>183</v>
      </c>
      <c r="C16" s="20" t="s">
        <v>184</v>
      </c>
      <c r="D16" s="25" t="s">
        <v>44</v>
      </c>
      <c r="E16" s="15">
        <v>91.7</v>
      </c>
      <c r="F16" s="9"/>
    </row>
    <row r="17" spans="1:6" ht="24.95" customHeight="1" x14ac:dyDescent="0.25">
      <c r="A17" s="12">
        <v>5</v>
      </c>
      <c r="B17" s="24" t="s">
        <v>183</v>
      </c>
      <c r="C17" s="20" t="s">
        <v>185</v>
      </c>
      <c r="D17" s="12" t="s">
        <v>186</v>
      </c>
      <c r="E17" s="15">
        <v>82.2</v>
      </c>
      <c r="F17" s="9"/>
    </row>
    <row r="18" spans="1:6" ht="39.75" customHeight="1" x14ac:dyDescent="0.25">
      <c r="A18" s="12">
        <v>6</v>
      </c>
      <c r="B18" s="30" t="s">
        <v>33</v>
      </c>
      <c r="C18" s="21" t="s">
        <v>101</v>
      </c>
      <c r="D18" s="12" t="s">
        <v>87</v>
      </c>
      <c r="E18" s="15">
        <v>82.1</v>
      </c>
      <c r="F18" s="9"/>
    </row>
    <row r="19" spans="1:6" ht="39.75" customHeight="1" x14ac:dyDescent="0.25">
      <c r="A19" s="12">
        <v>7</v>
      </c>
      <c r="B19" s="30" t="s">
        <v>183</v>
      </c>
      <c r="C19" s="21" t="s">
        <v>189</v>
      </c>
      <c r="D19" s="12" t="s">
        <v>191</v>
      </c>
      <c r="E19" s="15">
        <v>100</v>
      </c>
      <c r="F19" s="9"/>
    </row>
    <row r="20" spans="1:6" ht="36.75" customHeight="1" x14ac:dyDescent="0.25">
      <c r="A20" s="12">
        <v>8</v>
      </c>
      <c r="B20" s="30" t="s">
        <v>187</v>
      </c>
      <c r="C20" s="21" t="s">
        <v>190</v>
      </c>
      <c r="D20" s="12" t="s">
        <v>188</v>
      </c>
      <c r="E20" s="15">
        <v>95.2</v>
      </c>
      <c r="F20" s="9"/>
    </row>
    <row r="21" spans="1:6" ht="24.95" hidden="1" customHeight="1" x14ac:dyDescent="0.25">
      <c r="A21" s="12">
        <v>9</v>
      </c>
      <c r="B21" s="9"/>
      <c r="C21" s="9"/>
      <c r="D21" s="9"/>
      <c r="E21" s="12"/>
      <c r="F21" s="9"/>
    </row>
    <row r="22" spans="1:6" ht="24.95" hidden="1" customHeight="1" x14ac:dyDescent="0.25">
      <c r="A22" s="12">
        <v>10</v>
      </c>
      <c r="B22" s="9"/>
      <c r="C22" s="9"/>
      <c r="D22" s="9"/>
      <c r="E22" s="12"/>
      <c r="F22" s="9"/>
    </row>
    <row r="23" spans="1:6" ht="24.95" hidden="1" customHeight="1" x14ac:dyDescent="0.25">
      <c r="A23" s="12">
        <v>11</v>
      </c>
      <c r="B23" s="9"/>
      <c r="C23" s="9"/>
      <c r="D23" s="9"/>
      <c r="E23" s="12"/>
      <c r="F23" s="9"/>
    </row>
    <row r="24" spans="1:6" ht="24.95" hidden="1" customHeight="1" x14ac:dyDescent="0.25">
      <c r="A24" s="12">
        <v>12</v>
      </c>
      <c r="B24" s="9"/>
      <c r="C24" s="9"/>
      <c r="D24" s="9"/>
      <c r="E24" s="12"/>
      <c r="F24" s="9"/>
    </row>
    <row r="25" spans="1:6" ht="24.95" hidden="1" customHeight="1" x14ac:dyDescent="0.25">
      <c r="A25" s="12">
        <v>13</v>
      </c>
      <c r="B25" s="9"/>
      <c r="C25" s="9"/>
      <c r="D25" s="9"/>
      <c r="E25" s="12"/>
      <c r="F25" s="9"/>
    </row>
    <row r="26" spans="1:6" ht="24.95" hidden="1" customHeight="1" x14ac:dyDescent="0.25">
      <c r="A26" s="12">
        <v>14</v>
      </c>
      <c r="B26" s="9"/>
      <c r="C26" s="9"/>
      <c r="D26" s="9"/>
      <c r="E26" s="12"/>
      <c r="F26" s="9"/>
    </row>
    <row r="27" spans="1:6" ht="24.95" hidden="1" customHeight="1" x14ac:dyDescent="0.25">
      <c r="A27" s="12">
        <v>15</v>
      </c>
      <c r="B27" s="9"/>
      <c r="C27" s="9"/>
      <c r="D27" s="9"/>
      <c r="E27" s="12"/>
      <c r="F27" s="9"/>
    </row>
    <row r="28" spans="1:6" ht="24.95" hidden="1" customHeight="1" x14ac:dyDescent="0.25">
      <c r="A28" s="12">
        <v>16</v>
      </c>
      <c r="B28" s="9"/>
      <c r="C28" s="9"/>
      <c r="D28" s="9"/>
      <c r="E28" s="12"/>
      <c r="F28" s="9"/>
    </row>
    <row r="29" spans="1:6" ht="24.95" hidden="1" customHeight="1" x14ac:dyDescent="0.25">
      <c r="A29" s="12">
        <v>17</v>
      </c>
      <c r="B29" s="9"/>
      <c r="C29" s="9"/>
      <c r="D29" s="9"/>
      <c r="E29" s="12"/>
      <c r="F29" s="9"/>
    </row>
    <row r="30" spans="1:6" ht="24.95" hidden="1" customHeight="1" x14ac:dyDescent="0.25">
      <c r="A30" s="12">
        <v>18</v>
      </c>
      <c r="B30" s="9"/>
      <c r="C30" s="9"/>
      <c r="D30" s="9"/>
      <c r="E30" s="12"/>
      <c r="F30" s="9"/>
    </row>
    <row r="31" spans="1:6" ht="24.95" hidden="1" customHeight="1" x14ac:dyDescent="0.25">
      <c r="A31" s="12">
        <v>19</v>
      </c>
      <c r="B31" s="9"/>
      <c r="C31" s="9"/>
      <c r="D31" s="9"/>
      <c r="E31" s="12"/>
      <c r="F31" s="9"/>
    </row>
    <row r="32" spans="1:6" ht="24.95" hidden="1" customHeight="1" x14ac:dyDescent="0.25">
      <c r="A32" s="12">
        <v>20</v>
      </c>
      <c r="B32" s="9"/>
      <c r="C32" s="9"/>
      <c r="D32" s="9"/>
      <c r="E32" s="12"/>
      <c r="F32" s="9"/>
    </row>
    <row r="33" spans="1:6" ht="24.75" customHeight="1" x14ac:dyDescent="0.25">
      <c r="A33" s="61" t="s">
        <v>37</v>
      </c>
      <c r="B33" s="61"/>
      <c r="C33" s="61"/>
      <c r="D33" s="61"/>
      <c r="E33" s="36">
        <f>ROUND(SUM(E13:E20)/8,2)</f>
        <v>93.9</v>
      </c>
      <c r="F33" s="9"/>
    </row>
    <row r="35" spans="1:6" ht="16.5" x14ac:dyDescent="0.25">
      <c r="B35" s="13" t="s">
        <v>12</v>
      </c>
      <c r="C35" s="50" t="s">
        <v>14</v>
      </c>
      <c r="D35" s="50"/>
      <c r="E35" s="50" t="s">
        <v>13</v>
      </c>
      <c r="F35" s="50"/>
    </row>
    <row r="40" spans="1:6" ht="16.5" x14ac:dyDescent="0.25">
      <c r="B40" s="13" t="s">
        <v>90</v>
      </c>
      <c r="C40" s="50" t="s">
        <v>89</v>
      </c>
      <c r="D40" s="50"/>
      <c r="E40" s="50" t="s">
        <v>88</v>
      </c>
      <c r="F40" s="50"/>
    </row>
  </sheetData>
  <mergeCells count="12">
    <mergeCell ref="C6:F6"/>
    <mergeCell ref="A2:C2"/>
    <mergeCell ref="D2:F2"/>
    <mergeCell ref="A3:C3"/>
    <mergeCell ref="D3:F3"/>
    <mergeCell ref="A4:C4"/>
    <mergeCell ref="A7:F7"/>
    <mergeCell ref="A33:D33"/>
    <mergeCell ref="C35:D35"/>
    <mergeCell ref="E35:F35"/>
    <mergeCell ref="C40:D40"/>
    <mergeCell ref="E40:F40"/>
  </mergeCells>
  <pageMargins left="0.59055118110236227" right="0.39370078740157483" top="0.59055118110236227" bottom="0.59055118110236227" header="0.31496062992125984" footer="0.31496062992125984"/>
  <pageSetup paperSize="9"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="124" zoomScaleNormal="124" workbookViewId="0">
      <selection activeCell="B13" sqref="B13:B14"/>
    </sheetView>
  </sheetViews>
  <sheetFormatPr defaultRowHeight="15" x14ac:dyDescent="0.25"/>
  <cols>
    <col min="1" max="1" width="5.28515625" style="8" customWidth="1"/>
    <col min="2" max="2" width="24.5703125" style="8" customWidth="1"/>
    <col min="3" max="3" width="19.5703125" style="8" customWidth="1"/>
    <col min="4" max="4" width="17.42578125" style="8" customWidth="1"/>
    <col min="5" max="5" width="13.42578125" style="8" customWidth="1"/>
    <col min="6" max="6" width="12.42578125" style="8" customWidth="1"/>
    <col min="7" max="9" width="9.140625" style="8"/>
    <col min="10" max="10" width="12.85546875" style="8" customWidth="1"/>
    <col min="11" max="16384" width="9.140625" style="8"/>
  </cols>
  <sheetData>
    <row r="1" spans="1:10" ht="3" customHeight="1" x14ac:dyDescent="0.25"/>
    <row r="2" spans="1:10" ht="15" customHeight="1" x14ac:dyDescent="0.25">
      <c r="A2" s="59" t="s">
        <v>0</v>
      </c>
      <c r="B2" s="59"/>
      <c r="C2" s="59"/>
      <c r="D2" s="51" t="s">
        <v>3</v>
      </c>
      <c r="E2" s="51"/>
      <c r="F2" s="51"/>
      <c r="G2" s="7"/>
      <c r="H2" s="7"/>
    </row>
    <row r="3" spans="1:10" ht="15.75" x14ac:dyDescent="0.25">
      <c r="A3" s="52" t="s">
        <v>1</v>
      </c>
      <c r="B3" s="52"/>
      <c r="C3" s="52"/>
      <c r="D3" s="53" t="s">
        <v>4</v>
      </c>
      <c r="E3" s="53"/>
      <c r="F3" s="53"/>
      <c r="G3" s="14"/>
      <c r="H3" s="14"/>
      <c r="I3" s="14"/>
      <c r="J3" s="14"/>
    </row>
    <row r="4" spans="1:10" x14ac:dyDescent="0.25">
      <c r="A4" s="52" t="s">
        <v>2</v>
      </c>
      <c r="B4" s="52"/>
      <c r="C4" s="52"/>
      <c r="D4" s="6"/>
    </row>
    <row r="5" spans="1:10" ht="11.25" customHeight="1" x14ac:dyDescent="0.25">
      <c r="A5" s="35"/>
      <c r="B5" s="35"/>
      <c r="C5" s="35"/>
      <c r="D5" s="6"/>
    </row>
    <row r="6" spans="1:10" x14ac:dyDescent="0.25">
      <c r="A6" s="1"/>
      <c r="B6" s="2"/>
      <c r="C6" s="55" t="s">
        <v>91</v>
      </c>
      <c r="D6" s="55"/>
      <c r="E6" s="55"/>
      <c r="F6" s="55"/>
    </row>
    <row r="7" spans="1:10" s="18" customFormat="1" ht="25.5" customHeight="1" x14ac:dyDescent="0.25">
      <c r="A7" s="60" t="s">
        <v>50</v>
      </c>
      <c r="B7" s="60"/>
      <c r="C7" s="60"/>
      <c r="D7" s="60"/>
      <c r="E7" s="60"/>
      <c r="F7" s="60"/>
    </row>
    <row r="8" spans="1:10" ht="8.25" customHeight="1" x14ac:dyDescent="0.25"/>
    <row r="9" spans="1:10" s="10" customFormat="1" ht="18.75" customHeight="1" x14ac:dyDescent="0.25">
      <c r="B9" s="13" t="s">
        <v>205</v>
      </c>
    </row>
    <row r="10" spans="1:10" s="10" customFormat="1" ht="24" customHeight="1" x14ac:dyDescent="0.25">
      <c r="B10" s="10" t="s">
        <v>177</v>
      </c>
    </row>
    <row r="11" spans="1:10" ht="9" customHeight="1" x14ac:dyDescent="0.25">
      <c r="B11" s="4"/>
    </row>
    <row r="12" spans="1:10" ht="33" x14ac:dyDescent="0.25">
      <c r="A12" s="11" t="s">
        <v>11</v>
      </c>
      <c r="B12" s="17" t="s">
        <v>7</v>
      </c>
      <c r="C12" s="17" t="s">
        <v>6</v>
      </c>
      <c r="D12" s="17" t="s">
        <v>8</v>
      </c>
      <c r="E12" s="17" t="s">
        <v>9</v>
      </c>
      <c r="F12" s="17" t="s">
        <v>10</v>
      </c>
    </row>
    <row r="13" spans="1:10" ht="40.5" customHeight="1" x14ac:dyDescent="0.25">
      <c r="A13" s="15">
        <v>1</v>
      </c>
      <c r="B13" s="24" t="s">
        <v>39</v>
      </c>
      <c r="C13" s="20" t="s">
        <v>192</v>
      </c>
      <c r="D13" s="15" t="s">
        <v>193</v>
      </c>
      <c r="E13" s="15">
        <v>91.5</v>
      </c>
      <c r="F13" s="16"/>
    </row>
    <row r="14" spans="1:10" ht="24.95" customHeight="1" x14ac:dyDescent="0.25">
      <c r="A14" s="12">
        <v>2</v>
      </c>
      <c r="B14" s="24" t="s">
        <v>39</v>
      </c>
      <c r="C14" s="20" t="s">
        <v>79</v>
      </c>
      <c r="D14" s="15" t="s">
        <v>194</v>
      </c>
      <c r="E14" s="15">
        <f>ROUND(41/41*100,2)</f>
        <v>100</v>
      </c>
      <c r="F14" s="9"/>
    </row>
    <row r="15" spans="1:10" ht="24.95" customHeight="1" x14ac:dyDescent="0.25">
      <c r="A15" s="12">
        <v>3</v>
      </c>
      <c r="B15" s="24" t="s">
        <v>183</v>
      </c>
      <c r="C15" s="20" t="s">
        <v>196</v>
      </c>
      <c r="D15" s="39" t="s">
        <v>195</v>
      </c>
      <c r="E15" s="15">
        <f>ROUND(41/41*100,2)</f>
        <v>100</v>
      </c>
      <c r="F15" s="9"/>
    </row>
    <row r="16" spans="1:10" ht="24.95" customHeight="1" x14ac:dyDescent="0.25">
      <c r="A16" s="12">
        <v>4</v>
      </c>
      <c r="B16" s="24" t="s">
        <v>183</v>
      </c>
      <c r="C16" s="20" t="s">
        <v>197</v>
      </c>
      <c r="D16" s="25" t="s">
        <v>198</v>
      </c>
      <c r="E16" s="15">
        <v>84.3</v>
      </c>
      <c r="F16" s="9"/>
    </row>
    <row r="17" spans="1:6" ht="24.95" customHeight="1" x14ac:dyDescent="0.25">
      <c r="A17" s="12">
        <v>5</v>
      </c>
      <c r="B17" s="24" t="s">
        <v>183</v>
      </c>
      <c r="C17" s="20" t="s">
        <v>199</v>
      </c>
      <c r="D17" s="12" t="s">
        <v>200</v>
      </c>
      <c r="E17" s="15">
        <v>67.900000000000006</v>
      </c>
      <c r="F17" s="9"/>
    </row>
    <row r="18" spans="1:6" ht="39.75" customHeight="1" x14ac:dyDescent="0.25">
      <c r="A18" s="12">
        <v>6</v>
      </c>
      <c r="B18" s="24" t="s">
        <v>183</v>
      </c>
      <c r="C18" s="20" t="s">
        <v>107</v>
      </c>
      <c r="D18" s="12" t="s">
        <v>201</v>
      </c>
      <c r="E18" s="15">
        <v>87.8</v>
      </c>
      <c r="F18" s="9"/>
    </row>
    <row r="19" spans="1:6" ht="39.75" customHeight="1" x14ac:dyDescent="0.25">
      <c r="A19" s="12">
        <v>7</v>
      </c>
      <c r="B19" s="24" t="s">
        <v>183</v>
      </c>
      <c r="C19" s="20" t="s">
        <v>202</v>
      </c>
      <c r="D19" s="12" t="s">
        <v>203</v>
      </c>
      <c r="E19" s="15">
        <v>80.8</v>
      </c>
      <c r="F19" s="9"/>
    </row>
    <row r="20" spans="1:6" ht="36.75" customHeight="1" x14ac:dyDescent="0.25">
      <c r="A20" s="12">
        <v>8</v>
      </c>
      <c r="B20" s="24" t="s">
        <v>183</v>
      </c>
      <c r="C20" s="20" t="s">
        <v>105</v>
      </c>
      <c r="D20" s="12" t="s">
        <v>204</v>
      </c>
      <c r="E20" s="15">
        <v>80</v>
      </c>
      <c r="F20" s="9"/>
    </row>
    <row r="21" spans="1:6" ht="24.95" hidden="1" customHeight="1" x14ac:dyDescent="0.25">
      <c r="A21" s="12">
        <v>9</v>
      </c>
      <c r="B21" s="24" t="s">
        <v>183</v>
      </c>
      <c r="C21" s="9"/>
      <c r="D21" s="9"/>
      <c r="E21" s="12"/>
      <c r="F21" s="9"/>
    </row>
    <row r="22" spans="1:6" ht="24.95" hidden="1" customHeight="1" x14ac:dyDescent="0.25">
      <c r="A22" s="12">
        <v>10</v>
      </c>
      <c r="B22" s="24" t="s">
        <v>183</v>
      </c>
      <c r="C22" s="9"/>
      <c r="D22" s="9"/>
      <c r="E22" s="12"/>
      <c r="F22" s="9"/>
    </row>
    <row r="23" spans="1:6" ht="24.95" hidden="1" customHeight="1" x14ac:dyDescent="0.25">
      <c r="A23" s="12">
        <v>11</v>
      </c>
      <c r="B23" s="24" t="s">
        <v>183</v>
      </c>
      <c r="C23" s="9"/>
      <c r="D23" s="9"/>
      <c r="E23" s="12"/>
      <c r="F23" s="9"/>
    </row>
    <row r="24" spans="1:6" ht="24.95" hidden="1" customHeight="1" x14ac:dyDescent="0.25">
      <c r="A24" s="12">
        <v>12</v>
      </c>
      <c r="B24" s="24" t="s">
        <v>183</v>
      </c>
      <c r="C24" s="9"/>
      <c r="D24" s="9"/>
      <c r="E24" s="12"/>
      <c r="F24" s="9"/>
    </row>
    <row r="25" spans="1:6" ht="24.95" hidden="1" customHeight="1" x14ac:dyDescent="0.25">
      <c r="A25" s="12">
        <v>13</v>
      </c>
      <c r="B25" s="24" t="s">
        <v>183</v>
      </c>
      <c r="C25" s="9"/>
      <c r="D25" s="9"/>
      <c r="E25" s="12"/>
      <c r="F25" s="9"/>
    </row>
    <row r="26" spans="1:6" ht="24.95" hidden="1" customHeight="1" x14ac:dyDescent="0.25">
      <c r="A26" s="12">
        <v>14</v>
      </c>
      <c r="B26" s="24" t="s">
        <v>183</v>
      </c>
      <c r="C26" s="9"/>
      <c r="D26" s="9"/>
      <c r="E26" s="12"/>
      <c r="F26" s="9"/>
    </row>
    <row r="27" spans="1:6" ht="24.95" hidden="1" customHeight="1" x14ac:dyDescent="0.25">
      <c r="A27" s="12">
        <v>15</v>
      </c>
      <c r="B27" s="24" t="s">
        <v>183</v>
      </c>
      <c r="C27" s="9"/>
      <c r="D27" s="9"/>
      <c r="E27" s="12"/>
      <c r="F27" s="9"/>
    </row>
    <row r="28" spans="1:6" ht="24.95" hidden="1" customHeight="1" x14ac:dyDescent="0.25">
      <c r="A28" s="12">
        <v>16</v>
      </c>
      <c r="B28" s="24" t="s">
        <v>183</v>
      </c>
      <c r="C28" s="9"/>
      <c r="D28" s="9"/>
      <c r="E28" s="12"/>
      <c r="F28" s="9"/>
    </row>
    <row r="29" spans="1:6" ht="24.95" hidden="1" customHeight="1" x14ac:dyDescent="0.25">
      <c r="A29" s="12">
        <v>17</v>
      </c>
      <c r="B29" s="24" t="s">
        <v>183</v>
      </c>
      <c r="C29" s="9"/>
      <c r="D29" s="9"/>
      <c r="E29" s="12"/>
      <c r="F29" s="9"/>
    </row>
    <row r="30" spans="1:6" ht="24.95" hidden="1" customHeight="1" x14ac:dyDescent="0.25">
      <c r="A30" s="12">
        <v>18</v>
      </c>
      <c r="B30" s="24" t="s">
        <v>183</v>
      </c>
      <c r="C30" s="9"/>
      <c r="D30" s="9"/>
      <c r="E30" s="12"/>
      <c r="F30" s="9"/>
    </row>
    <row r="31" spans="1:6" ht="24.95" hidden="1" customHeight="1" x14ac:dyDescent="0.25">
      <c r="A31" s="12">
        <v>19</v>
      </c>
      <c r="B31" s="24" t="s">
        <v>183</v>
      </c>
      <c r="C31" s="9"/>
      <c r="D31" s="9"/>
      <c r="E31" s="12"/>
      <c r="F31" s="9"/>
    </row>
    <row r="32" spans="1:6" ht="24.95" hidden="1" customHeight="1" x14ac:dyDescent="0.25">
      <c r="A32" s="12">
        <v>20</v>
      </c>
      <c r="B32" s="24" t="s">
        <v>183</v>
      </c>
      <c r="C32" s="9"/>
      <c r="D32" s="9"/>
      <c r="E32" s="12"/>
      <c r="F32" s="9"/>
    </row>
    <row r="33" spans="1:6" ht="24.75" customHeight="1" x14ac:dyDescent="0.25">
      <c r="A33" s="61" t="s">
        <v>37</v>
      </c>
      <c r="B33" s="61"/>
      <c r="C33" s="61"/>
      <c r="D33" s="61"/>
      <c r="E33" s="36">
        <f>ROUND(SUM(E13:E20)/8,2)</f>
        <v>86.54</v>
      </c>
      <c r="F33" s="9"/>
    </row>
    <row r="35" spans="1:6" ht="16.5" x14ac:dyDescent="0.25">
      <c r="B35" s="13" t="s">
        <v>12</v>
      </c>
      <c r="C35" s="50" t="s">
        <v>14</v>
      </c>
      <c r="D35" s="50"/>
      <c r="E35" s="50" t="s">
        <v>13</v>
      </c>
      <c r="F35" s="50"/>
    </row>
    <row r="40" spans="1:6" ht="16.5" x14ac:dyDescent="0.25">
      <c r="B40" s="13" t="s">
        <v>90</v>
      </c>
      <c r="C40" s="50" t="s">
        <v>89</v>
      </c>
      <c r="D40" s="50"/>
      <c r="E40" s="50" t="s">
        <v>88</v>
      </c>
      <c r="F40" s="50"/>
    </row>
  </sheetData>
  <mergeCells count="12">
    <mergeCell ref="C6:F6"/>
    <mergeCell ref="A2:C2"/>
    <mergeCell ref="D2:F2"/>
    <mergeCell ref="A3:C3"/>
    <mergeCell ref="D3:F3"/>
    <mergeCell ref="A4:C4"/>
    <mergeCell ref="A7:F7"/>
    <mergeCell ref="A33:D33"/>
    <mergeCell ref="C35:D35"/>
    <mergeCell ref="E35:F35"/>
    <mergeCell ref="C40:D40"/>
    <mergeCell ref="E40:F40"/>
  </mergeCells>
  <pageMargins left="0.59055118110236227" right="0.39370078740157483" top="0.59055118110236227" bottom="0.59055118110236227" header="0.31496062992125984" footer="0.31496062992125984"/>
  <pageSetup paperSize="9" orientation="portrait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opLeftCell="A5" zoomScale="124" zoomScaleNormal="124" workbookViewId="0">
      <selection activeCell="D14" sqref="D14"/>
    </sheetView>
  </sheetViews>
  <sheetFormatPr defaultRowHeight="15" x14ac:dyDescent="0.25"/>
  <cols>
    <col min="1" max="1" width="5.28515625" style="8" customWidth="1"/>
    <col min="2" max="2" width="24.5703125" style="8" customWidth="1"/>
    <col min="3" max="3" width="19.5703125" style="8" customWidth="1"/>
    <col min="4" max="4" width="17.42578125" style="8" customWidth="1"/>
    <col min="5" max="5" width="13.42578125" style="8" customWidth="1"/>
    <col min="6" max="6" width="12.42578125" style="8" customWidth="1"/>
    <col min="7" max="9" width="9.140625" style="8"/>
    <col min="10" max="10" width="12.85546875" style="8" customWidth="1"/>
    <col min="11" max="16384" width="9.140625" style="8"/>
  </cols>
  <sheetData>
    <row r="1" spans="1:10" ht="3" customHeight="1" x14ac:dyDescent="0.25"/>
    <row r="2" spans="1:10" ht="15" customHeight="1" x14ac:dyDescent="0.25">
      <c r="A2" s="59" t="s">
        <v>0</v>
      </c>
      <c r="B2" s="59"/>
      <c r="C2" s="59"/>
      <c r="D2" s="51" t="s">
        <v>3</v>
      </c>
      <c r="E2" s="51"/>
      <c r="F2" s="51"/>
      <c r="G2" s="7"/>
      <c r="H2" s="7"/>
    </row>
    <row r="3" spans="1:10" ht="15.75" x14ac:dyDescent="0.25">
      <c r="A3" s="52" t="s">
        <v>1</v>
      </c>
      <c r="B3" s="52"/>
      <c r="C3" s="52"/>
      <c r="D3" s="53" t="s">
        <v>4</v>
      </c>
      <c r="E3" s="53"/>
      <c r="F3" s="53"/>
      <c r="G3" s="14"/>
      <c r="H3" s="14"/>
      <c r="I3" s="14"/>
      <c r="J3" s="14"/>
    </row>
    <row r="4" spans="1:10" x14ac:dyDescent="0.25">
      <c r="A4" s="52" t="s">
        <v>2</v>
      </c>
      <c r="B4" s="52"/>
      <c r="C4" s="52"/>
      <c r="D4" s="6"/>
    </row>
    <row r="5" spans="1:10" ht="11.25" customHeight="1" x14ac:dyDescent="0.25">
      <c r="A5" s="37"/>
      <c r="B5" s="37"/>
      <c r="C5" s="37"/>
      <c r="D5" s="6"/>
    </row>
    <row r="6" spans="1:10" x14ac:dyDescent="0.25">
      <c r="A6" s="1"/>
      <c r="B6" s="2"/>
      <c r="C6" s="55" t="s">
        <v>91</v>
      </c>
      <c r="D6" s="55"/>
      <c r="E6" s="55"/>
      <c r="F6" s="55"/>
    </row>
    <row r="7" spans="1:10" s="18" customFormat="1" ht="25.5" customHeight="1" x14ac:dyDescent="0.25">
      <c r="A7" s="60" t="s">
        <v>50</v>
      </c>
      <c r="B7" s="60"/>
      <c r="C7" s="60"/>
      <c r="D7" s="60"/>
      <c r="E7" s="60"/>
      <c r="F7" s="60"/>
    </row>
    <row r="8" spans="1:10" ht="8.25" customHeight="1" x14ac:dyDescent="0.25"/>
    <row r="9" spans="1:10" s="10" customFormat="1" ht="18.75" customHeight="1" x14ac:dyDescent="0.25">
      <c r="B9" s="13" t="s">
        <v>209</v>
      </c>
    </row>
    <row r="10" spans="1:10" s="10" customFormat="1" ht="24" customHeight="1" x14ac:dyDescent="0.25">
      <c r="B10" s="10" t="s">
        <v>177</v>
      </c>
    </row>
    <row r="11" spans="1:10" ht="9" customHeight="1" x14ac:dyDescent="0.25">
      <c r="B11" s="4"/>
    </row>
    <row r="12" spans="1:10" ht="33" x14ac:dyDescent="0.25">
      <c r="A12" s="11" t="s">
        <v>11</v>
      </c>
      <c r="B12" s="17" t="s">
        <v>7</v>
      </c>
      <c r="C12" s="17" t="s">
        <v>6</v>
      </c>
      <c r="D12" s="17" t="s">
        <v>8</v>
      </c>
      <c r="E12" s="17" t="s">
        <v>9</v>
      </c>
      <c r="F12" s="17" t="s">
        <v>10</v>
      </c>
    </row>
    <row r="13" spans="1:10" ht="40.5" customHeight="1" x14ac:dyDescent="0.25">
      <c r="A13" s="15">
        <v>1</v>
      </c>
      <c r="B13" s="24" t="s">
        <v>183</v>
      </c>
      <c r="C13" s="20" t="s">
        <v>206</v>
      </c>
      <c r="D13" s="15" t="s">
        <v>207</v>
      </c>
      <c r="E13" s="15">
        <v>72.900000000000006</v>
      </c>
      <c r="F13" s="16"/>
    </row>
    <row r="14" spans="1:10" ht="24.95" customHeight="1" x14ac:dyDescent="0.25">
      <c r="A14" s="12">
        <v>2</v>
      </c>
      <c r="B14" s="24" t="s">
        <v>183</v>
      </c>
      <c r="C14" s="20" t="s">
        <v>79</v>
      </c>
      <c r="D14" s="15" t="s">
        <v>208</v>
      </c>
      <c r="E14" s="15">
        <v>79.599999999999994</v>
      </c>
      <c r="F14" s="9"/>
    </row>
    <row r="15" spans="1:10" ht="24.95" hidden="1" customHeight="1" x14ac:dyDescent="0.25">
      <c r="A15" s="12">
        <v>9</v>
      </c>
      <c r="B15" s="24" t="s">
        <v>183</v>
      </c>
      <c r="C15" s="9"/>
      <c r="D15" s="9"/>
      <c r="E15" s="12"/>
      <c r="F15" s="9"/>
    </row>
    <row r="16" spans="1:10" ht="24.95" hidden="1" customHeight="1" x14ac:dyDescent="0.25">
      <c r="A16" s="12">
        <v>10</v>
      </c>
      <c r="B16" s="24" t="s">
        <v>183</v>
      </c>
      <c r="C16" s="9"/>
      <c r="D16" s="9"/>
      <c r="E16" s="12"/>
      <c r="F16" s="9"/>
    </row>
    <row r="17" spans="1:6" ht="24.95" hidden="1" customHeight="1" x14ac:dyDescent="0.25">
      <c r="A17" s="12">
        <v>11</v>
      </c>
      <c r="B17" s="24" t="s">
        <v>183</v>
      </c>
      <c r="C17" s="9"/>
      <c r="D17" s="9"/>
      <c r="E17" s="12"/>
      <c r="F17" s="9"/>
    </row>
    <row r="18" spans="1:6" ht="24.95" hidden="1" customHeight="1" x14ac:dyDescent="0.25">
      <c r="A18" s="12">
        <v>12</v>
      </c>
      <c r="B18" s="24" t="s">
        <v>183</v>
      </c>
      <c r="C18" s="9"/>
      <c r="D18" s="9"/>
      <c r="E18" s="12"/>
      <c r="F18" s="9"/>
    </row>
    <row r="19" spans="1:6" ht="24.95" hidden="1" customHeight="1" x14ac:dyDescent="0.25">
      <c r="A19" s="12">
        <v>13</v>
      </c>
      <c r="B19" s="24" t="s">
        <v>183</v>
      </c>
      <c r="C19" s="9"/>
      <c r="D19" s="9"/>
      <c r="E19" s="12"/>
      <c r="F19" s="9"/>
    </row>
    <row r="20" spans="1:6" ht="24.95" hidden="1" customHeight="1" x14ac:dyDescent="0.25">
      <c r="A20" s="12">
        <v>14</v>
      </c>
      <c r="B20" s="24" t="s">
        <v>183</v>
      </c>
      <c r="C20" s="9"/>
      <c r="D20" s="9"/>
      <c r="E20" s="12"/>
      <c r="F20" s="9"/>
    </row>
    <row r="21" spans="1:6" ht="24.95" hidden="1" customHeight="1" x14ac:dyDescent="0.25">
      <c r="A21" s="12">
        <v>15</v>
      </c>
      <c r="B21" s="24" t="s">
        <v>183</v>
      </c>
      <c r="C21" s="9"/>
      <c r="D21" s="9"/>
      <c r="E21" s="12"/>
      <c r="F21" s="9"/>
    </row>
    <row r="22" spans="1:6" ht="24.95" hidden="1" customHeight="1" x14ac:dyDescent="0.25">
      <c r="A22" s="12">
        <v>16</v>
      </c>
      <c r="B22" s="24" t="s">
        <v>183</v>
      </c>
      <c r="C22" s="9"/>
      <c r="D22" s="9"/>
      <c r="E22" s="12"/>
      <c r="F22" s="9"/>
    </row>
    <row r="23" spans="1:6" ht="24.95" hidden="1" customHeight="1" x14ac:dyDescent="0.25">
      <c r="A23" s="12">
        <v>17</v>
      </c>
      <c r="B23" s="24" t="s">
        <v>183</v>
      </c>
      <c r="C23" s="9"/>
      <c r="D23" s="9"/>
      <c r="E23" s="12"/>
      <c r="F23" s="9"/>
    </row>
    <row r="24" spans="1:6" ht="24.95" hidden="1" customHeight="1" x14ac:dyDescent="0.25">
      <c r="A24" s="12">
        <v>18</v>
      </c>
      <c r="B24" s="24" t="s">
        <v>183</v>
      </c>
      <c r="C24" s="9"/>
      <c r="D24" s="9"/>
      <c r="E24" s="12"/>
      <c r="F24" s="9"/>
    </row>
    <row r="25" spans="1:6" ht="24.95" hidden="1" customHeight="1" x14ac:dyDescent="0.25">
      <c r="A25" s="12">
        <v>19</v>
      </c>
      <c r="B25" s="24" t="s">
        <v>183</v>
      </c>
      <c r="C25" s="9"/>
      <c r="D25" s="9"/>
      <c r="E25" s="12"/>
      <c r="F25" s="9"/>
    </row>
    <row r="26" spans="1:6" ht="24.95" hidden="1" customHeight="1" x14ac:dyDescent="0.25">
      <c r="A26" s="12">
        <v>20</v>
      </c>
      <c r="B26" s="24" t="s">
        <v>183</v>
      </c>
      <c r="C26" s="9"/>
      <c r="D26" s="9"/>
      <c r="E26" s="12"/>
      <c r="F26" s="9"/>
    </row>
    <row r="27" spans="1:6" ht="24.75" customHeight="1" x14ac:dyDescent="0.25">
      <c r="A27" s="61" t="s">
        <v>37</v>
      </c>
      <c r="B27" s="61"/>
      <c r="C27" s="61"/>
      <c r="D27" s="61"/>
      <c r="E27" s="38">
        <f>ROUND(SUM(E13:E14)/2,2)</f>
        <v>76.25</v>
      </c>
      <c r="F27" s="9"/>
    </row>
    <row r="29" spans="1:6" ht="16.5" x14ac:dyDescent="0.25">
      <c r="B29" s="13" t="s">
        <v>12</v>
      </c>
      <c r="C29" s="50" t="s">
        <v>14</v>
      </c>
      <c r="D29" s="50"/>
      <c r="E29" s="50" t="s">
        <v>13</v>
      </c>
      <c r="F29" s="50"/>
    </row>
    <row r="34" spans="2:6" ht="16.5" x14ac:dyDescent="0.25">
      <c r="B34" s="13" t="s">
        <v>90</v>
      </c>
      <c r="C34" s="50" t="s">
        <v>89</v>
      </c>
      <c r="D34" s="50"/>
      <c r="E34" s="50" t="s">
        <v>88</v>
      </c>
      <c r="F34" s="50"/>
    </row>
  </sheetData>
  <mergeCells count="12">
    <mergeCell ref="A7:F7"/>
    <mergeCell ref="A27:D27"/>
    <mergeCell ref="C29:D29"/>
    <mergeCell ref="E29:F29"/>
    <mergeCell ref="C34:D34"/>
    <mergeCell ref="E34:F34"/>
    <mergeCell ref="C6:F6"/>
    <mergeCell ref="A2:C2"/>
    <mergeCell ref="D2:F2"/>
    <mergeCell ref="A3:C3"/>
    <mergeCell ref="D3:F3"/>
    <mergeCell ref="A4:C4"/>
  </mergeCells>
  <pageMargins left="0.59055118110236227" right="0.39370078740157483" top="0.59055118110236227" bottom="0.59055118110236227" header="0.31496062992125984" footer="0.31496062992125984"/>
  <pageSetup paperSize="9" orientation="portrait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opLeftCell="A13" zoomScale="124" zoomScaleNormal="124" workbookViewId="0">
      <selection activeCell="D16" sqref="D16"/>
    </sheetView>
  </sheetViews>
  <sheetFormatPr defaultRowHeight="15" x14ac:dyDescent="0.25"/>
  <cols>
    <col min="1" max="1" width="5.28515625" style="8" customWidth="1"/>
    <col min="2" max="2" width="24.5703125" style="8" customWidth="1"/>
    <col min="3" max="3" width="19.5703125" style="8" customWidth="1"/>
    <col min="4" max="4" width="17.42578125" style="8" customWidth="1"/>
    <col min="5" max="5" width="13.42578125" style="8" customWidth="1"/>
    <col min="6" max="6" width="12.42578125" style="8" customWidth="1"/>
    <col min="7" max="9" width="9.140625" style="8"/>
    <col min="10" max="10" width="12.85546875" style="8" customWidth="1"/>
    <col min="11" max="16384" width="9.140625" style="8"/>
  </cols>
  <sheetData>
    <row r="1" spans="1:10" ht="3" customHeight="1" x14ac:dyDescent="0.25"/>
    <row r="2" spans="1:10" ht="15" customHeight="1" x14ac:dyDescent="0.25">
      <c r="A2" s="59" t="s">
        <v>0</v>
      </c>
      <c r="B2" s="59"/>
      <c r="C2" s="59"/>
      <c r="D2" s="51" t="s">
        <v>3</v>
      </c>
      <c r="E2" s="51"/>
      <c r="F2" s="51"/>
      <c r="G2" s="7"/>
      <c r="H2" s="7"/>
    </row>
    <row r="3" spans="1:10" ht="15.75" x14ac:dyDescent="0.25">
      <c r="A3" s="52" t="s">
        <v>1</v>
      </c>
      <c r="B3" s="52"/>
      <c r="C3" s="52"/>
      <c r="D3" s="53" t="s">
        <v>4</v>
      </c>
      <c r="E3" s="53"/>
      <c r="F3" s="53"/>
      <c r="G3" s="14"/>
      <c r="H3" s="14"/>
      <c r="I3" s="14"/>
      <c r="J3" s="14"/>
    </row>
    <row r="4" spans="1:10" x14ac:dyDescent="0.25">
      <c r="A4" s="52" t="s">
        <v>2</v>
      </c>
      <c r="B4" s="52"/>
      <c r="C4" s="52"/>
      <c r="D4" s="6"/>
    </row>
    <row r="5" spans="1:10" ht="11.25" customHeight="1" x14ac:dyDescent="0.25">
      <c r="A5" s="37"/>
      <c r="B5" s="37"/>
      <c r="C5" s="37"/>
      <c r="D5" s="6"/>
    </row>
    <row r="6" spans="1:10" x14ac:dyDescent="0.25">
      <c r="A6" s="1"/>
      <c r="B6" s="2"/>
      <c r="C6" s="55" t="s">
        <v>91</v>
      </c>
      <c r="D6" s="55"/>
      <c r="E6" s="55"/>
      <c r="F6" s="55"/>
    </row>
    <row r="7" spans="1:10" s="18" customFormat="1" ht="25.5" customHeight="1" x14ac:dyDescent="0.25">
      <c r="A7" s="60" t="s">
        <v>50</v>
      </c>
      <c r="B7" s="60"/>
      <c r="C7" s="60"/>
      <c r="D7" s="60"/>
      <c r="E7" s="60"/>
      <c r="F7" s="60"/>
    </row>
    <row r="8" spans="1:10" ht="8.25" customHeight="1" x14ac:dyDescent="0.25"/>
    <row r="9" spans="1:10" s="10" customFormat="1" ht="18.75" customHeight="1" x14ac:dyDescent="0.25">
      <c r="B9" s="13" t="s">
        <v>228</v>
      </c>
    </row>
    <row r="10" spans="1:10" s="10" customFormat="1" ht="24" customHeight="1" x14ac:dyDescent="0.25">
      <c r="B10" s="10" t="s">
        <v>177</v>
      </c>
    </row>
    <row r="11" spans="1:10" ht="9" customHeight="1" x14ac:dyDescent="0.25">
      <c r="B11" s="4"/>
    </row>
    <row r="12" spans="1:10" ht="33" x14ac:dyDescent="0.25">
      <c r="A12" s="11" t="s">
        <v>11</v>
      </c>
      <c r="B12" s="17" t="s">
        <v>7</v>
      </c>
      <c r="C12" s="17" t="s">
        <v>6</v>
      </c>
      <c r="D12" s="17" t="s">
        <v>8</v>
      </c>
      <c r="E12" s="17" t="s">
        <v>9</v>
      </c>
      <c r="F12" s="17" t="s">
        <v>10</v>
      </c>
    </row>
    <row r="13" spans="1:10" ht="40.5" customHeight="1" x14ac:dyDescent="0.25">
      <c r="A13" s="15">
        <v>1</v>
      </c>
      <c r="B13" s="24" t="s">
        <v>210</v>
      </c>
      <c r="C13" s="20" t="s">
        <v>211</v>
      </c>
      <c r="D13" s="15" t="s">
        <v>212</v>
      </c>
      <c r="E13" s="15">
        <v>91.5</v>
      </c>
      <c r="F13" s="16"/>
    </row>
    <row r="14" spans="1:10" ht="24.95" customHeight="1" x14ac:dyDescent="0.25">
      <c r="A14" s="12">
        <v>2</v>
      </c>
      <c r="B14" s="24" t="s">
        <v>210</v>
      </c>
      <c r="C14" s="20" t="s">
        <v>213</v>
      </c>
      <c r="D14" s="39" t="s">
        <v>214</v>
      </c>
      <c r="E14" s="15">
        <v>75</v>
      </c>
      <c r="F14" s="9"/>
    </row>
    <row r="15" spans="1:10" ht="24.95" customHeight="1" x14ac:dyDescent="0.25">
      <c r="A15" s="12">
        <v>3</v>
      </c>
      <c r="B15" s="24" t="s">
        <v>183</v>
      </c>
      <c r="C15" s="20" t="s">
        <v>215</v>
      </c>
      <c r="D15" s="39" t="s">
        <v>216</v>
      </c>
      <c r="E15" s="15">
        <v>46.9</v>
      </c>
      <c r="F15" s="9"/>
    </row>
    <row r="16" spans="1:10" ht="24.95" customHeight="1" x14ac:dyDescent="0.25">
      <c r="A16" s="12">
        <v>4</v>
      </c>
      <c r="B16" s="24" t="s">
        <v>183</v>
      </c>
      <c r="C16" s="20" t="s">
        <v>217</v>
      </c>
      <c r="D16" s="25" t="s">
        <v>218</v>
      </c>
      <c r="E16" s="15">
        <v>69.400000000000006</v>
      </c>
      <c r="F16" s="9"/>
    </row>
    <row r="17" spans="1:6" ht="24.95" customHeight="1" x14ac:dyDescent="0.25">
      <c r="A17" s="12">
        <v>5</v>
      </c>
      <c r="B17" s="24" t="s">
        <v>33</v>
      </c>
      <c r="C17" s="20" t="s">
        <v>230</v>
      </c>
      <c r="D17" s="12" t="s">
        <v>229</v>
      </c>
      <c r="E17" s="15">
        <v>78</v>
      </c>
      <c r="F17" s="9"/>
    </row>
    <row r="18" spans="1:6" ht="39.75" customHeight="1" x14ac:dyDescent="0.25">
      <c r="A18" s="12">
        <v>6</v>
      </c>
      <c r="B18" s="24" t="s">
        <v>35</v>
      </c>
      <c r="C18" s="20" t="s">
        <v>221</v>
      </c>
      <c r="D18" s="12" t="s">
        <v>222</v>
      </c>
      <c r="E18" s="15">
        <v>83</v>
      </c>
      <c r="F18" s="9"/>
    </row>
    <row r="19" spans="1:6" ht="39.75" customHeight="1" x14ac:dyDescent="0.25">
      <c r="A19" s="12">
        <v>7</v>
      </c>
      <c r="B19" s="24" t="s">
        <v>223</v>
      </c>
      <c r="C19" s="20" t="s">
        <v>221</v>
      </c>
      <c r="D19" s="12" t="s">
        <v>224</v>
      </c>
      <c r="E19" s="15">
        <v>78.3</v>
      </c>
      <c r="F19" s="9"/>
    </row>
    <row r="20" spans="1:6" ht="36.75" customHeight="1" x14ac:dyDescent="0.25">
      <c r="A20" s="12">
        <v>8</v>
      </c>
      <c r="B20" s="24" t="s">
        <v>225</v>
      </c>
      <c r="C20" s="20" t="s">
        <v>226</v>
      </c>
      <c r="D20" s="12" t="s">
        <v>227</v>
      </c>
      <c r="E20" s="15">
        <v>100</v>
      </c>
      <c r="F20" s="9"/>
    </row>
    <row r="21" spans="1:6" ht="24.95" hidden="1" customHeight="1" x14ac:dyDescent="0.25">
      <c r="A21" s="12">
        <v>9</v>
      </c>
      <c r="B21" s="24" t="s">
        <v>183</v>
      </c>
      <c r="C21" s="9"/>
      <c r="D21" s="9"/>
      <c r="E21" s="12"/>
      <c r="F21" s="9"/>
    </row>
    <row r="22" spans="1:6" ht="24.95" hidden="1" customHeight="1" x14ac:dyDescent="0.25">
      <c r="A22" s="12">
        <v>10</v>
      </c>
      <c r="B22" s="24" t="s">
        <v>183</v>
      </c>
      <c r="C22" s="9"/>
      <c r="D22" s="9"/>
      <c r="E22" s="12"/>
      <c r="F22" s="9"/>
    </row>
    <row r="23" spans="1:6" ht="24.95" hidden="1" customHeight="1" x14ac:dyDescent="0.25">
      <c r="A23" s="12">
        <v>11</v>
      </c>
      <c r="B23" s="24" t="s">
        <v>183</v>
      </c>
      <c r="C23" s="9"/>
      <c r="D23" s="9"/>
      <c r="E23" s="12"/>
      <c r="F23" s="9"/>
    </row>
    <row r="24" spans="1:6" ht="24.95" hidden="1" customHeight="1" x14ac:dyDescent="0.25">
      <c r="A24" s="12">
        <v>12</v>
      </c>
      <c r="B24" s="24" t="s">
        <v>183</v>
      </c>
      <c r="C24" s="9"/>
      <c r="D24" s="9"/>
      <c r="E24" s="12"/>
      <c r="F24" s="9"/>
    </row>
    <row r="25" spans="1:6" ht="24.95" hidden="1" customHeight="1" x14ac:dyDescent="0.25">
      <c r="A25" s="12">
        <v>13</v>
      </c>
      <c r="B25" s="24" t="s">
        <v>183</v>
      </c>
      <c r="C25" s="9"/>
      <c r="D25" s="9"/>
      <c r="E25" s="12"/>
      <c r="F25" s="9"/>
    </row>
    <row r="26" spans="1:6" ht="24.95" hidden="1" customHeight="1" x14ac:dyDescent="0.25">
      <c r="A26" s="12">
        <v>14</v>
      </c>
      <c r="B26" s="24" t="s">
        <v>183</v>
      </c>
      <c r="C26" s="9"/>
      <c r="D26" s="9"/>
      <c r="E26" s="12"/>
      <c r="F26" s="9"/>
    </row>
    <row r="27" spans="1:6" ht="24.95" hidden="1" customHeight="1" x14ac:dyDescent="0.25">
      <c r="A27" s="12">
        <v>15</v>
      </c>
      <c r="B27" s="24" t="s">
        <v>183</v>
      </c>
      <c r="C27" s="9"/>
      <c r="D27" s="9"/>
      <c r="E27" s="12"/>
      <c r="F27" s="9"/>
    </row>
    <row r="28" spans="1:6" ht="24.95" hidden="1" customHeight="1" x14ac:dyDescent="0.25">
      <c r="A28" s="12">
        <v>16</v>
      </c>
      <c r="B28" s="24" t="s">
        <v>183</v>
      </c>
      <c r="C28" s="9"/>
      <c r="D28" s="9"/>
      <c r="E28" s="12"/>
      <c r="F28" s="9"/>
    </row>
    <row r="29" spans="1:6" ht="24.95" hidden="1" customHeight="1" x14ac:dyDescent="0.25">
      <c r="A29" s="12">
        <v>17</v>
      </c>
      <c r="B29" s="24" t="s">
        <v>183</v>
      </c>
      <c r="C29" s="9"/>
      <c r="D29" s="9"/>
      <c r="E29" s="12"/>
      <c r="F29" s="9"/>
    </row>
    <row r="30" spans="1:6" ht="24.95" hidden="1" customHeight="1" x14ac:dyDescent="0.25">
      <c r="A30" s="12">
        <v>18</v>
      </c>
      <c r="B30" s="24" t="s">
        <v>183</v>
      </c>
      <c r="C30" s="9"/>
      <c r="D30" s="9"/>
      <c r="E30" s="12"/>
      <c r="F30" s="9"/>
    </row>
    <row r="31" spans="1:6" ht="24.95" hidden="1" customHeight="1" x14ac:dyDescent="0.25">
      <c r="A31" s="12">
        <v>19</v>
      </c>
      <c r="B31" s="24" t="s">
        <v>183</v>
      </c>
      <c r="C31" s="9"/>
      <c r="D31" s="9"/>
      <c r="E31" s="12"/>
      <c r="F31" s="9"/>
    </row>
    <row r="32" spans="1:6" ht="24.95" hidden="1" customHeight="1" x14ac:dyDescent="0.25">
      <c r="A32" s="12">
        <v>20</v>
      </c>
      <c r="B32" s="24" t="s">
        <v>183</v>
      </c>
      <c r="C32" s="9"/>
      <c r="D32" s="9"/>
      <c r="E32" s="12"/>
      <c r="F32" s="9"/>
    </row>
    <row r="33" spans="1:6" ht="24.75" customHeight="1" x14ac:dyDescent="0.25">
      <c r="A33" s="61" t="s">
        <v>37</v>
      </c>
      <c r="B33" s="61"/>
      <c r="C33" s="61"/>
      <c r="D33" s="61"/>
      <c r="E33" s="38">
        <f>ROUND(SUM(E13:E20)/9,2)</f>
        <v>69.12</v>
      </c>
      <c r="F33" s="9"/>
    </row>
    <row r="35" spans="1:6" ht="16.5" x14ac:dyDescent="0.25">
      <c r="B35" s="13" t="s">
        <v>12</v>
      </c>
      <c r="C35" s="50" t="s">
        <v>14</v>
      </c>
      <c r="D35" s="50"/>
      <c r="E35" s="50" t="s">
        <v>13</v>
      </c>
      <c r="F35" s="50"/>
    </row>
    <row r="40" spans="1:6" ht="16.5" x14ac:dyDescent="0.25">
      <c r="B40" s="13" t="s">
        <v>90</v>
      </c>
      <c r="C40" s="50" t="s">
        <v>89</v>
      </c>
      <c r="D40" s="50"/>
      <c r="E40" s="50" t="s">
        <v>88</v>
      </c>
      <c r="F40" s="50"/>
    </row>
  </sheetData>
  <mergeCells count="12">
    <mergeCell ref="A7:F7"/>
    <mergeCell ref="A33:D33"/>
    <mergeCell ref="C35:D35"/>
    <mergeCell ref="E35:F35"/>
    <mergeCell ref="C40:D40"/>
    <mergeCell ref="E40:F40"/>
    <mergeCell ref="C6:F6"/>
    <mergeCell ref="A2:C2"/>
    <mergeCell ref="D2:F2"/>
    <mergeCell ref="A3:C3"/>
    <mergeCell ref="D3:F3"/>
    <mergeCell ref="A4:C4"/>
  </mergeCells>
  <pageMargins left="0.59055118110236227" right="0.39370078740157483" top="0.59055118110236227" bottom="0.59055118110236227" header="0.31496062992125984" footer="0.31496062992125984"/>
  <pageSetup paperSize="9" orientation="portrait" horizontalDpi="300" verticalDpi="3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opLeftCell="A13" zoomScale="124" zoomScaleNormal="124" workbookViewId="0">
      <selection activeCell="D16" sqref="D16"/>
    </sheetView>
  </sheetViews>
  <sheetFormatPr defaultRowHeight="15" x14ac:dyDescent="0.25"/>
  <cols>
    <col min="1" max="1" width="5.28515625" style="8" customWidth="1"/>
    <col min="2" max="2" width="24.5703125" style="8" customWidth="1"/>
    <col min="3" max="3" width="19.5703125" style="8" customWidth="1"/>
    <col min="4" max="4" width="17.42578125" style="8" customWidth="1"/>
    <col min="5" max="5" width="13.42578125" style="8" customWidth="1"/>
    <col min="6" max="6" width="12.42578125" style="8" customWidth="1"/>
    <col min="7" max="9" width="9.140625" style="8"/>
    <col min="10" max="10" width="12.85546875" style="8" customWidth="1"/>
    <col min="11" max="16384" width="9.140625" style="8"/>
  </cols>
  <sheetData>
    <row r="1" spans="1:10" ht="3" customHeight="1" x14ac:dyDescent="0.25"/>
    <row r="2" spans="1:10" ht="15" customHeight="1" x14ac:dyDescent="0.25">
      <c r="A2" s="59" t="s">
        <v>0</v>
      </c>
      <c r="B2" s="59"/>
      <c r="C2" s="59"/>
      <c r="D2" s="51" t="s">
        <v>3</v>
      </c>
      <c r="E2" s="51"/>
      <c r="F2" s="51"/>
      <c r="G2" s="7"/>
      <c r="H2" s="7"/>
    </row>
    <row r="3" spans="1:10" ht="15.75" x14ac:dyDescent="0.25">
      <c r="A3" s="52" t="s">
        <v>1</v>
      </c>
      <c r="B3" s="52"/>
      <c r="C3" s="52"/>
      <c r="D3" s="53" t="s">
        <v>4</v>
      </c>
      <c r="E3" s="53"/>
      <c r="F3" s="53"/>
      <c r="G3" s="14"/>
      <c r="H3" s="14"/>
      <c r="I3" s="14"/>
      <c r="J3" s="14"/>
    </row>
    <row r="4" spans="1:10" x14ac:dyDescent="0.25">
      <c r="A4" s="52" t="s">
        <v>2</v>
      </c>
      <c r="B4" s="52"/>
      <c r="C4" s="52"/>
      <c r="D4" s="6"/>
    </row>
    <row r="5" spans="1:10" ht="11.25" customHeight="1" x14ac:dyDescent="0.25">
      <c r="A5" s="40"/>
      <c r="B5" s="40"/>
      <c r="C5" s="40"/>
      <c r="D5" s="6"/>
    </row>
    <row r="6" spans="1:10" x14ac:dyDescent="0.25">
      <c r="A6" s="1"/>
      <c r="B6" s="2"/>
      <c r="C6" s="55" t="s">
        <v>91</v>
      </c>
      <c r="D6" s="55"/>
      <c r="E6" s="55"/>
      <c r="F6" s="55"/>
    </row>
    <row r="7" spans="1:10" s="18" customFormat="1" ht="25.5" customHeight="1" x14ac:dyDescent="0.25">
      <c r="A7" s="60" t="s">
        <v>50</v>
      </c>
      <c r="B7" s="60"/>
      <c r="C7" s="60"/>
      <c r="D7" s="60"/>
      <c r="E7" s="60"/>
      <c r="F7" s="60"/>
    </row>
    <row r="8" spans="1:10" ht="8.25" customHeight="1" x14ac:dyDescent="0.25"/>
    <row r="9" spans="1:10" s="10" customFormat="1" ht="18.75" customHeight="1" x14ac:dyDescent="0.25">
      <c r="B9" s="13" t="s">
        <v>228</v>
      </c>
    </row>
    <row r="10" spans="1:10" s="10" customFormat="1" ht="24" customHeight="1" x14ac:dyDescent="0.25">
      <c r="B10" s="10" t="s">
        <v>177</v>
      </c>
    </row>
    <row r="11" spans="1:10" ht="9" customHeight="1" x14ac:dyDescent="0.25">
      <c r="B11" s="4"/>
    </row>
    <row r="12" spans="1:10" ht="33" x14ac:dyDescent="0.25">
      <c r="A12" s="11" t="s">
        <v>11</v>
      </c>
      <c r="B12" s="17" t="s">
        <v>7</v>
      </c>
      <c r="C12" s="17" t="s">
        <v>6</v>
      </c>
      <c r="D12" s="17" t="s">
        <v>8</v>
      </c>
      <c r="E12" s="17" t="s">
        <v>9</v>
      </c>
      <c r="F12" s="17" t="s">
        <v>10</v>
      </c>
    </row>
    <row r="13" spans="1:10" ht="40.5" customHeight="1" x14ac:dyDescent="0.25">
      <c r="A13" s="15">
        <v>1</v>
      </c>
      <c r="B13" s="24" t="s">
        <v>210</v>
      </c>
      <c r="C13" s="20" t="s">
        <v>211</v>
      </c>
      <c r="D13" s="15" t="s">
        <v>212</v>
      </c>
      <c r="E13" s="15">
        <v>91.5</v>
      </c>
      <c r="F13" s="16"/>
    </row>
    <row r="14" spans="1:10" ht="24.95" customHeight="1" x14ac:dyDescent="0.25">
      <c r="A14" s="12">
        <v>2</v>
      </c>
      <c r="B14" s="24" t="s">
        <v>210</v>
      </c>
      <c r="C14" s="20" t="s">
        <v>213</v>
      </c>
      <c r="D14" s="39" t="s">
        <v>214</v>
      </c>
      <c r="E14" s="15">
        <v>75</v>
      </c>
      <c r="F14" s="9"/>
    </row>
    <row r="15" spans="1:10" ht="24.95" customHeight="1" x14ac:dyDescent="0.25">
      <c r="A15" s="12">
        <v>3</v>
      </c>
      <c r="B15" s="24" t="s">
        <v>183</v>
      </c>
      <c r="C15" s="20" t="s">
        <v>215</v>
      </c>
      <c r="D15" s="39" t="s">
        <v>216</v>
      </c>
      <c r="E15" s="15">
        <v>46.9</v>
      </c>
      <c r="F15" s="9"/>
    </row>
    <row r="16" spans="1:10" ht="24.95" customHeight="1" x14ac:dyDescent="0.25">
      <c r="A16" s="12">
        <v>4</v>
      </c>
      <c r="B16" s="24" t="s">
        <v>183</v>
      </c>
      <c r="C16" s="20" t="s">
        <v>217</v>
      </c>
      <c r="D16" s="25" t="s">
        <v>218</v>
      </c>
      <c r="E16" s="15">
        <v>69.400000000000006</v>
      </c>
      <c r="F16" s="9"/>
    </row>
    <row r="17" spans="1:6" ht="24.95" customHeight="1" x14ac:dyDescent="0.25">
      <c r="A17" s="12">
        <v>5</v>
      </c>
      <c r="B17" s="24" t="s">
        <v>33</v>
      </c>
      <c r="C17" s="20" t="s">
        <v>230</v>
      </c>
      <c r="D17" s="12" t="s">
        <v>229</v>
      </c>
      <c r="E17" s="15">
        <v>78</v>
      </c>
      <c r="F17" s="9"/>
    </row>
    <row r="18" spans="1:6" ht="39.75" customHeight="1" x14ac:dyDescent="0.25">
      <c r="A18" s="12">
        <v>6</v>
      </c>
      <c r="B18" s="24" t="s">
        <v>35</v>
      </c>
      <c r="C18" s="20" t="s">
        <v>221</v>
      </c>
      <c r="D18" s="12" t="s">
        <v>222</v>
      </c>
      <c r="E18" s="15">
        <v>83</v>
      </c>
      <c r="F18" s="9"/>
    </row>
    <row r="19" spans="1:6" ht="39.75" customHeight="1" x14ac:dyDescent="0.25">
      <c r="A19" s="12">
        <v>7</v>
      </c>
      <c r="B19" s="24" t="s">
        <v>223</v>
      </c>
      <c r="C19" s="20" t="s">
        <v>221</v>
      </c>
      <c r="D19" s="12" t="s">
        <v>224</v>
      </c>
      <c r="E19" s="15">
        <v>78.3</v>
      </c>
      <c r="F19" s="9"/>
    </row>
    <row r="20" spans="1:6" ht="36.75" customHeight="1" x14ac:dyDescent="0.25">
      <c r="A20" s="12">
        <v>8</v>
      </c>
      <c r="B20" s="24" t="s">
        <v>225</v>
      </c>
      <c r="C20" s="20" t="s">
        <v>226</v>
      </c>
      <c r="D20" s="12" t="s">
        <v>227</v>
      </c>
      <c r="E20" s="15">
        <v>100</v>
      </c>
      <c r="F20" s="9"/>
    </row>
    <row r="21" spans="1:6" ht="24.95" hidden="1" customHeight="1" x14ac:dyDescent="0.25">
      <c r="A21" s="12">
        <v>9</v>
      </c>
      <c r="B21" s="24" t="s">
        <v>183</v>
      </c>
      <c r="C21" s="9"/>
      <c r="D21" s="9"/>
      <c r="E21" s="12"/>
      <c r="F21" s="9"/>
    </row>
    <row r="22" spans="1:6" ht="24.95" hidden="1" customHeight="1" x14ac:dyDescent="0.25">
      <c r="A22" s="12">
        <v>10</v>
      </c>
      <c r="B22" s="24" t="s">
        <v>183</v>
      </c>
      <c r="C22" s="9"/>
      <c r="D22" s="9"/>
      <c r="E22" s="12"/>
      <c r="F22" s="9"/>
    </row>
    <row r="23" spans="1:6" ht="24.95" hidden="1" customHeight="1" x14ac:dyDescent="0.25">
      <c r="A23" s="12">
        <v>11</v>
      </c>
      <c r="B23" s="24" t="s">
        <v>183</v>
      </c>
      <c r="C23" s="9"/>
      <c r="D23" s="9"/>
      <c r="E23" s="12"/>
      <c r="F23" s="9"/>
    </row>
    <row r="24" spans="1:6" ht="24.95" hidden="1" customHeight="1" x14ac:dyDescent="0.25">
      <c r="A24" s="12">
        <v>12</v>
      </c>
      <c r="B24" s="24" t="s">
        <v>183</v>
      </c>
      <c r="C24" s="9"/>
      <c r="D24" s="9"/>
      <c r="E24" s="12"/>
      <c r="F24" s="9"/>
    </row>
    <row r="25" spans="1:6" ht="24.95" hidden="1" customHeight="1" x14ac:dyDescent="0.25">
      <c r="A25" s="12">
        <v>13</v>
      </c>
      <c r="B25" s="24" t="s">
        <v>183</v>
      </c>
      <c r="C25" s="9"/>
      <c r="D25" s="9"/>
      <c r="E25" s="12"/>
      <c r="F25" s="9"/>
    </row>
    <row r="26" spans="1:6" ht="24.95" hidden="1" customHeight="1" x14ac:dyDescent="0.25">
      <c r="A26" s="12">
        <v>14</v>
      </c>
      <c r="B26" s="24" t="s">
        <v>183</v>
      </c>
      <c r="C26" s="9"/>
      <c r="D26" s="9"/>
      <c r="E26" s="12"/>
      <c r="F26" s="9"/>
    </row>
    <row r="27" spans="1:6" ht="24.95" hidden="1" customHeight="1" x14ac:dyDescent="0.25">
      <c r="A27" s="12">
        <v>15</v>
      </c>
      <c r="B27" s="24" t="s">
        <v>183</v>
      </c>
      <c r="C27" s="9"/>
      <c r="D27" s="9"/>
      <c r="E27" s="12"/>
      <c r="F27" s="9"/>
    </row>
    <row r="28" spans="1:6" ht="24.95" hidden="1" customHeight="1" x14ac:dyDescent="0.25">
      <c r="A28" s="12">
        <v>16</v>
      </c>
      <c r="B28" s="24" t="s">
        <v>183</v>
      </c>
      <c r="C28" s="9"/>
      <c r="D28" s="9"/>
      <c r="E28" s="12"/>
      <c r="F28" s="9"/>
    </row>
    <row r="29" spans="1:6" ht="24.95" hidden="1" customHeight="1" x14ac:dyDescent="0.25">
      <c r="A29" s="12">
        <v>17</v>
      </c>
      <c r="B29" s="24" t="s">
        <v>183</v>
      </c>
      <c r="C29" s="9"/>
      <c r="D29" s="9"/>
      <c r="E29" s="12"/>
      <c r="F29" s="9"/>
    </row>
    <row r="30" spans="1:6" ht="24.95" hidden="1" customHeight="1" x14ac:dyDescent="0.25">
      <c r="A30" s="12">
        <v>18</v>
      </c>
      <c r="B30" s="24" t="s">
        <v>183</v>
      </c>
      <c r="C30" s="9"/>
      <c r="D30" s="9"/>
      <c r="E30" s="12"/>
      <c r="F30" s="9"/>
    </row>
    <row r="31" spans="1:6" ht="24.95" hidden="1" customHeight="1" x14ac:dyDescent="0.25">
      <c r="A31" s="12">
        <v>19</v>
      </c>
      <c r="B31" s="24" t="s">
        <v>183</v>
      </c>
      <c r="C31" s="9"/>
      <c r="D31" s="9"/>
      <c r="E31" s="12"/>
      <c r="F31" s="9"/>
    </row>
    <row r="32" spans="1:6" ht="24.95" hidden="1" customHeight="1" x14ac:dyDescent="0.25">
      <c r="A32" s="12">
        <v>20</v>
      </c>
      <c r="B32" s="24" t="s">
        <v>183</v>
      </c>
      <c r="C32" s="9"/>
      <c r="D32" s="9"/>
      <c r="E32" s="12"/>
      <c r="F32" s="9"/>
    </row>
    <row r="33" spans="1:6" ht="24.75" customHeight="1" x14ac:dyDescent="0.25">
      <c r="A33" s="61" t="s">
        <v>37</v>
      </c>
      <c r="B33" s="61"/>
      <c r="C33" s="61"/>
      <c r="D33" s="61"/>
      <c r="E33" s="41">
        <f>ROUND(SUM(E13:E20)/9,2)</f>
        <v>69.12</v>
      </c>
      <c r="F33" s="9"/>
    </row>
    <row r="35" spans="1:6" ht="16.5" x14ac:dyDescent="0.25">
      <c r="B35" s="13" t="s">
        <v>12</v>
      </c>
      <c r="C35" s="50" t="s">
        <v>14</v>
      </c>
      <c r="D35" s="50"/>
      <c r="E35" s="50" t="s">
        <v>13</v>
      </c>
      <c r="F35" s="50"/>
    </row>
    <row r="40" spans="1:6" ht="16.5" x14ac:dyDescent="0.25">
      <c r="B40" s="13" t="s">
        <v>90</v>
      </c>
      <c r="C40" s="50" t="s">
        <v>89</v>
      </c>
      <c r="D40" s="50"/>
      <c r="E40" s="50" t="s">
        <v>88</v>
      </c>
      <c r="F40" s="50"/>
    </row>
  </sheetData>
  <mergeCells count="12">
    <mergeCell ref="C6:F6"/>
    <mergeCell ref="A2:C2"/>
    <mergeCell ref="D2:F2"/>
    <mergeCell ref="A3:C3"/>
    <mergeCell ref="D3:F3"/>
    <mergeCell ref="A4:C4"/>
    <mergeCell ref="A7:F7"/>
    <mergeCell ref="A33:D33"/>
    <mergeCell ref="C35:D35"/>
    <mergeCell ref="E35:F35"/>
    <mergeCell ref="C40:D40"/>
    <mergeCell ref="E40:F40"/>
  </mergeCells>
  <pageMargins left="0.59055118110236227" right="0.39370078740157483" top="0.59055118110236227" bottom="0.59055118110236227" header="0.31496062992125984" footer="0.31496062992125984"/>
  <pageSetup paperSize="9" orientation="portrait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opLeftCell="A5" zoomScale="124" zoomScaleNormal="124" workbookViewId="0">
      <selection activeCell="J27" sqref="J27"/>
    </sheetView>
  </sheetViews>
  <sheetFormatPr defaultRowHeight="15" x14ac:dyDescent="0.25"/>
  <cols>
    <col min="1" max="1" width="5.28515625" style="8" customWidth="1"/>
    <col min="2" max="2" width="24.5703125" style="8" customWidth="1"/>
    <col min="3" max="3" width="19.5703125" style="8" customWidth="1"/>
    <col min="4" max="4" width="17.42578125" style="8" customWidth="1"/>
    <col min="5" max="5" width="13.42578125" style="8" customWidth="1"/>
    <col min="6" max="6" width="12.42578125" style="8" customWidth="1"/>
    <col min="7" max="9" width="9.140625" style="8"/>
    <col min="10" max="10" width="12.85546875" style="8" customWidth="1"/>
    <col min="11" max="16384" width="9.140625" style="8"/>
  </cols>
  <sheetData>
    <row r="1" spans="1:10" ht="3" customHeight="1" x14ac:dyDescent="0.25"/>
    <row r="2" spans="1:10" ht="15" customHeight="1" x14ac:dyDescent="0.25">
      <c r="A2" s="59" t="s">
        <v>0</v>
      </c>
      <c r="B2" s="59"/>
      <c r="C2" s="59"/>
      <c r="D2" s="51" t="s">
        <v>3</v>
      </c>
      <c r="E2" s="51"/>
      <c r="F2" s="51"/>
      <c r="G2" s="7"/>
      <c r="H2" s="7"/>
    </row>
    <row r="3" spans="1:10" ht="15.75" x14ac:dyDescent="0.25">
      <c r="A3" s="52" t="s">
        <v>1</v>
      </c>
      <c r="B3" s="52"/>
      <c r="C3" s="52"/>
      <c r="D3" s="53" t="s">
        <v>4</v>
      </c>
      <c r="E3" s="53"/>
      <c r="F3" s="53"/>
      <c r="G3" s="14"/>
      <c r="H3" s="14"/>
      <c r="I3" s="14"/>
      <c r="J3" s="14"/>
    </row>
    <row r="4" spans="1:10" x14ac:dyDescent="0.25">
      <c r="A4" s="52" t="s">
        <v>2</v>
      </c>
      <c r="B4" s="52"/>
      <c r="C4" s="52"/>
      <c r="D4" s="6"/>
    </row>
    <row r="5" spans="1:10" ht="11.25" customHeight="1" x14ac:dyDescent="0.25">
      <c r="A5" s="40"/>
      <c r="B5" s="40"/>
      <c r="C5" s="40"/>
      <c r="D5" s="6"/>
    </row>
    <row r="6" spans="1:10" x14ac:dyDescent="0.25">
      <c r="A6" s="1"/>
      <c r="B6" s="2"/>
      <c r="C6" s="55" t="s">
        <v>91</v>
      </c>
      <c r="D6" s="55"/>
      <c r="E6" s="55"/>
      <c r="F6" s="55"/>
    </row>
    <row r="7" spans="1:10" s="18" customFormat="1" ht="25.5" customHeight="1" x14ac:dyDescent="0.25">
      <c r="A7" s="60" t="s">
        <v>50</v>
      </c>
      <c r="B7" s="60"/>
      <c r="C7" s="60"/>
      <c r="D7" s="60"/>
      <c r="E7" s="60"/>
      <c r="F7" s="60"/>
    </row>
    <row r="8" spans="1:10" ht="8.25" customHeight="1" x14ac:dyDescent="0.25"/>
    <row r="9" spans="1:10" s="10" customFormat="1" ht="18.75" customHeight="1" x14ac:dyDescent="0.25">
      <c r="B9" s="13" t="s">
        <v>209</v>
      </c>
    </row>
    <row r="10" spans="1:10" s="10" customFormat="1" ht="24" customHeight="1" x14ac:dyDescent="0.25">
      <c r="B10" s="10" t="s">
        <v>177</v>
      </c>
    </row>
    <row r="11" spans="1:10" ht="9" customHeight="1" x14ac:dyDescent="0.25">
      <c r="B11" s="4"/>
    </row>
    <row r="12" spans="1:10" ht="33" x14ac:dyDescent="0.25">
      <c r="A12" s="11" t="s">
        <v>11</v>
      </c>
      <c r="B12" s="17" t="s">
        <v>7</v>
      </c>
      <c r="C12" s="17" t="s">
        <v>6</v>
      </c>
      <c r="D12" s="17" t="s">
        <v>8</v>
      </c>
      <c r="E12" s="17" t="s">
        <v>9</v>
      </c>
      <c r="F12" s="17" t="s">
        <v>10</v>
      </c>
    </row>
    <row r="13" spans="1:10" ht="40.5" customHeight="1" x14ac:dyDescent="0.25">
      <c r="A13" s="15">
        <v>1</v>
      </c>
      <c r="B13" s="24" t="s">
        <v>183</v>
      </c>
      <c r="C13" s="20" t="s">
        <v>219</v>
      </c>
      <c r="D13" s="15" t="s">
        <v>220</v>
      </c>
      <c r="E13" s="15">
        <v>76.400000000000006</v>
      </c>
      <c r="F13" s="16"/>
    </row>
    <row r="14" spans="1:10" ht="24.95" customHeight="1" x14ac:dyDescent="0.25">
      <c r="A14" s="12">
        <v>2</v>
      </c>
      <c r="B14" s="24" t="s">
        <v>183</v>
      </c>
      <c r="C14" s="20" t="s">
        <v>243</v>
      </c>
      <c r="D14" s="15" t="s">
        <v>231</v>
      </c>
      <c r="E14" s="15">
        <v>68.5</v>
      </c>
      <c r="F14" s="9"/>
    </row>
    <row r="15" spans="1:10" ht="24.95" hidden="1" customHeight="1" x14ac:dyDescent="0.25">
      <c r="A15" s="12">
        <v>9</v>
      </c>
      <c r="B15" s="24" t="s">
        <v>183</v>
      </c>
      <c r="C15" s="20" t="s">
        <v>232</v>
      </c>
      <c r="D15" s="9"/>
      <c r="E15" s="12"/>
      <c r="F15" s="9"/>
    </row>
    <row r="16" spans="1:10" ht="24.95" hidden="1" customHeight="1" x14ac:dyDescent="0.25">
      <c r="A16" s="12">
        <v>10</v>
      </c>
      <c r="B16" s="24" t="s">
        <v>183</v>
      </c>
      <c r="C16" s="20" t="s">
        <v>103</v>
      </c>
      <c r="D16" s="9"/>
      <c r="E16" s="12"/>
      <c r="F16" s="9"/>
    </row>
    <row r="17" spans="1:6" ht="24.95" hidden="1" customHeight="1" x14ac:dyDescent="0.25">
      <c r="A17" s="12">
        <v>11</v>
      </c>
      <c r="B17" s="24" t="s">
        <v>183</v>
      </c>
      <c r="C17" s="20" t="s">
        <v>233</v>
      </c>
      <c r="D17" s="9"/>
      <c r="E17" s="12"/>
      <c r="F17" s="9"/>
    </row>
    <row r="18" spans="1:6" ht="24.95" hidden="1" customHeight="1" x14ac:dyDescent="0.25">
      <c r="A18" s="12">
        <v>12</v>
      </c>
      <c r="B18" s="24" t="s">
        <v>183</v>
      </c>
      <c r="C18" s="20" t="s">
        <v>234</v>
      </c>
      <c r="D18" s="9"/>
      <c r="E18" s="12"/>
      <c r="F18" s="9"/>
    </row>
    <row r="19" spans="1:6" ht="24.95" hidden="1" customHeight="1" x14ac:dyDescent="0.25">
      <c r="A19" s="12">
        <v>13</v>
      </c>
      <c r="B19" s="24" t="s">
        <v>183</v>
      </c>
      <c r="C19" s="20" t="s">
        <v>235</v>
      </c>
      <c r="D19" s="9"/>
      <c r="E19" s="12"/>
      <c r="F19" s="9"/>
    </row>
    <row r="20" spans="1:6" ht="24.95" hidden="1" customHeight="1" x14ac:dyDescent="0.25">
      <c r="A20" s="12">
        <v>14</v>
      </c>
      <c r="B20" s="24" t="s">
        <v>183</v>
      </c>
      <c r="C20" s="20" t="s">
        <v>236</v>
      </c>
      <c r="D20" s="9"/>
      <c r="E20" s="12"/>
      <c r="F20" s="9"/>
    </row>
    <row r="21" spans="1:6" ht="24.95" hidden="1" customHeight="1" x14ac:dyDescent="0.25">
      <c r="A21" s="12">
        <v>15</v>
      </c>
      <c r="B21" s="24" t="s">
        <v>183</v>
      </c>
      <c r="C21" s="20" t="s">
        <v>237</v>
      </c>
      <c r="D21" s="9"/>
      <c r="E21" s="12"/>
      <c r="F21" s="9"/>
    </row>
    <row r="22" spans="1:6" ht="24.95" hidden="1" customHeight="1" x14ac:dyDescent="0.25">
      <c r="A22" s="12">
        <v>16</v>
      </c>
      <c r="B22" s="24" t="s">
        <v>183</v>
      </c>
      <c r="C22" s="20" t="s">
        <v>238</v>
      </c>
      <c r="D22" s="9"/>
      <c r="E22" s="12"/>
      <c r="F22" s="9"/>
    </row>
    <row r="23" spans="1:6" ht="24.95" hidden="1" customHeight="1" x14ac:dyDescent="0.25">
      <c r="A23" s="12">
        <v>17</v>
      </c>
      <c r="B23" s="24" t="s">
        <v>183</v>
      </c>
      <c r="C23" s="20" t="s">
        <v>239</v>
      </c>
      <c r="D23" s="9"/>
      <c r="E23" s="12"/>
      <c r="F23" s="9"/>
    </row>
    <row r="24" spans="1:6" ht="24.95" hidden="1" customHeight="1" x14ac:dyDescent="0.25">
      <c r="A24" s="12">
        <v>18</v>
      </c>
      <c r="B24" s="24" t="s">
        <v>183</v>
      </c>
      <c r="C24" s="20" t="s">
        <v>240</v>
      </c>
      <c r="D24" s="9"/>
      <c r="E24" s="12"/>
      <c r="F24" s="9"/>
    </row>
    <row r="25" spans="1:6" ht="24.95" hidden="1" customHeight="1" x14ac:dyDescent="0.25">
      <c r="A25" s="12">
        <v>19</v>
      </c>
      <c r="B25" s="24" t="s">
        <v>183</v>
      </c>
      <c r="C25" s="20" t="s">
        <v>241</v>
      </c>
      <c r="D25" s="9"/>
      <c r="E25" s="12"/>
      <c r="F25" s="9"/>
    </row>
    <row r="26" spans="1:6" ht="24.95" hidden="1" customHeight="1" x14ac:dyDescent="0.25">
      <c r="A26" s="12">
        <v>20</v>
      </c>
      <c r="B26" s="24" t="s">
        <v>183</v>
      </c>
      <c r="C26" s="20" t="s">
        <v>242</v>
      </c>
      <c r="D26" s="9"/>
      <c r="E26" s="12"/>
      <c r="F26" s="9"/>
    </row>
    <row r="27" spans="1:6" ht="24.75" customHeight="1" x14ac:dyDescent="0.25">
      <c r="A27" s="61" t="s">
        <v>37</v>
      </c>
      <c r="B27" s="61"/>
      <c r="C27" s="61"/>
      <c r="D27" s="61"/>
      <c r="E27" s="41">
        <f>ROUND(SUM(E13:E14)/2,2)</f>
        <v>72.45</v>
      </c>
      <c r="F27" s="9"/>
    </row>
    <row r="29" spans="1:6" ht="16.5" x14ac:dyDescent="0.25">
      <c r="B29" s="13" t="s">
        <v>12</v>
      </c>
      <c r="C29" s="50" t="s">
        <v>14</v>
      </c>
      <c r="D29" s="50"/>
      <c r="E29" s="50" t="s">
        <v>13</v>
      </c>
      <c r="F29" s="50"/>
    </row>
    <row r="34" spans="2:6" ht="16.5" x14ac:dyDescent="0.25">
      <c r="B34" s="13" t="s">
        <v>90</v>
      </c>
      <c r="C34" s="50" t="s">
        <v>89</v>
      </c>
      <c r="D34" s="50"/>
      <c r="E34" s="50" t="s">
        <v>88</v>
      </c>
      <c r="F34" s="50"/>
    </row>
  </sheetData>
  <mergeCells count="12">
    <mergeCell ref="C6:F6"/>
    <mergeCell ref="A2:C2"/>
    <mergeCell ref="D2:F2"/>
    <mergeCell ref="A3:C3"/>
    <mergeCell ref="D3:F3"/>
    <mergeCell ref="A4:C4"/>
    <mergeCell ref="A7:F7"/>
    <mergeCell ref="A27:D27"/>
    <mergeCell ref="C29:D29"/>
    <mergeCell ref="E29:F29"/>
    <mergeCell ref="C34:D34"/>
    <mergeCell ref="E34:F34"/>
  </mergeCells>
  <pageMargins left="0.59055118110236227" right="0.39370078740157483" top="0.59055118110236227" bottom="0.59055118110236227" header="0.31496062992125984" footer="0.31496062992125984"/>
  <pageSetup paperSize="9" orientation="portrait" horizontalDpi="300" verticalDpi="3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opLeftCell="A4" zoomScale="124" zoomScaleNormal="124" workbookViewId="0">
      <selection activeCell="C13" sqref="C13"/>
    </sheetView>
  </sheetViews>
  <sheetFormatPr defaultRowHeight="15" x14ac:dyDescent="0.25"/>
  <cols>
    <col min="1" max="1" width="5.28515625" style="8" customWidth="1"/>
    <col min="2" max="2" width="24.5703125" style="8" customWidth="1"/>
    <col min="3" max="3" width="19.5703125" style="8" customWidth="1"/>
    <col min="4" max="4" width="17.42578125" style="8" customWidth="1"/>
    <col min="5" max="5" width="13.42578125" style="8" customWidth="1"/>
    <col min="6" max="6" width="12.42578125" style="8" customWidth="1"/>
    <col min="7" max="9" width="9.140625" style="8"/>
    <col min="10" max="10" width="12.85546875" style="8" customWidth="1"/>
    <col min="11" max="16384" width="9.140625" style="8"/>
  </cols>
  <sheetData>
    <row r="1" spans="1:10" ht="3" customHeight="1" x14ac:dyDescent="0.25"/>
    <row r="2" spans="1:10" ht="15" customHeight="1" x14ac:dyDescent="0.25">
      <c r="A2" s="59" t="s">
        <v>0</v>
      </c>
      <c r="B2" s="59"/>
      <c r="C2" s="59"/>
      <c r="D2" s="51" t="s">
        <v>3</v>
      </c>
      <c r="E2" s="51"/>
      <c r="F2" s="51"/>
      <c r="G2" s="7"/>
      <c r="H2" s="7"/>
    </row>
    <row r="3" spans="1:10" ht="15.75" x14ac:dyDescent="0.25">
      <c r="A3" s="52" t="s">
        <v>1</v>
      </c>
      <c r="B3" s="52"/>
      <c r="C3" s="52"/>
      <c r="D3" s="53" t="s">
        <v>4</v>
      </c>
      <c r="E3" s="53"/>
      <c r="F3" s="53"/>
      <c r="G3" s="14"/>
      <c r="H3" s="14"/>
      <c r="I3" s="14"/>
      <c r="J3" s="14"/>
    </row>
    <row r="4" spans="1:10" x14ac:dyDescent="0.25">
      <c r="A4" s="52" t="s">
        <v>2</v>
      </c>
      <c r="B4" s="52"/>
      <c r="C4" s="52"/>
      <c r="D4" s="6"/>
    </row>
    <row r="5" spans="1:10" ht="11.25" customHeight="1" x14ac:dyDescent="0.25">
      <c r="A5" s="42"/>
      <c r="B5" s="42"/>
      <c r="C5" s="42"/>
      <c r="D5" s="6"/>
    </row>
    <row r="6" spans="1:10" x14ac:dyDescent="0.25">
      <c r="A6" s="1"/>
      <c r="B6" s="2"/>
      <c r="C6" s="55" t="s">
        <v>248</v>
      </c>
      <c r="D6" s="55"/>
      <c r="E6" s="55"/>
      <c r="F6" s="55"/>
    </row>
    <row r="7" spans="1:10" s="18" customFormat="1" ht="25.5" customHeight="1" x14ac:dyDescent="0.25">
      <c r="A7" s="60" t="s">
        <v>247</v>
      </c>
      <c r="B7" s="60"/>
      <c r="C7" s="60"/>
      <c r="D7" s="60"/>
      <c r="E7" s="60"/>
      <c r="F7" s="60"/>
    </row>
    <row r="8" spans="1:10" ht="8.25" customHeight="1" x14ac:dyDescent="0.25"/>
    <row r="9" spans="1:10" s="10" customFormat="1" ht="18.75" customHeight="1" x14ac:dyDescent="0.25">
      <c r="B9" s="13" t="s">
        <v>18</v>
      </c>
    </row>
    <row r="10" spans="1:10" s="10" customFormat="1" ht="24" customHeight="1" x14ac:dyDescent="0.25">
      <c r="B10" s="10" t="s">
        <v>177</v>
      </c>
    </row>
    <row r="11" spans="1:10" ht="9" customHeight="1" x14ac:dyDescent="0.25">
      <c r="B11" s="4"/>
    </row>
    <row r="12" spans="1:10" ht="33" x14ac:dyDescent="0.25">
      <c r="A12" s="11" t="s">
        <v>11</v>
      </c>
      <c r="B12" s="17" t="s">
        <v>7</v>
      </c>
      <c r="C12" s="17" t="s">
        <v>6</v>
      </c>
      <c r="D12" s="17" t="s">
        <v>8</v>
      </c>
      <c r="E12" s="17" t="s">
        <v>9</v>
      </c>
      <c r="F12" s="17" t="s">
        <v>10</v>
      </c>
    </row>
    <row r="13" spans="1:10" ht="40.5" customHeight="1" x14ac:dyDescent="0.25">
      <c r="A13" s="15">
        <v>1</v>
      </c>
      <c r="B13" s="24" t="s">
        <v>187</v>
      </c>
      <c r="C13" s="20" t="s">
        <v>244</v>
      </c>
      <c r="D13" s="15" t="s">
        <v>245</v>
      </c>
      <c r="E13" s="46">
        <f>24/29*100</f>
        <v>82.758620689655174</v>
      </c>
      <c r="F13" s="16"/>
    </row>
    <row r="14" spans="1:10" ht="24.95" customHeight="1" x14ac:dyDescent="0.25">
      <c r="A14" s="12">
        <v>2</v>
      </c>
      <c r="B14" s="24"/>
      <c r="C14" s="20"/>
      <c r="D14" s="15"/>
      <c r="E14" s="15"/>
      <c r="F14" s="9"/>
    </row>
    <row r="15" spans="1:10" ht="24.95" hidden="1" customHeight="1" x14ac:dyDescent="0.25">
      <c r="A15" s="12">
        <v>9</v>
      </c>
      <c r="B15" s="24" t="s">
        <v>183</v>
      </c>
      <c r="C15" s="20" t="s">
        <v>232</v>
      </c>
      <c r="D15" s="9"/>
      <c r="E15" s="12"/>
      <c r="F15" s="9"/>
    </row>
    <row r="16" spans="1:10" ht="24.95" hidden="1" customHeight="1" x14ac:dyDescent="0.25">
      <c r="A16" s="12">
        <v>10</v>
      </c>
      <c r="B16" s="24" t="s">
        <v>183</v>
      </c>
      <c r="C16" s="20" t="s">
        <v>103</v>
      </c>
      <c r="D16" s="9"/>
      <c r="E16" s="12"/>
      <c r="F16" s="9"/>
    </row>
    <row r="17" spans="1:6" ht="24.95" hidden="1" customHeight="1" x14ac:dyDescent="0.25">
      <c r="A17" s="12">
        <v>11</v>
      </c>
      <c r="B17" s="24" t="s">
        <v>183</v>
      </c>
      <c r="C17" s="20" t="s">
        <v>233</v>
      </c>
      <c r="D17" s="9"/>
      <c r="E17" s="12"/>
      <c r="F17" s="9"/>
    </row>
    <row r="18" spans="1:6" ht="24.95" hidden="1" customHeight="1" x14ac:dyDescent="0.25">
      <c r="A18" s="12">
        <v>12</v>
      </c>
      <c r="B18" s="24" t="s">
        <v>183</v>
      </c>
      <c r="C18" s="20" t="s">
        <v>234</v>
      </c>
      <c r="D18" s="9"/>
      <c r="E18" s="12"/>
      <c r="F18" s="9"/>
    </row>
    <row r="19" spans="1:6" ht="24.95" hidden="1" customHeight="1" x14ac:dyDescent="0.25">
      <c r="A19" s="12">
        <v>13</v>
      </c>
      <c r="B19" s="24" t="s">
        <v>183</v>
      </c>
      <c r="C19" s="20" t="s">
        <v>235</v>
      </c>
      <c r="D19" s="9"/>
      <c r="E19" s="12"/>
      <c r="F19" s="9"/>
    </row>
    <row r="20" spans="1:6" ht="24.95" hidden="1" customHeight="1" x14ac:dyDescent="0.25">
      <c r="A20" s="12">
        <v>14</v>
      </c>
      <c r="B20" s="24" t="s">
        <v>183</v>
      </c>
      <c r="C20" s="20" t="s">
        <v>236</v>
      </c>
      <c r="D20" s="9"/>
      <c r="E20" s="12"/>
      <c r="F20" s="9"/>
    </row>
    <row r="21" spans="1:6" ht="24.95" hidden="1" customHeight="1" x14ac:dyDescent="0.25">
      <c r="A21" s="12">
        <v>15</v>
      </c>
      <c r="B21" s="24" t="s">
        <v>183</v>
      </c>
      <c r="C21" s="20" t="s">
        <v>237</v>
      </c>
      <c r="D21" s="9"/>
      <c r="E21" s="12"/>
      <c r="F21" s="9"/>
    </row>
    <row r="22" spans="1:6" ht="24.95" hidden="1" customHeight="1" x14ac:dyDescent="0.25">
      <c r="A22" s="12">
        <v>16</v>
      </c>
      <c r="B22" s="24" t="s">
        <v>183</v>
      </c>
      <c r="C22" s="20" t="s">
        <v>238</v>
      </c>
      <c r="D22" s="9"/>
      <c r="E22" s="12"/>
      <c r="F22" s="9"/>
    </row>
    <row r="23" spans="1:6" ht="24.95" hidden="1" customHeight="1" x14ac:dyDescent="0.25">
      <c r="A23" s="12">
        <v>17</v>
      </c>
      <c r="B23" s="24" t="s">
        <v>183</v>
      </c>
      <c r="C23" s="20" t="s">
        <v>239</v>
      </c>
      <c r="D23" s="9"/>
      <c r="E23" s="12"/>
      <c r="F23" s="9"/>
    </row>
    <row r="24" spans="1:6" ht="24.95" hidden="1" customHeight="1" x14ac:dyDescent="0.25">
      <c r="A24" s="12">
        <v>18</v>
      </c>
      <c r="B24" s="24" t="s">
        <v>183</v>
      </c>
      <c r="C24" s="20" t="s">
        <v>240</v>
      </c>
      <c r="D24" s="9"/>
      <c r="E24" s="12"/>
      <c r="F24" s="9"/>
    </row>
    <row r="25" spans="1:6" ht="24.95" hidden="1" customHeight="1" x14ac:dyDescent="0.25">
      <c r="A25" s="12">
        <v>19</v>
      </c>
      <c r="B25" s="24" t="s">
        <v>183</v>
      </c>
      <c r="C25" s="20" t="s">
        <v>241</v>
      </c>
      <c r="D25" s="9"/>
      <c r="E25" s="12"/>
      <c r="F25" s="9"/>
    </row>
    <row r="26" spans="1:6" ht="24.95" hidden="1" customHeight="1" x14ac:dyDescent="0.25">
      <c r="A26" s="12">
        <v>20</v>
      </c>
      <c r="B26" s="24" t="s">
        <v>183</v>
      </c>
      <c r="C26" s="20" t="s">
        <v>242</v>
      </c>
      <c r="D26" s="9"/>
      <c r="E26" s="12"/>
      <c r="F26" s="9"/>
    </row>
    <row r="27" spans="1:6" ht="24.75" customHeight="1" x14ac:dyDescent="0.25">
      <c r="A27" s="61" t="s">
        <v>37</v>
      </c>
      <c r="B27" s="61"/>
      <c r="C27" s="61"/>
      <c r="D27" s="61"/>
      <c r="E27" s="47">
        <f>E13</f>
        <v>82.758620689655174</v>
      </c>
      <c r="F27" s="9"/>
    </row>
    <row r="29" spans="1:6" ht="16.5" x14ac:dyDescent="0.25">
      <c r="B29" s="13" t="s">
        <v>12</v>
      </c>
      <c r="C29" s="50" t="s">
        <v>14</v>
      </c>
      <c r="D29" s="50"/>
      <c r="E29" s="50" t="s">
        <v>13</v>
      </c>
      <c r="F29" s="50"/>
    </row>
    <row r="34" spans="2:6" ht="16.5" x14ac:dyDescent="0.25">
      <c r="B34" s="13" t="s">
        <v>90</v>
      </c>
      <c r="C34" s="50" t="s">
        <v>246</v>
      </c>
      <c r="D34" s="50"/>
      <c r="E34" s="50" t="s">
        <v>90</v>
      </c>
      <c r="F34" s="50"/>
    </row>
  </sheetData>
  <mergeCells count="12">
    <mergeCell ref="A7:F7"/>
    <mergeCell ref="A27:D27"/>
    <mergeCell ref="C29:D29"/>
    <mergeCell ref="E29:F29"/>
    <mergeCell ref="C34:D34"/>
    <mergeCell ref="E34:F34"/>
    <mergeCell ref="C6:F6"/>
    <mergeCell ref="A2:C2"/>
    <mergeCell ref="D2:F2"/>
    <mergeCell ref="A3:C3"/>
    <mergeCell ref="D3:F3"/>
    <mergeCell ref="A4:C4"/>
  </mergeCells>
  <pageMargins left="0.59055118110236227" right="0.39370078740157483" top="0.59055118110236227" bottom="0.59055118110236227" header="0.31496062992125984" footer="0.31496062992125984"/>
  <pageSetup paperSize="9" orientation="portrait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topLeftCell="A14" zoomScale="124" zoomScaleNormal="124" workbookViewId="0">
      <selection activeCell="A17" sqref="A15:XFD17"/>
    </sheetView>
  </sheetViews>
  <sheetFormatPr defaultRowHeight="15" x14ac:dyDescent="0.25"/>
  <cols>
    <col min="1" max="1" width="5.28515625" style="8" customWidth="1"/>
    <col min="2" max="2" width="24.5703125" style="8" customWidth="1"/>
    <col min="3" max="3" width="19.5703125" style="8" customWidth="1"/>
    <col min="4" max="4" width="17.42578125" style="8" customWidth="1"/>
    <col min="5" max="5" width="13.42578125" style="8" customWidth="1"/>
    <col min="6" max="6" width="12.42578125" style="8" customWidth="1"/>
    <col min="7" max="9" width="9.140625" style="8"/>
    <col min="10" max="10" width="12.85546875" style="8" customWidth="1"/>
    <col min="11" max="16384" width="9.140625" style="8"/>
  </cols>
  <sheetData>
    <row r="1" spans="1:10" ht="3" customHeight="1" x14ac:dyDescent="0.25"/>
    <row r="2" spans="1:10" ht="15" customHeight="1" x14ac:dyDescent="0.25">
      <c r="A2" s="59" t="s">
        <v>0</v>
      </c>
      <c r="B2" s="59"/>
      <c r="C2" s="59"/>
      <c r="D2" s="51" t="s">
        <v>3</v>
      </c>
      <c r="E2" s="51"/>
      <c r="F2" s="51"/>
      <c r="G2" s="7"/>
      <c r="H2" s="7"/>
    </row>
    <row r="3" spans="1:10" ht="15.75" x14ac:dyDescent="0.25">
      <c r="A3" s="52" t="s">
        <v>1</v>
      </c>
      <c r="B3" s="52"/>
      <c r="C3" s="52"/>
      <c r="D3" s="53" t="s">
        <v>4</v>
      </c>
      <c r="E3" s="53"/>
      <c r="F3" s="53"/>
      <c r="G3" s="14"/>
      <c r="H3" s="14"/>
      <c r="I3" s="14"/>
      <c r="J3" s="14"/>
    </row>
    <row r="4" spans="1:10" x14ac:dyDescent="0.25">
      <c r="A4" s="52" t="s">
        <v>2</v>
      </c>
      <c r="B4" s="52"/>
      <c r="C4" s="52"/>
      <c r="D4" s="6"/>
    </row>
    <row r="5" spans="1:10" ht="11.25" customHeight="1" x14ac:dyDescent="0.25">
      <c r="A5" s="44"/>
      <c r="B5" s="44"/>
      <c r="C5" s="44"/>
      <c r="D5" s="6"/>
    </row>
    <row r="6" spans="1:10" x14ac:dyDescent="0.25">
      <c r="A6" s="1"/>
      <c r="B6" s="2"/>
      <c r="C6" s="55" t="s">
        <v>91</v>
      </c>
      <c r="D6" s="55"/>
      <c r="E6" s="55"/>
      <c r="F6" s="55"/>
    </row>
    <row r="7" spans="1:10" s="18" customFormat="1" ht="25.5" customHeight="1" x14ac:dyDescent="0.25">
      <c r="A7" s="60" t="s">
        <v>175</v>
      </c>
      <c r="B7" s="60"/>
      <c r="C7" s="60"/>
      <c r="D7" s="60"/>
      <c r="E7" s="60"/>
      <c r="F7" s="60"/>
    </row>
    <row r="8" spans="1:10" ht="8.25" customHeight="1" x14ac:dyDescent="0.25"/>
    <row r="9" spans="1:10" s="10" customFormat="1" ht="18.75" customHeight="1" x14ac:dyDescent="0.25">
      <c r="B9" s="13" t="s">
        <v>292</v>
      </c>
    </row>
    <row r="10" spans="1:10" s="10" customFormat="1" ht="24" customHeight="1" x14ac:dyDescent="0.25">
      <c r="B10" s="10" t="s">
        <v>290</v>
      </c>
    </row>
    <row r="11" spans="1:10" ht="9" customHeight="1" x14ac:dyDescent="0.25">
      <c r="B11" s="4"/>
    </row>
    <row r="12" spans="1:10" ht="33" x14ac:dyDescent="0.25">
      <c r="A12" s="11" t="s">
        <v>11</v>
      </c>
      <c r="B12" s="17" t="s">
        <v>7</v>
      </c>
      <c r="C12" s="17" t="s">
        <v>6</v>
      </c>
      <c r="D12" s="17" t="s">
        <v>8</v>
      </c>
      <c r="E12" s="17" t="s">
        <v>9</v>
      </c>
      <c r="F12" s="17" t="s">
        <v>10</v>
      </c>
    </row>
    <row r="13" spans="1:10" ht="40.5" customHeight="1" x14ac:dyDescent="0.25">
      <c r="A13" s="15">
        <v>1</v>
      </c>
      <c r="B13" s="24" t="s">
        <v>263</v>
      </c>
      <c r="C13" s="20" t="s">
        <v>275</v>
      </c>
      <c r="D13" s="15" t="s">
        <v>305</v>
      </c>
      <c r="E13" s="15">
        <v>89.6</v>
      </c>
      <c r="F13" s="16"/>
    </row>
    <row r="14" spans="1:10" ht="32.25" customHeight="1" x14ac:dyDescent="0.25">
      <c r="A14" s="12">
        <v>2</v>
      </c>
      <c r="B14" s="24" t="s">
        <v>264</v>
      </c>
      <c r="C14" s="20" t="s">
        <v>219</v>
      </c>
      <c r="D14" s="15" t="s">
        <v>265</v>
      </c>
      <c r="E14" s="15">
        <v>95.3</v>
      </c>
      <c r="F14" s="9"/>
    </row>
    <row r="15" spans="1:10" ht="37.5" customHeight="1" x14ac:dyDescent="0.25">
      <c r="A15" s="12">
        <v>3</v>
      </c>
      <c r="B15" s="24" t="s">
        <v>264</v>
      </c>
      <c r="C15" s="20" t="s">
        <v>274</v>
      </c>
      <c r="D15" s="39" t="s">
        <v>94</v>
      </c>
      <c r="E15" s="15">
        <f>ROUND(41/41*100,2)</f>
        <v>100</v>
      </c>
      <c r="F15" s="9"/>
    </row>
    <row r="16" spans="1:10" ht="37.5" customHeight="1" x14ac:dyDescent="0.25">
      <c r="A16" s="12">
        <v>4</v>
      </c>
      <c r="B16" s="24" t="s">
        <v>264</v>
      </c>
      <c r="C16" s="20" t="s">
        <v>197</v>
      </c>
      <c r="D16" s="25" t="s">
        <v>266</v>
      </c>
      <c r="E16" s="15">
        <v>95.9</v>
      </c>
      <c r="F16" s="9"/>
    </row>
    <row r="17" spans="1:6" ht="37.5" customHeight="1" x14ac:dyDescent="0.25">
      <c r="A17" s="12">
        <v>5</v>
      </c>
      <c r="B17" s="24" t="s">
        <v>267</v>
      </c>
      <c r="C17" s="20" t="s">
        <v>273</v>
      </c>
      <c r="D17" s="25" t="s">
        <v>306</v>
      </c>
      <c r="E17" s="15">
        <v>57.1</v>
      </c>
      <c r="F17" s="9"/>
    </row>
    <row r="18" spans="1:6" ht="39.75" customHeight="1" x14ac:dyDescent="0.25">
      <c r="A18" s="12">
        <v>6</v>
      </c>
      <c r="B18" s="30" t="s">
        <v>269</v>
      </c>
      <c r="C18" s="21" t="s">
        <v>270</v>
      </c>
      <c r="D18" s="12" t="s">
        <v>229</v>
      </c>
      <c r="E18" s="15">
        <v>77.8</v>
      </c>
      <c r="F18" s="9"/>
    </row>
    <row r="19" spans="1:6" ht="39.75" customHeight="1" x14ac:dyDescent="0.25">
      <c r="A19" s="12">
        <v>7</v>
      </c>
      <c r="B19" s="30" t="s">
        <v>267</v>
      </c>
      <c r="C19" s="21" t="s">
        <v>271</v>
      </c>
      <c r="D19" s="12" t="s">
        <v>307</v>
      </c>
      <c r="E19" s="15">
        <v>71.400000000000006</v>
      </c>
      <c r="F19" s="9"/>
    </row>
    <row r="20" spans="1:6" ht="36.75" customHeight="1" x14ac:dyDescent="0.25">
      <c r="A20" s="12">
        <v>8</v>
      </c>
      <c r="B20" s="30" t="s">
        <v>35</v>
      </c>
      <c r="C20" s="21" t="s">
        <v>262</v>
      </c>
      <c r="D20" s="12" t="s">
        <v>272</v>
      </c>
      <c r="E20" s="15">
        <v>89.3</v>
      </c>
      <c r="F20" s="9"/>
    </row>
    <row r="21" spans="1:6" ht="24.95" hidden="1" customHeight="1" x14ac:dyDescent="0.25">
      <c r="A21" s="12">
        <v>9</v>
      </c>
      <c r="B21" s="9"/>
      <c r="C21" s="9"/>
      <c r="D21" s="9"/>
      <c r="E21" s="12"/>
      <c r="F21" s="9"/>
    </row>
    <row r="22" spans="1:6" ht="24.95" hidden="1" customHeight="1" x14ac:dyDescent="0.25">
      <c r="A22" s="12">
        <v>10</v>
      </c>
      <c r="B22" s="9"/>
      <c r="C22" s="9"/>
      <c r="D22" s="9"/>
      <c r="E22" s="12"/>
      <c r="F22" s="9"/>
    </row>
    <row r="23" spans="1:6" ht="24.95" hidden="1" customHeight="1" x14ac:dyDescent="0.25">
      <c r="A23" s="12">
        <v>11</v>
      </c>
      <c r="B23" s="9"/>
      <c r="C23" s="9"/>
      <c r="D23" s="9"/>
      <c r="E23" s="12"/>
      <c r="F23" s="9"/>
    </row>
    <row r="24" spans="1:6" ht="24.95" hidden="1" customHeight="1" x14ac:dyDescent="0.25">
      <c r="A24" s="12">
        <v>12</v>
      </c>
      <c r="B24" s="9"/>
      <c r="C24" s="9"/>
      <c r="D24" s="9"/>
      <c r="E24" s="12"/>
      <c r="F24" s="9"/>
    </row>
    <row r="25" spans="1:6" ht="24.95" hidden="1" customHeight="1" x14ac:dyDescent="0.25">
      <c r="A25" s="12">
        <v>13</v>
      </c>
      <c r="B25" s="9"/>
      <c r="C25" s="9"/>
      <c r="D25" s="9"/>
      <c r="E25" s="12"/>
      <c r="F25" s="9"/>
    </row>
    <row r="26" spans="1:6" ht="24.95" hidden="1" customHeight="1" x14ac:dyDescent="0.25">
      <c r="A26" s="12">
        <v>14</v>
      </c>
      <c r="B26" s="9"/>
      <c r="C26" s="9"/>
      <c r="D26" s="9"/>
      <c r="E26" s="12"/>
      <c r="F26" s="9"/>
    </row>
    <row r="27" spans="1:6" ht="24.95" hidden="1" customHeight="1" x14ac:dyDescent="0.25">
      <c r="A27" s="12">
        <v>15</v>
      </c>
      <c r="B27" s="9"/>
      <c r="C27" s="9"/>
      <c r="D27" s="9"/>
      <c r="E27" s="12"/>
      <c r="F27" s="9"/>
    </row>
    <row r="28" spans="1:6" ht="24.95" hidden="1" customHeight="1" x14ac:dyDescent="0.25">
      <c r="A28" s="12">
        <v>16</v>
      </c>
      <c r="B28" s="9"/>
      <c r="C28" s="9"/>
      <c r="D28" s="9"/>
      <c r="E28" s="12"/>
      <c r="F28" s="9"/>
    </row>
    <row r="29" spans="1:6" ht="24.95" hidden="1" customHeight="1" x14ac:dyDescent="0.25">
      <c r="A29" s="12">
        <v>17</v>
      </c>
      <c r="B29" s="9"/>
      <c r="C29" s="9"/>
      <c r="D29" s="9"/>
      <c r="E29" s="12"/>
      <c r="F29" s="9"/>
    </row>
    <row r="30" spans="1:6" ht="24.95" hidden="1" customHeight="1" x14ac:dyDescent="0.25">
      <c r="A30" s="12">
        <v>18</v>
      </c>
      <c r="B30" s="9"/>
      <c r="C30" s="9"/>
      <c r="D30" s="9"/>
      <c r="E30" s="12"/>
      <c r="F30" s="9"/>
    </row>
    <row r="31" spans="1:6" ht="24.95" hidden="1" customHeight="1" x14ac:dyDescent="0.25">
      <c r="A31" s="12">
        <v>19</v>
      </c>
      <c r="B31" s="9"/>
      <c r="C31" s="9"/>
      <c r="D31" s="9"/>
      <c r="E31" s="12"/>
      <c r="F31" s="9"/>
    </row>
    <row r="32" spans="1:6" ht="24.95" hidden="1" customHeight="1" x14ac:dyDescent="0.25">
      <c r="A32" s="12">
        <v>20</v>
      </c>
      <c r="B32" s="9"/>
      <c r="C32" s="9"/>
      <c r="D32" s="9"/>
      <c r="E32" s="12"/>
      <c r="F32" s="9"/>
    </row>
    <row r="33" spans="1:6" ht="24.75" customHeight="1" x14ac:dyDescent="0.25">
      <c r="A33" s="61" t="s">
        <v>37</v>
      </c>
      <c r="B33" s="61"/>
      <c r="C33" s="61"/>
      <c r="D33" s="61"/>
      <c r="E33" s="45">
        <f>ROUND(SUM(E13:E20)/8,2)</f>
        <v>84.55</v>
      </c>
      <c r="F33" s="9"/>
    </row>
    <row r="35" spans="1:6" ht="16.5" x14ac:dyDescent="0.25">
      <c r="B35" s="13" t="s">
        <v>12</v>
      </c>
      <c r="C35" s="50" t="s">
        <v>14</v>
      </c>
      <c r="D35" s="50"/>
      <c r="E35" s="50" t="s">
        <v>13</v>
      </c>
      <c r="F35" s="50"/>
    </row>
    <row r="40" spans="1:6" ht="16.5" x14ac:dyDescent="0.25">
      <c r="B40" s="13" t="s">
        <v>90</v>
      </c>
      <c r="C40" s="50" t="s">
        <v>89</v>
      </c>
      <c r="D40" s="50"/>
      <c r="E40" s="50" t="s">
        <v>88</v>
      </c>
      <c r="F40" s="50"/>
    </row>
  </sheetData>
  <mergeCells count="12">
    <mergeCell ref="C6:F6"/>
    <mergeCell ref="A2:C2"/>
    <mergeCell ref="D2:F2"/>
    <mergeCell ref="A3:C3"/>
    <mergeCell ref="D3:F3"/>
    <mergeCell ref="A4:C4"/>
    <mergeCell ref="A7:F7"/>
    <mergeCell ref="A33:D33"/>
    <mergeCell ref="C35:D35"/>
    <mergeCell ref="E35:F35"/>
    <mergeCell ref="C40:D40"/>
    <mergeCell ref="E40:F40"/>
  </mergeCells>
  <pageMargins left="0.59055118110236227" right="0.39370078740157483" top="0.59055118110236227" bottom="0.59055118110236227" header="0.31496062992125984" footer="0.31496062992125984"/>
  <pageSetup paperSize="9" orientation="portrait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="124" zoomScaleNormal="124" workbookViewId="0">
      <selection activeCell="B10" sqref="B10"/>
    </sheetView>
  </sheetViews>
  <sheetFormatPr defaultRowHeight="15" x14ac:dyDescent="0.25"/>
  <cols>
    <col min="1" max="1" width="5.28515625" style="8" customWidth="1"/>
    <col min="2" max="2" width="24.5703125" style="8" customWidth="1"/>
    <col min="3" max="3" width="19.5703125" style="8" customWidth="1"/>
    <col min="4" max="4" width="17.42578125" style="8" customWidth="1"/>
    <col min="5" max="5" width="13.42578125" style="8" customWidth="1"/>
    <col min="6" max="6" width="12.42578125" style="8" customWidth="1"/>
    <col min="7" max="9" width="9.140625" style="8"/>
    <col min="10" max="10" width="12.85546875" style="8" customWidth="1"/>
    <col min="11" max="16384" width="9.140625" style="8"/>
  </cols>
  <sheetData>
    <row r="1" spans="1:10" ht="3" customHeight="1" x14ac:dyDescent="0.25"/>
    <row r="2" spans="1:10" ht="15" customHeight="1" x14ac:dyDescent="0.25">
      <c r="A2" s="59" t="s">
        <v>0</v>
      </c>
      <c r="B2" s="59"/>
      <c r="C2" s="59"/>
      <c r="D2" s="51" t="s">
        <v>3</v>
      </c>
      <c r="E2" s="51"/>
      <c r="F2" s="51"/>
      <c r="G2" s="7"/>
      <c r="H2" s="7"/>
    </row>
    <row r="3" spans="1:10" ht="15.75" x14ac:dyDescent="0.25">
      <c r="A3" s="52" t="s">
        <v>1</v>
      </c>
      <c r="B3" s="52"/>
      <c r="C3" s="52"/>
      <c r="D3" s="53" t="s">
        <v>4</v>
      </c>
      <c r="E3" s="53"/>
      <c r="F3" s="53"/>
      <c r="G3" s="14"/>
      <c r="H3" s="14"/>
      <c r="I3" s="14"/>
      <c r="J3" s="14"/>
    </row>
    <row r="4" spans="1:10" x14ac:dyDescent="0.25">
      <c r="A4" s="52" t="s">
        <v>2</v>
      </c>
      <c r="B4" s="52"/>
      <c r="C4" s="52"/>
      <c r="D4" s="6"/>
    </row>
    <row r="5" spans="1:10" ht="11.25" customHeight="1" x14ac:dyDescent="0.25">
      <c r="A5" s="44"/>
      <c r="B5" s="44"/>
      <c r="C5" s="44"/>
      <c r="D5" s="6"/>
    </row>
    <row r="6" spans="1:10" x14ac:dyDescent="0.25">
      <c r="A6" s="1"/>
      <c r="B6" s="2"/>
      <c r="C6" s="55" t="s">
        <v>91</v>
      </c>
      <c r="D6" s="55"/>
      <c r="E6" s="55"/>
      <c r="F6" s="55"/>
    </row>
    <row r="7" spans="1:10" s="18" customFormat="1" ht="25.5" customHeight="1" x14ac:dyDescent="0.25">
      <c r="A7" s="60" t="s">
        <v>175</v>
      </c>
      <c r="B7" s="60"/>
      <c r="C7" s="60"/>
      <c r="D7" s="60"/>
      <c r="E7" s="60"/>
      <c r="F7" s="60"/>
    </row>
    <row r="8" spans="1:10" ht="8.25" customHeight="1" x14ac:dyDescent="0.25"/>
    <row r="9" spans="1:10" s="10" customFormat="1" ht="18.75" customHeight="1" x14ac:dyDescent="0.25">
      <c r="B9" s="13" t="s">
        <v>291</v>
      </c>
    </row>
    <row r="10" spans="1:10" s="10" customFormat="1" ht="24" customHeight="1" x14ac:dyDescent="0.25">
      <c r="B10" s="10" t="s">
        <v>290</v>
      </c>
    </row>
    <row r="11" spans="1:10" ht="9" customHeight="1" x14ac:dyDescent="0.25">
      <c r="B11" s="4"/>
    </row>
    <row r="12" spans="1:10" ht="33" hidden="1" x14ac:dyDescent="0.25">
      <c r="A12" s="11" t="s">
        <v>11</v>
      </c>
      <c r="B12" s="17" t="s">
        <v>7</v>
      </c>
      <c r="C12" s="17" t="s">
        <v>6</v>
      </c>
      <c r="D12" s="17" t="s">
        <v>8</v>
      </c>
      <c r="E12" s="17" t="s">
        <v>9</v>
      </c>
      <c r="F12" s="17" t="s">
        <v>10</v>
      </c>
    </row>
    <row r="13" spans="1:10" ht="52.5" customHeight="1" x14ac:dyDescent="0.25">
      <c r="A13" s="15">
        <v>1</v>
      </c>
      <c r="B13" s="24" t="s">
        <v>276</v>
      </c>
      <c r="C13" s="20" t="s">
        <v>277</v>
      </c>
      <c r="D13" s="15" t="s">
        <v>227</v>
      </c>
      <c r="E13" s="15">
        <f>ROUND(41/41*100,2)</f>
        <v>100</v>
      </c>
      <c r="F13" s="16"/>
    </row>
    <row r="14" spans="1:10" ht="32.25" customHeight="1" x14ac:dyDescent="0.25">
      <c r="A14" s="12">
        <v>2</v>
      </c>
      <c r="B14" s="24" t="s">
        <v>39</v>
      </c>
      <c r="C14" s="20" t="s">
        <v>206</v>
      </c>
      <c r="D14" s="15" t="s">
        <v>278</v>
      </c>
      <c r="E14" s="15">
        <v>90.3</v>
      </c>
      <c r="F14" s="9"/>
    </row>
    <row r="15" spans="1:10" ht="24.95" customHeight="1" x14ac:dyDescent="0.25">
      <c r="A15" s="12">
        <v>3</v>
      </c>
      <c r="B15" s="24" t="s">
        <v>279</v>
      </c>
      <c r="C15" s="20" t="s">
        <v>105</v>
      </c>
      <c r="D15" s="39" t="s">
        <v>188</v>
      </c>
      <c r="E15" s="15">
        <v>95.2</v>
      </c>
      <c r="F15" s="9"/>
    </row>
    <row r="16" spans="1:10" ht="39" customHeight="1" x14ac:dyDescent="0.25">
      <c r="A16" s="12">
        <v>4</v>
      </c>
      <c r="B16" s="24" t="s">
        <v>264</v>
      </c>
      <c r="C16" s="20" t="s">
        <v>105</v>
      </c>
      <c r="D16" s="39" t="s">
        <v>188</v>
      </c>
      <c r="E16" s="15">
        <v>95.2</v>
      </c>
      <c r="F16" s="9"/>
    </row>
    <row r="17" spans="1:6" ht="51" customHeight="1" x14ac:dyDescent="0.25">
      <c r="A17" s="12">
        <v>5</v>
      </c>
      <c r="B17" s="24" t="s">
        <v>276</v>
      </c>
      <c r="C17" s="20" t="s">
        <v>105</v>
      </c>
      <c r="D17" s="39" t="s">
        <v>188</v>
      </c>
      <c r="E17" s="15">
        <v>95.2</v>
      </c>
      <c r="F17" s="9"/>
    </row>
    <row r="18" spans="1:6" ht="39.75" customHeight="1" x14ac:dyDescent="0.25">
      <c r="A18" s="12">
        <v>6</v>
      </c>
      <c r="B18" s="24" t="s">
        <v>39</v>
      </c>
      <c r="C18" s="20" t="s">
        <v>199</v>
      </c>
      <c r="D18" s="12" t="s">
        <v>280</v>
      </c>
      <c r="E18" s="15">
        <v>93</v>
      </c>
      <c r="F18" s="9"/>
    </row>
    <row r="19" spans="1:6" ht="39.75" customHeight="1" x14ac:dyDescent="0.25">
      <c r="A19" s="12">
        <v>7</v>
      </c>
      <c r="B19" s="24" t="s">
        <v>39</v>
      </c>
      <c r="C19" s="20" t="s">
        <v>197</v>
      </c>
      <c r="D19" s="12" t="s">
        <v>281</v>
      </c>
      <c r="E19" s="15">
        <v>88.7</v>
      </c>
      <c r="F19" s="9"/>
    </row>
    <row r="20" spans="1:6" ht="36.75" customHeight="1" x14ac:dyDescent="0.25">
      <c r="A20" s="12">
        <v>8</v>
      </c>
      <c r="B20" s="30" t="s">
        <v>264</v>
      </c>
      <c r="C20" s="20" t="s">
        <v>282</v>
      </c>
      <c r="D20" s="12" t="s">
        <v>285</v>
      </c>
      <c r="E20" s="15">
        <v>88.8</v>
      </c>
      <c r="F20" s="9"/>
    </row>
    <row r="21" spans="1:6" ht="41.25" customHeight="1" x14ac:dyDescent="0.25">
      <c r="A21" s="12">
        <v>9</v>
      </c>
      <c r="B21" s="49" t="s">
        <v>267</v>
      </c>
      <c r="C21" s="9" t="s">
        <v>283</v>
      </c>
      <c r="D21" s="48" t="s">
        <v>284</v>
      </c>
      <c r="E21" s="12">
        <v>66.67</v>
      </c>
      <c r="F21" s="9"/>
    </row>
    <row r="22" spans="1:6" ht="39" customHeight="1" x14ac:dyDescent="0.25">
      <c r="A22" s="12">
        <v>10</v>
      </c>
      <c r="B22" s="49" t="s">
        <v>267</v>
      </c>
      <c r="C22" s="9" t="s">
        <v>286</v>
      </c>
      <c r="D22" s="9" t="s">
        <v>287</v>
      </c>
      <c r="E22" s="12">
        <v>46.7</v>
      </c>
      <c r="F22" s="9"/>
    </row>
    <row r="23" spans="1:6" ht="36" customHeight="1" x14ac:dyDescent="0.25">
      <c r="A23" s="12">
        <v>11</v>
      </c>
      <c r="B23" s="49" t="s">
        <v>267</v>
      </c>
      <c r="C23" s="9" t="s">
        <v>288</v>
      </c>
      <c r="D23" s="9" t="s">
        <v>289</v>
      </c>
      <c r="E23" s="12">
        <v>61.5</v>
      </c>
      <c r="F23" s="9"/>
    </row>
    <row r="24" spans="1:6" ht="24.95" hidden="1" customHeight="1" x14ac:dyDescent="0.25">
      <c r="A24" s="12">
        <v>12</v>
      </c>
      <c r="B24" s="9"/>
      <c r="C24" s="9"/>
      <c r="D24" s="9"/>
      <c r="E24" s="12"/>
      <c r="F24" s="9"/>
    </row>
    <row r="25" spans="1:6" ht="24.95" hidden="1" customHeight="1" x14ac:dyDescent="0.25">
      <c r="A25" s="12">
        <v>13</v>
      </c>
      <c r="B25" s="9"/>
      <c r="C25" s="9"/>
      <c r="D25" s="9"/>
      <c r="E25" s="12"/>
      <c r="F25" s="9"/>
    </row>
    <row r="26" spans="1:6" ht="24.95" hidden="1" customHeight="1" x14ac:dyDescent="0.25">
      <c r="A26" s="12">
        <v>14</v>
      </c>
      <c r="B26" s="9"/>
      <c r="C26" s="9"/>
      <c r="D26" s="9"/>
      <c r="E26" s="12"/>
      <c r="F26" s="9"/>
    </row>
    <row r="27" spans="1:6" ht="24.95" hidden="1" customHeight="1" x14ac:dyDescent="0.25">
      <c r="A27" s="12">
        <v>15</v>
      </c>
      <c r="B27" s="9"/>
      <c r="C27" s="9"/>
      <c r="D27" s="9"/>
      <c r="E27" s="12"/>
      <c r="F27" s="9"/>
    </row>
    <row r="28" spans="1:6" ht="24.95" hidden="1" customHeight="1" x14ac:dyDescent="0.25">
      <c r="A28" s="12">
        <v>16</v>
      </c>
      <c r="B28" s="9"/>
      <c r="C28" s="9"/>
      <c r="D28" s="9"/>
      <c r="E28" s="12"/>
      <c r="F28" s="9"/>
    </row>
    <row r="29" spans="1:6" ht="24.95" hidden="1" customHeight="1" x14ac:dyDescent="0.25">
      <c r="A29" s="12">
        <v>17</v>
      </c>
      <c r="B29" s="9"/>
      <c r="C29" s="9"/>
      <c r="D29" s="9"/>
      <c r="E29" s="12"/>
      <c r="F29" s="9"/>
    </row>
    <row r="30" spans="1:6" ht="24.95" hidden="1" customHeight="1" x14ac:dyDescent="0.25">
      <c r="A30" s="12">
        <v>18</v>
      </c>
      <c r="B30" s="9"/>
      <c r="C30" s="9"/>
      <c r="D30" s="9"/>
      <c r="E30" s="12"/>
      <c r="F30" s="9"/>
    </row>
    <row r="31" spans="1:6" ht="24.95" hidden="1" customHeight="1" x14ac:dyDescent="0.25">
      <c r="A31" s="12">
        <v>19</v>
      </c>
      <c r="B31" s="9"/>
      <c r="C31" s="9"/>
      <c r="D31" s="9"/>
      <c r="E31" s="12"/>
      <c r="F31" s="9"/>
    </row>
    <row r="32" spans="1:6" ht="24.95" hidden="1" customHeight="1" x14ac:dyDescent="0.25">
      <c r="A32" s="12">
        <v>20</v>
      </c>
      <c r="B32" s="9"/>
      <c r="C32" s="9"/>
      <c r="D32" s="9"/>
      <c r="E32" s="12"/>
      <c r="F32" s="9"/>
    </row>
    <row r="33" spans="1:6" ht="24.75" customHeight="1" x14ac:dyDescent="0.25">
      <c r="A33" s="61" t="s">
        <v>37</v>
      </c>
      <c r="B33" s="61"/>
      <c r="C33" s="61"/>
      <c r="D33" s="61"/>
      <c r="E33" s="45">
        <f>ROUND(SUM(E13:E23)/11,2)</f>
        <v>83.75</v>
      </c>
      <c r="F33" s="9"/>
    </row>
    <row r="35" spans="1:6" ht="16.5" x14ac:dyDescent="0.25">
      <c r="B35" s="13" t="s">
        <v>12</v>
      </c>
      <c r="C35" s="50" t="s">
        <v>14</v>
      </c>
      <c r="D35" s="50"/>
      <c r="E35" s="50" t="s">
        <v>13</v>
      </c>
      <c r="F35" s="50"/>
    </row>
    <row r="40" spans="1:6" ht="16.5" x14ac:dyDescent="0.25">
      <c r="B40" s="13" t="s">
        <v>90</v>
      </c>
      <c r="C40" s="50" t="s">
        <v>89</v>
      </c>
      <c r="D40" s="50"/>
      <c r="E40" s="50" t="s">
        <v>88</v>
      </c>
      <c r="F40" s="50"/>
    </row>
  </sheetData>
  <mergeCells count="12">
    <mergeCell ref="C6:F6"/>
    <mergeCell ref="A2:C2"/>
    <mergeCell ref="D2:F2"/>
    <mergeCell ref="A3:C3"/>
    <mergeCell ref="D3:F3"/>
    <mergeCell ref="A4:C4"/>
    <mergeCell ref="A7:F7"/>
    <mergeCell ref="A33:D33"/>
    <mergeCell ref="C35:D35"/>
    <mergeCell ref="E35:F35"/>
    <mergeCell ref="C40:D40"/>
    <mergeCell ref="E40:F40"/>
  </mergeCells>
  <pageMargins left="0.59055118110236227" right="0.39370078740157483" top="0.59055118110236227" bottom="0.59055118110236227" header="0.31496062992125984" footer="0.31496062992125984"/>
  <pageSetup paperSize="9" orientation="portrait" horizontalDpi="300" verticalDpi="3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="124" zoomScaleNormal="124" workbookViewId="0">
      <selection activeCell="E13" sqref="E13"/>
    </sheetView>
  </sheetViews>
  <sheetFormatPr defaultRowHeight="15" x14ac:dyDescent="0.25"/>
  <cols>
    <col min="1" max="1" width="5.28515625" style="8" customWidth="1"/>
    <col min="2" max="2" width="24.5703125" style="8" customWidth="1"/>
    <col min="3" max="3" width="19.5703125" style="8" customWidth="1"/>
    <col min="4" max="4" width="17.42578125" style="8" customWidth="1"/>
    <col min="5" max="5" width="13.42578125" style="8" customWidth="1"/>
    <col min="6" max="6" width="12.42578125" style="8" customWidth="1"/>
    <col min="7" max="9" width="9.140625" style="8"/>
    <col min="10" max="10" width="12.85546875" style="8" customWidth="1"/>
    <col min="11" max="16384" width="9.140625" style="8"/>
  </cols>
  <sheetData>
    <row r="1" spans="1:10" ht="3" customHeight="1" x14ac:dyDescent="0.25"/>
    <row r="2" spans="1:10" ht="15" customHeight="1" x14ac:dyDescent="0.25">
      <c r="A2" s="59" t="s">
        <v>0</v>
      </c>
      <c r="B2" s="59"/>
      <c r="C2" s="59"/>
      <c r="D2" s="51" t="s">
        <v>3</v>
      </c>
      <c r="E2" s="51"/>
      <c r="F2" s="51"/>
      <c r="G2" s="7"/>
      <c r="H2" s="7"/>
    </row>
    <row r="3" spans="1:10" ht="15.75" x14ac:dyDescent="0.25">
      <c r="A3" s="52" t="s">
        <v>1</v>
      </c>
      <c r="B3" s="52"/>
      <c r="C3" s="52"/>
      <c r="D3" s="53" t="s">
        <v>4</v>
      </c>
      <c r="E3" s="53"/>
      <c r="F3" s="53"/>
      <c r="G3" s="14"/>
      <c r="H3" s="14"/>
      <c r="I3" s="14"/>
      <c r="J3" s="14"/>
    </row>
    <row r="4" spans="1:10" x14ac:dyDescent="0.25">
      <c r="A4" s="52" t="s">
        <v>2</v>
      </c>
      <c r="B4" s="52"/>
      <c r="C4" s="52"/>
      <c r="D4" s="6"/>
    </row>
    <row r="5" spans="1:10" ht="11.25" customHeight="1" x14ac:dyDescent="0.25">
      <c r="A5" s="44"/>
      <c r="B5" s="44"/>
      <c r="C5" s="44"/>
      <c r="D5" s="6"/>
    </row>
    <row r="6" spans="1:10" x14ac:dyDescent="0.25">
      <c r="A6" s="1"/>
      <c r="B6" s="2"/>
      <c r="C6" s="55" t="s">
        <v>304</v>
      </c>
      <c r="D6" s="55"/>
      <c r="E6" s="55"/>
      <c r="F6" s="55"/>
    </row>
    <row r="7" spans="1:10" s="18" customFormat="1" ht="25.5" customHeight="1" x14ac:dyDescent="0.25">
      <c r="A7" s="60" t="s">
        <v>247</v>
      </c>
      <c r="B7" s="60"/>
      <c r="C7" s="60"/>
      <c r="D7" s="60"/>
      <c r="E7" s="60"/>
      <c r="F7" s="60"/>
    </row>
    <row r="8" spans="1:10" ht="8.25" customHeight="1" x14ac:dyDescent="0.25"/>
    <row r="9" spans="1:10" s="10" customFormat="1" ht="18.75" customHeight="1" x14ac:dyDescent="0.25">
      <c r="B9" s="13" t="s">
        <v>302</v>
      </c>
    </row>
    <row r="10" spans="1:10" s="10" customFormat="1" ht="24" customHeight="1" x14ac:dyDescent="0.25">
      <c r="B10" s="10" t="s">
        <v>303</v>
      </c>
    </row>
    <row r="11" spans="1:10" ht="9" customHeight="1" x14ac:dyDescent="0.25">
      <c r="B11" s="4"/>
    </row>
    <row r="12" spans="1:10" ht="33" x14ac:dyDescent="0.25">
      <c r="A12" s="11" t="s">
        <v>11</v>
      </c>
      <c r="B12" s="17" t="s">
        <v>7</v>
      </c>
      <c r="C12" s="17" t="s">
        <v>6</v>
      </c>
      <c r="D12" s="17" t="s">
        <v>8</v>
      </c>
      <c r="E12" s="17" t="s">
        <v>9</v>
      </c>
      <c r="F12" s="17" t="s">
        <v>10</v>
      </c>
    </row>
    <row r="13" spans="1:10" ht="40.5" customHeight="1" x14ac:dyDescent="0.25">
      <c r="A13" s="15">
        <v>1</v>
      </c>
      <c r="B13" s="24" t="s">
        <v>279</v>
      </c>
      <c r="C13" s="20" t="s">
        <v>215</v>
      </c>
      <c r="D13" s="15" t="s">
        <v>293</v>
      </c>
      <c r="E13" s="15">
        <v>93.8</v>
      </c>
      <c r="F13" s="16"/>
    </row>
    <row r="14" spans="1:10" ht="32.25" customHeight="1" x14ac:dyDescent="0.25">
      <c r="A14" s="12">
        <v>2</v>
      </c>
      <c r="B14" s="24" t="s">
        <v>294</v>
      </c>
      <c r="C14" s="20" t="s">
        <v>215</v>
      </c>
      <c r="D14" s="15" t="s">
        <v>295</v>
      </c>
      <c r="E14" s="15">
        <v>89.6</v>
      </c>
      <c r="F14" s="9"/>
    </row>
    <row r="15" spans="1:10" ht="24.95" customHeight="1" x14ac:dyDescent="0.25">
      <c r="A15" s="12">
        <v>3</v>
      </c>
      <c r="B15" s="24" t="s">
        <v>279</v>
      </c>
      <c r="C15" s="20" t="s">
        <v>184</v>
      </c>
      <c r="D15" s="39" t="s">
        <v>296</v>
      </c>
      <c r="E15" s="15">
        <v>96.2</v>
      </c>
      <c r="F15" s="9"/>
    </row>
    <row r="16" spans="1:10" ht="24.95" customHeight="1" x14ac:dyDescent="0.25">
      <c r="A16" s="12">
        <v>4</v>
      </c>
      <c r="B16" s="24" t="s">
        <v>276</v>
      </c>
      <c r="C16" s="20" t="s">
        <v>297</v>
      </c>
      <c r="D16" s="25" t="s">
        <v>22</v>
      </c>
      <c r="E16" s="15">
        <v>82.6</v>
      </c>
      <c r="F16" s="9"/>
    </row>
    <row r="17" spans="1:6" ht="24.95" customHeight="1" x14ac:dyDescent="0.25">
      <c r="A17" s="12">
        <v>5</v>
      </c>
      <c r="B17" s="24" t="s">
        <v>298</v>
      </c>
      <c r="C17" s="20" t="s">
        <v>197</v>
      </c>
      <c r="D17" s="25" t="s">
        <v>299</v>
      </c>
      <c r="E17" s="15">
        <v>90.9</v>
      </c>
      <c r="F17" s="9"/>
    </row>
    <row r="18" spans="1:6" ht="39.75" customHeight="1" x14ac:dyDescent="0.25">
      <c r="A18" s="12">
        <v>6</v>
      </c>
      <c r="B18" s="30" t="s">
        <v>279</v>
      </c>
      <c r="C18" s="20" t="s">
        <v>243</v>
      </c>
      <c r="D18" s="12" t="s">
        <v>300</v>
      </c>
      <c r="E18" s="15">
        <v>89.1</v>
      </c>
      <c r="F18" s="9"/>
    </row>
    <row r="19" spans="1:6" ht="39.75" customHeight="1" x14ac:dyDescent="0.25">
      <c r="A19" s="12">
        <v>7</v>
      </c>
      <c r="B19" s="24" t="s">
        <v>294</v>
      </c>
      <c r="C19" s="20" t="s">
        <v>243</v>
      </c>
      <c r="D19" s="12" t="s">
        <v>300</v>
      </c>
      <c r="E19" s="15">
        <v>89.1</v>
      </c>
      <c r="F19" s="9"/>
    </row>
    <row r="20" spans="1:6" ht="36.75" customHeight="1" x14ac:dyDescent="0.25">
      <c r="A20" s="12">
        <v>8</v>
      </c>
      <c r="B20" s="30" t="s">
        <v>187</v>
      </c>
      <c r="C20" s="21" t="s">
        <v>268</v>
      </c>
      <c r="D20" s="12" t="s">
        <v>301</v>
      </c>
      <c r="E20" s="15">
        <v>69</v>
      </c>
      <c r="F20" s="9"/>
    </row>
    <row r="21" spans="1:6" ht="24.95" hidden="1" customHeight="1" x14ac:dyDescent="0.25">
      <c r="A21" s="12">
        <v>9</v>
      </c>
      <c r="B21" s="9"/>
      <c r="C21" s="9"/>
      <c r="D21" s="9"/>
      <c r="E21" s="12"/>
      <c r="F21" s="9"/>
    </row>
    <row r="22" spans="1:6" ht="24.95" hidden="1" customHeight="1" x14ac:dyDescent="0.25">
      <c r="A22" s="12">
        <v>10</v>
      </c>
      <c r="B22" s="9"/>
      <c r="C22" s="9"/>
      <c r="D22" s="9"/>
      <c r="E22" s="12"/>
      <c r="F22" s="9"/>
    </row>
    <row r="23" spans="1:6" ht="24.95" hidden="1" customHeight="1" x14ac:dyDescent="0.25">
      <c r="A23" s="12">
        <v>11</v>
      </c>
      <c r="B23" s="9"/>
      <c r="C23" s="9"/>
      <c r="D23" s="9"/>
      <c r="E23" s="12"/>
      <c r="F23" s="9"/>
    </row>
    <row r="24" spans="1:6" ht="24.95" hidden="1" customHeight="1" x14ac:dyDescent="0.25">
      <c r="A24" s="12">
        <v>12</v>
      </c>
      <c r="B24" s="9"/>
      <c r="C24" s="9"/>
      <c r="D24" s="9"/>
      <c r="E24" s="12"/>
      <c r="F24" s="9"/>
    </row>
    <row r="25" spans="1:6" ht="24.95" hidden="1" customHeight="1" x14ac:dyDescent="0.25">
      <c r="A25" s="12">
        <v>13</v>
      </c>
      <c r="B25" s="9"/>
      <c r="C25" s="9"/>
      <c r="D25" s="9"/>
      <c r="E25" s="12"/>
      <c r="F25" s="9"/>
    </row>
    <row r="26" spans="1:6" ht="24.95" hidden="1" customHeight="1" x14ac:dyDescent="0.25">
      <c r="A26" s="12">
        <v>14</v>
      </c>
      <c r="B26" s="9"/>
      <c r="C26" s="9"/>
      <c r="D26" s="9"/>
      <c r="E26" s="12"/>
      <c r="F26" s="9"/>
    </row>
    <row r="27" spans="1:6" ht="24.95" hidden="1" customHeight="1" x14ac:dyDescent="0.25">
      <c r="A27" s="12">
        <v>15</v>
      </c>
      <c r="B27" s="9"/>
      <c r="C27" s="9"/>
      <c r="D27" s="9"/>
      <c r="E27" s="12"/>
      <c r="F27" s="9"/>
    </row>
    <row r="28" spans="1:6" ht="24.95" hidden="1" customHeight="1" x14ac:dyDescent="0.25">
      <c r="A28" s="12">
        <v>16</v>
      </c>
      <c r="B28" s="9"/>
      <c r="C28" s="9"/>
      <c r="D28" s="9"/>
      <c r="E28" s="12"/>
      <c r="F28" s="9"/>
    </row>
    <row r="29" spans="1:6" ht="24.95" hidden="1" customHeight="1" x14ac:dyDescent="0.25">
      <c r="A29" s="12">
        <v>17</v>
      </c>
      <c r="B29" s="9"/>
      <c r="C29" s="9"/>
      <c r="D29" s="9"/>
      <c r="E29" s="12"/>
      <c r="F29" s="9"/>
    </row>
    <row r="30" spans="1:6" ht="24.95" hidden="1" customHeight="1" x14ac:dyDescent="0.25">
      <c r="A30" s="12">
        <v>18</v>
      </c>
      <c r="B30" s="9"/>
      <c r="C30" s="9"/>
      <c r="D30" s="9"/>
      <c r="E30" s="12"/>
      <c r="F30" s="9"/>
    </row>
    <row r="31" spans="1:6" ht="24.95" hidden="1" customHeight="1" x14ac:dyDescent="0.25">
      <c r="A31" s="12">
        <v>19</v>
      </c>
      <c r="B31" s="9"/>
      <c r="C31" s="9"/>
      <c r="D31" s="9"/>
      <c r="E31" s="12"/>
      <c r="F31" s="9"/>
    </row>
    <row r="32" spans="1:6" ht="24.95" hidden="1" customHeight="1" x14ac:dyDescent="0.25">
      <c r="A32" s="12">
        <v>20</v>
      </c>
      <c r="B32" s="9"/>
      <c r="C32" s="9"/>
      <c r="D32" s="9"/>
      <c r="E32" s="12"/>
      <c r="F32" s="9"/>
    </row>
    <row r="33" spans="1:6" ht="24.75" customHeight="1" x14ac:dyDescent="0.25">
      <c r="A33" s="61" t="s">
        <v>37</v>
      </c>
      <c r="B33" s="61"/>
      <c r="C33" s="61"/>
      <c r="D33" s="61"/>
      <c r="E33" s="45">
        <f>ROUND(SUM(E13:E20)/8,2)</f>
        <v>87.54</v>
      </c>
      <c r="F33" s="9"/>
    </row>
    <row r="35" spans="1:6" ht="16.5" x14ac:dyDescent="0.25">
      <c r="B35" s="13" t="s">
        <v>12</v>
      </c>
      <c r="C35" s="50" t="s">
        <v>14</v>
      </c>
      <c r="D35" s="50"/>
      <c r="E35" s="50" t="s">
        <v>13</v>
      </c>
      <c r="F35" s="50"/>
    </row>
    <row r="40" spans="1:6" ht="16.5" x14ac:dyDescent="0.25">
      <c r="B40" s="13" t="s">
        <v>90</v>
      </c>
      <c r="C40" s="50" t="s">
        <v>89</v>
      </c>
      <c r="D40" s="50"/>
      <c r="E40" s="50" t="s">
        <v>88</v>
      </c>
      <c r="F40" s="50"/>
    </row>
  </sheetData>
  <mergeCells count="12">
    <mergeCell ref="C6:F6"/>
    <mergeCell ref="A2:C2"/>
    <mergeCell ref="D2:F2"/>
    <mergeCell ref="A3:C3"/>
    <mergeCell ref="D3:F3"/>
    <mergeCell ref="A4:C4"/>
    <mergeCell ref="A7:F7"/>
    <mergeCell ref="A33:D33"/>
    <mergeCell ref="C35:D35"/>
    <mergeCell ref="E35:F35"/>
    <mergeCell ref="C40:D40"/>
    <mergeCell ref="E40:F40"/>
  </mergeCells>
  <pageMargins left="0.59055118110236227" right="0.39370078740157483" top="0.59055118110236227" bottom="0.59055118110236227" header="0.31496062992125984" footer="0.31496062992125984"/>
  <pageSetup paperSize="9" orientation="portrait" horizontalDpi="300" verticalDpi="3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Sheet1</vt:lpstr>
      <vt:lpstr>Mr Tuan</vt:lpstr>
      <vt:lpstr>Mr Duoc</vt:lpstr>
      <vt:lpstr>Mr Kiet</vt:lpstr>
      <vt:lpstr>Mr Thanh</vt:lpstr>
      <vt:lpstr>Mr Thinh</vt:lpstr>
      <vt:lpstr>Mr Kiet_LLCT</vt:lpstr>
      <vt:lpstr>Mr Kiet_LLCT (2)</vt:lpstr>
      <vt:lpstr>Mr Dung</vt:lpstr>
      <vt:lpstr>Mr Nguyen</vt:lpstr>
      <vt:lpstr>Mr Trung</vt:lpstr>
      <vt:lpstr>Mr lE</vt:lpstr>
      <vt:lpstr>Mr ANH</vt:lpstr>
      <vt:lpstr>Mr ANH (2)</vt:lpstr>
      <vt:lpstr>Mr THICH</vt:lpstr>
      <vt:lpstr>Mr Tuan_HK2-19-20</vt:lpstr>
      <vt:lpstr>Mr Nguyen (2)</vt:lpstr>
      <vt:lpstr>Mr Thinh_21</vt:lpstr>
      <vt:lpstr>Mr Manh</vt:lpstr>
      <vt:lpstr>Sheet2</vt:lpstr>
      <vt:lpstr>Sheet3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2020-11-16T11:16:46Z</cp:lastPrinted>
  <dcterms:created xsi:type="dcterms:W3CDTF">2019-04-05T01:28:43Z</dcterms:created>
  <dcterms:modified xsi:type="dcterms:W3CDTF">2020-11-20T06:32:07Z</dcterms:modified>
</cp:coreProperties>
</file>