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680" windowWidth="9720" windowHeight="5745"/>
  </bookViews>
  <sheets>
    <sheet name="DS.TNH.Đ-ĐT" sheetId="49" r:id="rId1"/>
    <sheet name="DS.TNH.CK" sheetId="12" r:id="rId2"/>
    <sheet name="DS.TNH.ĐLuc" sheetId="40" r:id="rId3"/>
    <sheet name="DS.TNH.N.Lanh" sheetId="57" r:id="rId4"/>
    <sheet name="DS.TNH.CNM-TT" sheetId="50" r:id="rId5"/>
    <sheet name="DS.TNH.KHCB" sheetId="59" r:id="rId6"/>
    <sheet name="DS.TNH.CNTT" sheetId="43" r:id="rId7"/>
    <sheet name="DS.TNH.KT" sheetId="58" r:id="rId8"/>
    <sheet name="DS.TNH.XD" sheetId="62" r:id="rId9"/>
    <sheet name="TK" sheetId="60" r:id="rId10"/>
    <sheet name="00000000" sheetId="21" state="veryHidden" r:id="rId11"/>
  </sheets>
  <definedNames>
    <definedName name="_Fill" localSheetId="5" hidden="1">#REF!</definedName>
    <definedName name="_Fill" localSheetId="7" hidden="1">#REF!</definedName>
    <definedName name="_Fill" localSheetId="3" hidden="1">#REF!</definedName>
    <definedName name="_Fill" localSheetId="8" hidden="1">#REF!</definedName>
    <definedName name="_Fill" hidden="1">#REF!</definedName>
    <definedName name="_xlnm.Print_Titles" localSheetId="1">DS.TNH.CK!$5:$5</definedName>
    <definedName name="_xlnm.Print_Titles" localSheetId="6">DS.TNH.CNTT!$5:$5</definedName>
    <definedName name="_xlnm.Print_Titles" localSheetId="0">'DS.TNH.Đ-ĐT'!$5:$5</definedName>
    <definedName name="_xlnm.Print_Titles" localSheetId="2">DS.TNH.ĐLuc!$5:$5</definedName>
    <definedName name="_xlnm.Print_Titles" localSheetId="7">DS.TNH.KT!$5:$5</definedName>
    <definedName name="_xlnm.Print_Titles" localSheetId="3">DS.TNH.N.Lanh!$5:$5</definedName>
  </definedNames>
  <calcPr calcId="144525"/>
</workbook>
</file>

<file path=xl/calcChain.xml><?xml version="1.0" encoding="utf-8"?>
<calcChain xmlns="http://schemas.openxmlformats.org/spreadsheetml/2006/main">
  <c r="C12" i="60" l="1"/>
  <c r="D9" i="60" l="1"/>
  <c r="S14" i="60"/>
  <c r="D18" i="59" l="1"/>
  <c r="D8" i="50"/>
  <c r="D6" i="50"/>
  <c r="D47" i="57"/>
  <c r="D10" i="57"/>
  <c r="D6" i="57"/>
  <c r="D25" i="49" l="1"/>
  <c r="D6" i="12" l="1"/>
  <c r="D6" i="40"/>
  <c r="D15" i="40" l="1"/>
  <c r="D238" i="40" s="1"/>
  <c r="D6" i="43" l="1"/>
  <c r="D34" i="43" l="1"/>
  <c r="D113" i="43" s="1"/>
  <c r="D6" i="49" l="1"/>
  <c r="D82" i="49" s="1"/>
  <c r="D17" i="58" l="1"/>
  <c r="D6" i="58"/>
  <c r="D67" i="58" l="1"/>
  <c r="D14" i="62" l="1"/>
  <c r="I49" i="57" l="1"/>
  <c r="I40" i="57"/>
  <c r="D6" i="59"/>
  <c r="D30" i="59" s="1"/>
  <c r="D12" i="50" l="1"/>
  <c r="P35" i="60" l="1"/>
  <c r="O35" i="60"/>
  <c r="N35" i="60"/>
  <c r="M35" i="60"/>
  <c r="L35" i="60"/>
  <c r="J35" i="60"/>
  <c r="H35" i="60"/>
  <c r="G35" i="60"/>
  <c r="F35" i="60"/>
  <c r="E35" i="60"/>
  <c r="D35" i="60"/>
  <c r="C35" i="60"/>
  <c r="Q34" i="60"/>
  <c r="I34" i="60"/>
  <c r="Q33" i="60"/>
  <c r="I33" i="60"/>
  <c r="Q32" i="60"/>
  <c r="I32" i="60"/>
  <c r="Q31" i="60"/>
  <c r="I31" i="60"/>
  <c r="Q30" i="60"/>
  <c r="I30" i="60"/>
  <c r="Q29" i="60"/>
  <c r="I29" i="60"/>
  <c r="Q28" i="60"/>
  <c r="I28" i="60"/>
  <c r="Q27" i="60"/>
  <c r="I27" i="60"/>
  <c r="K26" i="60"/>
  <c r="K35" i="60" s="1"/>
  <c r="I26" i="60"/>
  <c r="I35" i="60" s="1"/>
  <c r="P15" i="60"/>
  <c r="O15" i="60"/>
  <c r="N15" i="60"/>
  <c r="M15" i="60"/>
  <c r="L15" i="60"/>
  <c r="K15" i="60"/>
  <c r="J15" i="60"/>
  <c r="H15" i="60"/>
  <c r="G15" i="60"/>
  <c r="F15" i="60"/>
  <c r="E15" i="60"/>
  <c r="D15" i="60"/>
  <c r="C15" i="60"/>
  <c r="Q14" i="60"/>
  <c r="I14" i="60"/>
  <c r="Q13" i="60"/>
  <c r="I13" i="60"/>
  <c r="Q12" i="60"/>
  <c r="I12" i="60"/>
  <c r="Q11" i="60"/>
  <c r="I11" i="60"/>
  <c r="Q10" i="60"/>
  <c r="I10" i="60"/>
  <c r="Q9" i="60"/>
  <c r="I9" i="60"/>
  <c r="Q8" i="60"/>
  <c r="I8" i="60"/>
  <c r="Q7" i="60"/>
  <c r="I7" i="60"/>
  <c r="Q6" i="60"/>
  <c r="I6" i="60"/>
  <c r="Q15" i="60" l="1"/>
  <c r="I15" i="60"/>
  <c r="Q26" i="60"/>
  <c r="Q35" i="60" s="1"/>
  <c r="K17" i="12"/>
  <c r="D15" i="12"/>
  <c r="D129" i="12" s="1"/>
  <c r="E46" i="60" l="1"/>
  <c r="G50" i="60" l="1"/>
  <c r="K46" i="60" l="1"/>
  <c r="K74" i="60" l="1"/>
  <c r="K80" i="60" s="1"/>
  <c r="Q88" i="60"/>
  <c r="N80" i="60"/>
  <c r="M80" i="60"/>
  <c r="L80" i="60"/>
  <c r="J80" i="60"/>
  <c r="H80" i="60"/>
  <c r="G80" i="60"/>
  <c r="F80" i="60"/>
  <c r="E80" i="60"/>
  <c r="D80" i="60"/>
  <c r="C80" i="60"/>
  <c r="O79" i="60"/>
  <c r="I79" i="60"/>
  <c r="O78" i="60"/>
  <c r="I78" i="60"/>
  <c r="O77" i="60"/>
  <c r="I77" i="60"/>
  <c r="O76" i="60"/>
  <c r="I76" i="60"/>
  <c r="O75" i="60"/>
  <c r="I75" i="60"/>
  <c r="I74" i="60"/>
  <c r="O73" i="60"/>
  <c r="I73" i="60"/>
  <c r="O72" i="60"/>
  <c r="I72" i="60"/>
  <c r="O71" i="60"/>
  <c r="I71" i="60"/>
  <c r="C104" i="60"/>
  <c r="K54" i="60"/>
  <c r="G49" i="60"/>
  <c r="C55" i="60"/>
  <c r="P76" i="60" l="1"/>
  <c r="P79" i="60"/>
  <c r="O74" i="60"/>
  <c r="P75" i="60"/>
  <c r="O80" i="60"/>
  <c r="P78" i="60"/>
  <c r="P74" i="60"/>
  <c r="P73" i="60"/>
  <c r="P71" i="60"/>
  <c r="P77" i="60"/>
  <c r="I80" i="60"/>
  <c r="P72" i="60"/>
  <c r="P80" i="60" l="1"/>
  <c r="G55" i="60" l="1"/>
  <c r="Q61" i="60" l="1"/>
  <c r="G224" i="60"/>
  <c r="G248" i="60"/>
  <c r="G268" i="60"/>
  <c r="G272" i="60" s="1"/>
  <c r="G295" i="60"/>
  <c r="G297" i="60" s="1"/>
  <c r="G321" i="60"/>
  <c r="G196" i="60"/>
  <c r="G194" i="60"/>
  <c r="G176" i="60"/>
  <c r="G152" i="60"/>
  <c r="H152" i="60"/>
  <c r="G104" i="60"/>
  <c r="H104" i="60"/>
  <c r="H128" i="60"/>
  <c r="G122" i="60"/>
  <c r="G128" i="60" s="1"/>
  <c r="Q63" i="60"/>
  <c r="N55" i="60"/>
  <c r="M55" i="60"/>
  <c r="L55" i="60"/>
  <c r="K55" i="60"/>
  <c r="J55" i="60"/>
  <c r="H55" i="60"/>
  <c r="F55" i="60"/>
  <c r="E55" i="60"/>
  <c r="D55" i="60"/>
  <c r="O51" i="60"/>
  <c r="I51" i="60"/>
  <c r="O54" i="60"/>
  <c r="I54" i="60"/>
  <c r="O50" i="60"/>
  <c r="I50" i="60"/>
  <c r="O49" i="60"/>
  <c r="I49" i="60"/>
  <c r="O53" i="60"/>
  <c r="I53" i="60"/>
  <c r="O48" i="60"/>
  <c r="I48" i="60"/>
  <c r="O47" i="60"/>
  <c r="I47" i="60"/>
  <c r="O52" i="60"/>
  <c r="I52" i="60"/>
  <c r="O46" i="60"/>
  <c r="I46" i="60"/>
  <c r="P51" i="60" l="1"/>
  <c r="G200" i="60"/>
  <c r="P48" i="60"/>
  <c r="P47" i="60"/>
  <c r="O55" i="60"/>
  <c r="P52" i="60"/>
  <c r="P49" i="60"/>
  <c r="P53" i="60"/>
  <c r="P50" i="60"/>
  <c r="P54" i="60"/>
  <c r="I55" i="60"/>
  <c r="P46" i="60"/>
  <c r="P55" i="60" l="1"/>
  <c r="Q112" i="60" l="1"/>
  <c r="N104" i="60"/>
  <c r="M104" i="60"/>
  <c r="L104" i="60"/>
  <c r="K104" i="60"/>
  <c r="J104" i="60"/>
  <c r="D104" i="60"/>
  <c r="O100" i="60"/>
  <c r="I100" i="60"/>
  <c r="O103" i="60"/>
  <c r="I103" i="60"/>
  <c r="O99" i="60"/>
  <c r="I99" i="60"/>
  <c r="O98" i="60"/>
  <c r="I98" i="60"/>
  <c r="O102" i="60"/>
  <c r="I102" i="60"/>
  <c r="O97" i="60"/>
  <c r="O96" i="60"/>
  <c r="I96" i="60"/>
  <c r="O101" i="60"/>
  <c r="F104" i="60"/>
  <c r="I101" i="60"/>
  <c r="P101" i="60" s="1"/>
  <c r="O95" i="60"/>
  <c r="I95" i="60"/>
  <c r="P96" i="60" l="1"/>
  <c r="P98" i="60"/>
  <c r="P99" i="60"/>
  <c r="P100" i="60"/>
  <c r="P103" i="60"/>
  <c r="P102" i="60"/>
  <c r="O104" i="60"/>
  <c r="P95" i="60"/>
  <c r="I97" i="60"/>
  <c r="P97" i="60" s="1"/>
  <c r="E104" i="60"/>
  <c r="P104" i="60" l="1"/>
  <c r="I104" i="60"/>
  <c r="F120" i="60" l="1"/>
  <c r="E126" i="60"/>
  <c r="E120" i="60"/>
  <c r="K146" i="60" l="1"/>
  <c r="F127" i="60" l="1"/>
  <c r="Q136" i="60" l="1"/>
  <c r="N128" i="60"/>
  <c r="M128" i="60"/>
  <c r="L128" i="60"/>
  <c r="J128" i="60"/>
  <c r="E128" i="60"/>
  <c r="D128" i="60"/>
  <c r="C128" i="60"/>
  <c r="O127" i="60"/>
  <c r="I127" i="60"/>
  <c r="O126" i="60"/>
  <c r="I126" i="60"/>
  <c r="O125" i="60"/>
  <c r="I125" i="60"/>
  <c r="O124" i="60"/>
  <c r="I124" i="60"/>
  <c r="O123" i="60"/>
  <c r="I123" i="60"/>
  <c r="O122" i="60"/>
  <c r="I122" i="60"/>
  <c r="O121" i="60"/>
  <c r="K128" i="60"/>
  <c r="I121" i="60"/>
  <c r="P121" i="60" s="1"/>
  <c r="O120" i="60"/>
  <c r="F128" i="60"/>
  <c r="O119" i="60"/>
  <c r="I119" i="60"/>
  <c r="P125" i="60" l="1"/>
  <c r="P124" i="60"/>
  <c r="O128" i="60"/>
  <c r="P123" i="60"/>
  <c r="P122" i="60"/>
  <c r="P126" i="60"/>
  <c r="P127" i="60"/>
  <c r="P119" i="60"/>
  <c r="I120" i="60"/>
  <c r="P120" i="60" s="1"/>
  <c r="P128" i="60" l="1"/>
  <c r="I128" i="60"/>
  <c r="F150" i="60" l="1"/>
  <c r="F149" i="60"/>
  <c r="F148" i="60"/>
  <c r="K145" i="60"/>
  <c r="K149" i="60"/>
  <c r="K151" i="60"/>
  <c r="F144" i="60"/>
  <c r="C152" i="60" l="1"/>
  <c r="C176" i="60"/>
  <c r="C200" i="60"/>
  <c r="C224" i="60"/>
  <c r="C248" i="60"/>
  <c r="C272" i="60"/>
  <c r="C297" i="60"/>
  <c r="C315" i="60"/>
  <c r="C321" i="60" s="1"/>
  <c r="Q160" i="60" l="1"/>
  <c r="N152" i="60" l="1"/>
  <c r="M152" i="60"/>
  <c r="L152" i="60"/>
  <c r="K152" i="60"/>
  <c r="J152" i="60"/>
  <c r="F152" i="60"/>
  <c r="E152" i="60"/>
  <c r="D152" i="60"/>
  <c r="O151" i="60"/>
  <c r="I151" i="60"/>
  <c r="O150" i="60"/>
  <c r="I150" i="60"/>
  <c r="O149" i="60"/>
  <c r="I149" i="60"/>
  <c r="O148" i="60"/>
  <c r="I148" i="60"/>
  <c r="O147" i="60"/>
  <c r="I147" i="60"/>
  <c r="O146" i="60"/>
  <c r="I146" i="60"/>
  <c r="O145" i="60"/>
  <c r="I145" i="60"/>
  <c r="O144" i="60"/>
  <c r="I144" i="60"/>
  <c r="O143" i="60"/>
  <c r="I143" i="60"/>
  <c r="P151" i="60" l="1"/>
  <c r="P150" i="60"/>
  <c r="P149" i="60"/>
  <c r="P147" i="60"/>
  <c r="O152" i="60"/>
  <c r="P145" i="60"/>
  <c r="P146" i="60"/>
  <c r="P144" i="60"/>
  <c r="P143" i="60"/>
  <c r="P148" i="60"/>
  <c r="I152" i="60"/>
  <c r="P152" i="60" l="1"/>
  <c r="N176" i="60" l="1"/>
  <c r="M176" i="60"/>
  <c r="L176" i="60"/>
  <c r="K176" i="60"/>
  <c r="J176" i="60"/>
  <c r="H176" i="60"/>
  <c r="F176" i="60"/>
  <c r="E176" i="60"/>
  <c r="D176" i="60"/>
  <c r="O175" i="60"/>
  <c r="I175" i="60"/>
  <c r="O174" i="60"/>
  <c r="I174" i="60"/>
  <c r="O173" i="60"/>
  <c r="I173" i="60"/>
  <c r="O172" i="60"/>
  <c r="I172" i="60"/>
  <c r="O171" i="60"/>
  <c r="I171" i="60"/>
  <c r="O170" i="60"/>
  <c r="I170" i="60"/>
  <c r="O169" i="60"/>
  <c r="I169" i="60"/>
  <c r="O168" i="60"/>
  <c r="I168" i="60"/>
  <c r="O167" i="60"/>
  <c r="I167" i="60"/>
  <c r="P168" i="60" l="1"/>
  <c r="P169" i="60"/>
  <c r="P171" i="60"/>
  <c r="P173" i="60"/>
  <c r="P174" i="60"/>
  <c r="P175" i="60"/>
  <c r="I176" i="60"/>
  <c r="O176" i="60"/>
  <c r="P170" i="60"/>
  <c r="P172" i="60"/>
  <c r="P167" i="60"/>
  <c r="P176" i="60" l="1"/>
  <c r="N200" i="60" l="1"/>
  <c r="M200" i="60"/>
  <c r="L200" i="60"/>
  <c r="K200" i="60"/>
  <c r="J200" i="60"/>
  <c r="H200" i="60"/>
  <c r="F200" i="60"/>
  <c r="E200" i="60"/>
  <c r="D200" i="60"/>
  <c r="O199" i="60"/>
  <c r="I199" i="60"/>
  <c r="O198" i="60"/>
  <c r="I198" i="60"/>
  <c r="O197" i="60"/>
  <c r="I197" i="60"/>
  <c r="O196" i="60"/>
  <c r="I196" i="60"/>
  <c r="O195" i="60"/>
  <c r="I195" i="60"/>
  <c r="O194" i="60"/>
  <c r="I194" i="60"/>
  <c r="O193" i="60"/>
  <c r="I193" i="60"/>
  <c r="O192" i="60"/>
  <c r="I192" i="60"/>
  <c r="O191" i="60"/>
  <c r="I191" i="60"/>
  <c r="P192" i="60" l="1"/>
  <c r="P195" i="60"/>
  <c r="P197" i="60"/>
  <c r="P198" i="60"/>
  <c r="P199" i="60"/>
  <c r="I200" i="60"/>
  <c r="P196" i="60"/>
  <c r="O200" i="60"/>
  <c r="P194" i="60"/>
  <c r="P193" i="60"/>
  <c r="P191" i="60"/>
  <c r="P200" i="60" l="1"/>
  <c r="N224" i="60" l="1"/>
  <c r="M224" i="60"/>
  <c r="L224" i="60"/>
  <c r="K224" i="60"/>
  <c r="J224" i="60"/>
  <c r="H224" i="60"/>
  <c r="F224" i="60"/>
  <c r="E224" i="60"/>
  <c r="D224" i="60"/>
  <c r="O223" i="60"/>
  <c r="I223" i="60"/>
  <c r="O222" i="60"/>
  <c r="I222" i="60"/>
  <c r="O221" i="60"/>
  <c r="I221" i="60"/>
  <c r="O220" i="60"/>
  <c r="I220" i="60"/>
  <c r="O219" i="60"/>
  <c r="I219" i="60"/>
  <c r="O218" i="60"/>
  <c r="I218" i="60"/>
  <c r="O217" i="60"/>
  <c r="I217" i="60"/>
  <c r="O216" i="60"/>
  <c r="I216" i="60"/>
  <c r="O215" i="60"/>
  <c r="I215" i="60"/>
  <c r="I224" i="60" s="1"/>
  <c r="P216" i="60" l="1"/>
  <c r="P220" i="60"/>
  <c r="P223" i="60"/>
  <c r="P222" i="60"/>
  <c r="P221" i="60"/>
  <c r="P219" i="60"/>
  <c r="P218" i="60"/>
  <c r="P217" i="60"/>
  <c r="O224" i="60"/>
  <c r="P215" i="60"/>
  <c r="Q252" i="60"/>
  <c r="P224" i="60" l="1"/>
  <c r="E317" i="60"/>
  <c r="O331" i="60" l="1"/>
  <c r="L313" i="60" l="1"/>
  <c r="E313" i="60"/>
  <c r="L317" i="60"/>
  <c r="O317" i="60" s="1"/>
  <c r="L315" i="60"/>
  <c r="O315" i="60" s="1"/>
  <c r="E315" i="60"/>
  <c r="I315" i="60" s="1"/>
  <c r="E319" i="60"/>
  <c r="L314" i="60"/>
  <c r="N321" i="60"/>
  <c r="M321" i="60"/>
  <c r="K321" i="60"/>
  <c r="J321" i="60"/>
  <c r="F321" i="60"/>
  <c r="D321" i="60"/>
  <c r="O320" i="60"/>
  <c r="I320" i="60"/>
  <c r="O319" i="60"/>
  <c r="H321" i="60"/>
  <c r="O318" i="60"/>
  <c r="I318" i="60"/>
  <c r="I317" i="60"/>
  <c r="O316" i="60"/>
  <c r="I316" i="60"/>
  <c r="O314" i="60"/>
  <c r="I314" i="60"/>
  <c r="O313" i="60"/>
  <c r="I313" i="60"/>
  <c r="I312" i="60"/>
  <c r="L288" i="60"/>
  <c r="O288" i="60" s="1"/>
  <c r="I295" i="60"/>
  <c r="N297" i="60"/>
  <c r="M297" i="60"/>
  <c r="J297" i="60"/>
  <c r="F297" i="60"/>
  <c r="D297" i="60"/>
  <c r="O296" i="60"/>
  <c r="I296" i="60"/>
  <c r="O295" i="60"/>
  <c r="O294" i="60"/>
  <c r="I294" i="60"/>
  <c r="O293" i="60"/>
  <c r="I293" i="60"/>
  <c r="O292" i="60"/>
  <c r="K297" i="60"/>
  <c r="I292" i="60"/>
  <c r="O291" i="60"/>
  <c r="I291" i="60"/>
  <c r="O290" i="60"/>
  <c r="I290" i="60"/>
  <c r="O289" i="60"/>
  <c r="I289" i="60"/>
  <c r="I288" i="60"/>
  <c r="K267" i="60"/>
  <c r="L268" i="60"/>
  <c r="O268" i="60" s="1"/>
  <c r="E263" i="60"/>
  <c r="E267" i="60"/>
  <c r="I267" i="60" s="1"/>
  <c r="N272" i="60"/>
  <c r="M272" i="60"/>
  <c r="K272" i="60"/>
  <c r="J272" i="60"/>
  <c r="H272" i="60"/>
  <c r="F272" i="60"/>
  <c r="D272" i="60"/>
  <c r="O271" i="60"/>
  <c r="I271" i="60"/>
  <c r="O270" i="60"/>
  <c r="I270" i="60"/>
  <c r="O269" i="60"/>
  <c r="I269" i="60"/>
  <c r="I268" i="60"/>
  <c r="O267" i="60"/>
  <c r="O266" i="60"/>
  <c r="I266" i="60"/>
  <c r="O265" i="60"/>
  <c r="I265" i="60"/>
  <c r="O264" i="60"/>
  <c r="I264" i="60"/>
  <c r="O263" i="60"/>
  <c r="I263" i="60"/>
  <c r="O243" i="60"/>
  <c r="I243" i="60"/>
  <c r="D248" i="60"/>
  <c r="E248" i="60"/>
  <c r="F248" i="60"/>
  <c r="H248" i="60"/>
  <c r="J248" i="60"/>
  <c r="K248" i="60"/>
  <c r="L248" i="60"/>
  <c r="M248" i="60"/>
  <c r="N248" i="60"/>
  <c r="O240" i="60"/>
  <c r="O241" i="60"/>
  <c r="O242" i="60"/>
  <c r="O244" i="60"/>
  <c r="O245" i="60"/>
  <c r="O246" i="60"/>
  <c r="O247" i="60"/>
  <c r="O239" i="60"/>
  <c r="I240" i="60"/>
  <c r="I241" i="60"/>
  <c r="I242" i="60"/>
  <c r="I244" i="60"/>
  <c r="P244" i="60" s="1"/>
  <c r="I245" i="60"/>
  <c r="I246" i="60"/>
  <c r="I247" i="60"/>
  <c r="P247" i="60" s="1"/>
  <c r="I239" i="60"/>
  <c r="E321" i="60" l="1"/>
  <c r="M331" i="60"/>
  <c r="L272" i="60"/>
  <c r="L321" i="60"/>
  <c r="P320" i="60"/>
  <c r="P318" i="60"/>
  <c r="E272" i="60"/>
  <c r="P271" i="60"/>
  <c r="P315" i="60"/>
  <c r="P316" i="60"/>
  <c r="P317" i="60"/>
  <c r="P313" i="60"/>
  <c r="P314" i="60"/>
  <c r="P295" i="60"/>
  <c r="P296" i="60"/>
  <c r="O312" i="60"/>
  <c r="O321" i="60" s="1"/>
  <c r="I319" i="60"/>
  <c r="P319" i="60" s="1"/>
  <c r="P291" i="60"/>
  <c r="P290" i="60"/>
  <c r="P289" i="60"/>
  <c r="P292" i="60"/>
  <c r="O297" i="60"/>
  <c r="P294" i="60"/>
  <c r="I297" i="60"/>
  <c r="P288" i="60"/>
  <c r="P293" i="60"/>
  <c r="E297" i="60"/>
  <c r="H297" i="60"/>
  <c r="L297" i="60"/>
  <c r="P268" i="60"/>
  <c r="P264" i="60"/>
  <c r="P265" i="60"/>
  <c r="I272" i="60"/>
  <c r="P270" i="60"/>
  <c r="O272" i="60"/>
  <c r="P266" i="60"/>
  <c r="P267" i="60"/>
  <c r="P269" i="60"/>
  <c r="P263" i="60"/>
  <c r="P243" i="60"/>
  <c r="P246" i="60"/>
  <c r="P241" i="60"/>
  <c r="I248" i="60"/>
  <c r="P245" i="60"/>
  <c r="P242" i="60"/>
  <c r="P240" i="60"/>
  <c r="O248" i="60"/>
  <c r="P239" i="60"/>
  <c r="P312" i="60" l="1"/>
  <c r="P321" i="60" s="1"/>
  <c r="I321" i="60"/>
  <c r="P297" i="60"/>
  <c r="P272" i="60"/>
  <c r="P248" i="60"/>
  <c r="P331" i="60" l="1"/>
</calcChain>
</file>

<file path=xl/sharedStrings.xml><?xml version="1.0" encoding="utf-8"?>
<sst xmlns="http://schemas.openxmlformats.org/spreadsheetml/2006/main" count="4440" uniqueCount="1553">
  <si>
    <t>Lâm Văn</t>
  </si>
  <si>
    <t>Trung cấp</t>
  </si>
  <si>
    <t>Cao đẳng</t>
  </si>
  <si>
    <t>Trần Trung</t>
  </si>
  <si>
    <t>TỔNG CỘNG</t>
  </si>
  <si>
    <t>MSSV</t>
  </si>
  <si>
    <t>Tuấn</t>
  </si>
  <si>
    <t>Hiếu</t>
  </si>
  <si>
    <t>Hưng</t>
  </si>
  <si>
    <t>Linh</t>
  </si>
  <si>
    <t>Anh</t>
  </si>
  <si>
    <t>Tâm</t>
  </si>
  <si>
    <t>Lê Hoàng</t>
  </si>
  <si>
    <t>Lê Thành</t>
  </si>
  <si>
    <t>Nguyễn Phương</t>
  </si>
  <si>
    <t>Phạm Minh</t>
  </si>
  <si>
    <t>TT</t>
  </si>
  <si>
    <t>HỌ &amp; TÊN</t>
  </si>
  <si>
    <t>LỚP</t>
  </si>
  <si>
    <t>LÝ DO</t>
  </si>
  <si>
    <t>GHI CHÚ</t>
  </si>
  <si>
    <t>Tổng cộng:</t>
  </si>
  <si>
    <t>Phước</t>
  </si>
  <si>
    <t>Quý</t>
  </si>
  <si>
    <t>Lê Ngọc</t>
  </si>
  <si>
    <t>Chiến</t>
  </si>
  <si>
    <t>Nguyễn Đăng</t>
  </si>
  <si>
    <t>Nguyễn Trọng</t>
  </si>
  <si>
    <t>Đại</t>
  </si>
  <si>
    <t>Lê Quang</t>
  </si>
  <si>
    <t>Nguyễn Duy</t>
  </si>
  <si>
    <t>Nguyễn Trung</t>
  </si>
  <si>
    <t>Ân</t>
  </si>
  <si>
    <t>Kha</t>
  </si>
  <si>
    <t>Phạm Thanh</t>
  </si>
  <si>
    <t>Nguyễn Minh Hồng</t>
  </si>
  <si>
    <t>Trương Đình</t>
  </si>
  <si>
    <t>Đỗ Thanh</t>
  </si>
  <si>
    <t>Trương Hồ Quốc</t>
  </si>
  <si>
    <t>Thắng</t>
  </si>
  <si>
    <t>Trí</t>
  </si>
  <si>
    <t>Hoàng</t>
  </si>
  <si>
    <t>Nguyễn Hoài</t>
  </si>
  <si>
    <t>Vinh</t>
  </si>
  <si>
    <t>An</t>
  </si>
  <si>
    <t>Hào</t>
  </si>
  <si>
    <t>Khanh</t>
  </si>
  <si>
    <t>Thảo</t>
  </si>
  <si>
    <t>Lê Nguyễn Hoàng</t>
  </si>
  <si>
    <t>Ngọc</t>
  </si>
  <si>
    <t>Nguyễn Hải</t>
  </si>
  <si>
    <t>Thanh</t>
  </si>
  <si>
    <t>Hà</t>
  </si>
  <si>
    <t>Mai Chí</t>
  </si>
  <si>
    <t>Đỗ Văn</t>
  </si>
  <si>
    <t>Phạm Tuấn</t>
  </si>
  <si>
    <t>Đức</t>
  </si>
  <si>
    <t>Hậu</t>
  </si>
  <si>
    <t>Nguyễn Quang</t>
  </si>
  <si>
    <t>Võ Thành</t>
  </si>
  <si>
    <t>Thiên</t>
  </si>
  <si>
    <t>Nguyễn Công</t>
  </si>
  <si>
    <t>Danh</t>
  </si>
  <si>
    <t>Khải</t>
  </si>
  <si>
    <t>Phong</t>
  </si>
  <si>
    <t>Tân</t>
  </si>
  <si>
    <t>Lê Anh</t>
  </si>
  <si>
    <t>Nguyễn Gia</t>
  </si>
  <si>
    <t>Thái</t>
  </si>
  <si>
    <t>Việt</t>
  </si>
  <si>
    <t>Phan Văn</t>
  </si>
  <si>
    <t>Nguyễn</t>
  </si>
  <si>
    <t>Huỳnh Quốc</t>
  </si>
  <si>
    <t>Nguyễn Huy</t>
  </si>
  <si>
    <t>Đi nghĩa vụ quân sự</t>
  </si>
  <si>
    <t>Phương</t>
  </si>
  <si>
    <t>Trân</t>
  </si>
  <si>
    <t>Nguyễn Hữu</t>
  </si>
  <si>
    <t>Vũ</t>
  </si>
  <si>
    <t>Duy</t>
  </si>
  <si>
    <t>Giang</t>
  </si>
  <si>
    <t>Nguyễn Đình</t>
  </si>
  <si>
    <t>Lê Trung</t>
  </si>
  <si>
    <t>Trương Văn</t>
  </si>
  <si>
    <t>Sang</t>
  </si>
  <si>
    <t>Toàn</t>
  </si>
  <si>
    <t>Nguyễn Văn</t>
  </si>
  <si>
    <t>Tường</t>
  </si>
  <si>
    <t>Nguyễn Thanh</t>
  </si>
  <si>
    <t>Thành</t>
  </si>
  <si>
    <t>Nguyễn Phước</t>
  </si>
  <si>
    <t>Thông</t>
  </si>
  <si>
    <t>Thuận</t>
  </si>
  <si>
    <t>Trọng</t>
  </si>
  <si>
    <t>Nguyên</t>
  </si>
  <si>
    <t>Trần Gia</t>
  </si>
  <si>
    <t>Hiệu trưởng Phạm Hữu Lộc (Đã ký)</t>
  </si>
  <si>
    <t>Sĩ</t>
  </si>
  <si>
    <t>Trần Công</t>
  </si>
  <si>
    <t>Kiên</t>
  </si>
  <si>
    <t>Khiêm</t>
  </si>
  <si>
    <t>Lê Quốc</t>
  </si>
  <si>
    <t>Trần Văn</t>
  </si>
  <si>
    <t>Trần Hữu</t>
  </si>
  <si>
    <t>Lê Tuấn</t>
  </si>
  <si>
    <t>Trần Hồng</t>
  </si>
  <si>
    <t>Nguyễn Phi</t>
  </si>
  <si>
    <t>Lập</t>
  </si>
  <si>
    <t>Huỳnh Văn</t>
  </si>
  <si>
    <t>2016CĐ</t>
  </si>
  <si>
    <t>Khương</t>
  </si>
  <si>
    <t>Tú</t>
  </si>
  <si>
    <t>Trung</t>
  </si>
  <si>
    <t>Lê Minh</t>
  </si>
  <si>
    <t>Huỳnh Tấn</t>
  </si>
  <si>
    <t>Phát</t>
  </si>
  <si>
    <t>Tùng</t>
  </si>
  <si>
    <t>Vĩ</t>
  </si>
  <si>
    <t>Phan Thanh</t>
  </si>
  <si>
    <t>Thạch</t>
  </si>
  <si>
    <t>Duyên</t>
  </si>
  <si>
    <t>Long</t>
  </si>
  <si>
    <t>Lâm</t>
  </si>
  <si>
    <t>Quyền</t>
  </si>
  <si>
    <t>Nguyễn Quốc</t>
  </si>
  <si>
    <t>Hiền</t>
  </si>
  <si>
    <t>Lộc</t>
  </si>
  <si>
    <t>Võ Đức</t>
  </si>
  <si>
    <t>Tấn</t>
  </si>
  <si>
    <t>Võ Minh</t>
  </si>
  <si>
    <t>Trần Đức</t>
  </si>
  <si>
    <t>Hùng</t>
  </si>
  <si>
    <t>Thư</t>
  </si>
  <si>
    <t>Nguyễn Hoàng Anh</t>
  </si>
  <si>
    <t>Lợi</t>
  </si>
  <si>
    <t>Hiển</t>
  </si>
  <si>
    <t>Trần Tiến</t>
  </si>
  <si>
    <t>Lê Thanh</t>
  </si>
  <si>
    <t>Hoài</t>
  </si>
  <si>
    <t>Bùi Quốc</t>
  </si>
  <si>
    <t>Hải</t>
  </si>
  <si>
    <t>Đặng Văn</t>
  </si>
  <si>
    <t>Phạm Hoàng</t>
  </si>
  <si>
    <t>Chương</t>
  </si>
  <si>
    <t>Minh</t>
  </si>
  <si>
    <t>Nguyễn Thế</t>
  </si>
  <si>
    <t>Nhựt</t>
  </si>
  <si>
    <t>Nguyễn Tấn</t>
  </si>
  <si>
    <t>Luân</t>
  </si>
  <si>
    <t>Đạt</t>
  </si>
  <si>
    <t>Nguyễn Tuấn</t>
  </si>
  <si>
    <t>Kiệt</t>
  </si>
  <si>
    <t>Quân</t>
  </si>
  <si>
    <t>Uyên</t>
  </si>
  <si>
    <t>Khánh</t>
  </si>
  <si>
    <t>Quang</t>
  </si>
  <si>
    <t>Dương</t>
  </si>
  <si>
    <t>Tiến</t>
  </si>
  <si>
    <t>Phạm Văn</t>
  </si>
  <si>
    <t>Sơn</t>
  </si>
  <si>
    <t>Thịnh</t>
  </si>
  <si>
    <t>Nguyễn Xuân</t>
  </si>
  <si>
    <t>Trường</t>
  </si>
  <si>
    <t>Lê Xuân</t>
  </si>
  <si>
    <t>Tài</t>
  </si>
  <si>
    <t>Trần Quốc</t>
  </si>
  <si>
    <t>Thiện</t>
  </si>
  <si>
    <t>Nguyễn Tiến</t>
  </si>
  <si>
    <t>Nguyễn Thái</t>
  </si>
  <si>
    <t>Bảo</t>
  </si>
  <si>
    <t>Huy</t>
  </si>
  <si>
    <t>Trần Minh</t>
  </si>
  <si>
    <t>Phú</t>
  </si>
  <si>
    <t>Nguyễn Đức</t>
  </si>
  <si>
    <t>Mai Thanh</t>
  </si>
  <si>
    <t>Nguyễn Bảo</t>
  </si>
  <si>
    <t>Tình</t>
  </si>
  <si>
    <t>Phan Trung</t>
  </si>
  <si>
    <t>Trinh</t>
  </si>
  <si>
    <t>Truyền</t>
  </si>
  <si>
    <t>Tiên</t>
  </si>
  <si>
    <t>Nguyễn Trường</t>
  </si>
  <si>
    <t>Hòa</t>
  </si>
  <si>
    <t>Như</t>
  </si>
  <si>
    <t>Cao Quốc</t>
  </si>
  <si>
    <t>Trần Quang</t>
  </si>
  <si>
    <t>Lê Văn</t>
  </si>
  <si>
    <t>Kỳ</t>
  </si>
  <si>
    <t>Thi</t>
  </si>
  <si>
    <t>Nguyễn Anh</t>
  </si>
  <si>
    <t>Hoàng Văn</t>
  </si>
  <si>
    <t>Huỳnh Minh</t>
  </si>
  <si>
    <t>Vương</t>
  </si>
  <si>
    <t>Phạm Ngọc</t>
  </si>
  <si>
    <t>Vũ Minh</t>
  </si>
  <si>
    <t>Trương Đức</t>
  </si>
  <si>
    <t>Cường</t>
  </si>
  <si>
    <t>Trần Anh</t>
  </si>
  <si>
    <t>Dũng</t>
  </si>
  <si>
    <t>Nguyễn Ngọc</t>
  </si>
  <si>
    <t>Khang</t>
  </si>
  <si>
    <t>Khoa</t>
  </si>
  <si>
    <t>Khôi</t>
  </si>
  <si>
    <t>Mẫn</t>
  </si>
  <si>
    <t>Nam</t>
  </si>
  <si>
    <t>Triều</t>
  </si>
  <si>
    <t>Trần Hoàng</t>
  </si>
  <si>
    <t>Đăng</t>
  </si>
  <si>
    <t>Hồ Tấn</t>
  </si>
  <si>
    <t>Nguyễn Nhựt</t>
  </si>
  <si>
    <t>Phạm Quốc</t>
  </si>
  <si>
    <t>Nguyễn Bá</t>
  </si>
  <si>
    <t>Nguyễn Chí</t>
  </si>
  <si>
    <t>Châu</t>
  </si>
  <si>
    <t>Nguyễn Minh</t>
  </si>
  <si>
    <t>Nghĩa</t>
  </si>
  <si>
    <t>Nguyễn Thành</t>
  </si>
  <si>
    <t>Nhân</t>
  </si>
  <si>
    <t>Nguyễn Hoàng</t>
  </si>
  <si>
    <t>Phúc</t>
  </si>
  <si>
    <t>Trần Thanh</t>
  </si>
  <si>
    <t>KHOA</t>
  </si>
  <si>
    <t>TRUNG CẤP</t>
  </si>
  <si>
    <t>CAO ĐẲNG</t>
  </si>
  <si>
    <t>Đặng Tự</t>
  </si>
  <si>
    <t>Lực</t>
  </si>
  <si>
    <t>Trần Đình</t>
  </si>
  <si>
    <t>Lê Xuân Thiện</t>
  </si>
  <si>
    <t>18C1-VSL2</t>
  </si>
  <si>
    <t>18T4-TKĐ2</t>
  </si>
  <si>
    <t>18C1-CNÔ16</t>
  </si>
  <si>
    <t>18T4-CNM1</t>
  </si>
  <si>
    <t>18T4-TKĐ1</t>
  </si>
  <si>
    <t>18T4-CĐT1</t>
  </si>
  <si>
    <t>17T4-LĐL1</t>
  </si>
  <si>
    <t>18C1-CNL1</t>
  </si>
  <si>
    <t>Lê Khánh</t>
  </si>
  <si>
    <t>18C1-KXD1</t>
  </si>
  <si>
    <t>Trần Thị Phương</t>
  </si>
  <si>
    <t>Trần Trọng</t>
  </si>
  <si>
    <t>Triết</t>
  </si>
  <si>
    <t>Trần Tấn</t>
  </si>
  <si>
    <t>Vũ Tuấn</t>
  </si>
  <si>
    <t>K'</t>
  </si>
  <si>
    <t>Phạm Trung</t>
  </si>
  <si>
    <t>18C1-VSL3</t>
  </si>
  <si>
    <t>Khoa: Kinh tế - Bậc đào tạo: Cao đẳng</t>
  </si>
  <si>
    <t>THỐNG KÊ HSSV NGHỈ HỌC THEO TỪNG KHOA</t>
  </si>
  <si>
    <t>THÁNG 4/2019</t>
  </si>
  <si>
    <t>2016TC</t>
  </si>
  <si>
    <t>2016TCN</t>
  </si>
  <si>
    <t>2017T4</t>
  </si>
  <si>
    <t>2018T4</t>
  </si>
  <si>
    <t>2018T2</t>
  </si>
  <si>
    <t>2016CDN</t>
  </si>
  <si>
    <t>2017C1</t>
  </si>
  <si>
    <t>2018C1</t>
  </si>
  <si>
    <t>2018C2</t>
  </si>
  <si>
    <t>ĐIỆN - ĐIỆN TỬ</t>
  </si>
  <si>
    <t>NHIỆT LẠNH</t>
  </si>
  <si>
    <t>CƠ KHÍ</t>
  </si>
  <si>
    <t>ĐỘNG LỰC</t>
  </si>
  <si>
    <t>CN THÔNG TIN</t>
  </si>
  <si>
    <t>KINH TẾ</t>
  </si>
  <si>
    <t>KH CƠ BẢN</t>
  </si>
  <si>
    <t>XÂY DỰNG</t>
  </si>
  <si>
    <t>S
TT</t>
  </si>
  <si>
    <t>TỔNG
TC</t>
  </si>
  <si>
    <t>TỔNG
CĐ</t>
  </si>
  <si>
    <t>TỔNG
KHOA</t>
  </si>
  <si>
    <t>MAY-THỜI TRANG</t>
  </si>
  <si>
    <t>P.TRƯỞNG PHÒNG CTCT-HSSV</t>
  </si>
  <si>
    <t>THÁNG 3/2019</t>
  </si>
  <si>
    <t>THÁNG 01 &amp; 02/2019</t>
  </si>
  <si>
    <t>THÁNG 8, 9, 10, 11, 12/2018</t>
  </si>
  <si>
    <t>Thành phố Hồ Chí Minh, ngày 31 tháng 12 năm 2018</t>
  </si>
  <si>
    <t>Thành phố Hồ Chí Minh, ngày 28 tháng 2 năm 2019</t>
  </si>
  <si>
    <t>Thành phố Hồ Chí Minh, ngày 29 tháng 3 năm 2019</t>
  </si>
  <si>
    <t>Thành phố Hồ Chí Minh, ngày 26 tháng 4 năm 2019</t>
  </si>
  <si>
    <t>THÁNG 5/2019</t>
  </si>
  <si>
    <t>Khoa Cơ khí</t>
  </si>
  <si>
    <t>Khoa Điện - Điện tử</t>
  </si>
  <si>
    <t>Khoa Động lực</t>
  </si>
  <si>
    <t>Khoa Kinh tế</t>
  </si>
  <si>
    <t>Khoa: Điện - Điện tử - Bậc đào tạo: Trung cấp và Cao đẳng</t>
  </si>
  <si>
    <t>Trịnh Ngọc</t>
  </si>
  <si>
    <t>Thành phố Hồ Chí Minh, ngày 31 tháng 5 năm 2019</t>
  </si>
  <si>
    <t>THÁNG 6/2019</t>
  </si>
  <si>
    <t>Khoa Nhiệt lạnh</t>
  </si>
  <si>
    <t>Thành phố Hồ Chí Minh, ngày 26 tháng 6 năm 2019</t>
  </si>
  <si>
    <t>THÁNG 7/2019</t>
  </si>
  <si>
    <t>Trần Nguyễn Minh</t>
  </si>
  <si>
    <t>Thành phố Hồ Chí Minh, ngày 05 tháng 7 năm 2019</t>
  </si>
  <si>
    <t>Nguyễn Ngọc Phương</t>
  </si>
  <si>
    <t>19C1-NNA1</t>
  </si>
  <si>
    <t>Nghỉ từ đầu HKI/19-20 đến nay</t>
  </si>
  <si>
    <t>19T2-ĐCN1</t>
  </si>
  <si>
    <t>Nguyễn Vĩ</t>
  </si>
  <si>
    <t>Nhung</t>
  </si>
  <si>
    <t>Nghỉ học từ HKI/19-20 đến nay</t>
  </si>
  <si>
    <t>Phàm</t>
  </si>
  <si>
    <t>Trần Thiên</t>
  </si>
  <si>
    <t>Tiền</t>
  </si>
  <si>
    <t>Trần Duy Tuấn</t>
  </si>
  <si>
    <t>Hiệu</t>
  </si>
  <si>
    <t>Phạm Ngọc Minh</t>
  </si>
  <si>
    <t>Sinh viên</t>
  </si>
  <si>
    <t>2019T2</t>
  </si>
  <si>
    <t>2019T4</t>
  </si>
  <si>
    <t>2019C1</t>
  </si>
  <si>
    <t>2019C2</t>
  </si>
  <si>
    <t>TRƯỞNG PHÒNG CTCT-HSSV</t>
  </si>
  <si>
    <t>Bùi Tiến</t>
  </si>
  <si>
    <t>Nghỉ từ tháng 10/2019 đến nay</t>
  </si>
  <si>
    <t>Thành phố Hồ Chí Minh, ngày  31 tháng 10 năm 2019</t>
  </si>
  <si>
    <t>(04 SV chuyển lớp, 11 tự ý nghỉ)</t>
  </si>
  <si>
    <t>THÁNG 9+10/2019</t>
  </si>
  <si>
    <t>Thưởng</t>
  </si>
  <si>
    <t>Nguyễn Trần Phương</t>
  </si>
  <si>
    <t>Lê Trọng</t>
  </si>
  <si>
    <t>Khoa May - Thời trang</t>
  </si>
  <si>
    <t>THÁNG 11/2019</t>
  </si>
  <si>
    <t>Ngô Hoàng</t>
  </si>
  <si>
    <t>Nghỉ từ đầu HK1/19-20 đến nay</t>
  </si>
  <si>
    <t>19T2-QTM1</t>
  </si>
  <si>
    <t>Tuyên</t>
  </si>
  <si>
    <t>Nguyễn Trần Đăng</t>
  </si>
  <si>
    <t>19C1-ĐCN1</t>
  </si>
  <si>
    <t>19C1-ĐCN2</t>
  </si>
  <si>
    <t>19C1-ĐĐT1</t>
  </si>
  <si>
    <t>19C1-ĐĐT3</t>
  </si>
  <si>
    <t>19C1-TĐH1</t>
  </si>
  <si>
    <t>19C1-KML1</t>
  </si>
  <si>
    <t>19C1-CNL1</t>
  </si>
  <si>
    <t>19C1-CCK2</t>
  </si>
  <si>
    <t>19C1-CCK3</t>
  </si>
  <si>
    <t>19C1-CCK4</t>
  </si>
  <si>
    <t>19C1-CNÔ1</t>
  </si>
  <si>
    <t>19C1-CNÔ3</t>
  </si>
  <si>
    <t>19C1-CNÔ4</t>
  </si>
  <si>
    <t>19C1-CNÔ7</t>
  </si>
  <si>
    <t>19C1-CNÔ8</t>
  </si>
  <si>
    <t>19C1-CNÔ9</t>
  </si>
  <si>
    <t>Huỳnh Công</t>
  </si>
  <si>
    <t>19C1-CNÔ14</t>
  </si>
  <si>
    <t>19C1-CNM1</t>
  </si>
  <si>
    <t>19C1-ANM1</t>
  </si>
  <si>
    <t>19C1-VSL2</t>
  </si>
  <si>
    <t>19C1-CMT1</t>
  </si>
  <si>
    <t>19C1-TKĐ1</t>
  </si>
  <si>
    <t>19C1-QTM1</t>
  </si>
  <si>
    <t>19C1-LGT1</t>
  </si>
  <si>
    <t>19C1-KTD1</t>
  </si>
  <si>
    <t>19C1-QTD1</t>
  </si>
  <si>
    <t>19C1-KXD1</t>
  </si>
  <si>
    <t>Lý Quốc</t>
  </si>
  <si>
    <t>Nghỉ từ giữa HKI/19-20 đến nay</t>
  </si>
  <si>
    <t>Dương Anh</t>
  </si>
  <si>
    <t>Huỳnh Ngọc</t>
  </si>
  <si>
    <t>Lê Thái</t>
  </si>
  <si>
    <t>Trần Tuấn</t>
  </si>
  <si>
    <t>Thành phố Hồ Chí Minh, ngày 30 tháng 11 năm 2019</t>
  </si>
  <si>
    <t>THÁNG 12/2019</t>
  </si>
  <si>
    <t>Phan Thế</t>
  </si>
  <si>
    <t>Giáp Văn</t>
  </si>
  <si>
    <t>Trần Hiếu</t>
  </si>
  <si>
    <t>Ngành/nghề</t>
  </si>
  <si>
    <t>Đỗ Chí</t>
  </si>
  <si>
    <t>19C1-ĐCN3</t>
  </si>
  <si>
    <t>Cơ điện tử</t>
  </si>
  <si>
    <t>Điện công nghiệp</t>
  </si>
  <si>
    <t>Công nghệ kỹ thuật điện, điện tử</t>
  </si>
  <si>
    <t>19C1-CĐT1</t>
  </si>
  <si>
    <t>Công nghệ kỹ thuật điều khiển và tự động hóa</t>
  </si>
  <si>
    <t>Trần Văn Tiến</t>
  </si>
  <si>
    <t>Công nghệ kỹ thuật cơ khí</t>
  </si>
  <si>
    <t>Nghỉ từ ngày 06/11/2019 đến nay</t>
  </si>
  <si>
    <t>Nghỉ từ ngày 11/11/2019 đến nay</t>
  </si>
  <si>
    <t>Nghỉ từ tháng 11/2019 đến nay</t>
  </si>
  <si>
    <t>Công nghệ chế tạo máy</t>
  </si>
  <si>
    <t>Công nghệ ô tô</t>
  </si>
  <si>
    <t>Kỹ thuật máy lạnh và điều hòa không khí</t>
  </si>
  <si>
    <t>19C1-KML2</t>
  </si>
  <si>
    <t>19C1-VSL1</t>
  </si>
  <si>
    <t>Vận hành, sửa chữa thiết bị lạnh</t>
  </si>
  <si>
    <t>Lắp đặt thiết bị lạnh</t>
  </si>
  <si>
    <t>Công nghệ kỹ thuật nhiệt</t>
  </si>
  <si>
    <t>Khoa: May - Thời trang - Bậc đào tạo: Trung cấp và Cao đẳng</t>
  </si>
  <si>
    <t>Nghỉ từ ngày 20/11/2019 đến nay</t>
  </si>
  <si>
    <t>Công nghệ may và thời trang</t>
  </si>
  <si>
    <t>Công nghệ may</t>
  </si>
  <si>
    <t>Tiếng Anh</t>
  </si>
  <si>
    <t>Đặng Phước</t>
  </si>
  <si>
    <t>An ninh mạng</t>
  </si>
  <si>
    <t>Công nghệ kỹ thuật máy tính</t>
  </si>
  <si>
    <t>Thiết kế trang Web</t>
  </si>
  <si>
    <t>Lập trình máy tính</t>
  </si>
  <si>
    <t>Quản trị mạng máy tính</t>
  </si>
  <si>
    <t>Thương mại điện tử</t>
  </si>
  <si>
    <t>Kỹ thuật Xây dựng</t>
  </si>
  <si>
    <t>Kế toán doanh nghiệp</t>
  </si>
  <si>
    <t>Quản trị doanh nghiệp</t>
  </si>
  <si>
    <t>Thiết kế đồ họa</t>
  </si>
  <si>
    <t>Bảo trì hệ thống thiết bị công nghiệp</t>
  </si>
  <si>
    <t>2019C3</t>
  </si>
  <si>
    <t>2019C4</t>
  </si>
  <si>
    <t>2019T5</t>
  </si>
  <si>
    <t>Khoa: Công nghệ thông tin - Bậc đào tạo: Trung cấp và Cao đẳng</t>
  </si>
  <si>
    <t>Võ Thị Thanh</t>
  </si>
  <si>
    <t>19T4-CĐT1</t>
  </si>
  <si>
    <t>Trần Vĩnh</t>
  </si>
  <si>
    <t>Đỗ Thành</t>
  </si>
  <si>
    <t>Hân</t>
  </si>
  <si>
    <t>Nghỉ từ ngày 01/11/2019 đến nay</t>
  </si>
  <si>
    <t>Khoa: Cơ khí - Bậc đào tạo: Trung cấp và Cao đẳng</t>
  </si>
  <si>
    <t>Chí</t>
  </si>
  <si>
    <t>Đoàn Hữu</t>
  </si>
  <si>
    <t>Nguyễn Huỳnh Thanh</t>
  </si>
  <si>
    <t>Lê</t>
  </si>
  <si>
    <t>Thành phố Hồ Chí Minh, ngày 31 tháng 12 năm 2019</t>
  </si>
  <si>
    <t>19C2-CNL1</t>
  </si>
  <si>
    <t>19C2-CNÔ1</t>
  </si>
  <si>
    <t>Quốc</t>
  </si>
  <si>
    <t>Đỗ Minh</t>
  </si>
  <si>
    <t>Logistics</t>
  </si>
  <si>
    <t>Trịnh Minh</t>
  </si>
  <si>
    <t>Nghỉ từ ngày 02/10/2019 đến nay</t>
  </si>
  <si>
    <t>Trương Quang</t>
  </si>
  <si>
    <t>Lê Công</t>
  </si>
  <si>
    <t>Đào Minh</t>
  </si>
  <si>
    <t>Đoàn</t>
  </si>
  <si>
    <t>19T4-ANM2</t>
  </si>
  <si>
    <t>Phan Tấn</t>
  </si>
  <si>
    <t>Nghỉ từ ngày 25/11/2019 đến nay</t>
  </si>
  <si>
    <t>Phan Vĩnh</t>
  </si>
  <si>
    <t>Nguyễn Hữu Hoàng</t>
  </si>
  <si>
    <t>Định</t>
  </si>
  <si>
    <t>Nghỉ từ tháng 12/2019 đến nay</t>
  </si>
  <si>
    <t>Đệ</t>
  </si>
  <si>
    <t>Phạm Nguyễn Hoàng</t>
  </si>
  <si>
    <t>Nghỉ từ ngày 13/11/2019 đến nay</t>
  </si>
  <si>
    <t>Phạm Phú</t>
  </si>
  <si>
    <t>19T4-TMĐ1</t>
  </si>
  <si>
    <t>Nghỉ từ ngày 01/12/2019 đến nay</t>
  </si>
  <si>
    <t>Phan Quốc</t>
  </si>
  <si>
    <t>Hồ Hải</t>
  </si>
  <si>
    <t>19T4-ĐĐT1</t>
  </si>
  <si>
    <t>Nghỉ từ ngày 04/12/2019 đến nay</t>
  </si>
  <si>
    <t>Nghỉ từ ngày 04/11/2019 đến nay</t>
  </si>
  <si>
    <t>Bùi Trọng</t>
  </si>
  <si>
    <t>Khoa: Động lực  - Bậc đào tạo: Trung cấp và Cao đẳng</t>
  </si>
  <si>
    <t>Khoa: Nhiệt lạnh - Bậc đào tạo: Trung cấp và Cao đẳng</t>
  </si>
  <si>
    <t>19T2-CNÔ1</t>
  </si>
  <si>
    <t>Khoa Xây dựng</t>
  </si>
  <si>
    <t>THÁNG 5/2020</t>
  </si>
  <si>
    <t>Thành phố Hồ Chí Minh, ngày 20 tháng 5  năm 2020</t>
  </si>
  <si>
    <t>TRƯỞNG PHÒNG TTGD-CTSV</t>
  </si>
  <si>
    <t>Thành phố Hồ Chí Minh, ngày 29 tháng 4 năm 2020</t>
  </si>
  <si>
    <t>THÁNG 01, 02, 3, 4/2020</t>
  </si>
  <si>
    <t>Cập nhật PM ngày 22/5/2020</t>
  </si>
  <si>
    <t>Cập nhật PM ngày 25/5/2020(CĐ)</t>
  </si>
  <si>
    <t>Cập nhật PM ngày 22/5/2020(TC)</t>
  </si>
  <si>
    <t>Cập nhật PM ngày 25/5/2020</t>
  </si>
  <si>
    <t>Cập nhật PM ngày 22/5/2020(CĐ)</t>
  </si>
  <si>
    <r>
      <t xml:space="preserve">* Ghi chú: Trong Tổng số 424 HSSV </t>
    </r>
    <r>
      <rPr>
        <b/>
        <sz val="11"/>
        <color theme="1"/>
        <rFont val="Times New Roman"/>
        <family val="1"/>
      </rPr>
      <t>(Có 05 HSSV Bảo lưu KQHT duyệt đơn riêng)</t>
    </r>
  </si>
  <si>
    <t>19002444</t>
  </si>
  <si>
    <t>Nguyễn Lê Hoài</t>
  </si>
  <si>
    <t>19003596</t>
  </si>
  <si>
    <t>19002429</t>
  </si>
  <si>
    <t>19002319</t>
  </si>
  <si>
    <t>Hên</t>
  </si>
  <si>
    <t>19002300</t>
  </si>
  <si>
    <t>19000548</t>
  </si>
  <si>
    <t>19002320</t>
  </si>
  <si>
    <t>Phạm Nhựt</t>
  </si>
  <si>
    <t>19002301</t>
  </si>
  <si>
    <t>19002067</t>
  </si>
  <si>
    <t>Đoàn Trọng</t>
  </si>
  <si>
    <t>19002149</t>
  </si>
  <si>
    <t>19001089</t>
  </si>
  <si>
    <t>Nguyễn Hiệp</t>
  </si>
  <si>
    <t>19002318</t>
  </si>
  <si>
    <t>19004604</t>
  </si>
  <si>
    <t>19002479</t>
  </si>
  <si>
    <t>19001034</t>
  </si>
  <si>
    <t>19005409</t>
  </si>
  <si>
    <t>Đạt Anh</t>
  </si>
  <si>
    <t>Nghỉ từ ngày 18/12/2019 đến nay</t>
  </si>
  <si>
    <t>Nghỉ từ ngày 11/12/2019 đến nay</t>
  </si>
  <si>
    <t>Nghỉ từ ngày 08/01/2020 đến nay</t>
  </si>
  <si>
    <t>Nghỉ từ ngày 27/12/2019 đến nay</t>
  </si>
  <si>
    <t>19C1-CCK1</t>
  </si>
  <si>
    <t>19003289</t>
  </si>
  <si>
    <t>19003374</t>
  </si>
  <si>
    <t>19003413</t>
  </si>
  <si>
    <t>Cao Anh</t>
  </si>
  <si>
    <t>19003524</t>
  </si>
  <si>
    <t>19003314</t>
  </si>
  <si>
    <t>Kiều Công</t>
  </si>
  <si>
    <t>Khỏe</t>
  </si>
  <si>
    <t>19003486</t>
  </si>
  <si>
    <t>19003523</t>
  </si>
  <si>
    <t>Lê Hùng</t>
  </si>
  <si>
    <t>19003447</t>
  </si>
  <si>
    <t>19003236</t>
  </si>
  <si>
    <t>Phạm Cát</t>
  </si>
  <si>
    <t>19003601</t>
  </si>
  <si>
    <t>Tiêu</t>
  </si>
  <si>
    <t>Nghỉ từ ngày 02/01/2020 đến nay</t>
  </si>
  <si>
    <t>19004088</t>
  </si>
  <si>
    <t>Trần Phú</t>
  </si>
  <si>
    <t>Mỹ</t>
  </si>
  <si>
    <t>19003857</t>
  </si>
  <si>
    <t>Phạm Nguyên</t>
  </si>
  <si>
    <t>19003732</t>
  </si>
  <si>
    <t>19C1-CCK5</t>
  </si>
  <si>
    <t>18005758</t>
  </si>
  <si>
    <t>18C2-CCK1</t>
  </si>
  <si>
    <t>Nghỉ từ đầu HKII/18-19 đến nay</t>
  </si>
  <si>
    <t>19001894</t>
  </si>
  <si>
    <t>19001862</t>
  </si>
  <si>
    <t>Dương Văn Tăng</t>
  </si>
  <si>
    <t>19001968</t>
  </si>
  <si>
    <t>19001926</t>
  </si>
  <si>
    <t>Dương Tấn</t>
  </si>
  <si>
    <t>19001886</t>
  </si>
  <si>
    <t>Ngô Trung</t>
  </si>
  <si>
    <t>19001910</t>
  </si>
  <si>
    <t>19001988</t>
  </si>
  <si>
    <t>Tây</t>
  </si>
  <si>
    <t>19001909</t>
  </si>
  <si>
    <t>Trương Minh</t>
  </si>
  <si>
    <t>Nghỉ từ ngày 11/05/2020 đến nay</t>
  </si>
  <si>
    <t>19002041</t>
  </si>
  <si>
    <t>19002078</t>
  </si>
  <si>
    <t>Võ Trọng</t>
  </si>
  <si>
    <t>19002077</t>
  </si>
  <si>
    <t>Đoàn Anh</t>
  </si>
  <si>
    <t>19002047</t>
  </si>
  <si>
    <t>Đặng Minh</t>
  </si>
  <si>
    <t>19002022</t>
  </si>
  <si>
    <t>19002050</t>
  </si>
  <si>
    <t>Bùi Lê Duy</t>
  </si>
  <si>
    <t>19003206</t>
  </si>
  <si>
    <t>Nguyễn Trí</t>
  </si>
  <si>
    <t>19002079</t>
  </si>
  <si>
    <t>Phan Duy</t>
  </si>
  <si>
    <t>19002046</t>
  </si>
  <si>
    <t>19002080</t>
  </si>
  <si>
    <t>19001994</t>
  </si>
  <si>
    <t>19003801</t>
  </si>
  <si>
    <t>19003602</t>
  </si>
  <si>
    <t>19003608</t>
  </si>
  <si>
    <t>19003639</t>
  </si>
  <si>
    <t>Trương Khã</t>
  </si>
  <si>
    <t>19003582</t>
  </si>
  <si>
    <t>19003763</t>
  </si>
  <si>
    <t>Diệp Trung</t>
  </si>
  <si>
    <t>19005143</t>
  </si>
  <si>
    <t>Nguyễn Hoàng Trọng</t>
  </si>
  <si>
    <t>19003683</t>
  </si>
  <si>
    <t>19003592</t>
  </si>
  <si>
    <t>19003783</t>
  </si>
  <si>
    <t>Đinh Anh</t>
  </si>
  <si>
    <t>19003729</t>
  </si>
  <si>
    <t>Danh Hoàng</t>
  </si>
  <si>
    <t>19003586</t>
  </si>
  <si>
    <t>Nguyễn Duy Anh</t>
  </si>
  <si>
    <t>19003612</t>
  </si>
  <si>
    <t>Phan Hùng</t>
  </si>
  <si>
    <t>19003773</t>
  </si>
  <si>
    <t>Trị</t>
  </si>
  <si>
    <t>19003655</t>
  </si>
  <si>
    <t>Ngô Văn</t>
  </si>
  <si>
    <t>19003760</t>
  </si>
  <si>
    <t>Phạm Anh</t>
  </si>
  <si>
    <t>19C1-CNÔ11</t>
  </si>
  <si>
    <t>Nghỉ từ ngày 20/05/2020 đến nay</t>
  </si>
  <si>
    <t>19002461</t>
  </si>
  <si>
    <t>19002231</t>
  </si>
  <si>
    <t>Nguyễn Trường Nhựt</t>
  </si>
  <si>
    <t>Tín</t>
  </si>
  <si>
    <t>19003628</t>
  </si>
  <si>
    <t>Hồ Long Thanh</t>
  </si>
  <si>
    <t>19C4-CNÔ1</t>
  </si>
  <si>
    <t>THỐNG KÊ HỌC SINH, SINH VIÊN NGHỈ HỌC THEO TỪNG KHOA</t>
  </si>
  <si>
    <t>Cộng TC</t>
  </si>
  <si>
    <t>Cộng CĐ</t>
  </si>
  <si>
    <t>Khoa CNTT</t>
  </si>
  <si>
    <t>Khoa học cơ bản</t>
  </si>
  <si>
    <t>TỔNG CỘNG =</t>
  </si>
  <si>
    <t>Tháng: 6 /2020</t>
  </si>
  <si>
    <t>19001809</t>
  </si>
  <si>
    <t>19001859</t>
  </si>
  <si>
    <t>19001728</t>
  </si>
  <si>
    <t>Nguyễn Võ Đức</t>
  </si>
  <si>
    <t>19001624</t>
  </si>
  <si>
    <t>19001715</t>
  </si>
  <si>
    <t>19001791</t>
  </si>
  <si>
    <t>Lô Bỉnh</t>
  </si>
  <si>
    <t>19001727</t>
  </si>
  <si>
    <t>Võ Hồng</t>
  </si>
  <si>
    <t>19001447</t>
  </si>
  <si>
    <t>19001851</t>
  </si>
  <si>
    <t>Nguyễn Cao</t>
  </si>
  <si>
    <t>19C1-CNÔ2</t>
  </si>
  <si>
    <t>Nghỉ học từ HK1/19-20 đến nay</t>
  </si>
  <si>
    <t>19002388</t>
  </si>
  <si>
    <t>Hà Quốc</t>
  </si>
  <si>
    <t>19002441</t>
  </si>
  <si>
    <t>16002309</t>
  </si>
  <si>
    <t>19002434</t>
  </si>
  <si>
    <t>19002387</t>
  </si>
  <si>
    <t>19002395</t>
  </si>
  <si>
    <t>Kiều</t>
  </si>
  <si>
    <t>19002477</t>
  </si>
  <si>
    <t>Trương Tấn</t>
  </si>
  <si>
    <t>19002366</t>
  </si>
  <si>
    <t>19002367</t>
  </si>
  <si>
    <t>19000776</t>
  </si>
  <si>
    <t>Mai Huy</t>
  </si>
  <si>
    <t>19003072</t>
  </si>
  <si>
    <t>Cao Minh</t>
  </si>
  <si>
    <t>19001101</t>
  </si>
  <si>
    <t>19001983</t>
  </si>
  <si>
    <t>19002397</t>
  </si>
  <si>
    <t>19003057</t>
  </si>
  <si>
    <t>Nguyễn Thiên</t>
  </si>
  <si>
    <t>19004202</t>
  </si>
  <si>
    <t>Trần Thịnh</t>
  </si>
  <si>
    <t>19005193</t>
  </si>
  <si>
    <t>Bùi Hoàng</t>
  </si>
  <si>
    <t>Nghỉ từ đầu HKII/19-20 đến nay</t>
  </si>
  <si>
    <t>Nghỉ từ ngày 18/5/2020 đến nay</t>
  </si>
  <si>
    <t>19001398</t>
  </si>
  <si>
    <t>Nguyễn Ngọc Đăng</t>
  </si>
  <si>
    <t>19001184</t>
  </si>
  <si>
    <t>Lư</t>
  </si>
  <si>
    <t>19001185</t>
  </si>
  <si>
    <t>Nghỉ học từ 01/6/2019 đến nay</t>
  </si>
  <si>
    <t>Nghỉ học từ 04/5/2020 đến nay</t>
  </si>
  <si>
    <t>19004582</t>
  </si>
  <si>
    <t>Phạm Nguyễn Thi</t>
  </si>
  <si>
    <t>19003491</t>
  </si>
  <si>
    <t>Huỳnh Chí</t>
  </si>
  <si>
    <t>19001985</t>
  </si>
  <si>
    <t>Thao</t>
  </si>
  <si>
    <t>Nghỉ học từ 11/5/2020 đến nay</t>
  </si>
  <si>
    <t>Nghỉ học từ 01/6/2020 đến nay</t>
  </si>
  <si>
    <t>19004229</t>
  </si>
  <si>
    <t>Hoàng Ngọc Lâm</t>
  </si>
  <si>
    <t>19004496</t>
  </si>
  <si>
    <t>19004243</t>
  </si>
  <si>
    <t>Võ Văn</t>
  </si>
  <si>
    <t>19005139</t>
  </si>
  <si>
    <t>Nguyễn Trần Nam</t>
  </si>
  <si>
    <t>18005044</t>
  </si>
  <si>
    <t>Nghỉ từ ngày 11/5/2020 đến nay</t>
  </si>
  <si>
    <t>PH xác nhận nghỉ về Đà Nẵng</t>
  </si>
  <si>
    <t>18000090</t>
  </si>
  <si>
    <t>Lê Thị Bảo</t>
  </si>
  <si>
    <t>18000519</t>
  </si>
  <si>
    <t>Trương Gia</t>
  </si>
  <si>
    <t>18005267</t>
  </si>
  <si>
    <t>Nghỉ học từ 01/3/2020 đến nay</t>
  </si>
  <si>
    <t>19003758</t>
  </si>
  <si>
    <t>Nghỉ từ ngày 15/11/2019 đến nay</t>
  </si>
  <si>
    <t>19004031</t>
  </si>
  <si>
    <t>19004218</t>
  </si>
  <si>
    <t>Cao Thái</t>
  </si>
  <si>
    <t>19004030</t>
  </si>
  <si>
    <t>19004607</t>
  </si>
  <si>
    <t>19005377</t>
  </si>
  <si>
    <t>Nghỉ từ tháng 01/2020 đến nay</t>
  </si>
  <si>
    <t>19002439</t>
  </si>
  <si>
    <t>19002355</t>
  </si>
  <si>
    <t>Quách Tấn</t>
  </si>
  <si>
    <t>19002380</t>
  </si>
  <si>
    <t>Thoại</t>
  </si>
  <si>
    <t>Nghỉ từ tháng 5/2020 đến nay</t>
  </si>
  <si>
    <t>19000952</t>
  </si>
  <si>
    <t>Phạm Gia</t>
  </si>
  <si>
    <t>19002673</t>
  </si>
  <si>
    <t>19002185</t>
  </si>
  <si>
    <t>Đoàn Duy</t>
  </si>
  <si>
    <t>19003080</t>
  </si>
  <si>
    <t>19002328</t>
  </si>
  <si>
    <t>Phùng Phước</t>
  </si>
  <si>
    <t>19003809</t>
  </si>
  <si>
    <t>19003322</t>
  </si>
  <si>
    <t>Võ Ngọc</t>
  </si>
  <si>
    <t>Dư</t>
  </si>
  <si>
    <t>19003110</t>
  </si>
  <si>
    <t>19003333</t>
  </si>
  <si>
    <t>19003198</t>
  </si>
  <si>
    <t>Nguyễn Quốc Hoài</t>
  </si>
  <si>
    <t>19003418</t>
  </si>
  <si>
    <t>Hà Đức</t>
  </si>
  <si>
    <t>19003291</t>
  </si>
  <si>
    <t>Nguyễn Nghĩa</t>
  </si>
  <si>
    <t>19003614</t>
  </si>
  <si>
    <t>Lê Đoàn Bảo</t>
  </si>
  <si>
    <t>19003422</t>
  </si>
  <si>
    <t>19003534</t>
  </si>
  <si>
    <t>19003776</t>
  </si>
  <si>
    <t>Võ Nhật</t>
  </si>
  <si>
    <t>19005191</t>
  </si>
  <si>
    <t>Lượng</t>
  </si>
  <si>
    <t>19003043</t>
  </si>
  <si>
    <t>Nghỉ từ cuối HKI/19-20 đến nay</t>
  </si>
  <si>
    <t>19004357</t>
  </si>
  <si>
    <t>19004368</t>
  </si>
  <si>
    <t>19004483</t>
  </si>
  <si>
    <t>19004550</t>
  </si>
  <si>
    <t>19004849</t>
  </si>
  <si>
    <t>Kheo Văn Khánh</t>
  </si>
  <si>
    <t>19004495</t>
  </si>
  <si>
    <t>19004521</t>
  </si>
  <si>
    <t>A</t>
  </si>
  <si>
    <t>Min</t>
  </si>
  <si>
    <t>19004505</t>
  </si>
  <si>
    <t>19004534</t>
  </si>
  <si>
    <t>Phan Nguyễn Trọng</t>
  </si>
  <si>
    <t>19004465</t>
  </si>
  <si>
    <t>Phạm Ngô Triệu</t>
  </si>
  <si>
    <t>19004420</t>
  </si>
  <si>
    <t>Trần Đắc</t>
  </si>
  <si>
    <t>19004475</t>
  </si>
  <si>
    <t>19004460</t>
  </si>
  <si>
    <t>Lê Phước</t>
  </si>
  <si>
    <t>Phụng</t>
  </si>
  <si>
    <t>19004556</t>
  </si>
  <si>
    <t>19004395</t>
  </si>
  <si>
    <t>Phạm Triệu Ngọc</t>
  </si>
  <si>
    <t>19004398</t>
  </si>
  <si>
    <t>Âu Dương Phát</t>
  </si>
  <si>
    <t>19004349</t>
  </si>
  <si>
    <t>19004695</t>
  </si>
  <si>
    <t>Nguyễn Hòa</t>
  </si>
  <si>
    <t>19004476</t>
  </si>
  <si>
    <t>19004569</t>
  </si>
  <si>
    <t>Bùi Văn</t>
  </si>
  <si>
    <t>19004530</t>
  </si>
  <si>
    <t>Văn Công</t>
  </si>
  <si>
    <t>19005341</t>
  </si>
  <si>
    <t>19005229</t>
  </si>
  <si>
    <t>Bùi Lê</t>
  </si>
  <si>
    <t>Doãn</t>
  </si>
  <si>
    <t>19005226</t>
  </si>
  <si>
    <t>Huỳnh Mạch Trùng</t>
  </si>
  <si>
    <t>19003121</t>
  </si>
  <si>
    <t>19005183</t>
  </si>
  <si>
    <t>19003159</t>
  </si>
  <si>
    <t>Huỳnh Gia</t>
  </si>
  <si>
    <t>19005164</t>
  </si>
  <si>
    <t>Huỳnh Mạnh</t>
  </si>
  <si>
    <t>19005022</t>
  </si>
  <si>
    <t>19005287</t>
  </si>
  <si>
    <t>Thái Thành</t>
  </si>
  <si>
    <t>19004933</t>
  </si>
  <si>
    <t>Đinh Cao Nhất</t>
  </si>
  <si>
    <t>19005078</t>
  </si>
  <si>
    <t>19005042</t>
  </si>
  <si>
    <t>Phan Phước Ngọc</t>
  </si>
  <si>
    <t>19005307</t>
  </si>
  <si>
    <t>Lê Huỳnh Kim</t>
  </si>
  <si>
    <t>Tinh</t>
  </si>
  <si>
    <t>19005200</t>
  </si>
  <si>
    <t>19005184</t>
  </si>
  <si>
    <t>Hoàng Anh</t>
  </si>
  <si>
    <t>19005096</t>
  </si>
  <si>
    <t>19005259</t>
  </si>
  <si>
    <t>Vít</t>
  </si>
  <si>
    <t>19C1-CNÔ15</t>
  </si>
  <si>
    <t>19003400</t>
  </si>
  <si>
    <t>19005205</t>
  </si>
  <si>
    <t>19002910</t>
  </si>
  <si>
    <t>19003342</t>
  </si>
  <si>
    <t>Đoàn Minh</t>
  </si>
  <si>
    <t>19003457</t>
  </si>
  <si>
    <t>19003499</t>
  </si>
  <si>
    <t>Phạm Huỳnh Đức</t>
  </si>
  <si>
    <t>19003341</t>
  </si>
  <si>
    <t>Trần Đình Phi</t>
  </si>
  <si>
    <t>19003389</t>
  </si>
  <si>
    <t>Hồ Ngọc</t>
  </si>
  <si>
    <t>19003538</t>
  </si>
  <si>
    <t>19003577</t>
  </si>
  <si>
    <t>Đỗ Ngọc Thuận</t>
  </si>
  <si>
    <t>19003474</t>
  </si>
  <si>
    <t>19003548</t>
  </si>
  <si>
    <t>Lữ Hoàng</t>
  </si>
  <si>
    <t>19003473</t>
  </si>
  <si>
    <t>Huỳnh Trí</t>
  </si>
  <si>
    <t>Nghỉ từ ngày 12/11/2019 đến nay</t>
  </si>
  <si>
    <t>Nghỉ từ ngày 26/01/2020 đến nay</t>
  </si>
  <si>
    <t>Nghỉ từ ngày 03/01/2020 đến nay</t>
  </si>
  <si>
    <t>19C1-CNÔ10</t>
  </si>
  <si>
    <t>19003578</t>
  </si>
  <si>
    <t>Nghỉ từ ngày 14/5/2020 đến nay</t>
  </si>
  <si>
    <t>19002781</t>
  </si>
  <si>
    <t>19002696</t>
  </si>
  <si>
    <t>19002884</t>
  </si>
  <si>
    <t>Nguyễn Nhất</t>
  </si>
  <si>
    <t>19002745</t>
  </si>
  <si>
    <t>19002813</t>
  </si>
  <si>
    <t>Thái Thúc</t>
  </si>
  <si>
    <t>19002804</t>
  </si>
  <si>
    <t>Nguyễn Vũ Lê</t>
  </si>
  <si>
    <t>19002734</t>
  </si>
  <si>
    <t>Thân</t>
  </si>
  <si>
    <t>19002856</t>
  </si>
  <si>
    <t>19002533</t>
  </si>
  <si>
    <t>Lê Trần Tuấn</t>
  </si>
  <si>
    <t>19002687</t>
  </si>
  <si>
    <t>Cao Phước</t>
  </si>
  <si>
    <t>19002770</t>
  </si>
  <si>
    <t>Dương Huỳnh Anh</t>
  </si>
  <si>
    <t>19002825</t>
  </si>
  <si>
    <t>19002868</t>
  </si>
  <si>
    <t>19002922</t>
  </si>
  <si>
    <t>Võ Quốc</t>
  </si>
  <si>
    <t>19003099</t>
  </si>
  <si>
    <t>19002964</t>
  </si>
  <si>
    <t>Ngô Quang</t>
  </si>
  <si>
    <t>19003081</t>
  </si>
  <si>
    <t>Em</t>
  </si>
  <si>
    <t>19002927</t>
  </si>
  <si>
    <t>Mai Văn</t>
  </si>
  <si>
    <t>19003056</t>
  </si>
  <si>
    <t>19003091</t>
  </si>
  <si>
    <t>Ngô Phi</t>
  </si>
  <si>
    <t>19003128</t>
  </si>
  <si>
    <t>Phạm Thi</t>
  </si>
  <si>
    <t>19003049</t>
  </si>
  <si>
    <t>19003137</t>
  </si>
  <si>
    <t>Phan Hữu</t>
  </si>
  <si>
    <t>19003156</t>
  </si>
  <si>
    <t>19002991</t>
  </si>
  <si>
    <t>Võ Anh</t>
  </si>
  <si>
    <t>19003126</t>
  </si>
  <si>
    <t>Thái Thanh</t>
  </si>
  <si>
    <t>Nghỉ từ ngày 28/12/2019 đến nay</t>
  </si>
  <si>
    <t>Nghỉ từ ngày 21/12/2019 đến nay</t>
  </si>
  <si>
    <t>19004403</t>
  </si>
  <si>
    <t>19005242</t>
  </si>
  <si>
    <t>19003227</t>
  </si>
  <si>
    <t>19005281</t>
  </si>
  <si>
    <t>Phan Chí</t>
  </si>
  <si>
    <t>19005150</t>
  </si>
  <si>
    <t>Huỳnh Lê Hùng</t>
  </si>
  <si>
    <t>19004668</t>
  </si>
  <si>
    <t>19005087</t>
  </si>
  <si>
    <t>19005180</t>
  </si>
  <si>
    <t>19003027</t>
  </si>
  <si>
    <t>.</t>
  </si>
  <si>
    <t>Hyun</t>
  </si>
  <si>
    <t>19001714</t>
  </si>
  <si>
    <t>Duy Văn</t>
  </si>
  <si>
    <t>Kính</t>
  </si>
  <si>
    <t>19004257</t>
  </si>
  <si>
    <t>Bùi Duy</t>
  </si>
  <si>
    <t>19004370</t>
  </si>
  <si>
    <t>Trần Duy</t>
  </si>
  <si>
    <t>19004658</t>
  </si>
  <si>
    <t>19004069</t>
  </si>
  <si>
    <t>19004535</t>
  </si>
  <si>
    <t>Nguyễn Thiện Nhật</t>
  </si>
  <si>
    <t>19004681</t>
  </si>
  <si>
    <t>Lục Chí</t>
  </si>
  <si>
    <t>19001918</t>
  </si>
  <si>
    <t>Đỗ Thái</t>
  </si>
  <si>
    <t>19005356</t>
  </si>
  <si>
    <t>19C1-CCK6</t>
  </si>
  <si>
    <t>19000891</t>
  </si>
  <si>
    <t>19003507</t>
  </si>
  <si>
    <t>19000450</t>
  </si>
  <si>
    <t>19003428</t>
  </si>
  <si>
    <t>Lại Thành</t>
  </si>
  <si>
    <t>19C1-CTM1</t>
  </si>
  <si>
    <t>19002609</t>
  </si>
  <si>
    <t>Tấn</t>
  </si>
  <si>
    <t>19003585</t>
  </si>
  <si>
    <t>Lâm Bảo</t>
  </si>
  <si>
    <t>19004183</t>
  </si>
  <si>
    <t>19001959</t>
  </si>
  <si>
    <t>19C3-CCK1</t>
  </si>
  <si>
    <t>19002628</t>
  </si>
  <si>
    <t>19002677</t>
  </si>
  <si>
    <t>Lê Long</t>
  </si>
  <si>
    <t>Hồ</t>
  </si>
  <si>
    <t>19003114</t>
  </si>
  <si>
    <t>Đặng Nhựt</t>
  </si>
  <si>
    <t>19002683</t>
  </si>
  <si>
    <t>19002603</t>
  </si>
  <si>
    <t>19003222</t>
  </si>
  <si>
    <t>19003075</t>
  </si>
  <si>
    <t>19002646</t>
  </si>
  <si>
    <t>19003822</t>
  </si>
  <si>
    <t>19002334</t>
  </si>
  <si>
    <t>Huỳnh Quang</t>
  </si>
  <si>
    <t>19003282</t>
  </si>
  <si>
    <t>19001963</t>
  </si>
  <si>
    <t>Đỗ Thế</t>
  </si>
  <si>
    <t>19C3-CNÔ1</t>
  </si>
  <si>
    <t>19004952</t>
  </si>
  <si>
    <t>19003678</t>
  </si>
  <si>
    <t>19003563</t>
  </si>
  <si>
    <t>Hà Thị Bích</t>
  </si>
  <si>
    <t>Diệp</t>
  </si>
  <si>
    <t>19002814</t>
  </si>
  <si>
    <t>Trần Thụy Hồng</t>
  </si>
  <si>
    <t>Điệp</t>
  </si>
  <si>
    <t>19005434</t>
  </si>
  <si>
    <t>Đặng Hải</t>
  </si>
  <si>
    <t>19003753</t>
  </si>
  <si>
    <t>19005384</t>
  </si>
  <si>
    <t>19002436</t>
  </si>
  <si>
    <t>19003587</t>
  </si>
  <si>
    <t>Vương Quý</t>
  </si>
  <si>
    <t>19003752</t>
  </si>
  <si>
    <t>Hà Phương</t>
  </si>
  <si>
    <t>19004362</t>
  </si>
  <si>
    <t>Nghỉ từ HKI/19-2 đến nay</t>
  </si>
  <si>
    <t>Nghỉ từ tháng 02/2020 đến nay</t>
  </si>
  <si>
    <t>19002728</t>
  </si>
  <si>
    <t>18005310</t>
  </si>
  <si>
    <t>18002202</t>
  </si>
  <si>
    <t>19002311</t>
  </si>
  <si>
    <t>19003058</t>
  </si>
  <si>
    <t>Đặng Ngọc</t>
  </si>
  <si>
    <t>19003514</t>
  </si>
  <si>
    <t>19003542</t>
  </si>
  <si>
    <t>19003540</t>
  </si>
  <si>
    <t>Giang Trung</t>
  </si>
  <si>
    <t>19003511</t>
  </si>
  <si>
    <t>19002731</t>
  </si>
  <si>
    <t>19002370</t>
  </si>
  <si>
    <t>Hồ Trọng</t>
  </si>
  <si>
    <t>19002923</t>
  </si>
  <si>
    <t>Mã Ngọc</t>
  </si>
  <si>
    <t>Nghỉ từ ngày 21/5/2020 đến nay</t>
  </si>
  <si>
    <t>Nghỉ từ ngày 01/01/2020 đến nay</t>
  </si>
  <si>
    <t>19002312</t>
  </si>
  <si>
    <t>Nguyễn Bình</t>
  </si>
  <si>
    <t>Nghỉ từ ngày 17/12/2019 đến nay</t>
  </si>
  <si>
    <t>19001854</t>
  </si>
  <si>
    <t>Trần Văn</t>
  </si>
  <si>
    <t>Cầu</t>
  </si>
  <si>
    <t>19005273</t>
  </si>
  <si>
    <t>Nguyễn Thị Thùy</t>
  </si>
  <si>
    <t>19002440</t>
  </si>
  <si>
    <t>Trần Nguyễn Tâm</t>
  </si>
  <si>
    <t>Nghỉ học từ tháng 12/2019 đến nay</t>
  </si>
  <si>
    <t>19003787</t>
  </si>
  <si>
    <t>Nguyễn Lê Thiên</t>
  </si>
  <si>
    <t>19003711</t>
  </si>
  <si>
    <t>Phan Thị</t>
  </si>
  <si>
    <t>Lương</t>
  </si>
  <si>
    <t>19004142</t>
  </si>
  <si>
    <t>19005398</t>
  </si>
  <si>
    <t>Ngàn</t>
  </si>
  <si>
    <t>19003917</t>
  </si>
  <si>
    <t>19002707</t>
  </si>
  <si>
    <t>Quan</t>
  </si>
  <si>
    <t>19004143</t>
  </si>
  <si>
    <t>Phạm Xuân</t>
  </si>
  <si>
    <t>DANH SÁCH ĐỀ NGHỊ CHUYỂN TRẠNG THÁI TẠM NGƯNG HỌC
THÁNG         /2019 - NĂM HỌC 2019-2020</t>
  </si>
  <si>
    <t>(Kèm theo Quyết định số:             /QĐ-LTT-TTGD ngày       tháng       năm 2020
 của Trường Cao đẳng Lý Tự Trọng Thành phố Hồ Chí Minh)</t>
  </si>
  <si>
    <t>19004428</t>
  </si>
  <si>
    <t>Bạch</t>
  </si>
  <si>
    <t>19003136</t>
  </si>
  <si>
    <t>19004011</t>
  </si>
  <si>
    <t>19003535</t>
  </si>
  <si>
    <t>Tạ Minh</t>
  </si>
  <si>
    <t>Nghỉ từ ngày 12/12/2019 đến nay</t>
  </si>
  <si>
    <t>19005227</t>
  </si>
  <si>
    <t>Nguyễn Hoàng Phương</t>
  </si>
  <si>
    <t>19002816</t>
  </si>
  <si>
    <t>19003052</t>
  </si>
  <si>
    <t>19004000</t>
  </si>
  <si>
    <t>19003134</t>
  </si>
  <si>
    <t>Lễ</t>
  </si>
  <si>
    <t>19002048</t>
  </si>
  <si>
    <t>Dương Phước</t>
  </si>
  <si>
    <t>19003375</t>
  </si>
  <si>
    <t>Hồ Hồng</t>
  </si>
  <si>
    <t>19005352</t>
  </si>
  <si>
    <t>Trần Thi</t>
  </si>
  <si>
    <t>Phố</t>
  </si>
  <si>
    <t>19003818</t>
  </si>
  <si>
    <t>19005378</t>
  </si>
  <si>
    <t>19003827</t>
  </si>
  <si>
    <t>19C1-BCN1</t>
  </si>
  <si>
    <t>19002735</t>
  </si>
  <si>
    <t>Trương Hoài</t>
  </si>
  <si>
    <t>19000360</t>
  </si>
  <si>
    <t>19003213</t>
  </si>
  <si>
    <t>19004293</t>
  </si>
  <si>
    <t>19004228</t>
  </si>
  <si>
    <t>19003214</t>
  </si>
  <si>
    <t>19002259</t>
  </si>
  <si>
    <t>19003804</t>
  </si>
  <si>
    <t>Văn Châu Thanh</t>
  </si>
  <si>
    <t>19T2-CCK1</t>
  </si>
  <si>
    <t>Nghỉ từ tháng 12/2020 đến nay</t>
  </si>
  <si>
    <t>19002239</t>
  </si>
  <si>
    <t>Mai</t>
  </si>
  <si>
    <t>19002325</t>
  </si>
  <si>
    <t>Phạm Phúc</t>
  </si>
  <si>
    <t>19002326</t>
  </si>
  <si>
    <t>Hà Minh</t>
  </si>
  <si>
    <t>19002324</t>
  </si>
  <si>
    <t>19002263</t>
  </si>
  <si>
    <t>Ngôn</t>
  </si>
  <si>
    <t>19002337</t>
  </si>
  <si>
    <t>Mai Hoàng Trung</t>
  </si>
  <si>
    <t>19002279</t>
  </si>
  <si>
    <t>Võ Tiến</t>
  </si>
  <si>
    <t>19002309</t>
  </si>
  <si>
    <t>Sáng</t>
  </si>
  <si>
    <t>19002264</t>
  </si>
  <si>
    <t>19002310</t>
  </si>
  <si>
    <t>19002229</t>
  </si>
  <si>
    <t>Bùi Hiếu</t>
  </si>
  <si>
    <t>19002249</t>
  </si>
  <si>
    <t>Xuyên</t>
  </si>
  <si>
    <t>19C1-CNÔ6</t>
  </si>
  <si>
    <t>19004113</t>
  </si>
  <si>
    <t>19004067</t>
  </si>
  <si>
    <t>Lê Đức Tuấn</t>
  </si>
  <si>
    <t>19004189</t>
  </si>
  <si>
    <t>Võ Quang</t>
  </si>
  <si>
    <t>19004262</t>
  </si>
  <si>
    <t>19004190</t>
  </si>
  <si>
    <t>19004258</t>
  </si>
  <si>
    <t>19004165</t>
  </si>
  <si>
    <t>Đặng Thành</t>
  </si>
  <si>
    <t>19004245</t>
  </si>
  <si>
    <t>19004280</t>
  </si>
  <si>
    <t>19004295</t>
  </si>
  <si>
    <t>Lê Hải Minh</t>
  </si>
  <si>
    <t>19004095</t>
  </si>
  <si>
    <t>19004271</t>
  </si>
  <si>
    <t>Nguyễn Hoàng Đức</t>
  </si>
  <si>
    <t>19004107</t>
  </si>
  <si>
    <t>19C1-CNÔ13</t>
  </si>
  <si>
    <t>19003272</t>
  </si>
  <si>
    <t>19005326</t>
  </si>
  <si>
    <t>Trương Bồ Thái</t>
  </si>
  <si>
    <t>19003748</t>
  </si>
  <si>
    <t>Mai Phạm Quang</t>
  </si>
  <si>
    <t>19003323</t>
  </si>
  <si>
    <t>Nguyễn Hoàng Duy</t>
  </si>
  <si>
    <t>19003779</t>
  </si>
  <si>
    <t>19003806</t>
  </si>
  <si>
    <t>19003769</t>
  </si>
  <si>
    <t>19003710</t>
  </si>
  <si>
    <t>19003082</t>
  </si>
  <si>
    <t>Lộ Công</t>
  </si>
  <si>
    <t>19003263</t>
  </si>
  <si>
    <t>Trần Chí</t>
  </si>
  <si>
    <t>Trạng</t>
  </si>
  <si>
    <t>19003785</t>
  </si>
  <si>
    <t>Nguyễn Sơn</t>
  </si>
  <si>
    <t>19C1-ĐĐT2</t>
  </si>
  <si>
    <t>19003176</t>
  </si>
  <si>
    <t>Nghỉ từ ngày 06/01/2020 đến nay</t>
  </si>
  <si>
    <t>19002151</t>
  </si>
  <si>
    <t>19005155</t>
  </si>
  <si>
    <t>19003865</t>
  </si>
  <si>
    <t>19004619</t>
  </si>
  <si>
    <t>Nghỉ từ ngày 10/12/2019 đến nay</t>
  </si>
  <si>
    <t>19004431</t>
  </si>
  <si>
    <t>Nghỉ từ ngày 07/11/2019 đến nay</t>
  </si>
  <si>
    <t>19003558</t>
  </si>
  <si>
    <t>Lê Thiên</t>
  </si>
  <si>
    <t>Kim</t>
  </si>
  <si>
    <t>19003399</t>
  </si>
  <si>
    <t>Trần Nguyễn Nhật</t>
  </si>
  <si>
    <t>19004318</t>
  </si>
  <si>
    <t>Tạ Văn Phước</t>
  </si>
  <si>
    <t>Nghỉ từ ngày 26/11/2019 đến nay</t>
  </si>
  <si>
    <t>19002296</t>
  </si>
  <si>
    <t>Nguyễn Thanh Bảo</t>
  </si>
  <si>
    <t>19003688</t>
  </si>
  <si>
    <t>19002150</t>
  </si>
  <si>
    <t>19005277</t>
  </si>
  <si>
    <t>19002698</t>
  </si>
  <si>
    <t>19005274</t>
  </si>
  <si>
    <t>19005167</t>
  </si>
  <si>
    <t>Long Uy</t>
  </si>
  <si>
    <t>19005376</t>
  </si>
  <si>
    <t>Xuân</t>
  </si>
  <si>
    <t>19002352</t>
  </si>
  <si>
    <t>19002139</t>
  </si>
  <si>
    <t>Võ Khánh</t>
  </si>
  <si>
    <t>19002099</t>
  </si>
  <si>
    <t>Hoàng Ngọc</t>
  </si>
  <si>
    <t>19002201</t>
  </si>
  <si>
    <t>Trương Trọng</t>
  </si>
  <si>
    <t>19002162</t>
  </si>
  <si>
    <t>19002123</t>
  </si>
  <si>
    <t>19002168</t>
  </si>
  <si>
    <t>Phan Hoàng</t>
  </si>
  <si>
    <t>19002094</t>
  </si>
  <si>
    <t>19002161</t>
  </si>
  <si>
    <t>19002115</t>
  </si>
  <si>
    <t>19002204</t>
  </si>
  <si>
    <t>19002177</t>
  </si>
  <si>
    <t>19002112</t>
  </si>
  <si>
    <t>19002196</t>
  </si>
  <si>
    <t>19002116</t>
  </si>
  <si>
    <t>19002117</t>
  </si>
  <si>
    <t>19C1-CNÔ5</t>
  </si>
  <si>
    <t>Nghỉ từ tháng 05/2020 đến nay</t>
  </si>
  <si>
    <t>19003872</t>
  </si>
  <si>
    <t>Nguyễn Dương</t>
  </si>
  <si>
    <t>19004288</t>
  </si>
  <si>
    <t>Trần Dương Công</t>
  </si>
  <si>
    <t>19005397</t>
  </si>
  <si>
    <t>19000941</t>
  </si>
  <si>
    <t>19005363</t>
  </si>
  <si>
    <t>19000165</t>
  </si>
  <si>
    <t>Trịnh Huy</t>
  </si>
  <si>
    <t>19000870</t>
  </si>
  <si>
    <t>19001440</t>
  </si>
  <si>
    <t>19000636</t>
  </si>
  <si>
    <t>19001042</t>
  </si>
  <si>
    <t>Phan Thành</t>
  </si>
  <si>
    <t>19001070</t>
  </si>
  <si>
    <t>19000324</t>
  </si>
  <si>
    <t>Dương Minh</t>
  </si>
  <si>
    <t>19000570</t>
  </si>
  <si>
    <t>Lê Hồng</t>
  </si>
  <si>
    <t>19000133</t>
  </si>
  <si>
    <t>Vũ Mạnh</t>
  </si>
  <si>
    <t>19000012</t>
  </si>
  <si>
    <t>Nguyễn Hoàng Minh</t>
  </si>
  <si>
    <t>19000856</t>
  </si>
  <si>
    <t>19000006</t>
  </si>
  <si>
    <t>19000219</t>
  </si>
  <si>
    <t>Phạm Thọ</t>
  </si>
  <si>
    <t>Siêu</t>
  </si>
  <si>
    <t>19001404</t>
  </si>
  <si>
    <t>Hà Văn</t>
  </si>
  <si>
    <t>19002739</t>
  </si>
  <si>
    <t>19000358</t>
  </si>
  <si>
    <t>Nguyễn Phạm Xuân</t>
  </si>
  <si>
    <t>19005401</t>
  </si>
  <si>
    <t>19002820</t>
  </si>
  <si>
    <t>Thống</t>
  </si>
  <si>
    <t>19005017</t>
  </si>
  <si>
    <t>19002842</t>
  </si>
  <si>
    <t>19003962</t>
  </si>
  <si>
    <t>Lê Nguyễn Huy</t>
  </si>
  <si>
    <t>Dĩ</t>
  </si>
  <si>
    <t>19003990</t>
  </si>
  <si>
    <t>Tống Minh</t>
  </si>
  <si>
    <t>19003902</t>
  </si>
  <si>
    <t>19003919</t>
  </si>
  <si>
    <t>19003960</t>
  </si>
  <si>
    <t>19003933</t>
  </si>
  <si>
    <t>19003998</t>
  </si>
  <si>
    <t>19003825</t>
  </si>
  <si>
    <t>19003906</t>
  </si>
  <si>
    <t>Lâm Minh</t>
  </si>
  <si>
    <t>19003859</t>
  </si>
  <si>
    <t>19003924</t>
  </si>
  <si>
    <t>19003913</t>
  </si>
  <si>
    <t>Lữ Đình</t>
  </si>
  <si>
    <t>19003854</t>
  </si>
  <si>
    <t>19003848</t>
  </si>
  <si>
    <t>19004010</t>
  </si>
  <si>
    <t>19C1-CNÔ12</t>
  </si>
  <si>
    <t>Nghỉ từ đầu tháng 11/2019 đến nay</t>
  </si>
  <si>
    <t>19003085</t>
  </si>
  <si>
    <t>Lê Hoàng Đức</t>
  </si>
  <si>
    <t>19003385</t>
  </si>
  <si>
    <t>Phạm Long</t>
  </si>
  <si>
    <t>19002767</t>
  </si>
  <si>
    <t>19004294</t>
  </si>
  <si>
    <t>Đinh Nguyễn Hoàng</t>
  </si>
  <si>
    <t>19004492</t>
  </si>
  <si>
    <t>Vũ Hữu</t>
  </si>
  <si>
    <t>19003196</t>
  </si>
  <si>
    <t>19000137</t>
  </si>
  <si>
    <t>19004427</t>
  </si>
  <si>
    <t>Trần Ngọc Phát</t>
  </si>
  <si>
    <t>19002462</t>
  </si>
  <si>
    <t>Lê Sỹ</t>
  </si>
  <si>
    <t>19C1-LTM1</t>
  </si>
  <si>
    <t>19005136</t>
  </si>
  <si>
    <t>Khưu Hồng</t>
  </si>
  <si>
    <t>19005381</t>
  </si>
  <si>
    <t>19005234</t>
  </si>
  <si>
    <t>19003993</t>
  </si>
  <si>
    <t>Dương Thiên</t>
  </si>
  <si>
    <t>19003714</t>
  </si>
  <si>
    <t>Nguyễn Vũ Thành</t>
  </si>
  <si>
    <t>Công</t>
  </si>
  <si>
    <t>19005332</t>
  </si>
  <si>
    <t>Nguyễn Tái</t>
  </si>
  <si>
    <t>19003297</t>
  </si>
  <si>
    <t>Lê Thị Quỳnh</t>
  </si>
  <si>
    <t>Giao</t>
  </si>
  <si>
    <t>19005216</t>
  </si>
  <si>
    <t>19004588</t>
  </si>
  <si>
    <t>Nguyễn Long</t>
  </si>
  <si>
    <t>19005415</t>
  </si>
  <si>
    <t>Phan Quang</t>
  </si>
  <si>
    <t>19004412</t>
  </si>
  <si>
    <t>Trần Sỹ</t>
  </si>
  <si>
    <t>19005163</t>
  </si>
  <si>
    <t>Nguyễn Xuân Quang</t>
  </si>
  <si>
    <t>19001672</t>
  </si>
  <si>
    <t>Trần Nguyễn Đăng</t>
  </si>
  <si>
    <t>19004432</t>
  </si>
  <si>
    <t>19004657</t>
  </si>
  <si>
    <t>19005303</t>
  </si>
  <si>
    <t>19003823</t>
  </si>
  <si>
    <t>Nguyễn Thị Phi</t>
  </si>
  <si>
    <t>19003762</t>
  </si>
  <si>
    <t>Huỳnh Phú</t>
  </si>
  <si>
    <t>19003995</t>
  </si>
  <si>
    <t>Viên Vịnh</t>
  </si>
  <si>
    <t>Thâm</t>
  </si>
  <si>
    <t>19000749</t>
  </si>
  <si>
    <t>19003761</t>
  </si>
  <si>
    <t>Huỳnh Hồng</t>
  </si>
  <si>
    <t>19005006</t>
  </si>
  <si>
    <t>Vương Hoàng Anh</t>
  </si>
  <si>
    <t>19004324</t>
  </si>
  <si>
    <t>Lê Hứa Anh</t>
  </si>
  <si>
    <t>19004672</t>
  </si>
  <si>
    <t>Hoàng Bá</t>
  </si>
  <si>
    <t>19004532</t>
  </si>
  <si>
    <t>19004453</t>
  </si>
  <si>
    <t>Nguyễn Kiều Hà</t>
  </si>
  <si>
    <t>19005449</t>
  </si>
  <si>
    <t>19001883</t>
  </si>
  <si>
    <t>19004598</t>
  </si>
  <si>
    <t>19002534</t>
  </si>
  <si>
    <t>Trương Trung</t>
  </si>
  <si>
    <t>19002564</t>
  </si>
  <si>
    <t>Nguyễn Quan</t>
  </si>
  <si>
    <t>Cơ</t>
  </si>
  <si>
    <t>19002529</t>
  </si>
  <si>
    <t>19002589</t>
  </si>
  <si>
    <t>Dương Tiến</t>
  </si>
  <si>
    <t>19002552</t>
  </si>
  <si>
    <t>19002516</t>
  </si>
  <si>
    <t>Lý Đăng</t>
  </si>
  <si>
    <t>19002530</t>
  </si>
  <si>
    <t>Võ Hữu</t>
  </si>
  <si>
    <t>19002543</t>
  </si>
  <si>
    <t>19002486</t>
  </si>
  <si>
    <t>19002545</t>
  </si>
  <si>
    <t>Huỳnh Phan Hoài</t>
  </si>
  <si>
    <t>19002511</t>
  </si>
  <si>
    <t>19002581</t>
  </si>
  <si>
    <t>19002526</t>
  </si>
  <si>
    <t>19002582</t>
  </si>
  <si>
    <t>Nay Thành</t>
  </si>
  <si>
    <t>19004251</t>
  </si>
  <si>
    <t>Chung</t>
  </si>
  <si>
    <t>19004178</t>
  </si>
  <si>
    <t>19002992</t>
  </si>
  <si>
    <t>19003677</t>
  </si>
  <si>
    <t>19002528</t>
  </si>
  <si>
    <t>19003815</t>
  </si>
  <si>
    <t>19005098</t>
  </si>
  <si>
    <t>19003861</t>
  </si>
  <si>
    <t>Nguyễn Lê Nhựt</t>
  </si>
  <si>
    <t>19005246</t>
  </si>
  <si>
    <t>19003520</t>
  </si>
  <si>
    <t>Khổng Thành</t>
  </si>
  <si>
    <t>19003240</t>
  </si>
  <si>
    <t>Đại Văn</t>
  </si>
  <si>
    <t>19003138</t>
  </si>
  <si>
    <t>19003440</t>
  </si>
  <si>
    <t>Phan Cảnh</t>
  </si>
  <si>
    <t>19002843</t>
  </si>
  <si>
    <t>Đoàn Trúc</t>
  </si>
  <si>
    <t>19003488</t>
  </si>
  <si>
    <t>19003151</t>
  </si>
  <si>
    <t>19003185</t>
  </si>
  <si>
    <t>19001793</t>
  </si>
  <si>
    <t>Nguyễn Cường</t>
  </si>
  <si>
    <t>19003388</t>
  </si>
  <si>
    <t>Nghỉ từ ngày 26/10/2019 đến nay</t>
  </si>
  <si>
    <t>19004236</t>
  </si>
  <si>
    <t>Trần Quân</t>
  </si>
  <si>
    <t>19005370</t>
  </si>
  <si>
    <t>19005426</t>
  </si>
  <si>
    <t>19005276</t>
  </si>
  <si>
    <t>Lê Thế</t>
  </si>
  <si>
    <t>19004227</t>
  </si>
  <si>
    <t>19003605</t>
  </si>
  <si>
    <t>Lưu Quốc</t>
  </si>
  <si>
    <t>19003819</t>
  </si>
  <si>
    <t>19003831</t>
  </si>
  <si>
    <t>Vòng Hồng</t>
  </si>
  <si>
    <t>19005293</t>
  </si>
  <si>
    <t>Phạm Hoàng Anh</t>
  </si>
  <si>
    <t>19003033</t>
  </si>
  <si>
    <t>19005302</t>
  </si>
  <si>
    <t>Phạm Nguyễn Gia</t>
  </si>
  <si>
    <t>19005348</t>
  </si>
  <si>
    <t>Phạm Tân</t>
  </si>
  <si>
    <t>19C1-TKĐ2</t>
  </si>
  <si>
    <t>Nghỉ từ ngày 24/12/2019 đến nay</t>
  </si>
  <si>
    <t>Nghỉ từ ngày 05/12/2019 đến nay</t>
  </si>
  <si>
    <t>19002987</t>
  </si>
  <si>
    <t>Hồ Thị</t>
  </si>
  <si>
    <t>19004034</t>
  </si>
  <si>
    <t>Nguyễn Linh</t>
  </si>
  <si>
    <t>Đan</t>
  </si>
  <si>
    <t>19002448</t>
  </si>
  <si>
    <t>Đổ Lê Thuỳ</t>
  </si>
  <si>
    <t>19004436</t>
  </si>
  <si>
    <t>19005375</t>
  </si>
  <si>
    <t>Nguyễn Kim</t>
  </si>
  <si>
    <t>19005294</t>
  </si>
  <si>
    <t>19004503</t>
  </si>
  <si>
    <t>Nguyệt</t>
  </si>
  <si>
    <t>19005093</t>
  </si>
  <si>
    <t>Nhơn</t>
  </si>
  <si>
    <t>19005314</t>
  </si>
  <si>
    <t>Mai Đinh Quốc</t>
  </si>
  <si>
    <t>19005299</t>
  </si>
  <si>
    <t>19004346</t>
  </si>
  <si>
    <t>19004209</t>
  </si>
  <si>
    <t>19002108</t>
  </si>
  <si>
    <t>Võ Thị Lệ</t>
  </si>
  <si>
    <t>19005421</t>
  </si>
  <si>
    <t>Nguyễn Phạm Nhật</t>
  </si>
  <si>
    <t>19005269</t>
  </si>
  <si>
    <t>18004457</t>
  </si>
  <si>
    <t>Nguyễn Thăng</t>
  </si>
  <si>
    <t>Nghỉ từ ngày 01/6/2020 đến nay</t>
  </si>
  <si>
    <t>18003841</t>
  </si>
  <si>
    <t>18004472</t>
  </si>
  <si>
    <t>Phạm Công</t>
  </si>
  <si>
    <t>Tòng</t>
  </si>
  <si>
    <t>18004635</t>
  </si>
  <si>
    <t>Võ Bá</t>
  </si>
  <si>
    <t>18005692</t>
  </si>
  <si>
    <t>Nguyễn Đức</t>
  </si>
  <si>
    <t>Nghỉ từ ngày 201/5/2020 đến nay</t>
  </si>
  <si>
    <t>19003839</t>
  </si>
  <si>
    <t>19003743</t>
  </si>
  <si>
    <t>19004054</t>
  </si>
  <si>
    <t>Đào Hoàng</t>
  </si>
  <si>
    <t>19003615</t>
  </si>
  <si>
    <t>Nguyễn Vũ Phúc</t>
  </si>
  <si>
    <t>19005390</t>
  </si>
  <si>
    <t>19004191</t>
  </si>
  <si>
    <t>Nguyễn Vạn Bá</t>
  </si>
  <si>
    <t>19C1-TKW1</t>
  </si>
  <si>
    <t>Nghỉ từ ngày 13/5/2020 đến nay</t>
  </si>
  <si>
    <t>19003285</t>
  </si>
  <si>
    <t>19004655</t>
  </si>
  <si>
    <t>19003829</t>
  </si>
  <si>
    <t>19003084</t>
  </si>
  <si>
    <t>19005295</t>
  </si>
  <si>
    <t>19002450</t>
  </si>
  <si>
    <t>Tăng Hữu</t>
  </si>
  <si>
    <t>19001996</t>
  </si>
  <si>
    <t>19005172</t>
  </si>
  <si>
    <t>Thi Tuấn</t>
  </si>
  <si>
    <t>Phi</t>
  </si>
  <si>
    <t>19003950</t>
  </si>
  <si>
    <t>19004467</t>
  </si>
  <si>
    <t>Trần Vĩ</t>
  </si>
  <si>
    <t>19002935</t>
  </si>
  <si>
    <t>Trần Thành</t>
  </si>
  <si>
    <t>19005011</t>
  </si>
  <si>
    <t>Nguyễn Lê Thanh</t>
  </si>
  <si>
    <t>Nghỉ từ ngày 03/12/2019 đến nay</t>
  </si>
  <si>
    <t>19004255</t>
  </si>
  <si>
    <t>19004592</t>
  </si>
  <si>
    <t>19003279</t>
  </si>
  <si>
    <t>19005330</t>
  </si>
  <si>
    <t>Cao Tuấn</t>
  </si>
  <si>
    <t>19003593</t>
  </si>
  <si>
    <t>19001071</t>
  </si>
  <si>
    <t>19002587</t>
  </si>
  <si>
    <t>Đinh Nhật</t>
  </si>
  <si>
    <t>19002519</t>
  </si>
  <si>
    <t>19003197</t>
  </si>
  <si>
    <t>Thượng</t>
  </si>
  <si>
    <t>19001823</t>
  </si>
  <si>
    <t>Mai Đình</t>
  </si>
  <si>
    <t>19C3-CNÔ2</t>
  </si>
  <si>
    <t>Đi nghĩa vụ quân sự Tháng 12/2019</t>
  </si>
  <si>
    <t>19004527</t>
  </si>
  <si>
    <t>19003504</t>
  </si>
  <si>
    <t>Dương Thành</t>
  </si>
  <si>
    <t>19004187</t>
  </si>
  <si>
    <t>19003395</t>
  </si>
  <si>
    <t>19003519</t>
  </si>
  <si>
    <t>19004552</t>
  </si>
  <si>
    <t>Lê Thụy Phương</t>
  </si>
  <si>
    <t>19003764</t>
  </si>
  <si>
    <t>19002019</t>
  </si>
  <si>
    <t>19003669</t>
  </si>
  <si>
    <t>19002458</t>
  </si>
  <si>
    <t>19004662</t>
  </si>
  <si>
    <t>Phan Thị Thảo</t>
  </si>
  <si>
    <t>19003184</t>
  </si>
  <si>
    <t>19003607</t>
  </si>
  <si>
    <t>Đặng Trần Quốc</t>
  </si>
  <si>
    <t>19004070</t>
  </si>
  <si>
    <t>19005306</t>
  </si>
  <si>
    <t>Trương Huỳnh Công</t>
  </si>
  <si>
    <t>19004434</t>
  </si>
  <si>
    <t>Bùi Tuấn</t>
  </si>
  <si>
    <t>19005009</t>
  </si>
  <si>
    <t>Hoàng Khánh Bảo</t>
  </si>
  <si>
    <t>19004301</t>
  </si>
  <si>
    <t>Phan Anh</t>
  </si>
  <si>
    <t>19004124</t>
  </si>
  <si>
    <t>Nguyễn Đoàn Phượng</t>
  </si>
  <si>
    <t>Nghỉ từ ngày 23/12/2019 đến nay</t>
  </si>
  <si>
    <t>Nghỉ từ ngày 23/11/2019 đến nay</t>
  </si>
  <si>
    <t>Nghỉ từ ngày 09/12/2019 đến nay</t>
  </si>
  <si>
    <t>19003918</t>
  </si>
  <si>
    <t>Trần Nguyễn Thiên</t>
  </si>
  <si>
    <t>19003958</t>
  </si>
  <si>
    <t>19004153</t>
  </si>
  <si>
    <t>Từ Công</t>
  </si>
  <si>
    <t>19003840</t>
  </si>
  <si>
    <t>19003911</t>
  </si>
  <si>
    <t>19004122</t>
  </si>
  <si>
    <t>Đặng Nhật</t>
  </si>
  <si>
    <t>19003685</t>
  </si>
  <si>
    <t>Thân Vĩnh Minh</t>
  </si>
  <si>
    <t>19003940</t>
  </si>
  <si>
    <t>19004052</t>
  </si>
  <si>
    <t>19004091</t>
  </si>
  <si>
    <t>Phạm Đình</t>
  </si>
  <si>
    <t>19003696</t>
  </si>
  <si>
    <t>Nguyễn Văn Hoàng</t>
  </si>
  <si>
    <t>19003656</t>
  </si>
  <si>
    <t>19004098</t>
  </si>
  <si>
    <t>19004149</t>
  </si>
  <si>
    <t>Đinh Tiến</t>
  </si>
  <si>
    <t>19004062</t>
  </si>
  <si>
    <t>19004018</t>
  </si>
  <si>
    <t>Nguyễn Hà</t>
  </si>
  <si>
    <t>19003805</t>
  </si>
  <si>
    <t>19005453</t>
  </si>
  <si>
    <t>19004334</t>
  </si>
  <si>
    <t>19004180</t>
  </si>
  <si>
    <t>19003506</t>
  </si>
  <si>
    <t>Nguyễn Dương Duy</t>
  </si>
  <si>
    <t>19004381</t>
  </si>
  <si>
    <t>19005178</t>
  </si>
  <si>
    <t>19001631</t>
  </si>
  <si>
    <t>Nguyễn Lê</t>
  </si>
  <si>
    <t>19004134</t>
  </si>
  <si>
    <t>19004200</t>
  </si>
  <si>
    <t>Nghỉ từ ngày 16/12/2019 đến nay</t>
  </si>
  <si>
    <t>19005247</t>
  </si>
  <si>
    <t>19005368</t>
  </si>
  <si>
    <t>19C2-CCK1</t>
  </si>
  <si>
    <t>19003951</t>
  </si>
  <si>
    <t>19003941</t>
  </si>
  <si>
    <t>Phạm Trọng</t>
  </si>
  <si>
    <t>Cương</t>
  </si>
  <si>
    <t>19004086</t>
  </si>
  <si>
    <t>Phạm Quang Minh</t>
  </si>
  <si>
    <t>19003675</t>
  </si>
  <si>
    <t>19004127</t>
  </si>
  <si>
    <t>19003245</t>
  </si>
  <si>
    <t>19004168</t>
  </si>
  <si>
    <t>Hiến</t>
  </si>
  <si>
    <t>19003246</t>
  </si>
  <si>
    <t>Bùi Phạm Gia</t>
  </si>
  <si>
    <t>Lạc</t>
  </si>
  <si>
    <t>19005182</t>
  </si>
  <si>
    <t>19003937</t>
  </si>
  <si>
    <t>Thạnh</t>
  </si>
  <si>
    <t>19003541</t>
  </si>
  <si>
    <t>19003936</t>
  </si>
  <si>
    <t>19005244</t>
  </si>
  <si>
    <t>Trần Trường</t>
  </si>
  <si>
    <t>Nghỉ từ tháng 4/2020 đến nay</t>
  </si>
  <si>
    <t>Nghỉ từ tháng 6/2020 đến nay</t>
  </si>
  <si>
    <t>19005387</t>
  </si>
  <si>
    <t>19C2-KTD1</t>
  </si>
  <si>
    <t>18003247</t>
  </si>
  <si>
    <t>19004774</t>
  </si>
  <si>
    <t>19005437</t>
  </si>
  <si>
    <t>Đỗ Quốc</t>
  </si>
  <si>
    <t>19004973</t>
  </si>
  <si>
    <t>Nguyễn Thanh Hoàng</t>
  </si>
  <si>
    <t>19004654</t>
  </si>
  <si>
    <t>19005347</t>
  </si>
  <si>
    <t>Nguyễn Phú</t>
  </si>
  <si>
    <t>19005261</t>
  </si>
  <si>
    <t>Trương Hữu</t>
  </si>
  <si>
    <t>19004470</t>
  </si>
  <si>
    <t>Lý Diệu</t>
  </si>
  <si>
    <t>19004821</t>
  </si>
  <si>
    <t>19004690</t>
  </si>
  <si>
    <t>Đinh Hồng</t>
  </si>
  <si>
    <t>19004937</t>
  </si>
  <si>
    <t>19C2-QTM1</t>
  </si>
  <si>
    <t>19005442</t>
  </si>
  <si>
    <t>19004802</t>
  </si>
  <si>
    <t>DANH SÁCH ĐỀ NGHỊ CHUYỂN TRẠNG THÁI TẠM NGƯNG HỌC
THÁNG  8/2020 - NĂM HỌC 2019-2020</t>
  </si>
  <si>
    <t>(Kèm theo Quyết định số:            /QĐ-LTT-TTGD ngày      tháng 8 năm 2020
 của Trường Cao đẳng Lý Tự Trọng Thành phố Hồ Chí Minh)</t>
  </si>
  <si>
    <t>DANH SÁCH ĐỀ NGHỊ CHUYỂN TRẠNG THÁI TẠM NGƯNG HỌC
THÁNG 8/2020 - NĂM HỌC 2019-2020</t>
  </si>
  <si>
    <t>(Kèm theo Quyết định số:           /QĐ-LTT-TTGD ngày      tháng  8  năm 2020
 của Trường Cao đẳng Lý Tự Trọng Thành phố Hồ Chí Minh)</t>
  </si>
  <si>
    <t>DANH SÁCH ĐỀ NGHỊ CHUYỂN TRẠNG THÁI TẠM NGƯNG HỌC
THÁNG   8/2020 - NĂM HỌC 2019-2020</t>
  </si>
  <si>
    <t>DANH SÁCH ĐỀ NGHỊ CHUYỂN TRẠNG THÁI TẠM NGƯNG HỌC
THÁNG   8 /2020 - NĂM HỌC 2019-2020</t>
  </si>
  <si>
    <t>DANH SÁCH ĐỀ NGHỊ CHUYỂN TRẠNG THÁI TẠM NGƯNG HỌC
THÁNG  8/2019 - NĂM HỌC 2019-2020</t>
  </si>
  <si>
    <t>19002156</t>
  </si>
  <si>
    <t>19003145</t>
  </si>
  <si>
    <t>Sự</t>
  </si>
  <si>
    <t>19003187</t>
  </si>
  <si>
    <t>19002795</t>
  </si>
  <si>
    <t>Phạm Hữu</t>
  </si>
  <si>
    <t>19003144</t>
  </si>
  <si>
    <t>19005361</t>
  </si>
  <si>
    <t>18003124</t>
  </si>
  <si>
    <t>19004617</t>
  </si>
  <si>
    <t>19004650</t>
  </si>
  <si>
    <t>19005418</t>
  </si>
  <si>
    <t>19004710</t>
  </si>
  <si>
    <t>19005210</t>
  </si>
  <si>
    <t>Trịnh Văn Tiền</t>
  </si>
  <si>
    <t>19005004</t>
  </si>
  <si>
    <t>Võ Xuân</t>
  </si>
  <si>
    <t>19004687</t>
  </si>
  <si>
    <t>19004970</t>
  </si>
  <si>
    <t>19005305</t>
  </si>
  <si>
    <t>19C2-ĐĐT1</t>
  </si>
  <si>
    <t>17004218</t>
  </si>
  <si>
    <t>17002068</t>
  </si>
  <si>
    <t>17003082</t>
  </si>
  <si>
    <t>Nghỉ từ ngày 15/6/2020 đến nay</t>
  </si>
  <si>
    <t>(Kèm theo Quyết định số:              /QĐ-LTT-TTGD ngày      tháng     năm 2020
 của Trường Cao đẳng Lý Tự Trọng Thành phố Hồ Chí Minh)</t>
  </si>
  <si>
    <t>(Kèm theo Quyết định số:         /QĐ-LTT-TTGD ngày      tháng     năm 2020
 của Trường Cao đẳng Lý Tự Trọng Thành phố Hồ Chí Minh)</t>
  </si>
  <si>
    <t>(Kèm theo Quyết định số:              /QĐ-LTT-TTGD ngày       tháng      năm 2020
 của Trường Cao đẳng Lý Tự Trọng Thành phố Hồ Chí Minh)</t>
  </si>
  <si>
    <t>(Kèm theo Quyết định số:              /QĐ-LTT-TTGD ngày      tháng       năm 2020
 của Trường Cao đẳng Lý Tự Trọng Thành phố Hồ Chí Minh)</t>
  </si>
  <si>
    <t>(Kèm theo Quyết định số:            /QĐ-LTT-TTGD ngày      tháng     năm 2020
 của Trường Cao đẳng Lý Tự Trọng Thành phố Hồ Chí Minh)</t>
  </si>
  <si>
    <t>(Kèm theo Quyết định số:            /QĐ-LTT-TTGD ngày      tháng      năm 2020
 của Trường Cao đẳng Lý Tự Trọng Thành phố Hồ Chí Minh)</t>
  </si>
  <si>
    <t xml:space="preserve">Khoa: Xây dựng - Bậc đào tạo: Cao đẳng </t>
  </si>
  <si>
    <t>Tháng: 7 &amp; 8 /2020</t>
  </si>
  <si>
    <t>Khoa: Khoa học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</si>
</sst>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43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color indexed="8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2"/>
      <color theme="0"/>
      <name val="Times New Roman"/>
      <family val="1"/>
    </font>
    <font>
      <b/>
      <sz val="11"/>
      <color theme="0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sz val="11"/>
      <color indexed="8"/>
      <name val="Calibri"/>
      <family val="2"/>
    </font>
    <font>
      <b/>
      <sz val="14"/>
      <color indexed="8"/>
      <name val="Times New Roman"/>
      <family val="1"/>
    </font>
    <font>
      <sz val="8"/>
      <color theme="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</borders>
  <cellStyleXfs count="21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40" fillId="0" borderId="0"/>
  </cellStyleXfs>
  <cellXfs count="169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5" fillId="0" borderId="0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5" fillId="0" borderId="0" xfId="0" applyFont="1" applyBorder="1" applyAlignment="1">
      <alignment horizontal="left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20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8" fillId="2" borderId="6" xfId="0" applyFont="1" applyFill="1" applyBorder="1" applyAlignment="1">
      <alignment horizontal="left" vertical="center"/>
    </xf>
    <xf numFmtId="0" fontId="18" fillId="2" borderId="6" xfId="0" applyFont="1" applyFill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0" fontId="18" fillId="2" borderId="8" xfId="0" applyFont="1" applyFill="1" applyBorder="1" applyAlignment="1">
      <alignment horizontal="left" vertical="center"/>
    </xf>
    <xf numFmtId="0" fontId="18" fillId="2" borderId="6" xfId="0" quotePrefix="1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left" vertical="center"/>
    </xf>
    <xf numFmtId="0" fontId="20" fillId="0" borderId="0" xfId="0" applyFont="1"/>
    <xf numFmtId="0" fontId="25" fillId="0" borderId="2" xfId="0" applyFont="1" applyBorder="1" applyAlignment="1">
      <alignment horizontal="left" vertical="center"/>
    </xf>
    <xf numFmtId="0" fontId="18" fillId="2" borderId="10" xfId="0" applyFont="1" applyFill="1" applyBorder="1" applyAlignment="1">
      <alignment horizontal="left" vertical="center"/>
    </xf>
    <xf numFmtId="0" fontId="18" fillId="2" borderId="11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8" fillId="2" borderId="6" xfId="0" applyFont="1" applyFill="1" applyBorder="1" applyAlignment="1">
      <alignment horizontal="left" vertical="center"/>
    </xf>
    <xf numFmtId="0" fontId="28" fillId="2" borderId="10" xfId="0" applyFont="1" applyFill="1" applyBorder="1" applyAlignment="1">
      <alignment horizontal="left" vertical="center"/>
    </xf>
    <xf numFmtId="0" fontId="28" fillId="2" borderId="11" xfId="0" applyFont="1" applyFill="1" applyBorder="1" applyAlignment="1">
      <alignment horizontal="left" vertical="center"/>
    </xf>
    <xf numFmtId="0" fontId="18" fillId="2" borderId="2" xfId="0" applyFont="1" applyFill="1" applyBorder="1" applyAlignment="1">
      <alignment horizontal="left" vertical="center"/>
    </xf>
    <xf numFmtId="0" fontId="28" fillId="2" borderId="6" xfId="0" quotePrefix="1" applyFont="1" applyFill="1" applyBorder="1" applyAlignment="1">
      <alignment horizontal="center" vertical="center"/>
    </xf>
    <xf numFmtId="0" fontId="30" fillId="0" borderId="0" xfId="0" applyFont="1"/>
    <xf numFmtId="0" fontId="18" fillId="0" borderId="0" xfId="0" applyFont="1" applyBorder="1" applyAlignment="1">
      <alignment horizontal="left"/>
    </xf>
    <xf numFmtId="0" fontId="17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5" fillId="4" borderId="2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26" fillId="0" borderId="2" xfId="0" applyFont="1" applyBorder="1" applyAlignment="1">
      <alignment horizontal="left" vertical="center"/>
    </xf>
    <xf numFmtId="0" fontId="28" fillId="2" borderId="6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4" fillId="0" borderId="0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33" fillId="0" borderId="0" xfId="0" applyFont="1"/>
    <xf numFmtId="0" fontId="25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9" fillId="2" borderId="6" xfId="0" applyFont="1" applyFill="1" applyBorder="1" applyAlignment="1">
      <alignment horizontal="left" vertical="center"/>
    </xf>
    <xf numFmtId="0" fontId="32" fillId="0" borderId="2" xfId="0" applyFont="1" applyBorder="1" applyAlignment="1">
      <alignment vertical="center"/>
    </xf>
    <xf numFmtId="0" fontId="30" fillId="0" borderId="0" xfId="0" applyFont="1" applyAlignment="1">
      <alignment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8" fillId="2" borderId="7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35" fillId="0" borderId="0" xfId="0" applyFont="1"/>
    <xf numFmtId="0" fontId="31" fillId="2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39" fillId="0" borderId="0" xfId="0" applyFont="1" applyBorder="1" applyAlignment="1">
      <alignment horizontal="left"/>
    </xf>
    <xf numFmtId="0" fontId="20" fillId="0" borderId="0" xfId="0" applyFont="1" applyAlignment="1">
      <alignment horizontal="center"/>
    </xf>
    <xf numFmtId="0" fontId="23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36" fillId="5" borderId="2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right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0" fillId="0" borderId="2" xfId="0" applyFont="1" applyBorder="1"/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42" fillId="0" borderId="0" xfId="0" applyFont="1" applyBorder="1" applyAlignment="1">
      <alignment horizontal="left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8" fillId="0" borderId="2" xfId="0" quotePrefix="1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28" fillId="2" borderId="7" xfId="0" applyFont="1" applyFill="1" applyBorder="1" applyAlignment="1">
      <alignment horizontal="left" vertical="center"/>
    </xf>
    <xf numFmtId="0" fontId="28" fillId="2" borderId="14" xfId="0" applyFont="1" applyFill="1" applyBorder="1" applyAlignment="1">
      <alignment horizontal="left" vertical="center"/>
    </xf>
    <xf numFmtId="0" fontId="28" fillId="2" borderId="4" xfId="0" applyFont="1" applyFill="1" applyBorder="1" applyAlignment="1">
      <alignment horizontal="left" vertical="center"/>
    </xf>
    <xf numFmtId="0" fontId="28" fillId="2" borderId="3" xfId="0" applyFont="1" applyFill="1" applyBorder="1" applyAlignment="1">
      <alignment horizontal="left" vertical="center"/>
    </xf>
    <xf numFmtId="0" fontId="18" fillId="0" borderId="2" xfId="0" applyFont="1" applyBorder="1" applyAlignment="1">
      <alignment horizontal="left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29" fillId="2" borderId="2" xfId="0" applyFont="1" applyFill="1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19" fillId="0" borderId="4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38" fillId="0" borderId="4" xfId="0" applyFont="1" applyBorder="1" applyAlignment="1">
      <alignment horizontal="center" vertical="center"/>
    </xf>
    <xf numFmtId="0" fontId="38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left" vertical="center"/>
    </xf>
    <xf numFmtId="0" fontId="32" fillId="0" borderId="5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41" fillId="0" borderId="0" xfId="0" applyFont="1" applyAlignment="1">
      <alignment horizontal="center"/>
    </xf>
    <xf numFmtId="0" fontId="23" fillId="5" borderId="12" xfId="0" applyFont="1" applyFill="1" applyBorder="1" applyAlignment="1">
      <alignment horizontal="center" vertical="center"/>
    </xf>
    <xf numFmtId="0" fontId="23" fillId="5" borderId="6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 vertical="center"/>
    </xf>
    <xf numFmtId="0" fontId="36" fillId="0" borderId="5" xfId="0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</cellXfs>
  <cellStyles count="21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67</xdr:row>
      <xdr:rowOff>361950</xdr:rowOff>
    </xdr:from>
    <xdr:to>
      <xdr:col>4</xdr:col>
      <xdr:colOff>123825</xdr:colOff>
      <xdr:row>67</xdr:row>
      <xdr:rowOff>361950</xdr:rowOff>
    </xdr:to>
    <xdr:sp macro="" textlink="">
      <xdr:nvSpPr>
        <xdr:cNvPr id="6" name="Line 60"/>
        <xdr:cNvSpPr>
          <a:spLocks noChangeShapeType="1"/>
        </xdr:cNvSpPr>
      </xdr:nvSpPr>
      <xdr:spPr bwMode="auto">
        <a:xfrm>
          <a:off x="428625" y="19688175"/>
          <a:ext cx="2743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8"/>
  <sheetViews>
    <sheetView tabSelected="1" view="pageBreakPreview" zoomScaleNormal="100" workbookViewId="0">
      <selection activeCell="A89" sqref="A89:XFD302"/>
    </sheetView>
  </sheetViews>
  <sheetFormatPr defaultRowHeight="15"/>
  <cols>
    <col min="1" max="1" width="5.625" style="3" customWidth="1"/>
    <col min="2" max="2" width="8.625" style="3" customWidth="1"/>
    <col min="3" max="3" width="16.625" style="4" customWidth="1"/>
    <col min="4" max="4" width="7.625" style="4" customWidth="1"/>
    <col min="5" max="5" width="11.625" style="3" customWidth="1"/>
    <col min="6" max="6" width="27.625" style="4" customWidth="1"/>
    <col min="7" max="7" width="22.625" style="4" customWidth="1"/>
    <col min="8" max="8" width="32.5" style="4" bestFit="1" customWidth="1"/>
    <col min="9" max="16384" width="9" style="4"/>
  </cols>
  <sheetData>
    <row r="1" spans="1:8" s="10" customFormat="1" ht="54.95" customHeight="1">
      <c r="A1" s="141" t="s">
        <v>1512</v>
      </c>
      <c r="B1" s="134"/>
      <c r="C1" s="142"/>
      <c r="D1" s="142"/>
      <c r="E1" s="142"/>
      <c r="F1" s="142"/>
      <c r="G1" s="142"/>
    </row>
    <row r="2" spans="1:8" s="8" customFormat="1" ht="24.95" customHeight="1">
      <c r="A2" s="143" t="s">
        <v>284</v>
      </c>
      <c r="B2" s="143"/>
      <c r="C2" s="143"/>
      <c r="D2" s="143"/>
      <c r="E2" s="143"/>
      <c r="F2" s="143"/>
      <c r="G2" s="143"/>
    </row>
    <row r="3" spans="1:8" s="8" customFormat="1" ht="35.1" customHeight="1">
      <c r="A3" s="144" t="s">
        <v>1544</v>
      </c>
      <c r="B3" s="144"/>
      <c r="C3" s="144"/>
      <c r="D3" s="144"/>
      <c r="E3" s="144"/>
      <c r="F3" s="144"/>
      <c r="G3" s="144"/>
    </row>
    <row r="4" spans="1:8" ht="15" customHeight="1">
      <c r="A4" s="5"/>
      <c r="B4" s="5"/>
      <c r="C4" s="5"/>
      <c r="D4" s="5"/>
      <c r="E4" s="5"/>
      <c r="F4" s="83" t="s">
        <v>461</v>
      </c>
      <c r="G4" s="83" t="s">
        <v>460</v>
      </c>
    </row>
    <row r="5" spans="1:8" s="6" customFormat="1" ht="24.75" customHeight="1">
      <c r="A5" s="51" t="s">
        <v>16</v>
      </c>
      <c r="B5" s="89" t="s">
        <v>5</v>
      </c>
      <c r="C5" s="135" t="s">
        <v>17</v>
      </c>
      <c r="D5" s="136"/>
      <c r="E5" s="51" t="s">
        <v>18</v>
      </c>
      <c r="F5" s="51" t="s">
        <v>19</v>
      </c>
      <c r="G5" s="51" t="s">
        <v>20</v>
      </c>
      <c r="H5" s="51" t="s">
        <v>366</v>
      </c>
    </row>
    <row r="6" spans="1:8" s="6" customFormat="1" ht="20.100000000000001" customHeight="1">
      <c r="A6" s="51"/>
      <c r="B6" s="135" t="s">
        <v>1</v>
      </c>
      <c r="C6" s="147"/>
      <c r="D6" s="90">
        <f>A24</f>
        <v>18</v>
      </c>
      <c r="E6" s="21"/>
      <c r="F6" s="21"/>
      <c r="G6" s="28"/>
      <c r="H6" s="51"/>
    </row>
    <row r="7" spans="1:8" s="8" customFormat="1" ht="17.100000000000001" customHeight="1">
      <c r="A7" s="22">
        <v>1</v>
      </c>
      <c r="B7" s="25" t="s">
        <v>656</v>
      </c>
      <c r="C7" s="29" t="s">
        <v>95</v>
      </c>
      <c r="D7" s="30" t="s">
        <v>169</v>
      </c>
      <c r="E7" s="19" t="s">
        <v>233</v>
      </c>
      <c r="F7" s="34" t="s">
        <v>657</v>
      </c>
      <c r="G7" s="23" t="s">
        <v>658</v>
      </c>
      <c r="H7" s="18" t="s">
        <v>369</v>
      </c>
    </row>
    <row r="8" spans="1:8" s="8" customFormat="1" ht="17.100000000000001" customHeight="1">
      <c r="A8" s="22">
        <v>2</v>
      </c>
      <c r="B8" s="25" t="s">
        <v>619</v>
      </c>
      <c r="C8" s="29" t="s">
        <v>620</v>
      </c>
      <c r="D8" s="30" t="s">
        <v>149</v>
      </c>
      <c r="E8" s="19" t="s">
        <v>446</v>
      </c>
      <c r="F8" s="34" t="s">
        <v>313</v>
      </c>
      <c r="G8" s="23"/>
      <c r="H8" s="18" t="s">
        <v>371</v>
      </c>
    </row>
    <row r="9" spans="1:8" s="8" customFormat="1" ht="17.100000000000001" customHeight="1">
      <c r="A9" s="22">
        <v>3</v>
      </c>
      <c r="B9" s="25" t="s">
        <v>621</v>
      </c>
      <c r="C9" s="29" t="s">
        <v>622</v>
      </c>
      <c r="D9" s="30" t="s">
        <v>7</v>
      </c>
      <c r="E9" s="19" t="s">
        <v>446</v>
      </c>
      <c r="F9" s="34" t="s">
        <v>313</v>
      </c>
      <c r="G9" s="23"/>
      <c r="H9" s="18" t="s">
        <v>371</v>
      </c>
    </row>
    <row r="10" spans="1:8" s="8" customFormat="1" ht="17.100000000000001" customHeight="1">
      <c r="A10" s="22">
        <v>4</v>
      </c>
      <c r="B10" s="25" t="s">
        <v>623</v>
      </c>
      <c r="C10" s="29" t="s">
        <v>171</v>
      </c>
      <c r="D10" s="30" t="s">
        <v>131</v>
      </c>
      <c r="E10" s="19" t="s">
        <v>446</v>
      </c>
      <c r="F10" s="34" t="s">
        <v>313</v>
      </c>
      <c r="G10" s="23"/>
      <c r="H10" s="18" t="s">
        <v>371</v>
      </c>
    </row>
    <row r="11" spans="1:8" s="8" customFormat="1" ht="17.100000000000001" customHeight="1">
      <c r="A11" s="22">
        <v>5</v>
      </c>
      <c r="B11" s="25" t="s">
        <v>624</v>
      </c>
      <c r="C11" s="29" t="s">
        <v>214</v>
      </c>
      <c r="D11" s="30" t="s">
        <v>203</v>
      </c>
      <c r="E11" s="19" t="s">
        <v>446</v>
      </c>
      <c r="F11" s="34" t="s">
        <v>313</v>
      </c>
      <c r="G11" s="23"/>
      <c r="H11" s="18" t="s">
        <v>371</v>
      </c>
    </row>
    <row r="12" spans="1:8" s="8" customFormat="1" ht="17.100000000000001" customHeight="1">
      <c r="A12" s="22">
        <v>6</v>
      </c>
      <c r="B12" s="25" t="s">
        <v>625</v>
      </c>
      <c r="C12" s="29" t="s">
        <v>71</v>
      </c>
      <c r="D12" s="30" t="s">
        <v>43</v>
      </c>
      <c r="E12" s="19" t="s">
        <v>446</v>
      </c>
      <c r="F12" s="34" t="s">
        <v>313</v>
      </c>
      <c r="G12" s="23"/>
      <c r="H12" s="18" t="s">
        <v>371</v>
      </c>
    </row>
    <row r="13" spans="1:8" s="8" customFormat="1" ht="17.100000000000001" customHeight="1">
      <c r="A13" s="22">
        <v>7</v>
      </c>
      <c r="B13" s="25" t="s">
        <v>626</v>
      </c>
      <c r="C13" s="29" t="s">
        <v>627</v>
      </c>
      <c r="D13" s="30" t="s">
        <v>44</v>
      </c>
      <c r="E13" s="19" t="s">
        <v>409</v>
      </c>
      <c r="F13" s="34" t="s">
        <v>632</v>
      </c>
      <c r="G13" s="23"/>
      <c r="H13" s="18" t="s">
        <v>369</v>
      </c>
    </row>
    <row r="14" spans="1:8" s="8" customFormat="1" ht="17.100000000000001" customHeight="1">
      <c r="A14" s="22">
        <v>8</v>
      </c>
      <c r="B14" s="25" t="s">
        <v>628</v>
      </c>
      <c r="C14" s="29" t="s">
        <v>629</v>
      </c>
      <c r="D14" s="30" t="s">
        <v>8</v>
      </c>
      <c r="E14" s="19" t="s">
        <v>409</v>
      </c>
      <c r="F14" s="34" t="s">
        <v>632</v>
      </c>
      <c r="G14" s="23"/>
      <c r="H14" s="18" t="s">
        <v>369</v>
      </c>
    </row>
    <row r="15" spans="1:8" s="8" customFormat="1" ht="17.100000000000001" customHeight="1">
      <c r="A15" s="22">
        <v>9</v>
      </c>
      <c r="B15" s="25" t="s">
        <v>630</v>
      </c>
      <c r="C15" s="29" t="s">
        <v>631</v>
      </c>
      <c r="D15" s="30" t="s">
        <v>111</v>
      </c>
      <c r="E15" s="19" t="s">
        <v>409</v>
      </c>
      <c r="F15" s="34" t="s">
        <v>633</v>
      </c>
      <c r="G15" s="23"/>
      <c r="H15" s="18" t="s">
        <v>369</v>
      </c>
    </row>
    <row r="16" spans="1:8" s="8" customFormat="1" ht="17.100000000000001" customHeight="1">
      <c r="A16" s="22">
        <v>10</v>
      </c>
      <c r="B16" s="25" t="s">
        <v>1264</v>
      </c>
      <c r="C16" s="29" t="s">
        <v>86</v>
      </c>
      <c r="D16" s="30" t="s">
        <v>1265</v>
      </c>
      <c r="E16" s="19" t="s">
        <v>296</v>
      </c>
      <c r="F16" s="34" t="s">
        <v>295</v>
      </c>
      <c r="G16" s="23"/>
      <c r="H16" s="18" t="s">
        <v>370</v>
      </c>
    </row>
    <row r="17" spans="1:9" s="8" customFormat="1" ht="17.100000000000001" customHeight="1">
      <c r="A17" s="22">
        <v>11</v>
      </c>
      <c r="B17" s="25" t="s">
        <v>1266</v>
      </c>
      <c r="C17" s="29" t="s">
        <v>147</v>
      </c>
      <c r="D17" s="30" t="s">
        <v>131</v>
      </c>
      <c r="E17" s="19" t="s">
        <v>296</v>
      </c>
      <c r="F17" s="34" t="s">
        <v>295</v>
      </c>
      <c r="G17" s="23"/>
      <c r="H17" s="18" t="s">
        <v>370</v>
      </c>
    </row>
    <row r="18" spans="1:9" s="8" customFormat="1" ht="17.100000000000001" customHeight="1">
      <c r="A18" s="22">
        <v>12</v>
      </c>
      <c r="B18" s="25" t="s">
        <v>1267</v>
      </c>
      <c r="C18" s="29" t="s">
        <v>171</v>
      </c>
      <c r="D18" s="30" t="s">
        <v>200</v>
      </c>
      <c r="E18" s="19" t="s">
        <v>296</v>
      </c>
      <c r="F18" s="34" t="s">
        <v>295</v>
      </c>
      <c r="G18" s="23"/>
      <c r="H18" s="18" t="s">
        <v>370</v>
      </c>
    </row>
    <row r="19" spans="1:9" s="8" customFormat="1" ht="17.100000000000001" customHeight="1">
      <c r="A19" s="22">
        <v>13</v>
      </c>
      <c r="B19" s="25" t="s">
        <v>1268</v>
      </c>
      <c r="C19" s="29" t="s">
        <v>124</v>
      </c>
      <c r="D19" s="30" t="s">
        <v>110</v>
      </c>
      <c r="E19" s="19" t="s">
        <v>296</v>
      </c>
      <c r="F19" s="34" t="s">
        <v>295</v>
      </c>
      <c r="G19" s="22"/>
      <c r="H19" s="18" t="s">
        <v>370</v>
      </c>
    </row>
    <row r="20" spans="1:9" s="8" customFormat="1" ht="17.100000000000001" customHeight="1">
      <c r="A20" s="22">
        <v>14</v>
      </c>
      <c r="B20" s="25" t="s">
        <v>1269</v>
      </c>
      <c r="C20" s="62" t="s">
        <v>216</v>
      </c>
      <c r="D20" s="63" t="s">
        <v>122</v>
      </c>
      <c r="E20" s="19" t="s">
        <v>296</v>
      </c>
      <c r="F20" s="34" t="s">
        <v>295</v>
      </c>
      <c r="G20" s="22"/>
      <c r="H20" s="18" t="s">
        <v>370</v>
      </c>
    </row>
    <row r="21" spans="1:9" s="8" customFormat="1" ht="17.100000000000001" customHeight="1">
      <c r="A21" s="22">
        <v>15</v>
      </c>
      <c r="B21" s="25" t="s">
        <v>1270</v>
      </c>
      <c r="C21" s="29" t="s">
        <v>1132</v>
      </c>
      <c r="D21" s="30" t="s">
        <v>115</v>
      </c>
      <c r="E21" s="19" t="s">
        <v>296</v>
      </c>
      <c r="F21" s="34" t="s">
        <v>295</v>
      </c>
      <c r="G21" s="22"/>
      <c r="H21" s="18" t="s">
        <v>370</v>
      </c>
    </row>
    <row r="22" spans="1:9" s="8" customFormat="1" ht="17.100000000000001" customHeight="1">
      <c r="A22" s="22">
        <v>16</v>
      </c>
      <c r="B22" s="25" t="s">
        <v>1271</v>
      </c>
      <c r="C22" s="29" t="s">
        <v>444</v>
      </c>
      <c r="D22" s="30" t="s">
        <v>39</v>
      </c>
      <c r="E22" s="19" t="s">
        <v>296</v>
      </c>
      <c r="F22" s="34" t="s">
        <v>295</v>
      </c>
      <c r="G22" s="22"/>
      <c r="H22" s="18" t="s">
        <v>370</v>
      </c>
    </row>
    <row r="23" spans="1:9" s="8" customFormat="1" ht="17.100000000000001" customHeight="1">
      <c r="A23" s="22">
        <v>17</v>
      </c>
      <c r="B23" s="25" t="s">
        <v>1272</v>
      </c>
      <c r="C23" s="29" t="s">
        <v>1273</v>
      </c>
      <c r="D23" s="30" t="s">
        <v>162</v>
      </c>
      <c r="E23" s="19" t="s">
        <v>296</v>
      </c>
      <c r="F23" s="34" t="s">
        <v>295</v>
      </c>
      <c r="G23" s="22"/>
      <c r="H23" s="18" t="s">
        <v>370</v>
      </c>
    </row>
    <row r="24" spans="1:9" s="8" customFormat="1" ht="17.100000000000001" customHeight="1">
      <c r="A24" s="22">
        <v>18</v>
      </c>
      <c r="B24" s="25" t="s">
        <v>1274</v>
      </c>
      <c r="C24" s="29" t="s">
        <v>197</v>
      </c>
      <c r="D24" s="30" t="s">
        <v>78</v>
      </c>
      <c r="E24" s="19" t="s">
        <v>296</v>
      </c>
      <c r="F24" s="34" t="s">
        <v>295</v>
      </c>
      <c r="G24" s="23"/>
      <c r="H24" s="18" t="s">
        <v>370</v>
      </c>
    </row>
    <row r="25" spans="1:9" s="6" customFormat="1" ht="20.100000000000001" customHeight="1">
      <c r="A25" s="51"/>
      <c r="B25" s="135" t="s">
        <v>2</v>
      </c>
      <c r="C25" s="147"/>
      <c r="D25" s="90">
        <f>A81</f>
        <v>56</v>
      </c>
      <c r="E25" s="21"/>
      <c r="F25" s="21"/>
      <c r="G25" s="40"/>
      <c r="H25" s="51"/>
    </row>
    <row r="26" spans="1:9" s="6" customFormat="1" ht="17.100000000000001" customHeight="1">
      <c r="A26" s="72">
        <v>1</v>
      </c>
      <c r="B26" s="25" t="s">
        <v>680</v>
      </c>
      <c r="C26" s="29" t="s">
        <v>681</v>
      </c>
      <c r="D26" s="30" t="s">
        <v>100</v>
      </c>
      <c r="E26" s="19" t="s">
        <v>327</v>
      </c>
      <c r="F26" s="34" t="s">
        <v>295</v>
      </c>
      <c r="G26" s="23"/>
      <c r="H26" s="18" t="s">
        <v>370</v>
      </c>
      <c r="I26" s="75"/>
    </row>
    <row r="27" spans="1:9" s="6" customFormat="1" ht="17.100000000000001" customHeight="1">
      <c r="A27" s="72">
        <v>2</v>
      </c>
      <c r="B27" s="25" t="s">
        <v>682</v>
      </c>
      <c r="C27" s="29" t="s">
        <v>171</v>
      </c>
      <c r="D27" s="30" t="s">
        <v>155</v>
      </c>
      <c r="E27" s="19" t="s">
        <v>327</v>
      </c>
      <c r="F27" s="34" t="s">
        <v>295</v>
      </c>
      <c r="G27" s="23"/>
      <c r="H27" s="18" t="s">
        <v>370</v>
      </c>
      <c r="I27" s="75"/>
    </row>
    <row r="28" spans="1:9" s="6" customFormat="1" ht="17.100000000000001" customHeight="1">
      <c r="A28" s="72">
        <v>3</v>
      </c>
      <c r="B28" s="25" t="s">
        <v>683</v>
      </c>
      <c r="C28" s="29" t="s">
        <v>684</v>
      </c>
      <c r="D28" s="30" t="s">
        <v>65</v>
      </c>
      <c r="E28" s="19" t="s">
        <v>327</v>
      </c>
      <c r="F28" s="34" t="s">
        <v>295</v>
      </c>
      <c r="G28" s="23"/>
      <c r="H28" s="18" t="s">
        <v>370</v>
      </c>
      <c r="I28" s="75"/>
    </row>
    <row r="29" spans="1:9" s="6" customFormat="1" ht="17.100000000000001" customHeight="1">
      <c r="A29" s="72">
        <v>4</v>
      </c>
      <c r="B29" s="25" t="s">
        <v>685</v>
      </c>
      <c r="C29" s="29" t="s">
        <v>101</v>
      </c>
      <c r="D29" s="30" t="s">
        <v>39</v>
      </c>
      <c r="E29" s="19" t="s">
        <v>327</v>
      </c>
      <c r="F29" s="34" t="s">
        <v>295</v>
      </c>
      <c r="G29" s="47"/>
      <c r="H29" s="18" t="s">
        <v>370</v>
      </c>
      <c r="I29" s="75"/>
    </row>
    <row r="30" spans="1:9" s="6" customFormat="1" ht="17.100000000000001" customHeight="1">
      <c r="A30" s="72">
        <v>5</v>
      </c>
      <c r="B30" s="25" t="s">
        <v>686</v>
      </c>
      <c r="C30" s="29" t="s">
        <v>687</v>
      </c>
      <c r="D30" s="30" t="s">
        <v>160</v>
      </c>
      <c r="E30" s="19" t="s">
        <v>327</v>
      </c>
      <c r="F30" s="34" t="s">
        <v>295</v>
      </c>
      <c r="G30" s="23"/>
      <c r="H30" s="18" t="s">
        <v>370</v>
      </c>
      <c r="I30" s="75"/>
    </row>
    <row r="31" spans="1:9" s="6" customFormat="1" ht="17.100000000000001" customHeight="1">
      <c r="A31" s="72">
        <v>6</v>
      </c>
      <c r="B31" s="25" t="s">
        <v>688</v>
      </c>
      <c r="C31" s="29" t="s">
        <v>359</v>
      </c>
      <c r="D31" s="30" t="s">
        <v>169</v>
      </c>
      <c r="E31" s="19" t="s">
        <v>328</v>
      </c>
      <c r="F31" s="34" t="s">
        <v>295</v>
      </c>
      <c r="G31" s="47"/>
      <c r="H31" s="18" t="s">
        <v>370</v>
      </c>
      <c r="I31" s="75"/>
    </row>
    <row r="32" spans="1:9" s="6" customFormat="1" ht="17.100000000000001" customHeight="1">
      <c r="A32" s="72">
        <v>7</v>
      </c>
      <c r="B32" s="25" t="s">
        <v>689</v>
      </c>
      <c r="C32" s="29" t="s">
        <v>690</v>
      </c>
      <c r="D32" s="30" t="s">
        <v>691</v>
      </c>
      <c r="E32" s="19" t="s">
        <v>328</v>
      </c>
      <c r="F32" s="34" t="s">
        <v>295</v>
      </c>
      <c r="G32" s="23"/>
      <c r="H32" s="18" t="s">
        <v>370</v>
      </c>
      <c r="I32" s="75"/>
    </row>
    <row r="33" spans="1:9" s="6" customFormat="1" ht="17.100000000000001" customHeight="1">
      <c r="A33" s="72">
        <v>8</v>
      </c>
      <c r="B33" s="25" t="s">
        <v>692</v>
      </c>
      <c r="C33" s="29" t="s">
        <v>133</v>
      </c>
      <c r="D33" s="30" t="s">
        <v>198</v>
      </c>
      <c r="E33" s="19" t="s">
        <v>328</v>
      </c>
      <c r="F33" s="34" t="s">
        <v>295</v>
      </c>
      <c r="G33" s="23"/>
      <c r="H33" s="18" t="s">
        <v>370</v>
      </c>
      <c r="I33" s="75"/>
    </row>
    <row r="34" spans="1:9" s="6" customFormat="1" ht="17.100000000000001" customHeight="1">
      <c r="A34" s="72">
        <v>9</v>
      </c>
      <c r="B34" s="25" t="s">
        <v>693</v>
      </c>
      <c r="C34" s="29" t="s">
        <v>165</v>
      </c>
      <c r="D34" s="30" t="s">
        <v>198</v>
      </c>
      <c r="E34" s="19" t="s">
        <v>328</v>
      </c>
      <c r="F34" s="34" t="s">
        <v>295</v>
      </c>
      <c r="G34" s="23"/>
      <c r="H34" s="18" t="s">
        <v>370</v>
      </c>
      <c r="I34" s="75"/>
    </row>
    <row r="35" spans="1:9" s="6" customFormat="1" ht="17.100000000000001" customHeight="1">
      <c r="A35" s="72">
        <v>10</v>
      </c>
      <c r="B35" s="25" t="s">
        <v>694</v>
      </c>
      <c r="C35" s="29" t="s">
        <v>695</v>
      </c>
      <c r="D35" s="30" t="s">
        <v>156</v>
      </c>
      <c r="E35" s="19" t="s">
        <v>328</v>
      </c>
      <c r="F35" s="34" t="s">
        <v>295</v>
      </c>
      <c r="G35" s="23"/>
      <c r="H35" s="18" t="s">
        <v>370</v>
      </c>
      <c r="I35" s="75"/>
    </row>
    <row r="36" spans="1:9" s="6" customFormat="1" ht="17.100000000000001" customHeight="1">
      <c r="A36" s="72">
        <v>11</v>
      </c>
      <c r="B36" s="25" t="s">
        <v>696</v>
      </c>
      <c r="C36" s="62" t="s">
        <v>697</v>
      </c>
      <c r="D36" s="63" t="s">
        <v>79</v>
      </c>
      <c r="E36" s="19" t="s">
        <v>328</v>
      </c>
      <c r="F36" s="34" t="s">
        <v>295</v>
      </c>
      <c r="G36" s="23"/>
      <c r="H36" s="18" t="s">
        <v>370</v>
      </c>
    </row>
    <row r="37" spans="1:9" s="6" customFormat="1" ht="17.100000000000001" customHeight="1">
      <c r="A37" s="72">
        <v>12</v>
      </c>
      <c r="B37" s="25" t="s">
        <v>698</v>
      </c>
      <c r="C37" s="29" t="s">
        <v>699</v>
      </c>
      <c r="D37" s="30" t="s">
        <v>7</v>
      </c>
      <c r="E37" s="19" t="s">
        <v>328</v>
      </c>
      <c r="F37" s="34" t="s">
        <v>673</v>
      </c>
      <c r="G37" s="23"/>
      <c r="H37" s="18" t="s">
        <v>370</v>
      </c>
    </row>
    <row r="38" spans="1:9" s="6" customFormat="1" ht="17.100000000000001" customHeight="1">
      <c r="A38" s="72">
        <v>13</v>
      </c>
      <c r="B38" s="25" t="s">
        <v>700</v>
      </c>
      <c r="C38" s="29" t="s">
        <v>701</v>
      </c>
      <c r="D38" s="30" t="s">
        <v>126</v>
      </c>
      <c r="E38" s="19" t="s">
        <v>328</v>
      </c>
      <c r="F38" s="34" t="s">
        <v>295</v>
      </c>
      <c r="G38" s="23"/>
      <c r="H38" s="18" t="s">
        <v>370</v>
      </c>
    </row>
    <row r="39" spans="1:9" s="6" customFormat="1" ht="17.100000000000001" customHeight="1">
      <c r="A39" s="72">
        <v>14</v>
      </c>
      <c r="B39" s="25" t="s">
        <v>702</v>
      </c>
      <c r="C39" s="29" t="s">
        <v>363</v>
      </c>
      <c r="D39" s="30" t="s">
        <v>164</v>
      </c>
      <c r="E39" s="19" t="s">
        <v>328</v>
      </c>
      <c r="F39" s="34" t="s">
        <v>673</v>
      </c>
      <c r="G39" s="23"/>
      <c r="H39" s="18" t="s">
        <v>370</v>
      </c>
    </row>
    <row r="40" spans="1:9" s="6" customFormat="1" ht="17.100000000000001" customHeight="1">
      <c r="A40" s="72">
        <v>15</v>
      </c>
      <c r="B40" s="25" t="s">
        <v>703</v>
      </c>
      <c r="C40" s="29" t="s">
        <v>15</v>
      </c>
      <c r="D40" s="30" t="s">
        <v>112</v>
      </c>
      <c r="E40" s="19" t="s">
        <v>328</v>
      </c>
      <c r="F40" s="34" t="s">
        <v>673</v>
      </c>
      <c r="G40" s="23"/>
      <c r="H40" s="18" t="s">
        <v>370</v>
      </c>
    </row>
    <row r="41" spans="1:9" s="6" customFormat="1" ht="17.100000000000001" customHeight="1">
      <c r="A41" s="72">
        <v>16</v>
      </c>
      <c r="B41" s="25" t="s">
        <v>704</v>
      </c>
      <c r="C41" s="29" t="s">
        <v>705</v>
      </c>
      <c r="D41" s="30" t="s">
        <v>162</v>
      </c>
      <c r="E41" s="19" t="s">
        <v>328</v>
      </c>
      <c r="F41" s="34" t="s">
        <v>673</v>
      </c>
      <c r="G41" s="23"/>
      <c r="H41" s="18" t="s">
        <v>370</v>
      </c>
    </row>
    <row r="42" spans="1:9" s="6" customFormat="1" ht="17.100000000000001" customHeight="1">
      <c r="A42" s="72">
        <v>17</v>
      </c>
      <c r="B42" s="25" t="s">
        <v>649</v>
      </c>
      <c r="C42" s="29" t="s">
        <v>650</v>
      </c>
      <c r="D42" s="30" t="s">
        <v>10</v>
      </c>
      <c r="E42" s="19" t="s">
        <v>368</v>
      </c>
      <c r="F42" s="34" t="s">
        <v>295</v>
      </c>
      <c r="G42" s="23"/>
      <c r="H42" s="18" t="s">
        <v>370</v>
      </c>
    </row>
    <row r="43" spans="1:9" s="6" customFormat="1" ht="17.100000000000001" customHeight="1">
      <c r="A43" s="72">
        <v>18</v>
      </c>
      <c r="B43" s="25" t="s">
        <v>651</v>
      </c>
      <c r="C43" s="29" t="s">
        <v>326</v>
      </c>
      <c r="D43" s="30" t="s">
        <v>201</v>
      </c>
      <c r="E43" s="19" t="s">
        <v>368</v>
      </c>
      <c r="F43" s="34" t="s">
        <v>295</v>
      </c>
      <c r="G43" s="23"/>
      <c r="H43" s="18" t="s">
        <v>370</v>
      </c>
    </row>
    <row r="44" spans="1:9" s="6" customFormat="1" ht="17.100000000000001" customHeight="1">
      <c r="A44" s="72">
        <v>19</v>
      </c>
      <c r="B44" s="25" t="s">
        <v>652</v>
      </c>
      <c r="C44" s="29" t="s">
        <v>653</v>
      </c>
      <c r="D44" s="30" t="s">
        <v>155</v>
      </c>
      <c r="E44" s="19" t="s">
        <v>368</v>
      </c>
      <c r="F44" s="34" t="s">
        <v>295</v>
      </c>
      <c r="G44" s="23"/>
      <c r="H44" s="18" t="s">
        <v>370</v>
      </c>
    </row>
    <row r="45" spans="1:9" s="6" customFormat="1" ht="17.100000000000001" customHeight="1">
      <c r="A45" s="72">
        <v>20</v>
      </c>
      <c r="B45" s="25" t="s">
        <v>654</v>
      </c>
      <c r="C45" s="29" t="s">
        <v>655</v>
      </c>
      <c r="D45" s="30" t="s">
        <v>65</v>
      </c>
      <c r="E45" s="19" t="s">
        <v>368</v>
      </c>
      <c r="F45" s="34" t="s">
        <v>295</v>
      </c>
      <c r="G45" s="47"/>
      <c r="H45" s="18" t="s">
        <v>370</v>
      </c>
    </row>
    <row r="46" spans="1:9" s="6" customFormat="1" ht="17.100000000000001" customHeight="1">
      <c r="A46" s="72">
        <v>21</v>
      </c>
      <c r="B46" s="25" t="s">
        <v>1146</v>
      </c>
      <c r="C46" s="29" t="s">
        <v>86</v>
      </c>
      <c r="D46" s="30" t="s">
        <v>438</v>
      </c>
      <c r="E46" s="19" t="s">
        <v>329</v>
      </c>
      <c r="F46" s="34" t="s">
        <v>673</v>
      </c>
      <c r="G46" s="23"/>
      <c r="H46" s="18" t="s">
        <v>371</v>
      </c>
    </row>
    <row r="47" spans="1:9" s="6" customFormat="1" ht="17.100000000000001" customHeight="1">
      <c r="A47" s="72">
        <v>22</v>
      </c>
      <c r="B47" s="25" t="s">
        <v>1147</v>
      </c>
      <c r="C47" s="29" t="s">
        <v>1148</v>
      </c>
      <c r="D47" s="30" t="s">
        <v>65</v>
      </c>
      <c r="E47" s="19" t="s">
        <v>329</v>
      </c>
      <c r="F47" s="34" t="s">
        <v>295</v>
      </c>
      <c r="G47" s="23"/>
      <c r="H47" s="18" t="s">
        <v>371</v>
      </c>
    </row>
    <row r="48" spans="1:9" s="6" customFormat="1" ht="17.100000000000001" customHeight="1">
      <c r="A48" s="72">
        <v>23</v>
      </c>
      <c r="B48" s="25" t="s">
        <v>1149</v>
      </c>
      <c r="C48" s="29" t="s">
        <v>214</v>
      </c>
      <c r="D48" s="30" t="s">
        <v>91</v>
      </c>
      <c r="E48" s="19" t="s">
        <v>329</v>
      </c>
      <c r="F48" s="34" t="s">
        <v>295</v>
      </c>
      <c r="G48" s="23"/>
      <c r="H48" s="18" t="s">
        <v>371</v>
      </c>
    </row>
    <row r="49" spans="1:8" s="6" customFormat="1" ht="17.100000000000001" customHeight="1">
      <c r="A49" s="72">
        <v>24</v>
      </c>
      <c r="B49" s="25" t="s">
        <v>1150</v>
      </c>
      <c r="C49" s="29" t="s">
        <v>1011</v>
      </c>
      <c r="D49" s="30" t="s">
        <v>1151</v>
      </c>
      <c r="E49" s="19" t="s">
        <v>329</v>
      </c>
      <c r="F49" s="34" t="s">
        <v>673</v>
      </c>
      <c r="G49" s="23"/>
      <c r="H49" s="18" t="s">
        <v>371</v>
      </c>
    </row>
    <row r="50" spans="1:8" s="6" customFormat="1" ht="17.100000000000001" customHeight="1">
      <c r="A50" s="72">
        <v>25</v>
      </c>
      <c r="B50" s="25" t="s">
        <v>1152</v>
      </c>
      <c r="C50" s="29" t="s">
        <v>214</v>
      </c>
      <c r="D50" s="30" t="s">
        <v>92</v>
      </c>
      <c r="E50" s="19" t="s">
        <v>329</v>
      </c>
      <c r="F50" s="34" t="s">
        <v>673</v>
      </c>
      <c r="G50" s="28"/>
      <c r="H50" s="18" t="s">
        <v>371</v>
      </c>
    </row>
    <row r="51" spans="1:8" s="8" customFormat="1" ht="17.100000000000001" customHeight="1">
      <c r="A51" s="72">
        <v>26</v>
      </c>
      <c r="B51" s="25" t="s">
        <v>1153</v>
      </c>
      <c r="C51" s="29" t="s">
        <v>88</v>
      </c>
      <c r="D51" s="30" t="s">
        <v>6</v>
      </c>
      <c r="E51" s="19" t="s">
        <v>329</v>
      </c>
      <c r="F51" s="34" t="s">
        <v>673</v>
      </c>
      <c r="G51" s="23"/>
      <c r="H51" s="18" t="s">
        <v>371</v>
      </c>
    </row>
    <row r="52" spans="1:8" s="6" customFormat="1" ht="17.100000000000001" customHeight="1">
      <c r="A52" s="72">
        <v>27</v>
      </c>
      <c r="B52" s="25" t="s">
        <v>1047</v>
      </c>
      <c r="C52" s="29" t="s">
        <v>360</v>
      </c>
      <c r="D52" s="30" t="s">
        <v>912</v>
      </c>
      <c r="E52" s="19" t="s">
        <v>1065</v>
      </c>
      <c r="F52" s="34" t="s">
        <v>673</v>
      </c>
      <c r="G52" s="47"/>
      <c r="H52" s="18" t="s">
        <v>371</v>
      </c>
    </row>
    <row r="53" spans="1:8" s="6" customFormat="1" ht="17.100000000000001" customHeight="1">
      <c r="A53" s="72">
        <v>28</v>
      </c>
      <c r="B53" s="25" t="s">
        <v>1048</v>
      </c>
      <c r="C53" s="29" t="s">
        <v>1049</v>
      </c>
      <c r="D53" s="30" t="s">
        <v>156</v>
      </c>
      <c r="E53" s="19" t="s">
        <v>1065</v>
      </c>
      <c r="F53" s="34" t="s">
        <v>673</v>
      </c>
      <c r="G53" s="23"/>
      <c r="H53" s="18" t="s">
        <v>371</v>
      </c>
    </row>
    <row r="54" spans="1:8" s="6" customFormat="1" ht="17.100000000000001" customHeight="1">
      <c r="A54" s="72">
        <v>29</v>
      </c>
      <c r="B54" s="25" t="s">
        <v>1050</v>
      </c>
      <c r="C54" s="29" t="s">
        <v>1051</v>
      </c>
      <c r="D54" s="30" t="s">
        <v>170</v>
      </c>
      <c r="E54" s="19" t="s">
        <v>1065</v>
      </c>
      <c r="F54" s="34" t="s">
        <v>673</v>
      </c>
      <c r="G54" s="23"/>
      <c r="H54" s="18" t="s">
        <v>371</v>
      </c>
    </row>
    <row r="55" spans="1:8" s="6" customFormat="1" ht="17.100000000000001" customHeight="1">
      <c r="A55" s="72">
        <v>30</v>
      </c>
      <c r="B55" s="25" t="s">
        <v>1052</v>
      </c>
      <c r="C55" s="29" t="s">
        <v>1053</v>
      </c>
      <c r="D55" s="30" t="s">
        <v>75</v>
      </c>
      <c r="E55" s="19" t="s">
        <v>1065</v>
      </c>
      <c r="F55" s="34" t="s">
        <v>673</v>
      </c>
      <c r="G55" s="23"/>
      <c r="H55" s="18" t="s">
        <v>371</v>
      </c>
    </row>
    <row r="56" spans="1:8" s="6" customFormat="1" ht="17.100000000000001" customHeight="1">
      <c r="A56" s="72">
        <v>31</v>
      </c>
      <c r="B56" s="25" t="s">
        <v>1054</v>
      </c>
      <c r="C56" s="29" t="s">
        <v>158</v>
      </c>
      <c r="D56" s="30" t="s">
        <v>164</v>
      </c>
      <c r="E56" s="19" t="s">
        <v>1065</v>
      </c>
      <c r="F56" s="34" t="s">
        <v>673</v>
      </c>
      <c r="G56" s="23"/>
      <c r="H56" s="18" t="s">
        <v>371</v>
      </c>
    </row>
    <row r="57" spans="1:8" s="6" customFormat="1" ht="17.100000000000001" customHeight="1">
      <c r="A57" s="72">
        <v>32</v>
      </c>
      <c r="B57" s="25" t="s">
        <v>1055</v>
      </c>
      <c r="C57" s="29" t="s">
        <v>241</v>
      </c>
      <c r="D57" s="30" t="s">
        <v>164</v>
      </c>
      <c r="E57" s="19" t="s">
        <v>1065</v>
      </c>
      <c r="F57" s="34" t="s">
        <v>673</v>
      </c>
      <c r="G57" s="23"/>
      <c r="H57" s="18" t="s">
        <v>371</v>
      </c>
    </row>
    <row r="58" spans="1:8" s="6" customFormat="1" ht="17.100000000000001" customHeight="1">
      <c r="A58" s="72">
        <v>33</v>
      </c>
      <c r="B58" s="25" t="s">
        <v>1056</v>
      </c>
      <c r="C58" s="29" t="s">
        <v>77</v>
      </c>
      <c r="D58" s="30" t="s">
        <v>164</v>
      </c>
      <c r="E58" s="19" t="s">
        <v>1065</v>
      </c>
      <c r="F58" s="34" t="s">
        <v>673</v>
      </c>
      <c r="G58" s="23"/>
      <c r="H58" s="18" t="s">
        <v>371</v>
      </c>
    </row>
    <row r="59" spans="1:8" s="6" customFormat="1" ht="17.100000000000001" customHeight="1">
      <c r="A59" s="72">
        <v>34</v>
      </c>
      <c r="B59" s="25" t="s">
        <v>1057</v>
      </c>
      <c r="C59" s="29" t="s">
        <v>423</v>
      </c>
      <c r="D59" s="30" t="s">
        <v>11</v>
      </c>
      <c r="E59" s="19" t="s">
        <v>1065</v>
      </c>
      <c r="F59" s="34" t="s">
        <v>295</v>
      </c>
      <c r="G59" s="23"/>
      <c r="H59" s="18" t="s">
        <v>371</v>
      </c>
    </row>
    <row r="60" spans="1:8" s="6" customFormat="1" ht="17.100000000000001" customHeight="1">
      <c r="A60" s="72">
        <v>35</v>
      </c>
      <c r="B60" s="25" t="s">
        <v>1058</v>
      </c>
      <c r="C60" s="29" t="s">
        <v>1059</v>
      </c>
      <c r="D60" s="30" t="s">
        <v>157</v>
      </c>
      <c r="E60" s="19" t="s">
        <v>1065</v>
      </c>
      <c r="F60" s="34" t="s">
        <v>295</v>
      </c>
      <c r="G60" s="23"/>
      <c r="H60" s="18" t="s">
        <v>371</v>
      </c>
    </row>
    <row r="61" spans="1:8" s="6" customFormat="1" ht="17.100000000000001" customHeight="1">
      <c r="A61" s="72">
        <v>36</v>
      </c>
      <c r="B61" s="25" t="s">
        <v>1060</v>
      </c>
      <c r="C61" s="29" t="s">
        <v>1061</v>
      </c>
      <c r="D61" s="30" t="s">
        <v>1062</v>
      </c>
      <c r="E61" s="19" t="s">
        <v>1065</v>
      </c>
      <c r="F61" s="34" t="s">
        <v>673</v>
      </c>
      <c r="G61" s="47"/>
      <c r="H61" s="18" t="s">
        <v>371</v>
      </c>
    </row>
    <row r="62" spans="1:8" s="6" customFormat="1" ht="17.100000000000001" customHeight="1">
      <c r="A62" s="72">
        <v>37</v>
      </c>
      <c r="B62" s="25" t="s">
        <v>1063</v>
      </c>
      <c r="C62" s="29" t="s">
        <v>1064</v>
      </c>
      <c r="D62" s="30" t="s">
        <v>116</v>
      </c>
      <c r="E62" s="19" t="s">
        <v>1065</v>
      </c>
      <c r="F62" s="34" t="s">
        <v>673</v>
      </c>
      <c r="G62" s="23"/>
      <c r="H62" s="18" t="s">
        <v>371</v>
      </c>
    </row>
    <row r="63" spans="1:8" s="6" customFormat="1" ht="17.100000000000001" customHeight="1">
      <c r="A63" s="72">
        <v>38</v>
      </c>
      <c r="B63" s="25" t="s">
        <v>667</v>
      </c>
      <c r="C63" s="29" t="s">
        <v>124</v>
      </c>
      <c r="D63" s="30" t="s">
        <v>57</v>
      </c>
      <c r="E63" s="19" t="s">
        <v>330</v>
      </c>
      <c r="F63" s="34" t="s">
        <v>673</v>
      </c>
      <c r="G63" s="23"/>
      <c r="H63" s="18" t="s">
        <v>371</v>
      </c>
    </row>
    <row r="64" spans="1:8" s="6" customFormat="1" ht="17.100000000000001" customHeight="1">
      <c r="A64" s="72">
        <v>39</v>
      </c>
      <c r="B64" s="25" t="s">
        <v>668</v>
      </c>
      <c r="C64" s="29" t="s">
        <v>669</v>
      </c>
      <c r="D64" s="30" t="s">
        <v>125</v>
      </c>
      <c r="E64" s="19" t="s">
        <v>330</v>
      </c>
      <c r="F64" s="34" t="s">
        <v>673</v>
      </c>
      <c r="G64" s="23"/>
      <c r="H64" s="18" t="s">
        <v>371</v>
      </c>
    </row>
    <row r="65" spans="1:9" s="6" customFormat="1" ht="17.100000000000001" customHeight="1">
      <c r="A65" s="72">
        <v>40</v>
      </c>
      <c r="B65" s="25" t="s">
        <v>670</v>
      </c>
      <c r="C65" s="29" t="s">
        <v>86</v>
      </c>
      <c r="D65" s="30" t="s">
        <v>49</v>
      </c>
      <c r="E65" s="19" t="s">
        <v>330</v>
      </c>
      <c r="F65" s="34" t="s">
        <v>673</v>
      </c>
      <c r="G65" s="23"/>
      <c r="H65" s="18" t="s">
        <v>371</v>
      </c>
    </row>
    <row r="66" spans="1:9" s="6" customFormat="1" ht="17.100000000000001" customHeight="1">
      <c r="A66" s="72">
        <v>41</v>
      </c>
      <c r="B66" s="25" t="s">
        <v>671</v>
      </c>
      <c r="C66" s="29" t="s">
        <v>113</v>
      </c>
      <c r="D66" s="30" t="s">
        <v>160</v>
      </c>
      <c r="E66" s="19" t="s">
        <v>330</v>
      </c>
      <c r="F66" s="34" t="s">
        <v>673</v>
      </c>
      <c r="G66" s="23"/>
      <c r="H66" s="18" t="s">
        <v>371</v>
      </c>
      <c r="I66" s="75"/>
    </row>
    <row r="67" spans="1:9" s="6" customFormat="1" ht="17.100000000000001" customHeight="1">
      <c r="A67" s="72">
        <v>42</v>
      </c>
      <c r="B67" s="25" t="s">
        <v>672</v>
      </c>
      <c r="C67" s="29" t="s">
        <v>190</v>
      </c>
      <c r="D67" s="30" t="s">
        <v>179</v>
      </c>
      <c r="E67" s="19" t="s">
        <v>330</v>
      </c>
      <c r="F67" s="34" t="s">
        <v>673</v>
      </c>
      <c r="G67" s="23"/>
      <c r="H67" s="18" t="s">
        <v>371</v>
      </c>
      <c r="I67" s="75"/>
    </row>
    <row r="68" spans="1:9" s="6" customFormat="1" ht="17.100000000000001" customHeight="1">
      <c r="A68" s="72">
        <v>43</v>
      </c>
      <c r="B68" s="25" t="s">
        <v>706</v>
      </c>
      <c r="C68" s="29" t="s">
        <v>291</v>
      </c>
      <c r="D68" s="30" t="s">
        <v>707</v>
      </c>
      <c r="E68" s="19" t="s">
        <v>372</v>
      </c>
      <c r="F68" s="34" t="s">
        <v>709</v>
      </c>
      <c r="G68" s="23"/>
      <c r="H68" s="18" t="s">
        <v>369</v>
      </c>
    </row>
    <row r="69" spans="1:9" s="6" customFormat="1" ht="17.100000000000001" customHeight="1">
      <c r="A69" s="72">
        <v>44</v>
      </c>
      <c r="B69" s="25" t="s">
        <v>708</v>
      </c>
      <c r="C69" s="29" t="s">
        <v>427</v>
      </c>
      <c r="D69" s="30" t="s">
        <v>162</v>
      </c>
      <c r="E69" s="19" t="s">
        <v>372</v>
      </c>
      <c r="F69" s="34" t="s">
        <v>709</v>
      </c>
      <c r="G69" s="23"/>
      <c r="H69" s="18" t="s">
        <v>369</v>
      </c>
    </row>
    <row r="70" spans="1:9" s="6" customFormat="1" ht="17.100000000000001" customHeight="1">
      <c r="A70" s="72">
        <v>45</v>
      </c>
      <c r="B70" s="25" t="s">
        <v>774</v>
      </c>
      <c r="C70" s="29" t="s">
        <v>199</v>
      </c>
      <c r="D70" s="30" t="s">
        <v>152</v>
      </c>
      <c r="E70" s="19" t="s">
        <v>331</v>
      </c>
      <c r="F70" s="34" t="s">
        <v>673</v>
      </c>
      <c r="G70" s="23"/>
      <c r="H70" s="18" t="s">
        <v>373</v>
      </c>
    </row>
    <row r="71" spans="1:9" s="6" customFormat="1" ht="17.100000000000001" customHeight="1">
      <c r="A71" s="72">
        <v>46</v>
      </c>
      <c r="B71" s="25" t="s">
        <v>775</v>
      </c>
      <c r="C71" s="29" t="s">
        <v>539</v>
      </c>
      <c r="D71" s="30" t="s">
        <v>128</v>
      </c>
      <c r="E71" s="19" t="s">
        <v>331</v>
      </c>
      <c r="F71" s="34" t="s">
        <v>673</v>
      </c>
      <c r="G71" s="47"/>
      <c r="H71" s="18" t="s">
        <v>373</v>
      </c>
    </row>
    <row r="72" spans="1:9" s="6" customFormat="1" ht="17.100000000000001" customHeight="1">
      <c r="A72" s="72">
        <v>47</v>
      </c>
      <c r="B72" s="25" t="s">
        <v>776</v>
      </c>
      <c r="C72" s="29" t="s">
        <v>145</v>
      </c>
      <c r="D72" s="30" t="s">
        <v>43</v>
      </c>
      <c r="E72" s="19" t="s">
        <v>331</v>
      </c>
      <c r="F72" s="34" t="s">
        <v>673</v>
      </c>
      <c r="G72" s="23"/>
      <c r="H72" s="18" t="s">
        <v>373</v>
      </c>
    </row>
    <row r="73" spans="1:9" s="6" customFormat="1" ht="17.100000000000001" customHeight="1">
      <c r="A73" s="72">
        <v>48</v>
      </c>
      <c r="B73" s="25" t="s">
        <v>1528</v>
      </c>
      <c r="C73" s="120" t="s">
        <v>72</v>
      </c>
      <c r="D73" s="121" t="s">
        <v>32</v>
      </c>
      <c r="E73" s="19" t="s">
        <v>1539</v>
      </c>
      <c r="F73" s="34" t="s">
        <v>657</v>
      </c>
      <c r="G73" s="23"/>
      <c r="H73" s="18" t="s">
        <v>371</v>
      </c>
    </row>
    <row r="74" spans="1:9" s="6" customFormat="1" ht="17.100000000000001" customHeight="1">
      <c r="A74" s="72">
        <v>49</v>
      </c>
      <c r="B74" s="25" t="s">
        <v>1529</v>
      </c>
      <c r="C74" s="120" t="s">
        <v>793</v>
      </c>
      <c r="D74" s="121" t="s">
        <v>28</v>
      </c>
      <c r="E74" s="19" t="s">
        <v>1539</v>
      </c>
      <c r="F74" s="34" t="s">
        <v>657</v>
      </c>
      <c r="G74" s="23"/>
      <c r="H74" s="18" t="s">
        <v>371</v>
      </c>
    </row>
    <row r="75" spans="1:9" s="6" customFormat="1" ht="17.100000000000001" customHeight="1">
      <c r="A75" s="72">
        <v>50</v>
      </c>
      <c r="B75" s="25" t="s">
        <v>1530</v>
      </c>
      <c r="C75" s="120" t="s">
        <v>31</v>
      </c>
      <c r="D75" s="121" t="s">
        <v>430</v>
      </c>
      <c r="E75" s="19" t="s">
        <v>1539</v>
      </c>
      <c r="F75" s="34" t="s">
        <v>657</v>
      </c>
      <c r="G75" s="23"/>
      <c r="H75" s="18" t="s">
        <v>371</v>
      </c>
    </row>
    <row r="76" spans="1:9" s="6" customFormat="1" ht="17.100000000000001" customHeight="1">
      <c r="A76" s="72">
        <v>51</v>
      </c>
      <c r="B76" s="25" t="s">
        <v>1531</v>
      </c>
      <c r="C76" s="120" t="s">
        <v>199</v>
      </c>
      <c r="D76" s="121" t="s">
        <v>121</v>
      </c>
      <c r="E76" s="19" t="s">
        <v>1539</v>
      </c>
      <c r="F76" s="34" t="s">
        <v>657</v>
      </c>
      <c r="G76" s="23"/>
      <c r="H76" s="18" t="s">
        <v>371</v>
      </c>
    </row>
    <row r="77" spans="1:9" s="6" customFormat="1" ht="17.100000000000001" customHeight="1">
      <c r="A77" s="72">
        <v>52</v>
      </c>
      <c r="B77" s="25" t="s">
        <v>1532</v>
      </c>
      <c r="C77" s="120" t="s">
        <v>1533</v>
      </c>
      <c r="D77" s="121" t="s">
        <v>64</v>
      </c>
      <c r="E77" s="19" t="s">
        <v>1539</v>
      </c>
      <c r="F77" s="34" t="s">
        <v>657</v>
      </c>
      <c r="G77" s="23"/>
      <c r="H77" s="18" t="s">
        <v>371</v>
      </c>
    </row>
    <row r="78" spans="1:9" s="6" customFormat="1" ht="17.100000000000001" customHeight="1">
      <c r="A78" s="72">
        <v>53</v>
      </c>
      <c r="B78" s="25" t="s">
        <v>1538</v>
      </c>
      <c r="C78" s="122" t="s">
        <v>416</v>
      </c>
      <c r="D78" s="123" t="s">
        <v>164</v>
      </c>
      <c r="E78" s="19" t="s">
        <v>1539</v>
      </c>
      <c r="F78" s="34" t="s">
        <v>295</v>
      </c>
      <c r="G78" s="23"/>
      <c r="H78" s="18" t="s">
        <v>371</v>
      </c>
    </row>
    <row r="79" spans="1:9" s="6" customFormat="1" ht="17.100000000000001" customHeight="1">
      <c r="A79" s="72">
        <v>54</v>
      </c>
      <c r="B79" s="25" t="s">
        <v>1534</v>
      </c>
      <c r="C79" s="122" t="s">
        <v>1535</v>
      </c>
      <c r="D79" s="123" t="s">
        <v>68</v>
      </c>
      <c r="E79" s="19" t="s">
        <v>1539</v>
      </c>
      <c r="F79" s="34" t="s">
        <v>657</v>
      </c>
      <c r="G79" s="23"/>
      <c r="H79" s="18" t="s">
        <v>371</v>
      </c>
    </row>
    <row r="80" spans="1:9" s="6" customFormat="1" ht="17.100000000000001" customHeight="1">
      <c r="A80" s="72">
        <v>55</v>
      </c>
      <c r="B80" s="25" t="s">
        <v>1536</v>
      </c>
      <c r="C80" s="122" t="s">
        <v>113</v>
      </c>
      <c r="D80" s="123" t="s">
        <v>91</v>
      </c>
      <c r="E80" s="19" t="s">
        <v>1539</v>
      </c>
      <c r="F80" s="34" t="s">
        <v>657</v>
      </c>
      <c r="G80" s="23"/>
      <c r="H80" s="18" t="s">
        <v>371</v>
      </c>
    </row>
    <row r="81" spans="1:8" s="6" customFormat="1" ht="17.100000000000001" customHeight="1">
      <c r="A81" s="72">
        <v>56</v>
      </c>
      <c r="B81" s="25" t="s">
        <v>1537</v>
      </c>
      <c r="C81" s="35" t="s">
        <v>139</v>
      </c>
      <c r="D81" s="36" t="s">
        <v>6</v>
      </c>
      <c r="E81" s="19" t="s">
        <v>1539</v>
      </c>
      <c r="F81" s="34" t="s">
        <v>657</v>
      </c>
      <c r="G81" s="23"/>
      <c r="H81" s="18" t="s">
        <v>371</v>
      </c>
    </row>
    <row r="82" spans="1:8" s="8" customFormat="1" ht="24.95" customHeight="1">
      <c r="A82" s="137" t="s">
        <v>21</v>
      </c>
      <c r="B82" s="138"/>
      <c r="C82" s="138"/>
      <c r="D82" s="129">
        <f>SUM(D6,D25)</f>
        <v>74</v>
      </c>
      <c r="E82" s="92" t="s">
        <v>306</v>
      </c>
      <c r="F82" s="145" t="s">
        <v>315</v>
      </c>
      <c r="G82" s="146"/>
    </row>
    <row r="83" spans="1:8" ht="24.95" customHeight="1">
      <c r="A83" s="91"/>
      <c r="B83" s="13"/>
      <c r="C83" s="14"/>
      <c r="D83" s="77"/>
      <c r="E83" s="50" t="s">
        <v>96</v>
      </c>
      <c r="F83" s="52"/>
      <c r="G83" s="27"/>
    </row>
    <row r="84" spans="1:8" ht="18" customHeight="1">
      <c r="A84" s="91"/>
      <c r="B84" s="16"/>
      <c r="C84" s="17"/>
      <c r="D84" s="17"/>
      <c r="E84" s="91"/>
    </row>
    <row r="85" spans="1:8" ht="18" customHeight="1">
      <c r="A85" s="91"/>
      <c r="B85" s="16"/>
      <c r="C85" s="17"/>
      <c r="D85" s="17"/>
      <c r="E85" s="91"/>
    </row>
    <row r="86" spans="1:8" ht="18" customHeight="1">
      <c r="A86" s="91"/>
      <c r="B86" s="16"/>
      <c r="C86" s="17"/>
      <c r="D86" s="17"/>
      <c r="E86" s="91"/>
    </row>
    <row r="87" spans="1:8" ht="18" customHeight="1">
      <c r="A87" s="91"/>
      <c r="B87" s="16"/>
      <c r="C87" s="17"/>
      <c r="D87" s="17"/>
      <c r="E87" s="91"/>
    </row>
    <row r="88" spans="1:8" ht="18" customHeight="1">
      <c r="A88" s="91"/>
      <c r="B88" s="16"/>
      <c r="C88" s="17"/>
      <c r="D88" s="17"/>
      <c r="E88" s="91"/>
    </row>
    <row r="89" spans="1:8" ht="18" customHeight="1">
      <c r="A89" s="9"/>
      <c r="B89" s="9"/>
      <c r="C89" s="9"/>
      <c r="D89" s="9"/>
      <c r="E89" s="9"/>
      <c r="F89" s="9"/>
      <c r="G89" s="9"/>
    </row>
    <row r="90" spans="1:8" ht="18" customHeight="1">
      <c r="A90" s="9"/>
      <c r="B90" s="9"/>
      <c r="C90" s="9"/>
      <c r="D90" s="9"/>
      <c r="E90" s="9"/>
      <c r="F90" s="9"/>
      <c r="G90" s="9"/>
    </row>
    <row r="91" spans="1:8" ht="18" customHeight="1">
      <c r="A91" s="9"/>
      <c r="B91" s="9"/>
      <c r="C91" s="9"/>
      <c r="D91" s="9"/>
      <c r="E91" s="9"/>
      <c r="F91" s="9"/>
      <c r="G91" s="9"/>
    </row>
    <row r="92" spans="1:8" ht="18" customHeight="1">
      <c r="A92" s="9"/>
      <c r="B92" s="9"/>
      <c r="C92" s="9"/>
      <c r="D92" s="9"/>
      <c r="E92" s="9"/>
      <c r="F92" s="9"/>
      <c r="G92" s="9"/>
    </row>
    <row r="93" spans="1:8" ht="18" customHeight="1">
      <c r="A93" s="9"/>
      <c r="B93" s="9"/>
      <c r="C93" s="9"/>
      <c r="D93" s="9"/>
      <c r="E93" s="9"/>
      <c r="F93" s="9"/>
      <c r="G93" s="9"/>
    </row>
    <row r="94" spans="1:8" ht="18" customHeight="1">
      <c r="A94" s="9"/>
      <c r="B94" s="9"/>
      <c r="C94" s="9"/>
      <c r="D94" s="9"/>
      <c r="E94" s="9"/>
      <c r="F94" s="9"/>
      <c r="G94" s="9"/>
    </row>
    <row r="95" spans="1:8" ht="18" customHeight="1">
      <c r="A95" s="9"/>
      <c r="B95" s="9"/>
      <c r="C95" s="9"/>
      <c r="D95" s="9"/>
      <c r="E95" s="9"/>
      <c r="F95" s="9"/>
      <c r="G95" s="9"/>
    </row>
    <row r="96" spans="1:8" ht="18" customHeight="1">
      <c r="A96" s="9"/>
      <c r="B96" s="9"/>
      <c r="C96" s="9"/>
      <c r="D96" s="9"/>
      <c r="E96" s="9"/>
      <c r="F96" s="9"/>
      <c r="G96" s="9"/>
    </row>
    <row r="97" spans="1:7" ht="18" customHeight="1">
      <c r="A97" s="9"/>
      <c r="B97" s="9"/>
      <c r="C97" s="9"/>
      <c r="D97" s="9"/>
      <c r="E97" s="9"/>
      <c r="F97" s="9"/>
      <c r="G97" s="9"/>
    </row>
    <row r="98" spans="1:7" ht="18" customHeight="1">
      <c r="A98" s="11"/>
      <c r="B98" s="11"/>
      <c r="C98" s="11"/>
      <c r="D98" s="11"/>
      <c r="F98" s="11"/>
      <c r="G98" s="11"/>
    </row>
    <row r="99" spans="1:7" ht="18" customHeight="1">
      <c r="A99" s="11"/>
      <c r="B99" s="11"/>
      <c r="C99" s="11"/>
      <c r="D99" s="11"/>
      <c r="F99" s="11"/>
      <c r="G99" s="11"/>
    </row>
    <row r="100" spans="1:7" ht="18" customHeight="1">
      <c r="A100" s="11"/>
      <c r="B100" s="11"/>
      <c r="C100" s="11"/>
      <c r="D100" s="11"/>
      <c r="F100" s="11"/>
      <c r="G100" s="11"/>
    </row>
    <row r="101" spans="1:7" ht="18" customHeight="1">
      <c r="A101" s="11"/>
      <c r="B101" s="11"/>
      <c r="C101" s="11"/>
      <c r="D101" s="11"/>
      <c r="F101" s="11"/>
      <c r="G101" s="11"/>
    </row>
    <row r="102" spans="1:7" ht="18" customHeight="1">
      <c r="A102" s="11"/>
      <c r="B102" s="11"/>
      <c r="C102" s="11"/>
      <c r="D102" s="11"/>
      <c r="F102" s="11"/>
      <c r="G102" s="11"/>
    </row>
    <row r="103" spans="1:7" ht="18" customHeight="1">
      <c r="A103" s="11"/>
      <c r="B103" s="11"/>
      <c r="C103" s="11"/>
      <c r="D103" s="11"/>
      <c r="F103" s="11"/>
      <c r="G103" s="11"/>
    </row>
    <row r="104" spans="1:7" ht="18" customHeight="1">
      <c r="A104" s="11"/>
      <c r="B104" s="11"/>
      <c r="C104" s="11"/>
      <c r="D104" s="11"/>
      <c r="F104" s="11"/>
      <c r="G104" s="11"/>
    </row>
    <row r="105" spans="1:7" ht="18" customHeight="1">
      <c r="A105" s="11"/>
      <c r="B105" s="11"/>
      <c r="C105" s="11"/>
      <c r="D105" s="11"/>
      <c r="F105" s="11"/>
      <c r="G105" s="11"/>
    </row>
    <row r="106" spans="1:7" ht="18" customHeight="1">
      <c r="A106" s="11"/>
      <c r="B106" s="11"/>
      <c r="C106" s="11"/>
      <c r="D106" s="11"/>
      <c r="F106" s="11"/>
      <c r="G106" s="11"/>
    </row>
    <row r="107" spans="1:7" ht="18" customHeight="1">
      <c r="A107" s="11"/>
      <c r="B107" s="11"/>
      <c r="C107" s="11"/>
      <c r="D107" s="11"/>
      <c r="F107" s="11"/>
      <c r="G107" s="11"/>
    </row>
    <row r="108" spans="1:7" ht="18" customHeight="1">
      <c r="A108" s="11"/>
      <c r="B108" s="11"/>
      <c r="C108" s="11"/>
      <c r="D108" s="11"/>
      <c r="F108" s="11"/>
      <c r="G108" s="11"/>
    </row>
    <row r="109" spans="1:7" ht="18" customHeight="1">
      <c r="A109" s="9"/>
      <c r="B109" s="9"/>
      <c r="C109" s="9"/>
      <c r="D109" s="9"/>
      <c r="E109" s="9"/>
      <c r="F109" s="9"/>
      <c r="G109" s="9"/>
    </row>
    <row r="110" spans="1:7" ht="18" customHeight="1">
      <c r="A110" s="9"/>
      <c r="B110" s="9"/>
      <c r="C110" s="9"/>
      <c r="D110" s="9"/>
      <c r="E110" s="9"/>
      <c r="F110" s="9"/>
      <c r="G110" s="9"/>
    </row>
    <row r="111" spans="1:7" ht="18" customHeight="1">
      <c r="A111" s="9"/>
      <c r="B111" s="9"/>
      <c r="C111" s="9"/>
      <c r="D111" s="9"/>
      <c r="E111" s="9"/>
      <c r="F111" s="9"/>
      <c r="G111" s="9"/>
    </row>
    <row r="112" spans="1:7" ht="18" customHeight="1">
      <c r="A112" s="9"/>
      <c r="B112" s="9"/>
      <c r="C112" s="9"/>
      <c r="D112" s="9"/>
      <c r="E112" s="9"/>
      <c r="F112" s="9"/>
      <c r="G112" s="9"/>
    </row>
    <row r="113" spans="1:7" ht="18" customHeight="1">
      <c r="A113" s="9"/>
      <c r="B113" s="9"/>
      <c r="C113" s="9"/>
      <c r="D113" s="9"/>
      <c r="E113" s="9"/>
      <c r="F113" s="9"/>
      <c r="G113" s="9"/>
    </row>
    <row r="114" spans="1:7" ht="18" customHeight="1">
      <c r="A114" s="11"/>
      <c r="B114" s="11"/>
      <c r="C114" s="11"/>
      <c r="D114" s="11"/>
      <c r="F114" s="11"/>
      <c r="G114" s="11"/>
    </row>
    <row r="115" spans="1:7" ht="18" customHeight="1">
      <c r="A115" s="11"/>
      <c r="B115" s="11"/>
      <c r="C115" s="11"/>
      <c r="D115" s="11"/>
      <c r="F115" s="11"/>
      <c r="G115" s="11"/>
    </row>
    <row r="116" spans="1:7" ht="18" customHeight="1"/>
    <row r="117" spans="1:7" ht="18" customHeight="1"/>
    <row r="118" spans="1:7" ht="18" customHeight="1"/>
    <row r="119" spans="1:7" ht="18" customHeight="1"/>
    <row r="120" spans="1:7" ht="18" customHeight="1"/>
    <row r="121" spans="1:7" ht="18" customHeight="1"/>
    <row r="122" spans="1:7" ht="18" customHeight="1"/>
    <row r="123" spans="1:7" ht="18" customHeight="1"/>
    <row r="124" spans="1:7" ht="18" customHeight="1"/>
    <row r="125" spans="1:7" ht="18" customHeight="1"/>
    <row r="126" spans="1:7" ht="18" customHeight="1"/>
    <row r="127" spans="1:7" ht="18" customHeight="1"/>
    <row r="128" spans="1:7" ht="18" customHeight="1"/>
    <row r="129" spans="1:5" ht="18" customHeight="1">
      <c r="A129" s="4"/>
      <c r="B129" s="4"/>
      <c r="E129" s="4"/>
    </row>
    <row r="130" spans="1:5" ht="18" customHeight="1">
      <c r="A130" s="4"/>
      <c r="B130" s="4"/>
      <c r="E130" s="4"/>
    </row>
    <row r="131" spans="1:5" ht="18" customHeight="1">
      <c r="A131" s="4"/>
      <c r="B131" s="4"/>
      <c r="E131" s="4"/>
    </row>
    <row r="132" spans="1:5" ht="18" customHeight="1">
      <c r="A132" s="4"/>
      <c r="B132" s="4"/>
      <c r="E132" s="4"/>
    </row>
    <row r="133" spans="1:5" ht="18" customHeight="1">
      <c r="A133" s="4"/>
      <c r="B133" s="4"/>
      <c r="E133" s="4"/>
    </row>
    <row r="134" spans="1:5" ht="18" customHeight="1">
      <c r="A134" s="4"/>
      <c r="B134" s="4"/>
      <c r="E134" s="4"/>
    </row>
    <row r="135" spans="1:5" ht="18" customHeight="1">
      <c r="A135" s="4"/>
      <c r="B135" s="4"/>
      <c r="E135" s="4"/>
    </row>
    <row r="136" spans="1:5" ht="18" customHeight="1">
      <c r="A136" s="4"/>
      <c r="B136" s="4"/>
      <c r="E136" s="4"/>
    </row>
    <row r="137" spans="1:5" ht="18" customHeight="1">
      <c r="A137" s="4"/>
      <c r="B137" s="4"/>
      <c r="E137" s="4"/>
    </row>
    <row r="138" spans="1:5" ht="18" customHeight="1">
      <c r="A138" s="4"/>
      <c r="B138" s="4"/>
      <c r="E138" s="4"/>
    </row>
  </sheetData>
  <sortState ref="A79:I81">
    <sortCondition ref="A79"/>
  </sortState>
  <mergeCells count="8">
    <mergeCell ref="B25:C25"/>
    <mergeCell ref="A82:C82"/>
    <mergeCell ref="F82:G82"/>
    <mergeCell ref="A1:G1"/>
    <mergeCell ref="A2:G2"/>
    <mergeCell ref="A3:G3"/>
    <mergeCell ref="C5:D5"/>
    <mergeCell ref="B6:C6"/>
  </mergeCells>
  <phoneticPr fontId="2" type="noConversion"/>
  <pageMargins left="0.5" right="0.25" top="0.5" bottom="0.5" header="0" footer="0.25"/>
  <pageSetup paperSize="9" scale="95" orientation="portrait" r:id="rId1"/>
  <headerFooter differentFirst="1" alignWithMargins="0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5"/>
  <sheetViews>
    <sheetView view="pageBreakPreview" topLeftCell="A121" zoomScaleNormal="100" workbookViewId="0">
      <selection activeCell="A136" sqref="A136:XFD278"/>
    </sheetView>
  </sheetViews>
  <sheetFormatPr defaultRowHeight="15"/>
  <cols>
    <col min="1" max="1" width="4.625" style="3" customWidth="1"/>
    <col min="2" max="2" width="8.625" style="3" customWidth="1"/>
    <col min="3" max="3" width="16.625" style="4" customWidth="1"/>
    <col min="4" max="4" width="6.875" style="4" bestFit="1" customWidth="1"/>
    <col min="5" max="5" width="11.625" style="3" customWidth="1"/>
    <col min="6" max="6" width="24.625" style="4" customWidth="1"/>
    <col min="7" max="7" width="22.625" style="4" customWidth="1"/>
    <col min="8" max="8" width="18.75" style="4" bestFit="1" customWidth="1"/>
    <col min="9" max="16384" width="9" style="4"/>
  </cols>
  <sheetData>
    <row r="1" spans="1:8" s="10" customFormat="1" ht="50.1" customHeight="1">
      <c r="A1" s="141" t="s">
        <v>1514</v>
      </c>
      <c r="B1" s="134"/>
      <c r="C1" s="142"/>
      <c r="D1" s="142"/>
      <c r="E1" s="142"/>
      <c r="F1" s="142"/>
      <c r="G1" s="142"/>
    </row>
    <row r="2" spans="1:8" s="8" customFormat="1" ht="24.95" customHeight="1">
      <c r="A2" s="143" t="s">
        <v>414</v>
      </c>
      <c r="B2" s="143"/>
      <c r="C2" s="143"/>
      <c r="D2" s="143"/>
      <c r="E2" s="143"/>
      <c r="F2" s="143"/>
      <c r="G2" s="143"/>
    </row>
    <row r="3" spans="1:8" s="8" customFormat="1" ht="35.1" customHeight="1">
      <c r="A3" s="144" t="s">
        <v>1545</v>
      </c>
      <c r="B3" s="144"/>
      <c r="C3" s="144"/>
      <c r="D3" s="144"/>
      <c r="E3" s="144"/>
      <c r="F3" s="144"/>
      <c r="G3" s="144"/>
    </row>
    <row r="4" spans="1:8" ht="15" customHeight="1">
      <c r="A4" s="5"/>
      <c r="B4" s="5"/>
      <c r="C4" s="5"/>
      <c r="D4" s="5"/>
      <c r="E4" s="5"/>
      <c r="F4" s="83" t="s">
        <v>461</v>
      </c>
      <c r="G4" s="83" t="s">
        <v>460</v>
      </c>
    </row>
    <row r="5" spans="1:8" s="6" customFormat="1" ht="24.95" customHeight="1">
      <c r="A5" s="51" t="s">
        <v>16</v>
      </c>
      <c r="B5" s="79" t="s">
        <v>5</v>
      </c>
      <c r="C5" s="135" t="s">
        <v>17</v>
      </c>
      <c r="D5" s="136"/>
      <c r="E5" s="51" t="s">
        <v>18</v>
      </c>
      <c r="F5" s="51" t="s">
        <v>19</v>
      </c>
      <c r="G5" s="51" t="s">
        <v>20</v>
      </c>
    </row>
    <row r="6" spans="1:8" s="6" customFormat="1" ht="20.100000000000001" customHeight="1">
      <c r="A6" s="51"/>
      <c r="B6" s="135" t="s">
        <v>1</v>
      </c>
      <c r="C6" s="147"/>
      <c r="D6" s="80">
        <f>A14</f>
        <v>8</v>
      </c>
      <c r="E6" s="21"/>
      <c r="F6" s="21"/>
      <c r="G6" s="28"/>
      <c r="H6" s="51"/>
    </row>
    <row r="7" spans="1:8" s="8" customFormat="1" ht="15.95" customHeight="1">
      <c r="A7" s="15">
        <v>1</v>
      </c>
      <c r="B7" s="25" t="s">
        <v>994</v>
      </c>
      <c r="C7" s="29" t="s">
        <v>995</v>
      </c>
      <c r="D7" s="30" t="s">
        <v>169</v>
      </c>
      <c r="E7" s="19" t="s">
        <v>1004</v>
      </c>
      <c r="F7" s="34" t="s">
        <v>323</v>
      </c>
      <c r="G7" s="23"/>
      <c r="H7" s="18" t="s">
        <v>375</v>
      </c>
    </row>
    <row r="8" spans="1:8" s="8" customFormat="1" ht="15.95" customHeight="1">
      <c r="A8" s="15">
        <v>2</v>
      </c>
      <c r="B8" s="25" t="s">
        <v>996</v>
      </c>
      <c r="C8" s="29" t="s">
        <v>171</v>
      </c>
      <c r="D8" s="30" t="s">
        <v>152</v>
      </c>
      <c r="E8" s="19" t="s">
        <v>1004</v>
      </c>
      <c r="F8" s="34" t="s">
        <v>679</v>
      </c>
      <c r="G8" s="23"/>
      <c r="H8" s="18" t="s">
        <v>375</v>
      </c>
    </row>
    <row r="9" spans="1:8" s="8" customFormat="1" ht="15.95" customHeight="1">
      <c r="A9" s="15">
        <v>3</v>
      </c>
      <c r="B9" s="25" t="s">
        <v>997</v>
      </c>
      <c r="C9" s="35" t="s">
        <v>186</v>
      </c>
      <c r="D9" s="36" t="s">
        <v>119</v>
      </c>
      <c r="E9" s="19" t="s">
        <v>1004</v>
      </c>
      <c r="F9" s="34" t="s">
        <v>323</v>
      </c>
      <c r="G9" s="23"/>
      <c r="H9" s="18" t="s">
        <v>375</v>
      </c>
    </row>
    <row r="10" spans="1:8" s="8" customFormat="1" ht="15.95" customHeight="1">
      <c r="A10" s="15">
        <v>4</v>
      </c>
      <c r="B10" s="25" t="s">
        <v>998</v>
      </c>
      <c r="C10" s="29" t="s">
        <v>61</v>
      </c>
      <c r="D10" s="30" t="s">
        <v>89</v>
      </c>
      <c r="E10" s="19" t="s">
        <v>1004</v>
      </c>
      <c r="F10" s="34" t="s">
        <v>323</v>
      </c>
      <c r="G10" s="23"/>
      <c r="H10" s="18" t="s">
        <v>375</v>
      </c>
    </row>
    <row r="11" spans="1:8" s="8" customFormat="1" ht="15.95" customHeight="1">
      <c r="A11" s="15">
        <v>5</v>
      </c>
      <c r="B11" s="25" t="s">
        <v>999</v>
      </c>
      <c r="C11" s="29" t="s">
        <v>502</v>
      </c>
      <c r="D11" s="30" t="s">
        <v>188</v>
      </c>
      <c r="E11" s="19" t="s">
        <v>1004</v>
      </c>
      <c r="F11" s="34" t="s">
        <v>378</v>
      </c>
      <c r="G11" s="23"/>
      <c r="H11" s="18" t="s">
        <v>375</v>
      </c>
    </row>
    <row r="12" spans="1:8" s="8" customFormat="1" ht="15.95" customHeight="1">
      <c r="A12" s="15">
        <v>6</v>
      </c>
      <c r="B12" s="25" t="s">
        <v>1000</v>
      </c>
      <c r="C12" s="35" t="s">
        <v>199</v>
      </c>
      <c r="D12" s="36" t="s">
        <v>166</v>
      </c>
      <c r="E12" s="19" t="s">
        <v>1004</v>
      </c>
      <c r="F12" s="34" t="s">
        <v>323</v>
      </c>
      <c r="G12" s="23"/>
      <c r="H12" s="18" t="s">
        <v>375</v>
      </c>
    </row>
    <row r="13" spans="1:8" s="8" customFormat="1" ht="15.95" customHeight="1">
      <c r="A13" s="15">
        <v>7</v>
      </c>
      <c r="B13" s="25" t="s">
        <v>1001</v>
      </c>
      <c r="C13" s="29" t="s">
        <v>103</v>
      </c>
      <c r="D13" s="30" t="s">
        <v>85</v>
      </c>
      <c r="E13" s="19" t="s">
        <v>1004</v>
      </c>
      <c r="F13" s="34" t="s">
        <v>1005</v>
      </c>
      <c r="G13" s="23"/>
      <c r="H13" s="18" t="s">
        <v>375</v>
      </c>
    </row>
    <row r="14" spans="1:8" s="8" customFormat="1" ht="15.95" customHeight="1">
      <c r="A14" s="15">
        <v>8</v>
      </c>
      <c r="B14" s="25" t="s">
        <v>1002</v>
      </c>
      <c r="C14" s="29" t="s">
        <v>1003</v>
      </c>
      <c r="D14" s="30" t="s">
        <v>111</v>
      </c>
      <c r="E14" s="19" t="s">
        <v>1004</v>
      </c>
      <c r="F14" s="34" t="s">
        <v>323</v>
      </c>
      <c r="G14" s="23"/>
      <c r="H14" s="18" t="s">
        <v>375</v>
      </c>
    </row>
    <row r="15" spans="1:8" s="6" customFormat="1" ht="20.100000000000001" customHeight="1">
      <c r="A15" s="51"/>
      <c r="B15" s="135" t="s">
        <v>2</v>
      </c>
      <c r="C15" s="147"/>
      <c r="D15" s="80">
        <f>A125</f>
        <v>110</v>
      </c>
      <c r="E15" s="21"/>
      <c r="F15" s="21"/>
      <c r="G15" s="40"/>
      <c r="H15" s="51"/>
    </row>
    <row r="16" spans="1:8" s="8" customFormat="1" ht="15.95" customHeight="1">
      <c r="A16" s="15">
        <v>1</v>
      </c>
      <c r="B16" s="25" t="s">
        <v>465</v>
      </c>
      <c r="C16" s="29" t="s">
        <v>466</v>
      </c>
      <c r="D16" s="30" t="s">
        <v>44</v>
      </c>
      <c r="E16" s="19" t="s">
        <v>491</v>
      </c>
      <c r="F16" s="34" t="s">
        <v>487</v>
      </c>
      <c r="G16" s="47"/>
      <c r="H16" s="18" t="s">
        <v>375</v>
      </c>
    </row>
    <row r="17" spans="1:11" s="8" customFormat="1" ht="15.95" customHeight="1">
      <c r="A17" s="15">
        <v>2</v>
      </c>
      <c r="B17" s="25" t="s">
        <v>467</v>
      </c>
      <c r="C17" s="29" t="s">
        <v>173</v>
      </c>
      <c r="D17" s="30" t="s">
        <v>79</v>
      </c>
      <c r="E17" s="19" t="s">
        <v>491</v>
      </c>
      <c r="F17" s="34" t="s">
        <v>376</v>
      </c>
      <c r="G17" s="23"/>
      <c r="H17" s="18" t="s">
        <v>375</v>
      </c>
      <c r="K17" s="8">
        <f>52-4</f>
        <v>48</v>
      </c>
    </row>
    <row r="18" spans="1:11" s="8" customFormat="1" ht="15.95" customHeight="1">
      <c r="A18" s="15">
        <v>3</v>
      </c>
      <c r="B18" s="25" t="s">
        <v>468</v>
      </c>
      <c r="C18" s="29" t="s">
        <v>29</v>
      </c>
      <c r="D18" s="30" t="s">
        <v>45</v>
      </c>
      <c r="E18" s="19" t="s">
        <v>491</v>
      </c>
      <c r="F18" s="34" t="s">
        <v>376</v>
      </c>
      <c r="G18" s="23"/>
      <c r="H18" s="18" t="s">
        <v>375</v>
      </c>
    </row>
    <row r="19" spans="1:11" s="8" customFormat="1" ht="15.95" customHeight="1">
      <c r="A19" s="15">
        <v>4</v>
      </c>
      <c r="B19" s="25" t="s">
        <v>469</v>
      </c>
      <c r="C19" s="29" t="s">
        <v>216</v>
      </c>
      <c r="D19" s="30" t="s">
        <v>470</v>
      </c>
      <c r="E19" s="19" t="s">
        <v>491</v>
      </c>
      <c r="F19" s="34" t="s">
        <v>488</v>
      </c>
      <c r="G19" s="23"/>
      <c r="H19" s="18" t="s">
        <v>375</v>
      </c>
    </row>
    <row r="20" spans="1:11" s="8" customFormat="1" ht="15.95" customHeight="1">
      <c r="A20" s="15">
        <v>5</v>
      </c>
      <c r="B20" s="25" t="s">
        <v>471</v>
      </c>
      <c r="C20" s="29" t="s">
        <v>185</v>
      </c>
      <c r="D20" s="30" t="s">
        <v>170</v>
      </c>
      <c r="E20" s="19" t="s">
        <v>491</v>
      </c>
      <c r="F20" s="34" t="s">
        <v>376</v>
      </c>
      <c r="G20" s="23"/>
      <c r="H20" s="18" t="s">
        <v>375</v>
      </c>
    </row>
    <row r="21" spans="1:11" s="8" customFormat="1" ht="15.95" customHeight="1">
      <c r="A21" s="15">
        <v>6</v>
      </c>
      <c r="B21" s="25" t="s">
        <v>472</v>
      </c>
      <c r="C21" s="29" t="s">
        <v>150</v>
      </c>
      <c r="D21" s="30" t="s">
        <v>170</v>
      </c>
      <c r="E21" s="19" t="s">
        <v>491</v>
      </c>
      <c r="F21" s="34" t="s">
        <v>388</v>
      </c>
      <c r="G21" s="23"/>
      <c r="H21" s="18" t="s">
        <v>375</v>
      </c>
    </row>
    <row r="22" spans="1:11" s="8" customFormat="1" ht="15.95" customHeight="1">
      <c r="A22" s="15">
        <v>7</v>
      </c>
      <c r="B22" s="25" t="s">
        <v>473</v>
      </c>
      <c r="C22" s="29" t="s">
        <v>474</v>
      </c>
      <c r="D22" s="30" t="s">
        <v>9</v>
      </c>
      <c r="E22" s="19" t="s">
        <v>491</v>
      </c>
      <c r="F22" s="34" t="s">
        <v>376</v>
      </c>
      <c r="G22" s="23"/>
      <c r="H22" s="18" t="s">
        <v>375</v>
      </c>
    </row>
    <row r="23" spans="1:11" s="8" customFormat="1" ht="15.95" customHeight="1">
      <c r="A23" s="15">
        <v>8</v>
      </c>
      <c r="B23" s="25" t="s">
        <v>475</v>
      </c>
      <c r="C23" s="29" t="s">
        <v>147</v>
      </c>
      <c r="D23" s="30" t="s">
        <v>126</v>
      </c>
      <c r="E23" s="19" t="s">
        <v>491</v>
      </c>
      <c r="F23" s="34" t="s">
        <v>488</v>
      </c>
      <c r="G23" s="23"/>
      <c r="H23" s="18" t="s">
        <v>375</v>
      </c>
    </row>
    <row r="24" spans="1:11" s="8" customFormat="1" ht="15.95" customHeight="1">
      <c r="A24" s="15">
        <v>9</v>
      </c>
      <c r="B24" s="25" t="s">
        <v>476</v>
      </c>
      <c r="C24" s="29" t="s">
        <v>477</v>
      </c>
      <c r="D24" s="30" t="s">
        <v>217</v>
      </c>
      <c r="E24" s="19" t="s">
        <v>491</v>
      </c>
      <c r="F24" s="34" t="s">
        <v>489</v>
      </c>
      <c r="G24" s="47"/>
      <c r="H24" s="18" t="s">
        <v>375</v>
      </c>
    </row>
    <row r="25" spans="1:11" s="8" customFormat="1" ht="15.95" customHeight="1">
      <c r="A25" s="15">
        <v>10</v>
      </c>
      <c r="B25" s="25" t="s">
        <v>478</v>
      </c>
      <c r="C25" s="29" t="s">
        <v>62</v>
      </c>
      <c r="D25" s="30" t="s">
        <v>217</v>
      </c>
      <c r="E25" s="19" t="s">
        <v>491</v>
      </c>
      <c r="F25" s="34" t="s">
        <v>388</v>
      </c>
      <c r="G25" s="23"/>
      <c r="H25" s="18" t="s">
        <v>375</v>
      </c>
    </row>
    <row r="26" spans="1:11" s="8" customFormat="1" ht="15.95" customHeight="1">
      <c r="A26" s="15">
        <v>11</v>
      </c>
      <c r="B26" s="25" t="s">
        <v>479</v>
      </c>
      <c r="C26" s="62" t="s">
        <v>480</v>
      </c>
      <c r="D26" s="63" t="s">
        <v>115</v>
      </c>
      <c r="E26" s="19" t="s">
        <v>491</v>
      </c>
      <c r="F26" s="34" t="s">
        <v>376</v>
      </c>
      <c r="G26" s="23"/>
      <c r="H26" s="18" t="s">
        <v>375</v>
      </c>
    </row>
    <row r="27" spans="1:11" s="8" customFormat="1" ht="15.95" customHeight="1">
      <c r="A27" s="15">
        <v>12</v>
      </c>
      <c r="B27" s="25" t="s">
        <v>481</v>
      </c>
      <c r="C27" s="29" t="s">
        <v>165</v>
      </c>
      <c r="D27" s="30" t="s">
        <v>51</v>
      </c>
      <c r="E27" s="19" t="s">
        <v>491</v>
      </c>
      <c r="F27" s="34" t="s">
        <v>490</v>
      </c>
      <c r="G27" s="23"/>
      <c r="H27" s="18" t="s">
        <v>375</v>
      </c>
    </row>
    <row r="28" spans="1:11" s="8" customFormat="1" ht="15.95" customHeight="1">
      <c r="A28" s="15">
        <v>13</v>
      </c>
      <c r="B28" s="25" t="s">
        <v>482</v>
      </c>
      <c r="C28" s="29" t="s">
        <v>77</v>
      </c>
      <c r="D28" s="30" t="s">
        <v>166</v>
      </c>
      <c r="E28" s="19" t="s">
        <v>491</v>
      </c>
      <c r="F28" s="34" t="s">
        <v>376</v>
      </c>
      <c r="G28" s="23"/>
      <c r="H28" s="18" t="s">
        <v>375</v>
      </c>
    </row>
    <row r="29" spans="1:11" s="8" customFormat="1" ht="15.95" customHeight="1">
      <c r="A29" s="15">
        <v>14</v>
      </c>
      <c r="B29" s="25" t="s">
        <v>483</v>
      </c>
      <c r="C29" s="29" t="s">
        <v>214</v>
      </c>
      <c r="D29" s="30" t="s">
        <v>92</v>
      </c>
      <c r="E29" s="19" t="s">
        <v>491</v>
      </c>
      <c r="F29" s="34" t="s">
        <v>388</v>
      </c>
      <c r="G29" s="23"/>
      <c r="H29" s="18" t="s">
        <v>375</v>
      </c>
    </row>
    <row r="30" spans="1:11" s="8" customFormat="1" ht="15.95" customHeight="1">
      <c r="A30" s="15">
        <v>15</v>
      </c>
      <c r="B30" s="25" t="s">
        <v>484</v>
      </c>
      <c r="C30" s="29" t="s">
        <v>214</v>
      </c>
      <c r="D30" s="30" t="s">
        <v>40</v>
      </c>
      <c r="E30" s="19" t="s">
        <v>491</v>
      </c>
      <c r="F30" s="34" t="s">
        <v>376</v>
      </c>
      <c r="G30" s="23"/>
      <c r="H30" s="18" t="s">
        <v>375</v>
      </c>
    </row>
    <row r="31" spans="1:11" s="8" customFormat="1" ht="15.95" customHeight="1">
      <c r="A31" s="15">
        <v>16</v>
      </c>
      <c r="B31" s="38" t="s">
        <v>485</v>
      </c>
      <c r="C31" s="29" t="s">
        <v>486</v>
      </c>
      <c r="D31" s="30" t="s">
        <v>78</v>
      </c>
      <c r="E31" s="19" t="s">
        <v>491</v>
      </c>
      <c r="F31" s="34" t="s">
        <v>488</v>
      </c>
      <c r="G31" s="23"/>
      <c r="H31" s="18" t="s">
        <v>375</v>
      </c>
    </row>
    <row r="32" spans="1:11" s="8" customFormat="1" ht="15.95" customHeight="1">
      <c r="A32" s="15">
        <v>17</v>
      </c>
      <c r="B32" s="25" t="s">
        <v>800</v>
      </c>
      <c r="C32" s="29" t="s">
        <v>360</v>
      </c>
      <c r="D32" s="30" t="s">
        <v>10</v>
      </c>
      <c r="E32" s="19" t="s">
        <v>334</v>
      </c>
      <c r="F32" s="34" t="s">
        <v>378</v>
      </c>
      <c r="G32" s="23"/>
      <c r="H32" s="18" t="s">
        <v>375</v>
      </c>
    </row>
    <row r="33" spans="1:9" s="8" customFormat="1" ht="15.95" customHeight="1">
      <c r="A33" s="15">
        <v>18</v>
      </c>
      <c r="B33" s="25" t="s">
        <v>801</v>
      </c>
      <c r="C33" s="29" t="s">
        <v>769</v>
      </c>
      <c r="D33" s="30" t="s">
        <v>79</v>
      </c>
      <c r="E33" s="19" t="s">
        <v>334</v>
      </c>
      <c r="F33" s="34" t="s">
        <v>378</v>
      </c>
      <c r="G33" s="23"/>
      <c r="H33" s="18" t="s">
        <v>375</v>
      </c>
    </row>
    <row r="34" spans="1:9" s="8" customFormat="1" ht="15.95" customHeight="1">
      <c r="A34" s="15">
        <v>19</v>
      </c>
      <c r="B34" s="25" t="s">
        <v>802</v>
      </c>
      <c r="C34" s="29" t="s">
        <v>803</v>
      </c>
      <c r="D34" s="30" t="s">
        <v>79</v>
      </c>
      <c r="E34" s="19" t="s">
        <v>334</v>
      </c>
      <c r="F34" s="34" t="s">
        <v>378</v>
      </c>
      <c r="G34" s="23"/>
      <c r="H34" s="18" t="s">
        <v>375</v>
      </c>
    </row>
    <row r="35" spans="1:9" s="8" customFormat="1" ht="15.95" customHeight="1">
      <c r="A35" s="15">
        <v>20</v>
      </c>
      <c r="B35" s="25" t="s">
        <v>804</v>
      </c>
      <c r="C35" s="29" t="s">
        <v>88</v>
      </c>
      <c r="D35" s="30" t="s">
        <v>122</v>
      </c>
      <c r="E35" s="19" t="s">
        <v>334</v>
      </c>
      <c r="F35" s="34" t="s">
        <v>378</v>
      </c>
      <c r="G35" s="23"/>
      <c r="H35" s="18" t="s">
        <v>375</v>
      </c>
    </row>
    <row r="36" spans="1:9" s="8" customFormat="1" ht="15.95" customHeight="1">
      <c r="A36" s="15">
        <v>21</v>
      </c>
      <c r="B36" s="25" t="s">
        <v>805</v>
      </c>
      <c r="C36" s="29" t="s">
        <v>806</v>
      </c>
      <c r="D36" s="30" t="s">
        <v>204</v>
      </c>
      <c r="E36" s="19" t="s">
        <v>334</v>
      </c>
      <c r="F36" s="34" t="s">
        <v>378</v>
      </c>
      <c r="G36" s="23"/>
      <c r="H36" s="18" t="s">
        <v>375</v>
      </c>
    </row>
    <row r="37" spans="1:9" s="8" customFormat="1" ht="15.95" customHeight="1">
      <c r="A37" s="15">
        <v>22</v>
      </c>
      <c r="B37" s="25" t="s">
        <v>807</v>
      </c>
      <c r="C37" s="29" t="s">
        <v>808</v>
      </c>
      <c r="D37" s="30" t="s">
        <v>164</v>
      </c>
      <c r="E37" s="19" t="s">
        <v>334</v>
      </c>
      <c r="F37" s="34" t="s">
        <v>378</v>
      </c>
      <c r="G37" s="23"/>
      <c r="H37" s="18" t="s">
        <v>375</v>
      </c>
    </row>
    <row r="38" spans="1:9" s="8" customFormat="1" ht="15.95" customHeight="1">
      <c r="A38" s="15">
        <v>23</v>
      </c>
      <c r="B38" s="25" t="s">
        <v>809</v>
      </c>
      <c r="C38" s="29" t="s">
        <v>161</v>
      </c>
      <c r="D38" s="30" t="s">
        <v>810</v>
      </c>
      <c r="E38" s="19" t="s">
        <v>334</v>
      </c>
      <c r="F38" s="34" t="s">
        <v>378</v>
      </c>
      <c r="G38" s="23"/>
      <c r="H38" s="18" t="s">
        <v>375</v>
      </c>
    </row>
    <row r="39" spans="1:9" s="8" customFormat="1" ht="15.95" customHeight="1">
      <c r="A39" s="15">
        <v>24</v>
      </c>
      <c r="B39" s="25" t="s">
        <v>811</v>
      </c>
      <c r="C39" s="29" t="s">
        <v>653</v>
      </c>
      <c r="D39" s="30" t="s">
        <v>39</v>
      </c>
      <c r="E39" s="19" t="s">
        <v>334</v>
      </c>
      <c r="F39" s="34" t="s">
        <v>378</v>
      </c>
      <c r="G39" s="23"/>
      <c r="H39" s="18" t="s">
        <v>375</v>
      </c>
    </row>
    <row r="40" spans="1:9" s="8" customFormat="1" ht="15.95" customHeight="1">
      <c r="A40" s="15">
        <v>25</v>
      </c>
      <c r="B40" s="25" t="s">
        <v>812</v>
      </c>
      <c r="C40" s="29" t="s">
        <v>813</v>
      </c>
      <c r="D40" s="30" t="s">
        <v>89</v>
      </c>
      <c r="E40" s="19" t="s">
        <v>334</v>
      </c>
      <c r="F40" s="34" t="s">
        <v>378</v>
      </c>
      <c r="G40" s="23"/>
      <c r="H40" s="18" t="s">
        <v>375</v>
      </c>
    </row>
    <row r="41" spans="1:9" s="8" customFormat="1" ht="15.95" customHeight="1">
      <c r="A41" s="15">
        <v>26</v>
      </c>
      <c r="B41" s="25" t="s">
        <v>814</v>
      </c>
      <c r="C41" s="29" t="s">
        <v>815</v>
      </c>
      <c r="D41" s="30" t="s">
        <v>160</v>
      </c>
      <c r="E41" s="19" t="s">
        <v>334</v>
      </c>
      <c r="F41" s="34" t="s">
        <v>378</v>
      </c>
      <c r="G41" s="47"/>
      <c r="H41" s="18" t="s">
        <v>375</v>
      </c>
      <c r="I41" s="73"/>
    </row>
    <row r="42" spans="1:9" s="8" customFormat="1" ht="15.95" customHeight="1">
      <c r="A42" s="15">
        <v>27</v>
      </c>
      <c r="B42" s="25" t="s">
        <v>819</v>
      </c>
      <c r="C42" s="29" t="s">
        <v>212</v>
      </c>
      <c r="D42" s="30" t="s">
        <v>112</v>
      </c>
      <c r="E42" s="19" t="s">
        <v>334</v>
      </c>
      <c r="F42" s="34" t="s">
        <v>378</v>
      </c>
      <c r="G42" s="47"/>
      <c r="H42" s="18" t="s">
        <v>375</v>
      </c>
      <c r="I42" s="73"/>
    </row>
    <row r="43" spans="1:9" s="8" customFormat="1" ht="15.95" customHeight="1">
      <c r="A43" s="15">
        <v>28</v>
      </c>
      <c r="B43" s="25" t="s">
        <v>816</v>
      </c>
      <c r="C43" s="29" t="s">
        <v>817</v>
      </c>
      <c r="D43" s="30" t="s">
        <v>111</v>
      </c>
      <c r="E43" s="19" t="s">
        <v>334</v>
      </c>
      <c r="F43" s="34" t="s">
        <v>378</v>
      </c>
      <c r="G43" s="23"/>
      <c r="H43" s="18" t="s">
        <v>375</v>
      </c>
    </row>
    <row r="44" spans="1:9" s="8" customFormat="1" ht="15.95" customHeight="1">
      <c r="A44" s="15">
        <v>29</v>
      </c>
      <c r="B44" s="25" t="s">
        <v>818</v>
      </c>
      <c r="C44" s="29" t="s">
        <v>88</v>
      </c>
      <c r="D44" s="30" t="s">
        <v>6</v>
      </c>
      <c r="E44" s="19" t="s">
        <v>334</v>
      </c>
      <c r="F44" s="34" t="s">
        <v>378</v>
      </c>
      <c r="G44" s="23"/>
      <c r="H44" s="18" t="s">
        <v>375</v>
      </c>
    </row>
    <row r="45" spans="1:9" s="8" customFormat="1" ht="15.95" customHeight="1">
      <c r="A45" s="15">
        <v>30</v>
      </c>
      <c r="B45" s="25" t="s">
        <v>820</v>
      </c>
      <c r="C45" s="29" t="s">
        <v>821</v>
      </c>
      <c r="D45" s="30" t="s">
        <v>196</v>
      </c>
      <c r="E45" s="19" t="s">
        <v>335</v>
      </c>
      <c r="F45" s="34" t="s">
        <v>448</v>
      </c>
      <c r="G45" s="23"/>
      <c r="H45" s="18" t="s">
        <v>375</v>
      </c>
    </row>
    <row r="46" spans="1:9" s="8" customFormat="1" ht="15.95" customHeight="1">
      <c r="A46" s="15">
        <v>31</v>
      </c>
      <c r="B46" s="25" t="s">
        <v>822</v>
      </c>
      <c r="C46" s="29" t="s">
        <v>101</v>
      </c>
      <c r="D46" s="30" t="s">
        <v>207</v>
      </c>
      <c r="E46" s="19" t="s">
        <v>335</v>
      </c>
      <c r="F46" s="34" t="s">
        <v>657</v>
      </c>
      <c r="G46" s="23"/>
      <c r="H46" s="18" t="s">
        <v>375</v>
      </c>
    </row>
    <row r="47" spans="1:9" s="8" customFormat="1" ht="15.95" customHeight="1">
      <c r="A47" s="15">
        <v>32</v>
      </c>
      <c r="B47" s="25" t="s">
        <v>823</v>
      </c>
      <c r="C47" s="29" t="s">
        <v>824</v>
      </c>
      <c r="D47" s="30" t="s">
        <v>436</v>
      </c>
      <c r="E47" s="19" t="s">
        <v>335</v>
      </c>
      <c r="F47" s="34" t="s">
        <v>448</v>
      </c>
      <c r="G47" s="23"/>
      <c r="H47" s="18" t="s">
        <v>375</v>
      </c>
    </row>
    <row r="48" spans="1:9" s="8" customFormat="1" ht="15.95" customHeight="1">
      <c r="A48" s="15">
        <v>33</v>
      </c>
      <c r="B48" s="25" t="s">
        <v>825</v>
      </c>
      <c r="C48" s="29" t="s">
        <v>374</v>
      </c>
      <c r="D48" s="30" t="s">
        <v>826</v>
      </c>
      <c r="E48" s="19" t="s">
        <v>335</v>
      </c>
      <c r="F48" s="34" t="s">
        <v>448</v>
      </c>
      <c r="G48" s="23"/>
      <c r="H48" s="18" t="s">
        <v>375</v>
      </c>
    </row>
    <row r="49" spans="1:8" s="8" customFormat="1" ht="15.95" customHeight="1">
      <c r="A49" s="15">
        <v>34</v>
      </c>
      <c r="B49" s="25" t="s">
        <v>827</v>
      </c>
      <c r="C49" s="29" t="s">
        <v>828</v>
      </c>
      <c r="D49" s="30" t="s">
        <v>203</v>
      </c>
      <c r="E49" s="19" t="s">
        <v>335</v>
      </c>
      <c r="F49" s="34" t="s">
        <v>657</v>
      </c>
      <c r="G49" s="23"/>
      <c r="H49" s="18" t="s">
        <v>375</v>
      </c>
    </row>
    <row r="50" spans="1:8" s="8" customFormat="1" ht="15.95" customHeight="1">
      <c r="A50" s="15">
        <v>35</v>
      </c>
      <c r="B50" s="25" t="s">
        <v>829</v>
      </c>
      <c r="C50" s="29" t="s">
        <v>27</v>
      </c>
      <c r="D50" s="30" t="s">
        <v>204</v>
      </c>
      <c r="E50" s="19" t="s">
        <v>335</v>
      </c>
      <c r="F50" s="34" t="s">
        <v>657</v>
      </c>
      <c r="G50" s="23"/>
      <c r="H50" s="18" t="s">
        <v>375</v>
      </c>
    </row>
    <row r="51" spans="1:8" s="8" customFormat="1" ht="15.95" customHeight="1">
      <c r="A51" s="15">
        <v>36</v>
      </c>
      <c r="B51" s="25" t="s">
        <v>830</v>
      </c>
      <c r="C51" s="29" t="s">
        <v>831</v>
      </c>
      <c r="D51" s="30" t="s">
        <v>164</v>
      </c>
      <c r="E51" s="19" t="s">
        <v>335</v>
      </c>
      <c r="F51" s="34" t="s">
        <v>448</v>
      </c>
      <c r="G51" s="23"/>
      <c r="H51" s="18" t="s">
        <v>375</v>
      </c>
    </row>
    <row r="52" spans="1:8" s="8" customFormat="1" ht="15.95" customHeight="1">
      <c r="A52" s="15">
        <v>37</v>
      </c>
      <c r="B52" s="25" t="s">
        <v>832</v>
      </c>
      <c r="C52" s="29" t="s">
        <v>833</v>
      </c>
      <c r="D52" s="30" t="s">
        <v>164</v>
      </c>
      <c r="E52" s="19" t="s">
        <v>335</v>
      </c>
      <c r="F52" s="34" t="s">
        <v>842</v>
      </c>
      <c r="G52" s="23"/>
      <c r="H52" s="18" t="s">
        <v>375</v>
      </c>
    </row>
    <row r="53" spans="1:8" s="8" customFormat="1" ht="15.95" customHeight="1">
      <c r="A53" s="15">
        <v>38</v>
      </c>
      <c r="B53" s="25" t="s">
        <v>834</v>
      </c>
      <c r="C53" s="29" t="s">
        <v>59</v>
      </c>
      <c r="D53" s="30" t="s">
        <v>11</v>
      </c>
      <c r="E53" s="19" t="s">
        <v>335</v>
      </c>
      <c r="F53" s="34" t="s">
        <v>657</v>
      </c>
      <c r="G53" s="23"/>
      <c r="H53" s="18" t="s">
        <v>375</v>
      </c>
    </row>
    <row r="54" spans="1:8" s="8" customFormat="1" ht="15.95" customHeight="1">
      <c r="A54" s="15">
        <v>39</v>
      </c>
      <c r="B54" s="25" t="s">
        <v>835</v>
      </c>
      <c r="C54" s="29" t="s">
        <v>836</v>
      </c>
      <c r="D54" s="30" t="s">
        <v>39</v>
      </c>
      <c r="E54" s="19" t="s">
        <v>335</v>
      </c>
      <c r="F54" s="34" t="s">
        <v>843</v>
      </c>
      <c r="G54" s="23"/>
      <c r="H54" s="18" t="s">
        <v>375</v>
      </c>
    </row>
    <row r="55" spans="1:8" s="8" customFormat="1" ht="15.95" customHeight="1">
      <c r="A55" s="15">
        <v>40</v>
      </c>
      <c r="B55" s="25" t="s">
        <v>837</v>
      </c>
      <c r="C55" s="29" t="s">
        <v>129</v>
      </c>
      <c r="D55" s="30" t="s">
        <v>92</v>
      </c>
      <c r="E55" s="19" t="s">
        <v>335</v>
      </c>
      <c r="F55" s="34" t="s">
        <v>377</v>
      </c>
      <c r="G55" s="23"/>
      <c r="H55" s="18" t="s">
        <v>375</v>
      </c>
    </row>
    <row r="56" spans="1:8" s="8" customFormat="1" ht="15.95" customHeight="1">
      <c r="A56" s="15">
        <v>41</v>
      </c>
      <c r="B56" s="25" t="s">
        <v>838</v>
      </c>
      <c r="C56" s="29" t="s">
        <v>839</v>
      </c>
      <c r="D56" s="30" t="s">
        <v>111</v>
      </c>
      <c r="E56" s="19" t="s">
        <v>335</v>
      </c>
      <c r="F56" s="34" t="s">
        <v>657</v>
      </c>
      <c r="G56" s="23"/>
      <c r="H56" s="18" t="s">
        <v>375</v>
      </c>
    </row>
    <row r="57" spans="1:8" s="8" customFormat="1" ht="15.95" customHeight="1">
      <c r="A57" s="15">
        <v>42</v>
      </c>
      <c r="B57" s="25" t="s">
        <v>840</v>
      </c>
      <c r="C57" s="29" t="s">
        <v>841</v>
      </c>
      <c r="D57" s="30" t="s">
        <v>116</v>
      </c>
      <c r="E57" s="19" t="s">
        <v>335</v>
      </c>
      <c r="F57" s="34" t="s">
        <v>842</v>
      </c>
      <c r="G57" s="23"/>
      <c r="H57" s="18" t="s">
        <v>375</v>
      </c>
    </row>
    <row r="58" spans="1:8" s="8" customFormat="1" ht="15.95" customHeight="1">
      <c r="A58" s="15">
        <v>43</v>
      </c>
      <c r="B58" s="25" t="s">
        <v>492</v>
      </c>
      <c r="C58" s="29" t="s">
        <v>13</v>
      </c>
      <c r="D58" s="30" t="s">
        <v>149</v>
      </c>
      <c r="E58" s="19" t="s">
        <v>336</v>
      </c>
      <c r="F58" s="34" t="s">
        <v>440</v>
      </c>
      <c r="G58" s="23"/>
      <c r="H58" s="18" t="s">
        <v>375</v>
      </c>
    </row>
    <row r="59" spans="1:8" s="8" customFormat="1" ht="15.95" customHeight="1">
      <c r="A59" s="15">
        <v>44</v>
      </c>
      <c r="B59" s="25" t="s">
        <v>493</v>
      </c>
      <c r="C59" s="29" t="s">
        <v>167</v>
      </c>
      <c r="D59" s="30" t="s">
        <v>149</v>
      </c>
      <c r="E59" s="19" t="s">
        <v>336</v>
      </c>
      <c r="F59" s="34" t="s">
        <v>488</v>
      </c>
      <c r="G59" s="23"/>
      <c r="H59" s="18" t="s">
        <v>375</v>
      </c>
    </row>
    <row r="60" spans="1:8" s="8" customFormat="1" ht="15.95" customHeight="1">
      <c r="A60" s="15">
        <v>45</v>
      </c>
      <c r="B60" s="25" t="s">
        <v>494</v>
      </c>
      <c r="C60" s="29" t="s">
        <v>495</v>
      </c>
      <c r="D60" s="30" t="s">
        <v>45</v>
      </c>
      <c r="E60" s="19" t="s">
        <v>336</v>
      </c>
      <c r="F60" s="34" t="s">
        <v>440</v>
      </c>
      <c r="G60" s="23"/>
      <c r="H60" s="18" t="s">
        <v>375</v>
      </c>
    </row>
    <row r="61" spans="1:8" s="8" customFormat="1" ht="15.95" customHeight="1">
      <c r="A61" s="15">
        <v>46</v>
      </c>
      <c r="B61" s="25" t="s">
        <v>496</v>
      </c>
      <c r="C61" s="29" t="s">
        <v>30</v>
      </c>
      <c r="D61" s="30" t="s">
        <v>200</v>
      </c>
      <c r="E61" s="19" t="s">
        <v>336</v>
      </c>
      <c r="F61" s="34" t="s">
        <v>487</v>
      </c>
      <c r="G61" s="47"/>
      <c r="H61" s="18" t="s">
        <v>375</v>
      </c>
    </row>
    <row r="62" spans="1:8" s="8" customFormat="1" ht="15.95" customHeight="1">
      <c r="A62" s="15">
        <v>47</v>
      </c>
      <c r="B62" s="25" t="s">
        <v>497</v>
      </c>
      <c r="C62" s="29" t="s">
        <v>498</v>
      </c>
      <c r="D62" s="30" t="s">
        <v>499</v>
      </c>
      <c r="E62" s="19" t="s">
        <v>336</v>
      </c>
      <c r="F62" s="34" t="s">
        <v>376</v>
      </c>
      <c r="G62" s="40"/>
      <c r="H62" s="18" t="s">
        <v>375</v>
      </c>
    </row>
    <row r="63" spans="1:8" s="8" customFormat="1" ht="15.95" customHeight="1">
      <c r="A63" s="15">
        <v>48</v>
      </c>
      <c r="B63" s="25" t="s">
        <v>500</v>
      </c>
      <c r="C63" s="29" t="s">
        <v>429</v>
      </c>
      <c r="D63" s="30" t="s">
        <v>148</v>
      </c>
      <c r="E63" s="19" t="s">
        <v>336</v>
      </c>
      <c r="F63" s="34" t="s">
        <v>488</v>
      </c>
      <c r="G63" s="23"/>
      <c r="H63" s="18" t="s">
        <v>375</v>
      </c>
    </row>
    <row r="64" spans="1:8" s="8" customFormat="1" ht="15.95" customHeight="1">
      <c r="A64" s="15">
        <v>49</v>
      </c>
      <c r="B64" s="25" t="s">
        <v>501</v>
      </c>
      <c r="C64" s="29" t="s">
        <v>502</v>
      </c>
      <c r="D64" s="30" t="s">
        <v>115</v>
      </c>
      <c r="E64" s="19" t="s">
        <v>336</v>
      </c>
      <c r="F64" s="34" t="s">
        <v>488</v>
      </c>
      <c r="G64" s="23"/>
      <c r="H64" s="18" t="s">
        <v>375</v>
      </c>
    </row>
    <row r="65" spans="1:8" s="8" customFormat="1" ht="15.95" customHeight="1">
      <c r="A65" s="15">
        <v>50</v>
      </c>
      <c r="B65" s="25" t="s">
        <v>503</v>
      </c>
      <c r="C65" s="29" t="s">
        <v>213</v>
      </c>
      <c r="D65" s="30" t="s">
        <v>164</v>
      </c>
      <c r="E65" s="19" t="s">
        <v>336</v>
      </c>
      <c r="F65" s="34" t="s">
        <v>488</v>
      </c>
      <c r="G65" s="23"/>
      <c r="H65" s="18" t="s">
        <v>375</v>
      </c>
    </row>
    <row r="66" spans="1:8" s="8" customFormat="1" ht="15.95" customHeight="1">
      <c r="A66" s="15">
        <v>51</v>
      </c>
      <c r="B66" s="25" t="s">
        <v>504</v>
      </c>
      <c r="C66" s="29" t="s">
        <v>505</v>
      </c>
      <c r="D66" s="30" t="s">
        <v>180</v>
      </c>
      <c r="E66" s="19" t="s">
        <v>336</v>
      </c>
      <c r="F66" s="34" t="s">
        <v>488</v>
      </c>
      <c r="G66" s="23"/>
      <c r="H66" s="18" t="s">
        <v>375</v>
      </c>
    </row>
    <row r="67" spans="1:8" s="8" customFormat="1" ht="15.95" customHeight="1">
      <c r="A67" s="15">
        <v>52</v>
      </c>
      <c r="B67" s="25" t="s">
        <v>506</v>
      </c>
      <c r="C67" s="29" t="s">
        <v>52</v>
      </c>
      <c r="D67" s="30" t="s">
        <v>507</v>
      </c>
      <c r="E67" s="19" t="s">
        <v>336</v>
      </c>
      <c r="F67" s="34" t="s">
        <v>508</v>
      </c>
      <c r="G67" s="23"/>
      <c r="H67" s="18" t="s">
        <v>375</v>
      </c>
    </row>
    <row r="68" spans="1:8" s="8" customFormat="1" ht="15.95" customHeight="1">
      <c r="A68" s="15">
        <v>53</v>
      </c>
      <c r="B68" s="25" t="s">
        <v>1427</v>
      </c>
      <c r="C68" s="29" t="s">
        <v>1428</v>
      </c>
      <c r="D68" s="30" t="s">
        <v>32</v>
      </c>
      <c r="E68" s="19" t="s">
        <v>515</v>
      </c>
      <c r="F68" s="34" t="s">
        <v>657</v>
      </c>
      <c r="G68" s="23"/>
      <c r="H68" s="18" t="s">
        <v>375</v>
      </c>
    </row>
    <row r="69" spans="1:8" s="8" customFormat="1" ht="15.95" customHeight="1">
      <c r="A69" s="15">
        <v>54</v>
      </c>
      <c r="B69" s="25" t="s">
        <v>1429</v>
      </c>
      <c r="C69" s="29" t="s">
        <v>113</v>
      </c>
      <c r="D69" s="30" t="s">
        <v>25</v>
      </c>
      <c r="E69" s="19" t="s">
        <v>515</v>
      </c>
      <c r="F69" s="34" t="s">
        <v>657</v>
      </c>
      <c r="G69" s="23"/>
      <c r="H69" s="18" t="s">
        <v>375</v>
      </c>
    </row>
    <row r="70" spans="1:8" s="8" customFormat="1" ht="15.95" customHeight="1">
      <c r="A70" s="15">
        <v>55</v>
      </c>
      <c r="B70" s="25" t="s">
        <v>1430</v>
      </c>
      <c r="C70" s="29" t="s">
        <v>1431</v>
      </c>
      <c r="D70" s="30" t="s">
        <v>62</v>
      </c>
      <c r="E70" s="19" t="s">
        <v>515</v>
      </c>
      <c r="F70" s="34" t="s">
        <v>657</v>
      </c>
      <c r="G70" s="23"/>
      <c r="H70" s="18" t="s">
        <v>375</v>
      </c>
    </row>
    <row r="71" spans="1:8" s="8" customFormat="1" ht="15.95" customHeight="1">
      <c r="A71" s="15">
        <v>56</v>
      </c>
      <c r="B71" s="25" t="s">
        <v>1432</v>
      </c>
      <c r="C71" s="29" t="s">
        <v>753</v>
      </c>
      <c r="D71" s="30" t="s">
        <v>149</v>
      </c>
      <c r="E71" s="19" t="s">
        <v>515</v>
      </c>
      <c r="F71" s="34" t="s">
        <v>657</v>
      </c>
      <c r="G71" s="23"/>
      <c r="H71" s="18" t="s">
        <v>375</v>
      </c>
    </row>
    <row r="72" spans="1:8" s="8" customFormat="1" ht="15.95" customHeight="1">
      <c r="A72" s="15">
        <v>57</v>
      </c>
      <c r="B72" s="25" t="s">
        <v>1433</v>
      </c>
      <c r="C72" s="29" t="s">
        <v>312</v>
      </c>
      <c r="D72" s="30" t="s">
        <v>198</v>
      </c>
      <c r="E72" s="19" t="s">
        <v>515</v>
      </c>
      <c r="F72" s="34" t="s">
        <v>657</v>
      </c>
      <c r="G72" s="23"/>
      <c r="H72" s="18" t="s">
        <v>375</v>
      </c>
    </row>
    <row r="73" spans="1:8" s="8" customFormat="1" ht="15.95" customHeight="1">
      <c r="A73" s="15">
        <v>58</v>
      </c>
      <c r="B73" s="25" t="s">
        <v>1434</v>
      </c>
      <c r="C73" s="29" t="s">
        <v>1435</v>
      </c>
      <c r="D73" s="30" t="s">
        <v>45</v>
      </c>
      <c r="E73" s="19" t="s">
        <v>515</v>
      </c>
      <c r="F73" s="34" t="s">
        <v>657</v>
      </c>
      <c r="G73" s="23"/>
      <c r="H73" s="18" t="s">
        <v>375</v>
      </c>
    </row>
    <row r="74" spans="1:8" s="8" customFormat="1" ht="15.95" customHeight="1">
      <c r="A74" s="15">
        <v>59</v>
      </c>
      <c r="B74" s="25" t="s">
        <v>1436</v>
      </c>
      <c r="C74" s="29" t="s">
        <v>1437</v>
      </c>
      <c r="D74" s="30" t="s">
        <v>41</v>
      </c>
      <c r="E74" s="19" t="s">
        <v>515</v>
      </c>
      <c r="F74" s="34" t="s">
        <v>657</v>
      </c>
      <c r="G74" s="23"/>
      <c r="H74" s="18" t="s">
        <v>375</v>
      </c>
    </row>
    <row r="75" spans="1:8" s="8" customFormat="1" ht="15.95" customHeight="1">
      <c r="A75" s="15">
        <v>60</v>
      </c>
      <c r="B75" s="25" t="s">
        <v>1438</v>
      </c>
      <c r="C75" s="29" t="s">
        <v>1134</v>
      </c>
      <c r="D75" s="30" t="s">
        <v>46</v>
      </c>
      <c r="E75" s="19" t="s">
        <v>515</v>
      </c>
      <c r="F75" s="34" t="s">
        <v>657</v>
      </c>
      <c r="G75" s="23"/>
      <c r="H75" s="18" t="s">
        <v>375</v>
      </c>
    </row>
    <row r="76" spans="1:8" s="8" customFormat="1" ht="15.95" customHeight="1">
      <c r="A76" s="15">
        <v>61</v>
      </c>
      <c r="B76" s="25" t="s">
        <v>1439</v>
      </c>
      <c r="C76" s="29" t="s">
        <v>411</v>
      </c>
      <c r="D76" s="30" t="s">
        <v>144</v>
      </c>
      <c r="E76" s="19" t="s">
        <v>515</v>
      </c>
      <c r="F76" s="34" t="s">
        <v>657</v>
      </c>
      <c r="G76" s="23"/>
      <c r="H76" s="18" t="s">
        <v>375</v>
      </c>
    </row>
    <row r="77" spans="1:8" s="8" customFormat="1" ht="15.95" customHeight="1">
      <c r="A77" s="15">
        <v>62</v>
      </c>
      <c r="B77" s="25" t="s">
        <v>509</v>
      </c>
      <c r="C77" s="29" t="s">
        <v>510</v>
      </c>
      <c r="D77" s="30" t="s">
        <v>511</v>
      </c>
      <c r="E77" s="19" t="s">
        <v>515</v>
      </c>
      <c r="F77" s="34" t="s">
        <v>295</v>
      </c>
      <c r="G77" s="23"/>
      <c r="H77" s="18" t="s">
        <v>375</v>
      </c>
    </row>
    <row r="78" spans="1:8" s="8" customFormat="1" ht="15.95" customHeight="1">
      <c r="A78" s="15">
        <v>63</v>
      </c>
      <c r="B78" s="25" t="s">
        <v>1440</v>
      </c>
      <c r="C78" s="29" t="s">
        <v>1441</v>
      </c>
      <c r="D78" s="30" t="s">
        <v>172</v>
      </c>
      <c r="E78" s="19" t="s">
        <v>515</v>
      </c>
      <c r="F78" s="34" t="s">
        <v>657</v>
      </c>
      <c r="G78" s="23"/>
      <c r="H78" s="18" t="s">
        <v>375</v>
      </c>
    </row>
    <row r="79" spans="1:8" s="8" customFormat="1" ht="15.95" customHeight="1">
      <c r="A79" s="15">
        <v>64</v>
      </c>
      <c r="B79" s="25" t="s">
        <v>1442</v>
      </c>
      <c r="C79" s="29" t="s">
        <v>1443</v>
      </c>
      <c r="D79" s="30" t="s">
        <v>219</v>
      </c>
      <c r="E79" s="19" t="s">
        <v>515</v>
      </c>
      <c r="F79" s="34" t="s">
        <v>657</v>
      </c>
      <c r="G79" s="23"/>
      <c r="H79" s="18" t="s">
        <v>375</v>
      </c>
    </row>
    <row r="80" spans="1:8" s="8" customFormat="1" ht="15.95" customHeight="1">
      <c r="A80" s="15">
        <v>65</v>
      </c>
      <c r="B80" s="25" t="s">
        <v>1444</v>
      </c>
      <c r="C80" s="29" t="s">
        <v>42</v>
      </c>
      <c r="D80" s="30" t="s">
        <v>75</v>
      </c>
      <c r="E80" s="19" t="s">
        <v>515</v>
      </c>
      <c r="F80" s="34" t="s">
        <v>657</v>
      </c>
      <c r="G80" s="23"/>
      <c r="H80" s="18" t="s">
        <v>375</v>
      </c>
    </row>
    <row r="81" spans="1:8" s="8" customFormat="1" ht="15.95" customHeight="1">
      <c r="A81" s="15">
        <v>66</v>
      </c>
      <c r="B81" s="25" t="s">
        <v>1445</v>
      </c>
      <c r="C81" s="29" t="s">
        <v>158</v>
      </c>
      <c r="D81" s="30" t="s">
        <v>84</v>
      </c>
      <c r="E81" s="19" t="s">
        <v>515</v>
      </c>
      <c r="F81" s="34" t="s">
        <v>657</v>
      </c>
      <c r="G81" s="23"/>
      <c r="H81" s="18" t="s">
        <v>375</v>
      </c>
    </row>
    <row r="82" spans="1:8" s="8" customFormat="1" ht="15.95" customHeight="1">
      <c r="A82" s="15">
        <v>67</v>
      </c>
      <c r="B82" s="25" t="s">
        <v>1446</v>
      </c>
      <c r="C82" s="29" t="s">
        <v>1447</v>
      </c>
      <c r="D82" s="30" t="s">
        <v>11</v>
      </c>
      <c r="E82" s="19" t="s">
        <v>515</v>
      </c>
      <c r="F82" s="34" t="s">
        <v>657</v>
      </c>
      <c r="G82" s="23"/>
      <c r="H82" s="18" t="s">
        <v>375</v>
      </c>
    </row>
    <row r="83" spans="1:8" s="8" customFormat="1" ht="15.95" customHeight="1">
      <c r="A83" s="15">
        <v>68</v>
      </c>
      <c r="B83" s="25" t="s">
        <v>1448</v>
      </c>
      <c r="C83" s="29" t="s">
        <v>3</v>
      </c>
      <c r="D83" s="30" t="s">
        <v>89</v>
      </c>
      <c r="E83" s="19" t="s">
        <v>515</v>
      </c>
      <c r="F83" s="34" t="s">
        <v>657</v>
      </c>
      <c r="G83" s="23"/>
      <c r="H83" s="18" t="s">
        <v>375</v>
      </c>
    </row>
    <row r="84" spans="1:8" s="8" customFormat="1" ht="15.95" customHeight="1">
      <c r="A84" s="15">
        <v>69</v>
      </c>
      <c r="B84" s="25" t="s">
        <v>512</v>
      </c>
      <c r="C84" s="29" t="s">
        <v>513</v>
      </c>
      <c r="D84" s="30" t="s">
        <v>157</v>
      </c>
      <c r="E84" s="19" t="s">
        <v>515</v>
      </c>
      <c r="F84" s="34" t="s">
        <v>295</v>
      </c>
      <c r="G84" s="23"/>
      <c r="H84" s="18" t="s">
        <v>375</v>
      </c>
    </row>
    <row r="85" spans="1:8" s="8" customFormat="1" ht="15.95" customHeight="1">
      <c r="A85" s="15">
        <v>70</v>
      </c>
      <c r="B85" s="25" t="s">
        <v>1449</v>
      </c>
      <c r="C85" s="29" t="s">
        <v>1450</v>
      </c>
      <c r="D85" s="30" t="s">
        <v>40</v>
      </c>
      <c r="E85" s="19" t="s">
        <v>515</v>
      </c>
      <c r="F85" s="34" t="s">
        <v>657</v>
      </c>
      <c r="G85" s="23"/>
      <c r="H85" s="18" t="s">
        <v>375</v>
      </c>
    </row>
    <row r="86" spans="1:8" s="8" customFormat="1" ht="15.95" customHeight="1">
      <c r="A86" s="15">
        <v>71</v>
      </c>
      <c r="B86" s="25" t="s">
        <v>1451</v>
      </c>
      <c r="C86" s="29" t="s">
        <v>108</v>
      </c>
      <c r="D86" s="30" t="s">
        <v>111</v>
      </c>
      <c r="E86" s="19" t="s">
        <v>515</v>
      </c>
      <c r="F86" s="34" t="s">
        <v>657</v>
      </c>
      <c r="G86" s="23"/>
      <c r="H86" s="18" t="s">
        <v>375</v>
      </c>
    </row>
    <row r="87" spans="1:8" s="8" customFormat="1" ht="15.95" customHeight="1">
      <c r="A87" s="15">
        <v>72</v>
      </c>
      <c r="B87" s="25" t="s">
        <v>514</v>
      </c>
      <c r="C87" s="29" t="s">
        <v>305</v>
      </c>
      <c r="D87" s="30" t="s">
        <v>6</v>
      </c>
      <c r="E87" s="19" t="s">
        <v>515</v>
      </c>
      <c r="F87" s="34" t="s">
        <v>295</v>
      </c>
      <c r="G87" s="23"/>
      <c r="H87" s="18" t="s">
        <v>375</v>
      </c>
    </row>
    <row r="88" spans="1:8" s="8" customFormat="1" ht="15.95" customHeight="1">
      <c r="A88" s="15">
        <v>73</v>
      </c>
      <c r="B88" s="25" t="s">
        <v>844</v>
      </c>
      <c r="C88" s="29" t="s">
        <v>53</v>
      </c>
      <c r="D88" s="30" t="s">
        <v>149</v>
      </c>
      <c r="E88" s="19" t="s">
        <v>873</v>
      </c>
      <c r="F88" s="34" t="s">
        <v>299</v>
      </c>
      <c r="G88" s="23"/>
      <c r="H88" s="18" t="s">
        <v>375</v>
      </c>
    </row>
    <row r="89" spans="1:8" s="8" customFormat="1" ht="15.95" customHeight="1">
      <c r="A89" s="15">
        <v>74</v>
      </c>
      <c r="B89" s="25" t="s">
        <v>845</v>
      </c>
      <c r="C89" s="29" t="s">
        <v>411</v>
      </c>
      <c r="D89" s="30" t="s">
        <v>149</v>
      </c>
      <c r="E89" s="19" t="s">
        <v>873</v>
      </c>
      <c r="F89" s="34" t="s">
        <v>299</v>
      </c>
      <c r="G89" s="23"/>
      <c r="H89" s="18" t="s">
        <v>375</v>
      </c>
    </row>
    <row r="90" spans="1:8" s="8" customFormat="1" ht="15.95" customHeight="1">
      <c r="A90" s="15">
        <v>75</v>
      </c>
      <c r="B90" s="25" t="s">
        <v>846</v>
      </c>
      <c r="C90" s="29" t="s">
        <v>141</v>
      </c>
      <c r="D90" s="30" t="s">
        <v>156</v>
      </c>
      <c r="E90" s="19" t="s">
        <v>873</v>
      </c>
      <c r="F90" s="34" t="s">
        <v>299</v>
      </c>
      <c r="G90" s="23"/>
      <c r="H90" s="18" t="s">
        <v>375</v>
      </c>
    </row>
    <row r="91" spans="1:8" s="8" customFormat="1" ht="15.95" customHeight="1">
      <c r="A91" s="15">
        <v>76</v>
      </c>
      <c r="B91" s="25" t="s">
        <v>847</v>
      </c>
      <c r="C91" s="29" t="s">
        <v>848</v>
      </c>
      <c r="D91" s="30" t="s">
        <v>140</v>
      </c>
      <c r="E91" s="19" t="s">
        <v>873</v>
      </c>
      <c r="F91" s="34" t="s">
        <v>299</v>
      </c>
      <c r="G91" s="23"/>
      <c r="H91" s="18" t="s">
        <v>375</v>
      </c>
    </row>
    <row r="92" spans="1:8" s="8" customFormat="1" ht="15.95" customHeight="1">
      <c r="A92" s="15">
        <v>77</v>
      </c>
      <c r="B92" s="25" t="s">
        <v>849</v>
      </c>
      <c r="C92" s="29" t="s">
        <v>850</v>
      </c>
      <c r="D92" s="30" t="s">
        <v>57</v>
      </c>
      <c r="E92" s="19" t="s">
        <v>873</v>
      </c>
      <c r="F92" s="34" t="s">
        <v>299</v>
      </c>
      <c r="G92" s="23"/>
      <c r="H92" s="18" t="s">
        <v>375</v>
      </c>
    </row>
    <row r="93" spans="1:8" s="8" customFormat="1" ht="15.95" customHeight="1">
      <c r="A93" s="15">
        <v>78</v>
      </c>
      <c r="B93" s="25" t="s">
        <v>851</v>
      </c>
      <c r="C93" s="29" t="s">
        <v>15</v>
      </c>
      <c r="D93" s="30" t="s">
        <v>138</v>
      </c>
      <c r="E93" s="19" t="s">
        <v>873</v>
      </c>
      <c r="F93" s="34" t="s">
        <v>299</v>
      </c>
      <c r="G93" s="23"/>
      <c r="H93" s="18" t="s">
        <v>375</v>
      </c>
    </row>
    <row r="94" spans="1:8" s="8" customFormat="1" ht="15.95" customHeight="1">
      <c r="A94" s="15">
        <v>79</v>
      </c>
      <c r="B94" s="25" t="s">
        <v>852</v>
      </c>
      <c r="C94" s="29" t="s">
        <v>171</v>
      </c>
      <c r="D94" s="30" t="s">
        <v>41</v>
      </c>
      <c r="E94" s="19" t="s">
        <v>873</v>
      </c>
      <c r="F94" s="34" t="s">
        <v>299</v>
      </c>
      <c r="G94" s="23"/>
      <c r="H94" s="18" t="s">
        <v>375</v>
      </c>
    </row>
    <row r="95" spans="1:8" s="8" customFormat="1" ht="15.95" customHeight="1">
      <c r="A95" s="15">
        <v>80</v>
      </c>
      <c r="B95" s="25" t="s">
        <v>853</v>
      </c>
      <c r="C95" s="29" t="s">
        <v>194</v>
      </c>
      <c r="D95" s="30" t="s">
        <v>8</v>
      </c>
      <c r="E95" s="19" t="s">
        <v>873</v>
      </c>
      <c r="F95" s="34" t="s">
        <v>299</v>
      </c>
      <c r="G95" s="23"/>
      <c r="H95" s="18" t="s">
        <v>375</v>
      </c>
    </row>
    <row r="96" spans="1:8" s="8" customFormat="1" ht="15.95" customHeight="1">
      <c r="A96" s="15">
        <v>81</v>
      </c>
      <c r="B96" s="25" t="s">
        <v>854</v>
      </c>
      <c r="C96" s="29" t="s">
        <v>855</v>
      </c>
      <c r="D96" s="30" t="s">
        <v>856</v>
      </c>
      <c r="E96" s="19" t="s">
        <v>873</v>
      </c>
      <c r="F96" s="34" t="s">
        <v>299</v>
      </c>
      <c r="G96" s="23"/>
      <c r="H96" s="18" t="s">
        <v>375</v>
      </c>
    </row>
    <row r="97" spans="1:8" s="8" customFormat="1" ht="15.95" customHeight="1">
      <c r="A97" s="15">
        <v>82</v>
      </c>
      <c r="B97" s="25" t="s">
        <v>857</v>
      </c>
      <c r="C97" s="29" t="s">
        <v>858</v>
      </c>
      <c r="D97" s="30" t="s">
        <v>859</v>
      </c>
      <c r="E97" s="19" t="s">
        <v>873</v>
      </c>
      <c r="F97" s="34" t="s">
        <v>299</v>
      </c>
      <c r="G97" s="23"/>
      <c r="H97" s="18" t="s">
        <v>375</v>
      </c>
    </row>
    <row r="98" spans="1:8" s="8" customFormat="1" ht="15.95" customHeight="1">
      <c r="A98" s="15">
        <v>83</v>
      </c>
      <c r="B98" s="25" t="s">
        <v>860</v>
      </c>
      <c r="C98" s="29" t="s">
        <v>861</v>
      </c>
      <c r="D98" s="30" t="s">
        <v>9</v>
      </c>
      <c r="E98" s="19" t="s">
        <v>873</v>
      </c>
      <c r="F98" s="34" t="s">
        <v>299</v>
      </c>
      <c r="G98" s="23"/>
      <c r="H98" s="18" t="s">
        <v>375</v>
      </c>
    </row>
    <row r="99" spans="1:8" s="8" customFormat="1" ht="15.95" customHeight="1">
      <c r="A99" s="15">
        <v>84</v>
      </c>
      <c r="B99" s="25" t="s">
        <v>862</v>
      </c>
      <c r="C99" s="29" t="s">
        <v>863</v>
      </c>
      <c r="D99" s="30" t="s">
        <v>121</v>
      </c>
      <c r="E99" s="19" t="s">
        <v>873</v>
      </c>
      <c r="F99" s="34" t="s">
        <v>299</v>
      </c>
      <c r="G99" s="23"/>
      <c r="H99" s="18" t="s">
        <v>375</v>
      </c>
    </row>
    <row r="100" spans="1:8" s="8" customFormat="1" ht="15.95" customHeight="1">
      <c r="A100" s="15">
        <v>85</v>
      </c>
      <c r="B100" s="25" t="s">
        <v>864</v>
      </c>
      <c r="C100" s="29" t="s">
        <v>73</v>
      </c>
      <c r="D100" s="30" t="s">
        <v>215</v>
      </c>
      <c r="E100" s="19" t="s">
        <v>873</v>
      </c>
      <c r="F100" s="34" t="s">
        <v>299</v>
      </c>
      <c r="G100" s="47"/>
      <c r="H100" s="18" t="s">
        <v>375</v>
      </c>
    </row>
    <row r="101" spans="1:8" s="8" customFormat="1" ht="15.95" customHeight="1">
      <c r="A101" s="15">
        <v>86</v>
      </c>
      <c r="B101" s="25" t="s">
        <v>865</v>
      </c>
      <c r="C101" s="29" t="s">
        <v>365</v>
      </c>
      <c r="D101" s="30" t="s">
        <v>215</v>
      </c>
      <c r="E101" s="19" t="s">
        <v>873</v>
      </c>
      <c r="F101" s="34" t="s">
        <v>299</v>
      </c>
      <c r="G101" s="23"/>
      <c r="H101" s="18" t="s">
        <v>375</v>
      </c>
    </row>
    <row r="102" spans="1:8" s="8" customFormat="1" ht="15.95" customHeight="1">
      <c r="A102" s="15">
        <v>87</v>
      </c>
      <c r="B102" s="25" t="s">
        <v>866</v>
      </c>
      <c r="C102" s="29" t="s">
        <v>867</v>
      </c>
      <c r="D102" s="30" t="s">
        <v>11</v>
      </c>
      <c r="E102" s="19" t="s">
        <v>873</v>
      </c>
      <c r="F102" s="34" t="s">
        <v>299</v>
      </c>
      <c r="G102" s="47"/>
      <c r="H102" s="18" t="s">
        <v>375</v>
      </c>
    </row>
    <row r="103" spans="1:8" s="8" customFormat="1" ht="15.95" customHeight="1">
      <c r="A103" s="15">
        <v>88</v>
      </c>
      <c r="B103" s="25" t="s">
        <v>868</v>
      </c>
      <c r="C103" s="29" t="s">
        <v>869</v>
      </c>
      <c r="D103" s="30" t="s">
        <v>89</v>
      </c>
      <c r="E103" s="19" t="s">
        <v>873</v>
      </c>
      <c r="F103" s="34" t="s">
        <v>299</v>
      </c>
      <c r="G103" s="23"/>
      <c r="H103" s="18" t="s">
        <v>375</v>
      </c>
    </row>
    <row r="104" spans="1:8" s="8" customFormat="1" ht="15.95" customHeight="1">
      <c r="A104" s="15">
        <v>89</v>
      </c>
      <c r="B104" s="25" t="s">
        <v>870</v>
      </c>
      <c r="C104" s="29" t="s">
        <v>871</v>
      </c>
      <c r="D104" s="30" t="s">
        <v>160</v>
      </c>
      <c r="E104" s="19" t="s">
        <v>873</v>
      </c>
      <c r="F104" s="34" t="s">
        <v>299</v>
      </c>
      <c r="G104" s="23"/>
      <c r="H104" s="18" t="s">
        <v>375</v>
      </c>
    </row>
    <row r="105" spans="1:8" s="8" customFormat="1" ht="15.95" customHeight="1">
      <c r="A105" s="15">
        <v>90</v>
      </c>
      <c r="B105" s="25" t="s">
        <v>872</v>
      </c>
      <c r="C105" s="29" t="s">
        <v>31</v>
      </c>
      <c r="D105" s="30" t="s">
        <v>581</v>
      </c>
      <c r="E105" s="19" t="s">
        <v>873</v>
      </c>
      <c r="F105" s="34" t="s">
        <v>299</v>
      </c>
      <c r="G105" s="23"/>
      <c r="H105" s="18" t="s">
        <v>375</v>
      </c>
    </row>
    <row r="106" spans="1:8" s="8" customFormat="1" ht="15.95" customHeight="1">
      <c r="A106" s="15">
        <v>91</v>
      </c>
      <c r="B106" s="117" t="s">
        <v>1452</v>
      </c>
      <c r="C106" s="118" t="s">
        <v>130</v>
      </c>
      <c r="D106" s="119" t="s">
        <v>10</v>
      </c>
      <c r="E106" s="19" t="s">
        <v>879</v>
      </c>
      <c r="F106" s="34" t="s">
        <v>299</v>
      </c>
      <c r="G106" s="23"/>
      <c r="H106" s="18" t="s">
        <v>379</v>
      </c>
    </row>
    <row r="107" spans="1:8" s="8" customFormat="1" ht="15.95" customHeight="1">
      <c r="A107" s="15">
        <v>92</v>
      </c>
      <c r="B107" s="25" t="s">
        <v>874</v>
      </c>
      <c r="C107" s="29" t="s">
        <v>147</v>
      </c>
      <c r="D107" s="30" t="s">
        <v>33</v>
      </c>
      <c r="E107" s="19" t="s">
        <v>879</v>
      </c>
      <c r="F107" s="34" t="s">
        <v>299</v>
      </c>
      <c r="G107" s="23"/>
      <c r="H107" s="18" t="s">
        <v>379</v>
      </c>
    </row>
    <row r="108" spans="1:8" s="8" customFormat="1" ht="15.95" customHeight="1">
      <c r="A108" s="15">
        <v>93</v>
      </c>
      <c r="B108" s="25" t="s">
        <v>875</v>
      </c>
      <c r="C108" s="29" t="s">
        <v>90</v>
      </c>
      <c r="D108" s="30" t="s">
        <v>200</v>
      </c>
      <c r="E108" s="19" t="s">
        <v>879</v>
      </c>
      <c r="F108" s="34" t="s">
        <v>299</v>
      </c>
      <c r="G108" s="23"/>
      <c r="H108" s="18" t="s">
        <v>379</v>
      </c>
    </row>
    <row r="109" spans="1:8" s="8" customFormat="1" ht="15.95" customHeight="1">
      <c r="A109" s="15">
        <v>94</v>
      </c>
      <c r="B109" s="25" t="s">
        <v>876</v>
      </c>
      <c r="C109" s="29" t="s">
        <v>185</v>
      </c>
      <c r="D109" s="30" t="s">
        <v>126</v>
      </c>
      <c r="E109" s="19" t="s">
        <v>879</v>
      </c>
      <c r="F109" s="34" t="s">
        <v>299</v>
      </c>
      <c r="G109" s="23"/>
      <c r="H109" s="18" t="s">
        <v>379</v>
      </c>
    </row>
    <row r="110" spans="1:8" s="8" customFormat="1" ht="15.95" customHeight="1">
      <c r="A110" s="15">
        <v>95</v>
      </c>
      <c r="B110" s="25" t="s">
        <v>877</v>
      </c>
      <c r="C110" s="29" t="s">
        <v>878</v>
      </c>
      <c r="D110" s="30" t="s">
        <v>121</v>
      </c>
      <c r="E110" s="19" t="s">
        <v>879</v>
      </c>
      <c r="F110" s="34" t="s">
        <v>299</v>
      </c>
      <c r="G110" s="23"/>
      <c r="H110" s="18" t="s">
        <v>379</v>
      </c>
    </row>
    <row r="111" spans="1:8" s="8" customFormat="1" ht="15.95" customHeight="1">
      <c r="A111" s="15">
        <v>96</v>
      </c>
      <c r="B111" s="25" t="s">
        <v>976</v>
      </c>
      <c r="C111" s="29" t="s">
        <v>977</v>
      </c>
      <c r="D111" s="30" t="s">
        <v>79</v>
      </c>
      <c r="E111" s="19" t="s">
        <v>993</v>
      </c>
      <c r="F111" s="34" t="s">
        <v>295</v>
      </c>
      <c r="G111" s="23"/>
      <c r="H111" s="18" t="s">
        <v>403</v>
      </c>
    </row>
    <row r="112" spans="1:8" s="8" customFormat="1" ht="15.95" customHeight="1">
      <c r="A112" s="15">
        <v>97</v>
      </c>
      <c r="B112" s="25" t="s">
        <v>978</v>
      </c>
      <c r="C112" s="29" t="s">
        <v>322</v>
      </c>
      <c r="D112" s="30" t="s">
        <v>80</v>
      </c>
      <c r="E112" s="19" t="s">
        <v>993</v>
      </c>
      <c r="F112" s="34" t="s">
        <v>295</v>
      </c>
      <c r="G112" s="23"/>
      <c r="H112" s="18" t="s">
        <v>403</v>
      </c>
    </row>
    <row r="113" spans="1:8" s="8" customFormat="1" ht="15.95" customHeight="1">
      <c r="A113" s="15">
        <v>98</v>
      </c>
      <c r="B113" s="25" t="s">
        <v>979</v>
      </c>
      <c r="C113" s="29" t="s">
        <v>218</v>
      </c>
      <c r="D113" s="30" t="s">
        <v>200</v>
      </c>
      <c r="E113" s="19" t="s">
        <v>993</v>
      </c>
      <c r="F113" s="34" t="s">
        <v>356</v>
      </c>
      <c r="G113" s="23"/>
      <c r="H113" s="18" t="s">
        <v>403</v>
      </c>
    </row>
    <row r="114" spans="1:8" s="8" customFormat="1" ht="15.95" customHeight="1">
      <c r="A114" s="15">
        <v>99</v>
      </c>
      <c r="B114" s="25" t="s">
        <v>980</v>
      </c>
      <c r="C114" s="29" t="s">
        <v>214</v>
      </c>
      <c r="D114" s="30" t="s">
        <v>200</v>
      </c>
      <c r="E114" s="19" t="s">
        <v>993</v>
      </c>
      <c r="F114" s="34" t="s">
        <v>356</v>
      </c>
      <c r="G114" s="23"/>
      <c r="H114" s="18" t="s">
        <v>403</v>
      </c>
    </row>
    <row r="115" spans="1:8" s="8" customFormat="1" ht="15.95" customHeight="1">
      <c r="A115" s="15">
        <v>100</v>
      </c>
      <c r="B115" s="25" t="s">
        <v>981</v>
      </c>
      <c r="C115" s="29" t="s">
        <v>27</v>
      </c>
      <c r="D115" s="30" t="s">
        <v>982</v>
      </c>
      <c r="E115" s="19" t="s">
        <v>993</v>
      </c>
      <c r="F115" s="34" t="s">
        <v>295</v>
      </c>
      <c r="G115" s="23"/>
      <c r="H115" s="18" t="s">
        <v>403</v>
      </c>
    </row>
    <row r="116" spans="1:8" s="8" customFormat="1" ht="15.95" customHeight="1">
      <c r="A116" s="15">
        <v>101</v>
      </c>
      <c r="B116" s="25" t="s">
        <v>983</v>
      </c>
      <c r="C116" s="29" t="s">
        <v>984</v>
      </c>
      <c r="D116" s="30" t="s">
        <v>134</v>
      </c>
      <c r="E116" s="19" t="s">
        <v>993</v>
      </c>
      <c r="F116" s="34" t="s">
        <v>295</v>
      </c>
      <c r="G116" s="23"/>
      <c r="H116" s="18" t="s">
        <v>403</v>
      </c>
    </row>
    <row r="117" spans="1:8" s="8" customFormat="1" ht="15.95" customHeight="1">
      <c r="A117" s="15">
        <v>102</v>
      </c>
      <c r="B117" s="25" t="s">
        <v>985</v>
      </c>
      <c r="C117" s="29" t="s">
        <v>986</v>
      </c>
      <c r="D117" s="30" t="s">
        <v>146</v>
      </c>
      <c r="E117" s="19" t="s">
        <v>993</v>
      </c>
      <c r="F117" s="34" t="s">
        <v>295</v>
      </c>
      <c r="G117" s="23"/>
      <c r="H117" s="18" t="s">
        <v>403</v>
      </c>
    </row>
    <row r="118" spans="1:8" s="8" customFormat="1" ht="15.95" customHeight="1">
      <c r="A118" s="15">
        <v>103</v>
      </c>
      <c r="B118" s="25" t="s">
        <v>987</v>
      </c>
      <c r="C118" s="29" t="s">
        <v>988</v>
      </c>
      <c r="D118" s="30" t="s">
        <v>989</v>
      </c>
      <c r="E118" s="19" t="s">
        <v>993</v>
      </c>
      <c r="F118" s="34" t="s">
        <v>295</v>
      </c>
      <c r="G118" s="23"/>
      <c r="H118" s="18" t="s">
        <v>403</v>
      </c>
    </row>
    <row r="119" spans="1:8" s="8" customFormat="1" ht="15.95" customHeight="1">
      <c r="A119" s="15">
        <v>104</v>
      </c>
      <c r="B119" s="25" t="s">
        <v>990</v>
      </c>
      <c r="C119" s="29" t="s">
        <v>42</v>
      </c>
      <c r="D119" s="30" t="s">
        <v>219</v>
      </c>
      <c r="E119" s="19" t="s">
        <v>993</v>
      </c>
      <c r="F119" s="34" t="s">
        <v>356</v>
      </c>
      <c r="G119" s="23"/>
      <c r="H119" s="18" t="s">
        <v>403</v>
      </c>
    </row>
    <row r="120" spans="1:8" s="8" customFormat="1" ht="15.95" customHeight="1">
      <c r="A120" s="15">
        <v>105</v>
      </c>
      <c r="B120" s="25" t="s">
        <v>991</v>
      </c>
      <c r="C120" s="29" t="s">
        <v>31</v>
      </c>
      <c r="D120" s="30" t="s">
        <v>581</v>
      </c>
      <c r="E120" s="19" t="s">
        <v>993</v>
      </c>
      <c r="F120" s="34" t="s">
        <v>295</v>
      </c>
      <c r="G120" s="23"/>
      <c r="H120" s="18" t="s">
        <v>403</v>
      </c>
    </row>
    <row r="121" spans="1:8" s="8" customFormat="1" ht="15.95" customHeight="1">
      <c r="A121" s="15">
        <v>106</v>
      </c>
      <c r="B121" s="25" t="s">
        <v>992</v>
      </c>
      <c r="C121" s="29" t="s">
        <v>61</v>
      </c>
      <c r="D121" s="30" t="s">
        <v>581</v>
      </c>
      <c r="E121" s="19" t="s">
        <v>993</v>
      </c>
      <c r="F121" s="34" t="s">
        <v>356</v>
      </c>
      <c r="G121" s="23"/>
      <c r="H121" s="18" t="s">
        <v>403</v>
      </c>
    </row>
    <row r="122" spans="1:8" s="8" customFormat="1" ht="15.95" customHeight="1">
      <c r="A122" s="15">
        <v>107</v>
      </c>
      <c r="B122" s="25" t="s">
        <v>880</v>
      </c>
      <c r="C122" s="29" t="s">
        <v>0</v>
      </c>
      <c r="D122" s="30" t="s">
        <v>881</v>
      </c>
      <c r="E122" s="19" t="s">
        <v>886</v>
      </c>
      <c r="F122" s="34" t="s">
        <v>299</v>
      </c>
      <c r="G122" s="23"/>
      <c r="H122" s="18" t="s">
        <v>375</v>
      </c>
    </row>
    <row r="123" spans="1:8" s="8" customFormat="1" ht="15.95" customHeight="1">
      <c r="A123" s="15">
        <v>108</v>
      </c>
      <c r="B123" s="25" t="s">
        <v>882</v>
      </c>
      <c r="C123" s="29" t="s">
        <v>883</v>
      </c>
      <c r="D123" s="30" t="s">
        <v>39</v>
      </c>
      <c r="E123" s="19" t="s">
        <v>886</v>
      </c>
      <c r="F123" s="34" t="s">
        <v>299</v>
      </c>
      <c r="G123" s="23"/>
      <c r="H123" s="18" t="s">
        <v>375</v>
      </c>
    </row>
    <row r="124" spans="1:8" s="8" customFormat="1" ht="15.95" customHeight="1">
      <c r="A124" s="15">
        <v>109</v>
      </c>
      <c r="B124" s="25" t="s">
        <v>884</v>
      </c>
      <c r="C124" s="29" t="s">
        <v>175</v>
      </c>
      <c r="D124" s="30" t="s">
        <v>85</v>
      </c>
      <c r="E124" s="19" t="s">
        <v>886</v>
      </c>
      <c r="F124" s="34" t="s">
        <v>299</v>
      </c>
      <c r="G124" s="23"/>
      <c r="H124" s="18" t="s">
        <v>375</v>
      </c>
    </row>
    <row r="125" spans="1:8" s="8" customFormat="1" ht="15.95" customHeight="1">
      <c r="A125" s="15">
        <v>110</v>
      </c>
      <c r="B125" s="25" t="s">
        <v>885</v>
      </c>
      <c r="C125" s="29" t="s">
        <v>821</v>
      </c>
      <c r="D125" s="30" t="s">
        <v>69</v>
      </c>
      <c r="E125" s="19" t="s">
        <v>886</v>
      </c>
      <c r="F125" s="34" t="s">
        <v>299</v>
      </c>
      <c r="G125" s="23"/>
      <c r="H125" s="18" t="s">
        <v>375</v>
      </c>
    </row>
    <row r="126" spans="1:8" s="8" customFormat="1" ht="15.95" customHeight="1">
      <c r="A126" s="15">
        <v>111</v>
      </c>
      <c r="B126" s="25" t="s">
        <v>516</v>
      </c>
      <c r="C126" s="29" t="s">
        <v>42</v>
      </c>
      <c r="D126" s="30" t="s">
        <v>64</v>
      </c>
      <c r="E126" s="19" t="s">
        <v>517</v>
      </c>
      <c r="F126" s="34" t="s">
        <v>518</v>
      </c>
      <c r="G126" s="23"/>
      <c r="H126" s="18" t="s">
        <v>375</v>
      </c>
    </row>
    <row r="127" spans="1:8" s="8" customFormat="1" ht="15.95" customHeight="1">
      <c r="A127" s="15">
        <v>112</v>
      </c>
      <c r="B127" s="25" t="s">
        <v>1464</v>
      </c>
      <c r="C127" s="120" t="s">
        <v>444</v>
      </c>
      <c r="D127" s="121" t="s">
        <v>79</v>
      </c>
      <c r="E127" s="19" t="s">
        <v>1466</v>
      </c>
      <c r="F127" s="34" t="s">
        <v>632</v>
      </c>
      <c r="G127" s="23"/>
      <c r="H127" s="18" t="s">
        <v>375</v>
      </c>
    </row>
    <row r="128" spans="1:8" s="8" customFormat="1" ht="15.95" customHeight="1">
      <c r="A128" s="15">
        <v>113</v>
      </c>
      <c r="B128" s="25" t="s">
        <v>1465</v>
      </c>
      <c r="C128" s="120" t="s">
        <v>30</v>
      </c>
      <c r="D128" s="121" t="s">
        <v>33</v>
      </c>
      <c r="E128" s="19" t="s">
        <v>1466</v>
      </c>
      <c r="F128" s="34" t="s">
        <v>632</v>
      </c>
      <c r="G128" s="23"/>
      <c r="H128" s="18" t="s">
        <v>375</v>
      </c>
    </row>
    <row r="129" spans="1:7" s="8" customFormat="1" ht="21.95" customHeight="1">
      <c r="A129" s="137" t="s">
        <v>21</v>
      </c>
      <c r="B129" s="138"/>
      <c r="C129" s="138"/>
      <c r="D129" s="129">
        <f>SUM(D6,D15)</f>
        <v>118</v>
      </c>
      <c r="E129" s="82" t="s">
        <v>306</v>
      </c>
      <c r="F129" s="139"/>
      <c r="G129" s="140"/>
    </row>
    <row r="130" spans="1:7" ht="21.95" customHeight="1">
      <c r="A130" s="81"/>
      <c r="B130" s="13"/>
      <c r="C130" s="14"/>
      <c r="D130" s="77"/>
      <c r="E130" s="50" t="s">
        <v>96</v>
      </c>
      <c r="F130" s="65"/>
      <c r="G130" s="27"/>
    </row>
    <row r="131" spans="1:7" ht="18" customHeight="1">
      <c r="A131" s="81"/>
      <c r="B131" s="16"/>
      <c r="C131" s="17"/>
      <c r="D131" s="17"/>
      <c r="E131" s="81"/>
    </row>
    <row r="132" spans="1:7" ht="18" customHeight="1">
      <c r="A132" s="127"/>
      <c r="B132" s="16"/>
      <c r="C132" s="17"/>
      <c r="D132" s="17"/>
      <c r="E132" s="127"/>
    </row>
    <row r="133" spans="1:7" ht="18" customHeight="1">
      <c r="A133" s="127"/>
      <c r="B133" s="16"/>
      <c r="C133" s="17"/>
      <c r="D133" s="17"/>
      <c r="E133" s="127"/>
    </row>
    <row r="134" spans="1:7" ht="18" customHeight="1">
      <c r="A134" s="127"/>
      <c r="B134" s="16"/>
      <c r="C134" s="17"/>
      <c r="D134" s="17"/>
      <c r="E134" s="127"/>
    </row>
    <row r="135" spans="1:7" ht="18" customHeight="1">
      <c r="A135" s="127"/>
      <c r="B135" s="16"/>
      <c r="C135" s="17"/>
      <c r="D135" s="17"/>
      <c r="E135" s="127"/>
    </row>
    <row r="136" spans="1:7" ht="18" customHeight="1">
      <c r="A136" s="9"/>
      <c r="B136" s="9"/>
      <c r="C136" s="9"/>
      <c r="D136" s="9"/>
      <c r="E136" s="9"/>
      <c r="F136" s="9"/>
      <c r="G136" s="9"/>
    </row>
    <row r="137" spans="1:7" ht="18" customHeight="1">
      <c r="A137" s="9"/>
      <c r="B137" s="9"/>
      <c r="C137" s="9"/>
      <c r="D137" s="9"/>
      <c r="E137" s="9"/>
      <c r="F137" s="9"/>
      <c r="G137" s="9"/>
    </row>
    <row r="138" spans="1:7" ht="18" customHeight="1">
      <c r="A138" s="9"/>
      <c r="B138" s="9"/>
      <c r="C138" s="9"/>
      <c r="D138" s="9"/>
      <c r="E138" s="9"/>
      <c r="F138" s="9"/>
      <c r="G138" s="9"/>
    </row>
    <row r="139" spans="1:7" ht="18" customHeight="1">
      <c r="A139" s="9"/>
      <c r="B139" s="9"/>
      <c r="C139" s="9"/>
      <c r="D139" s="9"/>
      <c r="E139" s="9"/>
      <c r="F139" s="9"/>
      <c r="G139" s="9"/>
    </row>
    <row r="140" spans="1:7" ht="18" customHeight="1">
      <c r="A140" s="9"/>
      <c r="B140" s="9"/>
      <c r="C140" s="9"/>
      <c r="D140" s="9"/>
      <c r="E140" s="9"/>
      <c r="F140" s="9"/>
      <c r="G140" s="9"/>
    </row>
    <row r="141" spans="1:7" ht="18" customHeight="1">
      <c r="A141" s="9"/>
      <c r="B141" s="9"/>
      <c r="C141" s="9"/>
      <c r="D141" s="9"/>
      <c r="E141" s="9"/>
      <c r="F141" s="9"/>
      <c r="G141" s="9"/>
    </row>
    <row r="142" spans="1:7" ht="18" customHeight="1">
      <c r="A142" s="9"/>
      <c r="B142" s="9"/>
      <c r="C142" s="9"/>
      <c r="D142" s="9"/>
      <c r="E142" s="9"/>
      <c r="F142" s="9"/>
      <c r="G142" s="9"/>
    </row>
    <row r="143" spans="1:7" ht="18" customHeight="1">
      <c r="A143" s="9"/>
      <c r="B143" s="9"/>
      <c r="C143" s="9"/>
      <c r="D143" s="9"/>
      <c r="E143" s="9"/>
      <c r="F143" s="9"/>
      <c r="G143" s="9"/>
    </row>
    <row r="144" spans="1:7" ht="18" customHeight="1">
      <c r="A144" s="9"/>
      <c r="B144" s="9"/>
      <c r="C144" s="9"/>
      <c r="D144" s="9"/>
      <c r="E144" s="9"/>
      <c r="F144" s="9"/>
      <c r="G144" s="9"/>
    </row>
    <row r="145" spans="1:7" ht="18" customHeight="1">
      <c r="A145" s="11"/>
      <c r="B145" s="11"/>
      <c r="C145" s="11"/>
      <c r="D145" s="11"/>
      <c r="F145" s="11"/>
      <c r="G145" s="11"/>
    </row>
    <row r="146" spans="1:7" ht="18" customHeight="1">
      <c r="A146" s="11"/>
      <c r="B146" s="11"/>
      <c r="C146" s="11"/>
      <c r="D146" s="11"/>
      <c r="F146" s="11"/>
      <c r="G146" s="11"/>
    </row>
    <row r="147" spans="1:7" ht="18" customHeight="1">
      <c r="A147" s="11"/>
      <c r="B147" s="11"/>
      <c r="C147" s="11"/>
      <c r="D147" s="11"/>
      <c r="F147" s="11"/>
      <c r="G147" s="11"/>
    </row>
    <row r="148" spans="1:7" ht="18" customHeight="1">
      <c r="A148" s="11"/>
      <c r="B148" s="11"/>
      <c r="C148" s="11"/>
      <c r="D148" s="11"/>
      <c r="F148" s="11"/>
      <c r="G148" s="11"/>
    </row>
    <row r="149" spans="1:7" ht="18" customHeight="1">
      <c r="A149" s="11"/>
      <c r="B149" s="11"/>
      <c r="C149" s="11"/>
      <c r="D149" s="11"/>
      <c r="F149" s="11"/>
      <c r="G149" s="11"/>
    </row>
    <row r="150" spans="1:7" ht="18" customHeight="1">
      <c r="A150" s="11"/>
      <c r="B150" s="11"/>
      <c r="C150" s="11"/>
      <c r="D150" s="11"/>
      <c r="F150" s="11"/>
      <c r="G150" s="11"/>
    </row>
    <row r="151" spans="1:7" ht="18" customHeight="1">
      <c r="A151" s="11"/>
      <c r="B151" s="11"/>
      <c r="C151" s="11"/>
      <c r="D151" s="11"/>
      <c r="F151" s="11"/>
      <c r="G151" s="11"/>
    </row>
    <row r="152" spans="1:7" ht="18" customHeight="1">
      <c r="A152" s="11"/>
      <c r="B152" s="11"/>
      <c r="C152" s="11"/>
      <c r="D152" s="11"/>
      <c r="F152" s="11"/>
      <c r="G152" s="11"/>
    </row>
    <row r="153" spans="1:7" ht="18" customHeight="1">
      <c r="A153" s="11"/>
      <c r="B153" s="11"/>
      <c r="C153" s="11"/>
      <c r="D153" s="11"/>
      <c r="F153" s="11"/>
      <c r="G153" s="11"/>
    </row>
    <row r="154" spans="1:7" ht="18" customHeight="1">
      <c r="A154" s="11"/>
      <c r="B154" s="11"/>
      <c r="C154" s="11"/>
      <c r="D154" s="11"/>
      <c r="F154" s="11"/>
      <c r="G154" s="11"/>
    </row>
    <row r="155" spans="1:7" ht="18" customHeight="1">
      <c r="A155" s="11"/>
      <c r="B155" s="11"/>
      <c r="C155" s="11"/>
      <c r="D155" s="11"/>
      <c r="F155" s="11"/>
      <c r="G155" s="11"/>
    </row>
    <row r="156" spans="1:7" ht="18" customHeight="1">
      <c r="A156" s="9"/>
      <c r="B156" s="9"/>
      <c r="C156" s="9"/>
      <c r="D156" s="9"/>
      <c r="E156" s="9"/>
      <c r="F156" s="9"/>
      <c r="G156" s="9"/>
    </row>
    <row r="157" spans="1:7" ht="18" customHeight="1">
      <c r="A157" s="9"/>
      <c r="B157" s="9"/>
      <c r="C157" s="9"/>
      <c r="D157" s="9"/>
      <c r="E157" s="9"/>
      <c r="F157" s="9"/>
      <c r="G157" s="9"/>
    </row>
    <row r="158" spans="1:7" ht="18" customHeight="1">
      <c r="A158" s="9"/>
      <c r="B158" s="9"/>
      <c r="C158" s="9"/>
      <c r="D158" s="9"/>
      <c r="E158" s="9"/>
      <c r="F158" s="9"/>
      <c r="G158" s="9"/>
    </row>
    <row r="159" spans="1:7" ht="18" customHeight="1">
      <c r="A159" s="9"/>
      <c r="B159" s="9"/>
      <c r="C159" s="9"/>
      <c r="D159" s="9"/>
      <c r="E159" s="9"/>
      <c r="F159" s="9"/>
      <c r="G159" s="9"/>
    </row>
    <row r="160" spans="1:7" ht="18" customHeight="1">
      <c r="A160" s="9"/>
      <c r="B160" s="9"/>
      <c r="C160" s="9"/>
      <c r="D160" s="9"/>
      <c r="E160" s="9"/>
      <c r="F160" s="9"/>
      <c r="G160" s="9"/>
    </row>
    <row r="161" spans="1:7" ht="18" customHeight="1">
      <c r="A161" s="11"/>
      <c r="B161" s="11"/>
      <c r="C161" s="11"/>
      <c r="D161" s="11"/>
      <c r="F161" s="11"/>
      <c r="G161" s="11"/>
    </row>
    <row r="162" spans="1:7" ht="18" customHeight="1">
      <c r="A162" s="11"/>
      <c r="B162" s="11"/>
      <c r="C162" s="11"/>
      <c r="D162" s="11"/>
      <c r="F162" s="11"/>
      <c r="G162" s="11"/>
    </row>
    <row r="163" spans="1:7" ht="18" customHeight="1"/>
    <row r="164" spans="1:7" ht="18" customHeight="1"/>
    <row r="165" spans="1:7" ht="18" customHeight="1"/>
    <row r="166" spans="1:7" ht="18" customHeight="1"/>
    <row r="167" spans="1:7" ht="18" customHeight="1"/>
    <row r="168" spans="1:7" ht="18" customHeight="1"/>
    <row r="169" spans="1:7" ht="18" customHeight="1"/>
    <row r="170" spans="1:7" ht="18" customHeight="1"/>
    <row r="171" spans="1:7" ht="18" customHeight="1"/>
    <row r="172" spans="1:7" ht="18" customHeight="1"/>
    <row r="173" spans="1:7" ht="18" customHeight="1"/>
    <row r="174" spans="1:7" ht="18" customHeight="1"/>
    <row r="175" spans="1:7" ht="18" customHeight="1"/>
    <row r="176" spans="1:7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</sheetData>
  <sortState ref="A96:K102">
    <sortCondition ref="A96"/>
  </sortState>
  <mergeCells count="8">
    <mergeCell ref="B15:C15"/>
    <mergeCell ref="A129:C129"/>
    <mergeCell ref="F129:G129"/>
    <mergeCell ref="A1:G1"/>
    <mergeCell ref="A2:G2"/>
    <mergeCell ref="A3:G3"/>
    <mergeCell ref="C5:D5"/>
    <mergeCell ref="B6:C6"/>
  </mergeCells>
  <phoneticPr fontId="0" type="noConversion"/>
  <pageMargins left="0.5" right="0.25" top="0.5" bottom="0.5" header="0" footer="0.25"/>
  <pageSetup paperSize="9" orientation="portrait" horizontalDpi="300" verticalDpi="300" r:id="rId1"/>
  <headerFooter differentFirst="1"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1"/>
  <sheetViews>
    <sheetView view="pageBreakPreview" topLeftCell="A226" zoomScaleNormal="100" workbookViewId="0">
      <selection activeCell="A242" sqref="A242:XFD450"/>
    </sheetView>
  </sheetViews>
  <sheetFormatPr defaultRowHeight="15"/>
  <cols>
    <col min="1" max="1" width="4.625" style="3" customWidth="1"/>
    <col min="2" max="2" width="8.625" style="3" customWidth="1"/>
    <col min="3" max="3" width="16.625" style="4" customWidth="1"/>
    <col min="4" max="4" width="6.875" style="4" bestFit="1" customWidth="1"/>
    <col min="5" max="5" width="10.625" style="3" customWidth="1"/>
    <col min="6" max="6" width="27.625" style="4" customWidth="1"/>
    <col min="7" max="7" width="20.625" style="4" customWidth="1"/>
    <col min="8" max="8" width="15.625" style="4" customWidth="1"/>
    <col min="9" max="16384" width="9" style="4"/>
  </cols>
  <sheetData>
    <row r="1" spans="1:8" s="10" customFormat="1" ht="50.1" customHeight="1">
      <c r="A1" s="141" t="s">
        <v>1512</v>
      </c>
      <c r="B1" s="134"/>
      <c r="C1" s="142"/>
      <c r="D1" s="142"/>
      <c r="E1" s="142"/>
      <c r="F1" s="142"/>
      <c r="G1" s="142"/>
    </row>
    <row r="2" spans="1:8" s="8" customFormat="1" ht="20.100000000000001" customHeight="1">
      <c r="A2" s="143" t="s">
        <v>450</v>
      </c>
      <c r="B2" s="143"/>
      <c r="C2" s="143"/>
      <c r="D2" s="143"/>
      <c r="E2" s="143"/>
      <c r="F2" s="143"/>
      <c r="G2" s="143"/>
    </row>
    <row r="3" spans="1:8" s="8" customFormat="1" ht="35.1" customHeight="1">
      <c r="A3" s="144" t="s">
        <v>1513</v>
      </c>
      <c r="B3" s="144"/>
      <c r="C3" s="144"/>
      <c r="D3" s="144"/>
      <c r="E3" s="144"/>
      <c r="F3" s="144"/>
      <c r="G3" s="144"/>
    </row>
    <row r="4" spans="1:8" ht="15" customHeight="1">
      <c r="A4" s="5"/>
      <c r="B4" s="5"/>
      <c r="C4" s="5"/>
      <c r="D4" s="5"/>
      <c r="E4" s="5"/>
      <c r="F4" s="83" t="s">
        <v>461</v>
      </c>
      <c r="G4" s="83" t="s">
        <v>460</v>
      </c>
    </row>
    <row r="5" spans="1:8" s="6" customFormat="1" ht="20.100000000000001" customHeight="1">
      <c r="A5" s="51" t="s">
        <v>16</v>
      </c>
      <c r="B5" s="79" t="s">
        <v>5</v>
      </c>
      <c r="C5" s="135" t="s">
        <v>17</v>
      </c>
      <c r="D5" s="136"/>
      <c r="E5" s="51" t="s">
        <v>18</v>
      </c>
      <c r="F5" s="51" t="s">
        <v>19</v>
      </c>
      <c r="G5" s="51" t="s">
        <v>20</v>
      </c>
    </row>
    <row r="6" spans="1:8" s="6" customFormat="1" ht="18" customHeight="1">
      <c r="A6" s="51"/>
      <c r="B6" s="135" t="s">
        <v>1</v>
      </c>
      <c r="C6" s="147"/>
      <c r="D6" s="80">
        <f>A14</f>
        <v>8</v>
      </c>
      <c r="E6" s="21"/>
      <c r="F6" s="21"/>
      <c r="G6" s="28"/>
    </row>
    <row r="7" spans="1:8" s="8" customFormat="1" ht="15.6" customHeight="1">
      <c r="A7" s="22">
        <v>1</v>
      </c>
      <c r="B7" s="25" t="s">
        <v>1453</v>
      </c>
      <c r="C7" s="29" t="s">
        <v>191</v>
      </c>
      <c r="D7" s="30" t="s">
        <v>10</v>
      </c>
      <c r="E7" s="19" t="s">
        <v>452</v>
      </c>
      <c r="F7" s="34" t="s">
        <v>295</v>
      </c>
      <c r="G7" s="22"/>
      <c r="H7" s="18" t="s">
        <v>380</v>
      </c>
    </row>
    <row r="8" spans="1:8" s="8" customFormat="1" ht="15.6" customHeight="1">
      <c r="A8" s="22">
        <v>2</v>
      </c>
      <c r="B8" s="25" t="s">
        <v>1454</v>
      </c>
      <c r="C8" s="29" t="s">
        <v>210</v>
      </c>
      <c r="D8" s="30" t="s">
        <v>79</v>
      </c>
      <c r="E8" s="19" t="s">
        <v>452</v>
      </c>
      <c r="F8" s="34" t="s">
        <v>657</v>
      </c>
      <c r="G8" s="22"/>
      <c r="H8" s="18" t="s">
        <v>380</v>
      </c>
    </row>
    <row r="9" spans="1:8" s="8" customFormat="1" ht="15.6" customHeight="1">
      <c r="A9" s="22">
        <v>3</v>
      </c>
      <c r="B9" s="25" t="s">
        <v>1455</v>
      </c>
      <c r="C9" s="29" t="s">
        <v>1456</v>
      </c>
      <c r="D9" s="30" t="s">
        <v>200</v>
      </c>
      <c r="E9" s="19" t="s">
        <v>452</v>
      </c>
      <c r="F9" s="34" t="s">
        <v>657</v>
      </c>
      <c r="G9" s="22"/>
      <c r="H9" s="18" t="s">
        <v>380</v>
      </c>
    </row>
    <row r="10" spans="1:8" s="8" customFormat="1" ht="15.6" customHeight="1">
      <c r="A10" s="22">
        <v>4</v>
      </c>
      <c r="B10" s="25" t="s">
        <v>1457</v>
      </c>
      <c r="C10" s="29" t="s">
        <v>81</v>
      </c>
      <c r="D10" s="30" t="s">
        <v>148</v>
      </c>
      <c r="E10" s="19" t="s">
        <v>452</v>
      </c>
      <c r="F10" s="34" t="s">
        <v>1463</v>
      </c>
      <c r="G10" s="22"/>
      <c r="H10" s="18" t="s">
        <v>380</v>
      </c>
    </row>
    <row r="11" spans="1:8" s="8" customFormat="1" ht="15.6" customHeight="1">
      <c r="A11" s="22">
        <v>5</v>
      </c>
      <c r="B11" s="25" t="s">
        <v>1458</v>
      </c>
      <c r="C11" s="29" t="s">
        <v>216</v>
      </c>
      <c r="D11" s="30" t="s">
        <v>148</v>
      </c>
      <c r="E11" s="19" t="s">
        <v>452</v>
      </c>
      <c r="F11" s="34" t="s">
        <v>1426</v>
      </c>
      <c r="G11" s="22"/>
      <c r="H11" s="18" t="s">
        <v>380</v>
      </c>
    </row>
    <row r="12" spans="1:8" s="8" customFormat="1" ht="15.6" customHeight="1">
      <c r="A12" s="22">
        <v>6</v>
      </c>
      <c r="B12" s="25" t="s">
        <v>1459</v>
      </c>
      <c r="C12" s="29" t="s">
        <v>1460</v>
      </c>
      <c r="D12" s="30" t="s">
        <v>317</v>
      </c>
      <c r="E12" s="19" t="s">
        <v>452</v>
      </c>
      <c r="F12" s="34" t="s">
        <v>657</v>
      </c>
      <c r="G12" s="22"/>
      <c r="H12" s="18" t="s">
        <v>380</v>
      </c>
    </row>
    <row r="13" spans="1:8" s="8" customFormat="1" ht="15.6" customHeight="1">
      <c r="A13" s="22">
        <v>7</v>
      </c>
      <c r="B13" s="25" t="s">
        <v>1461</v>
      </c>
      <c r="C13" s="29" t="s">
        <v>195</v>
      </c>
      <c r="D13" s="30" t="s">
        <v>205</v>
      </c>
      <c r="E13" s="19" t="s">
        <v>452</v>
      </c>
      <c r="F13" s="34" t="s">
        <v>295</v>
      </c>
      <c r="G13" s="22"/>
      <c r="H13" s="18" t="s">
        <v>380</v>
      </c>
    </row>
    <row r="14" spans="1:8" s="8" customFormat="1" ht="15.6" customHeight="1">
      <c r="A14" s="22">
        <v>8</v>
      </c>
      <c r="B14" s="25" t="s">
        <v>1462</v>
      </c>
      <c r="C14" s="29" t="s">
        <v>322</v>
      </c>
      <c r="D14" s="30" t="s">
        <v>69</v>
      </c>
      <c r="E14" s="19" t="s">
        <v>452</v>
      </c>
      <c r="F14" s="34" t="s">
        <v>295</v>
      </c>
      <c r="G14" s="22"/>
      <c r="H14" s="18" t="s">
        <v>380</v>
      </c>
    </row>
    <row r="15" spans="1:8" s="6" customFormat="1" ht="18" customHeight="1">
      <c r="A15" s="51"/>
      <c r="B15" s="135" t="s">
        <v>2</v>
      </c>
      <c r="C15" s="147"/>
      <c r="D15" s="80">
        <f>A237</f>
        <v>222</v>
      </c>
      <c r="E15" s="21"/>
      <c r="F15" s="21"/>
      <c r="G15" s="124"/>
      <c r="H15" s="125"/>
    </row>
    <row r="16" spans="1:8" s="8" customFormat="1" ht="15.6" customHeight="1">
      <c r="A16" s="22">
        <v>1</v>
      </c>
      <c r="B16" s="25" t="s">
        <v>1492</v>
      </c>
      <c r="C16" s="29" t="s">
        <v>184</v>
      </c>
      <c r="D16" s="30" t="s">
        <v>79</v>
      </c>
      <c r="E16" s="19" t="s">
        <v>230</v>
      </c>
      <c r="F16" s="34" t="s">
        <v>632</v>
      </c>
      <c r="G16" s="22"/>
      <c r="H16" s="18" t="s">
        <v>380</v>
      </c>
    </row>
    <row r="17" spans="1:8" s="8" customFormat="1" ht="15.6" customHeight="1">
      <c r="A17" s="22">
        <v>2</v>
      </c>
      <c r="B17" s="25" t="s">
        <v>1120</v>
      </c>
      <c r="C17" s="29" t="s">
        <v>67</v>
      </c>
      <c r="D17" s="30" t="s">
        <v>169</v>
      </c>
      <c r="E17" s="19" t="s">
        <v>337</v>
      </c>
      <c r="F17" s="34" t="s">
        <v>295</v>
      </c>
      <c r="G17" s="22"/>
      <c r="H17" s="18" t="s">
        <v>380</v>
      </c>
    </row>
    <row r="18" spans="1:8" s="8" customFormat="1" ht="15.6" customHeight="1">
      <c r="A18" s="22">
        <v>3</v>
      </c>
      <c r="B18" s="25" t="s">
        <v>1121</v>
      </c>
      <c r="C18" s="29" t="s">
        <v>98</v>
      </c>
      <c r="D18" s="30" t="s">
        <v>79</v>
      </c>
      <c r="E18" s="19" t="s">
        <v>337</v>
      </c>
      <c r="F18" s="34" t="s">
        <v>295</v>
      </c>
      <c r="G18" s="22"/>
      <c r="H18" s="18" t="s">
        <v>380</v>
      </c>
    </row>
    <row r="19" spans="1:8" s="8" customFormat="1" ht="15.6" customHeight="1">
      <c r="A19" s="22">
        <v>4</v>
      </c>
      <c r="B19" s="25" t="s">
        <v>1122</v>
      </c>
      <c r="C19" s="29" t="s">
        <v>37</v>
      </c>
      <c r="D19" s="30" t="s">
        <v>135</v>
      </c>
      <c r="E19" s="19" t="s">
        <v>337</v>
      </c>
      <c r="F19" s="34" t="s">
        <v>295</v>
      </c>
      <c r="G19" s="22"/>
      <c r="H19" s="18" t="s">
        <v>380</v>
      </c>
    </row>
    <row r="20" spans="1:8" s="8" customFormat="1" ht="15.6" customHeight="1">
      <c r="A20" s="22">
        <v>5</v>
      </c>
      <c r="B20" s="25" t="s">
        <v>1123</v>
      </c>
      <c r="C20" s="29" t="s">
        <v>1124</v>
      </c>
      <c r="D20" s="30" t="s">
        <v>41</v>
      </c>
      <c r="E20" s="19" t="s">
        <v>337</v>
      </c>
      <c r="F20" s="34" t="s">
        <v>295</v>
      </c>
      <c r="G20" s="22"/>
      <c r="H20" s="18" t="s">
        <v>380</v>
      </c>
    </row>
    <row r="21" spans="1:8" s="8" customFormat="1" ht="15.6" customHeight="1">
      <c r="A21" s="22">
        <v>6</v>
      </c>
      <c r="B21" s="25" t="s">
        <v>1125</v>
      </c>
      <c r="C21" s="29" t="s">
        <v>24</v>
      </c>
      <c r="D21" s="30" t="s">
        <v>170</v>
      </c>
      <c r="E21" s="19" t="s">
        <v>337</v>
      </c>
      <c r="F21" s="34" t="s">
        <v>295</v>
      </c>
      <c r="G21" s="22"/>
      <c r="H21" s="18" t="s">
        <v>380</v>
      </c>
    </row>
    <row r="22" spans="1:8" s="8" customFormat="1" ht="15.6" customHeight="1">
      <c r="A22" s="22">
        <v>7</v>
      </c>
      <c r="B22" s="25" t="s">
        <v>1126</v>
      </c>
      <c r="C22" s="29" t="s">
        <v>546</v>
      </c>
      <c r="D22" s="30" t="s">
        <v>154</v>
      </c>
      <c r="E22" s="19" t="s">
        <v>337</v>
      </c>
      <c r="F22" s="34" t="s">
        <v>295</v>
      </c>
      <c r="G22" s="22"/>
      <c r="H22" s="18" t="s">
        <v>380</v>
      </c>
    </row>
    <row r="23" spans="1:8" s="8" customFormat="1" ht="15.6" customHeight="1">
      <c r="A23" s="22">
        <v>8</v>
      </c>
      <c r="B23" s="25" t="s">
        <v>1127</v>
      </c>
      <c r="C23" s="29" t="s">
        <v>432</v>
      </c>
      <c r="D23" s="30" t="s">
        <v>126</v>
      </c>
      <c r="E23" s="19" t="s">
        <v>337</v>
      </c>
      <c r="F23" s="34" t="s">
        <v>295</v>
      </c>
      <c r="G23" s="22"/>
      <c r="H23" s="18" t="s">
        <v>380</v>
      </c>
    </row>
    <row r="24" spans="1:8" s="8" customFormat="1" ht="15.6" customHeight="1">
      <c r="A24" s="22">
        <v>9</v>
      </c>
      <c r="B24" s="25" t="s">
        <v>1128</v>
      </c>
      <c r="C24" s="29" t="s">
        <v>1129</v>
      </c>
      <c r="D24" s="30" t="s">
        <v>126</v>
      </c>
      <c r="E24" s="19" t="s">
        <v>337</v>
      </c>
      <c r="F24" s="34" t="s">
        <v>295</v>
      </c>
      <c r="G24" s="22"/>
      <c r="H24" s="18" t="s">
        <v>380</v>
      </c>
    </row>
    <row r="25" spans="1:8" s="8" customFormat="1" ht="15.6" customHeight="1">
      <c r="A25" s="22">
        <v>10</v>
      </c>
      <c r="B25" s="25" t="s">
        <v>1130</v>
      </c>
      <c r="C25" s="29" t="s">
        <v>216</v>
      </c>
      <c r="D25" s="30" t="s">
        <v>121</v>
      </c>
      <c r="E25" s="19" t="s">
        <v>337</v>
      </c>
      <c r="F25" s="34" t="s">
        <v>295</v>
      </c>
      <c r="G25" s="22"/>
      <c r="H25" s="18" t="s">
        <v>380</v>
      </c>
    </row>
    <row r="26" spans="1:8" s="8" customFormat="1" ht="15.6" customHeight="1">
      <c r="A26" s="22">
        <v>11</v>
      </c>
      <c r="B26" s="25" t="s">
        <v>1131</v>
      </c>
      <c r="C26" s="29" t="s">
        <v>1132</v>
      </c>
      <c r="D26" s="30" t="s">
        <v>49</v>
      </c>
      <c r="E26" s="19" t="s">
        <v>337</v>
      </c>
      <c r="F26" s="34" t="s">
        <v>295</v>
      </c>
      <c r="G26" s="22"/>
      <c r="H26" s="18" t="s">
        <v>380</v>
      </c>
    </row>
    <row r="27" spans="1:8" s="8" customFormat="1" ht="15.6" customHeight="1">
      <c r="A27" s="22">
        <v>12</v>
      </c>
      <c r="B27" s="25" t="s">
        <v>1133</v>
      </c>
      <c r="C27" s="29" t="s">
        <v>1134</v>
      </c>
      <c r="D27" s="30" t="s">
        <v>115</v>
      </c>
      <c r="E27" s="19" t="s">
        <v>337</v>
      </c>
      <c r="F27" s="34" t="s">
        <v>295</v>
      </c>
      <c r="G27" s="22"/>
      <c r="H27" s="18" t="s">
        <v>380</v>
      </c>
    </row>
    <row r="28" spans="1:8" s="8" customFormat="1" ht="15.6" customHeight="1">
      <c r="A28" s="22">
        <v>13</v>
      </c>
      <c r="B28" s="25" t="s">
        <v>1135</v>
      </c>
      <c r="C28" s="29" t="s">
        <v>1136</v>
      </c>
      <c r="D28" s="30" t="s">
        <v>75</v>
      </c>
      <c r="E28" s="19" t="s">
        <v>337</v>
      </c>
      <c r="F28" s="34" t="s">
        <v>295</v>
      </c>
      <c r="G28" s="22"/>
      <c r="H28" s="18" t="s">
        <v>380</v>
      </c>
    </row>
    <row r="29" spans="1:8" s="8" customFormat="1" ht="15.6" customHeight="1">
      <c r="A29" s="22">
        <v>14</v>
      </c>
      <c r="B29" s="25" t="s">
        <v>1137</v>
      </c>
      <c r="C29" s="29" t="s">
        <v>1138</v>
      </c>
      <c r="D29" s="30" t="s">
        <v>152</v>
      </c>
      <c r="E29" s="19" t="s">
        <v>337</v>
      </c>
      <c r="F29" s="34" t="s">
        <v>295</v>
      </c>
      <c r="G29" s="22"/>
      <c r="H29" s="18" t="s">
        <v>380</v>
      </c>
    </row>
    <row r="30" spans="1:8" s="8" customFormat="1" ht="15.6" customHeight="1">
      <c r="A30" s="22">
        <v>15</v>
      </c>
      <c r="B30" s="25" t="s">
        <v>1139</v>
      </c>
      <c r="C30" s="29" t="s">
        <v>1138</v>
      </c>
      <c r="D30" s="30" t="s">
        <v>152</v>
      </c>
      <c r="E30" s="19" t="s">
        <v>337</v>
      </c>
      <c r="F30" s="34" t="s">
        <v>295</v>
      </c>
      <c r="G30" s="22"/>
      <c r="H30" s="18" t="s">
        <v>380</v>
      </c>
    </row>
    <row r="31" spans="1:8" s="8" customFormat="1" ht="15.6" customHeight="1">
      <c r="A31" s="22">
        <v>16</v>
      </c>
      <c r="B31" s="25" t="s">
        <v>1140</v>
      </c>
      <c r="C31" s="29" t="s">
        <v>171</v>
      </c>
      <c r="D31" s="30" t="s">
        <v>155</v>
      </c>
      <c r="E31" s="19" t="s">
        <v>337</v>
      </c>
      <c r="F31" s="34" t="s">
        <v>295</v>
      </c>
      <c r="G31" s="22"/>
      <c r="H31" s="18" t="s">
        <v>380</v>
      </c>
    </row>
    <row r="32" spans="1:8" s="8" customFormat="1" ht="15.6" customHeight="1">
      <c r="A32" s="22">
        <v>17</v>
      </c>
      <c r="B32" s="25" t="s">
        <v>1141</v>
      </c>
      <c r="C32" s="29" t="s">
        <v>1142</v>
      </c>
      <c r="D32" s="30" t="s">
        <v>1143</v>
      </c>
      <c r="E32" s="19" t="s">
        <v>337</v>
      </c>
      <c r="F32" s="34" t="s">
        <v>295</v>
      </c>
      <c r="G32" s="22"/>
      <c r="H32" s="18" t="s">
        <v>380</v>
      </c>
    </row>
    <row r="33" spans="1:8" s="8" customFormat="1" ht="15.6" customHeight="1">
      <c r="A33" s="22">
        <v>18</v>
      </c>
      <c r="B33" s="25" t="s">
        <v>1144</v>
      </c>
      <c r="C33" s="29" t="s">
        <v>1145</v>
      </c>
      <c r="D33" s="30" t="s">
        <v>164</v>
      </c>
      <c r="E33" s="19" t="s">
        <v>337</v>
      </c>
      <c r="F33" s="34" t="s">
        <v>295</v>
      </c>
      <c r="G33" s="22"/>
      <c r="H33" s="18" t="s">
        <v>380</v>
      </c>
    </row>
    <row r="34" spans="1:8" s="8" customFormat="1" ht="15.6" customHeight="1">
      <c r="A34" s="22">
        <v>19</v>
      </c>
      <c r="B34" s="25" t="s">
        <v>592</v>
      </c>
      <c r="C34" s="29" t="s">
        <v>58</v>
      </c>
      <c r="D34" s="30" t="s">
        <v>198</v>
      </c>
      <c r="E34" s="19" t="s">
        <v>605</v>
      </c>
      <c r="F34" s="34" t="s">
        <v>606</v>
      </c>
      <c r="G34" s="22"/>
      <c r="H34" s="18" t="s">
        <v>380</v>
      </c>
    </row>
    <row r="35" spans="1:8" s="8" customFormat="1" ht="15.6" customHeight="1">
      <c r="A35" s="22">
        <v>20</v>
      </c>
      <c r="B35" s="25" t="s">
        <v>593</v>
      </c>
      <c r="C35" s="29" t="s">
        <v>145</v>
      </c>
      <c r="D35" s="30" t="s">
        <v>57</v>
      </c>
      <c r="E35" s="19" t="s">
        <v>605</v>
      </c>
      <c r="F35" s="34" t="s">
        <v>606</v>
      </c>
      <c r="G35" s="22"/>
      <c r="H35" s="18" t="s">
        <v>380</v>
      </c>
    </row>
    <row r="36" spans="1:8" s="8" customFormat="1" ht="15.6" customHeight="1">
      <c r="A36" s="22">
        <v>21</v>
      </c>
      <c r="B36" s="25" t="s">
        <v>594</v>
      </c>
      <c r="C36" s="29" t="s">
        <v>595</v>
      </c>
      <c r="D36" s="30" t="s">
        <v>170</v>
      </c>
      <c r="E36" s="19" t="s">
        <v>605</v>
      </c>
      <c r="F36" s="34" t="s">
        <v>606</v>
      </c>
      <c r="G36" s="22"/>
      <c r="H36" s="18" t="s">
        <v>380</v>
      </c>
    </row>
    <row r="37" spans="1:8" s="8" customFormat="1" ht="15.6" customHeight="1">
      <c r="A37" s="22">
        <v>22</v>
      </c>
      <c r="B37" s="25" t="s">
        <v>596</v>
      </c>
      <c r="C37" s="29" t="s">
        <v>206</v>
      </c>
      <c r="D37" s="30" t="s">
        <v>217</v>
      </c>
      <c r="E37" s="19" t="s">
        <v>605</v>
      </c>
      <c r="F37" s="34" t="s">
        <v>606</v>
      </c>
      <c r="G37" s="22"/>
      <c r="H37" s="18" t="s">
        <v>380</v>
      </c>
    </row>
    <row r="38" spans="1:8" s="8" customFormat="1" ht="15.6" customHeight="1">
      <c r="A38" s="22">
        <v>23</v>
      </c>
      <c r="B38" s="25" t="s">
        <v>597</v>
      </c>
      <c r="C38" s="29" t="s">
        <v>186</v>
      </c>
      <c r="D38" s="30" t="s">
        <v>172</v>
      </c>
      <c r="E38" s="19" t="s">
        <v>605</v>
      </c>
      <c r="F38" s="34" t="s">
        <v>606</v>
      </c>
      <c r="G38" s="22"/>
      <c r="H38" s="18" t="s">
        <v>380</v>
      </c>
    </row>
    <row r="39" spans="1:8" s="8" customFormat="1" ht="15.6" customHeight="1">
      <c r="A39" s="22">
        <v>24</v>
      </c>
      <c r="B39" s="25" t="s">
        <v>598</v>
      </c>
      <c r="C39" s="29" t="s">
        <v>599</v>
      </c>
      <c r="D39" s="30" t="s">
        <v>65</v>
      </c>
      <c r="E39" s="19" t="s">
        <v>605</v>
      </c>
      <c r="F39" s="34" t="s">
        <v>606</v>
      </c>
      <c r="G39" s="22"/>
      <c r="H39" s="18" t="s">
        <v>380</v>
      </c>
    </row>
    <row r="40" spans="1:8" s="8" customFormat="1" ht="15.6" customHeight="1">
      <c r="A40" s="22">
        <v>25</v>
      </c>
      <c r="B40" s="25" t="s">
        <v>600</v>
      </c>
      <c r="C40" s="29" t="s">
        <v>601</v>
      </c>
      <c r="D40" s="30" t="s">
        <v>68</v>
      </c>
      <c r="E40" s="19" t="s">
        <v>605</v>
      </c>
      <c r="F40" s="34" t="s">
        <v>606</v>
      </c>
      <c r="G40" s="22"/>
      <c r="H40" s="18" t="s">
        <v>380</v>
      </c>
    </row>
    <row r="41" spans="1:8" s="8" customFormat="1" ht="15.6" customHeight="1">
      <c r="A41" s="22">
        <v>26</v>
      </c>
      <c r="B41" s="25" t="s">
        <v>602</v>
      </c>
      <c r="C41" s="29" t="s">
        <v>423</v>
      </c>
      <c r="D41" s="30" t="s">
        <v>6</v>
      </c>
      <c r="E41" s="19" t="s">
        <v>605</v>
      </c>
      <c r="F41" s="34" t="s">
        <v>606</v>
      </c>
      <c r="G41" s="22"/>
      <c r="H41" s="18" t="s">
        <v>380</v>
      </c>
    </row>
    <row r="42" spans="1:8" s="8" customFormat="1" ht="15.6" customHeight="1">
      <c r="A42" s="22">
        <v>27</v>
      </c>
      <c r="B42" s="25" t="s">
        <v>603</v>
      </c>
      <c r="C42" s="29" t="s">
        <v>604</v>
      </c>
      <c r="D42" s="30" t="s">
        <v>87</v>
      </c>
      <c r="E42" s="19" t="s">
        <v>605</v>
      </c>
      <c r="F42" s="34" t="s">
        <v>606</v>
      </c>
      <c r="G42" s="22"/>
      <c r="H42" s="18" t="s">
        <v>380</v>
      </c>
    </row>
    <row r="43" spans="1:8" s="8" customFormat="1" ht="15.6" customHeight="1">
      <c r="A43" s="22">
        <v>28</v>
      </c>
      <c r="B43" s="25" t="s">
        <v>519</v>
      </c>
      <c r="C43" s="29" t="s">
        <v>216</v>
      </c>
      <c r="D43" s="30" t="s">
        <v>149</v>
      </c>
      <c r="E43" s="19" t="s">
        <v>338</v>
      </c>
      <c r="F43" s="34" t="s">
        <v>532</v>
      </c>
      <c r="G43" s="22"/>
      <c r="H43" s="37" t="s">
        <v>380</v>
      </c>
    </row>
    <row r="44" spans="1:8" s="8" customFormat="1" ht="15.6" customHeight="1">
      <c r="A44" s="22">
        <v>29</v>
      </c>
      <c r="B44" s="25" t="s">
        <v>520</v>
      </c>
      <c r="C44" s="29" t="s">
        <v>521</v>
      </c>
      <c r="D44" s="30" t="s">
        <v>56</v>
      </c>
      <c r="E44" s="19" t="s">
        <v>338</v>
      </c>
      <c r="F44" s="34" t="s">
        <v>532</v>
      </c>
      <c r="G44" s="22"/>
      <c r="H44" s="18" t="s">
        <v>380</v>
      </c>
    </row>
    <row r="45" spans="1:8" s="8" customFormat="1" ht="15.6" customHeight="1">
      <c r="A45" s="22">
        <v>30</v>
      </c>
      <c r="B45" s="25" t="s">
        <v>522</v>
      </c>
      <c r="C45" s="29" t="s">
        <v>167</v>
      </c>
      <c r="D45" s="30" t="s">
        <v>198</v>
      </c>
      <c r="E45" s="19" t="s">
        <v>338</v>
      </c>
      <c r="F45" s="34" t="s">
        <v>295</v>
      </c>
      <c r="G45" s="23"/>
      <c r="H45" s="18" t="s">
        <v>380</v>
      </c>
    </row>
    <row r="46" spans="1:8" s="8" customFormat="1" ht="15.6" customHeight="1">
      <c r="A46" s="22">
        <v>31</v>
      </c>
      <c r="B46" s="25" t="s">
        <v>523</v>
      </c>
      <c r="C46" s="29" t="s">
        <v>524</v>
      </c>
      <c r="D46" s="30" t="s">
        <v>126</v>
      </c>
      <c r="E46" s="19" t="s">
        <v>338</v>
      </c>
      <c r="F46" s="34" t="s">
        <v>295</v>
      </c>
      <c r="G46" s="22"/>
      <c r="H46" s="18" t="s">
        <v>380</v>
      </c>
    </row>
    <row r="47" spans="1:8" s="8" customFormat="1" ht="15.6" customHeight="1">
      <c r="A47" s="22">
        <v>32</v>
      </c>
      <c r="B47" s="25" t="s">
        <v>525</v>
      </c>
      <c r="C47" s="29" t="s">
        <v>526</v>
      </c>
      <c r="D47" s="30" t="s">
        <v>94</v>
      </c>
      <c r="E47" s="19" t="s">
        <v>338</v>
      </c>
      <c r="F47" s="34" t="s">
        <v>532</v>
      </c>
      <c r="G47" s="22"/>
      <c r="H47" s="18" t="s">
        <v>380</v>
      </c>
    </row>
    <row r="48" spans="1:8" s="8" customFormat="1" ht="15.6" customHeight="1">
      <c r="A48" s="22">
        <v>33</v>
      </c>
      <c r="B48" s="25" t="s">
        <v>527</v>
      </c>
      <c r="C48" s="29" t="s">
        <v>189</v>
      </c>
      <c r="D48" s="30" t="s">
        <v>94</v>
      </c>
      <c r="E48" s="19" t="s">
        <v>338</v>
      </c>
      <c r="F48" s="34" t="s">
        <v>532</v>
      </c>
      <c r="G48" s="22"/>
      <c r="H48" s="18" t="s">
        <v>380</v>
      </c>
    </row>
    <row r="49" spans="1:8" s="8" customFormat="1" ht="15.6" customHeight="1">
      <c r="A49" s="22">
        <v>34</v>
      </c>
      <c r="B49" s="25" t="s">
        <v>528</v>
      </c>
      <c r="C49" s="29" t="s">
        <v>105</v>
      </c>
      <c r="D49" s="30" t="s">
        <v>529</v>
      </c>
      <c r="E49" s="19" t="s">
        <v>338</v>
      </c>
      <c r="F49" s="34" t="s">
        <v>295</v>
      </c>
      <c r="G49" s="22"/>
      <c r="H49" s="18" t="s">
        <v>380</v>
      </c>
    </row>
    <row r="50" spans="1:8" s="8" customFormat="1" ht="15.6" customHeight="1">
      <c r="A50" s="22">
        <v>35</v>
      </c>
      <c r="B50" s="25" t="s">
        <v>530</v>
      </c>
      <c r="C50" s="29" t="s">
        <v>531</v>
      </c>
      <c r="D50" s="30" t="s">
        <v>40</v>
      </c>
      <c r="E50" s="19" t="s">
        <v>338</v>
      </c>
      <c r="F50" s="34" t="s">
        <v>532</v>
      </c>
      <c r="G50" s="124"/>
      <c r="H50" s="37" t="s">
        <v>380</v>
      </c>
    </row>
    <row r="51" spans="1:8" s="8" customFormat="1" ht="15.6" customHeight="1">
      <c r="A51" s="22">
        <v>36</v>
      </c>
      <c r="B51" s="25" t="s">
        <v>533</v>
      </c>
      <c r="C51" s="29" t="s">
        <v>77</v>
      </c>
      <c r="D51" s="30" t="s">
        <v>198</v>
      </c>
      <c r="E51" s="19" t="s">
        <v>339</v>
      </c>
      <c r="F51" s="34" t="s">
        <v>532</v>
      </c>
      <c r="G51" s="22"/>
      <c r="H51" s="18" t="s">
        <v>380</v>
      </c>
    </row>
    <row r="52" spans="1:8" s="8" customFormat="1" ht="15.6" customHeight="1">
      <c r="A52" s="22">
        <v>37</v>
      </c>
      <c r="B52" s="25" t="s">
        <v>534</v>
      </c>
      <c r="C52" s="29" t="s">
        <v>535</v>
      </c>
      <c r="D52" s="30" t="s">
        <v>170</v>
      </c>
      <c r="E52" s="19" t="s">
        <v>339</v>
      </c>
      <c r="F52" s="34" t="s">
        <v>532</v>
      </c>
      <c r="G52" s="22"/>
      <c r="H52" s="18" t="s">
        <v>380</v>
      </c>
    </row>
    <row r="53" spans="1:8" s="8" customFormat="1" ht="15.6" customHeight="1">
      <c r="A53" s="22">
        <v>38</v>
      </c>
      <c r="B53" s="25" t="s">
        <v>536</v>
      </c>
      <c r="C53" s="29" t="s">
        <v>537</v>
      </c>
      <c r="D53" s="30" t="s">
        <v>151</v>
      </c>
      <c r="E53" s="19" t="s">
        <v>339</v>
      </c>
      <c r="F53" s="34" t="s">
        <v>532</v>
      </c>
      <c r="G53" s="22"/>
      <c r="H53" s="18" t="s">
        <v>380</v>
      </c>
    </row>
    <row r="54" spans="1:8" s="8" customFormat="1" ht="15.6" customHeight="1">
      <c r="A54" s="22">
        <v>39</v>
      </c>
      <c r="B54" s="25" t="s">
        <v>538</v>
      </c>
      <c r="C54" s="29" t="s">
        <v>539</v>
      </c>
      <c r="D54" s="30" t="s">
        <v>148</v>
      </c>
      <c r="E54" s="19" t="s">
        <v>339</v>
      </c>
      <c r="F54" s="34" t="s">
        <v>295</v>
      </c>
      <c r="G54" s="22"/>
      <c r="H54" s="18" t="s">
        <v>380</v>
      </c>
    </row>
    <row r="55" spans="1:8" s="8" customFormat="1" ht="15.6" customHeight="1">
      <c r="A55" s="22">
        <v>40</v>
      </c>
      <c r="B55" s="25" t="s">
        <v>540</v>
      </c>
      <c r="C55" s="29" t="s">
        <v>216</v>
      </c>
      <c r="D55" s="30" t="s">
        <v>148</v>
      </c>
      <c r="E55" s="19" t="s">
        <v>339</v>
      </c>
      <c r="F55" s="34" t="s">
        <v>295</v>
      </c>
      <c r="G55" s="22"/>
      <c r="H55" s="18" t="s">
        <v>380</v>
      </c>
    </row>
    <row r="56" spans="1:8" s="8" customFormat="1" ht="15.6" customHeight="1">
      <c r="A56" s="22">
        <v>41</v>
      </c>
      <c r="B56" s="25" t="s">
        <v>541</v>
      </c>
      <c r="C56" s="29" t="s">
        <v>542</v>
      </c>
      <c r="D56" s="30" t="s">
        <v>94</v>
      </c>
      <c r="E56" s="19" t="s">
        <v>339</v>
      </c>
      <c r="F56" s="34" t="s">
        <v>532</v>
      </c>
      <c r="G56" s="22"/>
      <c r="H56" s="18" t="s">
        <v>380</v>
      </c>
    </row>
    <row r="57" spans="1:8" s="8" customFormat="1" ht="15.6" customHeight="1">
      <c r="A57" s="22">
        <v>42</v>
      </c>
      <c r="B57" s="25" t="s">
        <v>543</v>
      </c>
      <c r="C57" s="29" t="s">
        <v>544</v>
      </c>
      <c r="D57" s="30" t="s">
        <v>11</v>
      </c>
      <c r="E57" s="19" t="s">
        <v>339</v>
      </c>
      <c r="F57" s="34" t="s">
        <v>295</v>
      </c>
      <c r="G57" s="22"/>
      <c r="H57" s="18" t="s">
        <v>380</v>
      </c>
    </row>
    <row r="58" spans="1:8" s="8" customFormat="1" ht="15.6" customHeight="1">
      <c r="A58" s="22">
        <v>43</v>
      </c>
      <c r="B58" s="25" t="s">
        <v>545</v>
      </c>
      <c r="C58" s="29" t="s">
        <v>546</v>
      </c>
      <c r="D58" s="30" t="s">
        <v>166</v>
      </c>
      <c r="E58" s="19" t="s">
        <v>339</v>
      </c>
      <c r="F58" s="34" t="s">
        <v>532</v>
      </c>
      <c r="G58" s="22"/>
      <c r="H58" s="18" t="s">
        <v>380</v>
      </c>
    </row>
    <row r="59" spans="1:8" s="8" customFormat="1" ht="15.6" customHeight="1">
      <c r="A59" s="22">
        <v>44</v>
      </c>
      <c r="B59" s="25" t="s">
        <v>547</v>
      </c>
      <c r="C59" s="29" t="s">
        <v>129</v>
      </c>
      <c r="D59" s="30" t="s">
        <v>92</v>
      </c>
      <c r="E59" s="19" t="s">
        <v>339</v>
      </c>
      <c r="F59" s="34" t="s">
        <v>532</v>
      </c>
      <c r="G59" s="23"/>
      <c r="H59" s="18" t="s">
        <v>380</v>
      </c>
    </row>
    <row r="60" spans="1:8" s="8" customFormat="1" ht="15.6" customHeight="1">
      <c r="A60" s="22">
        <v>45</v>
      </c>
      <c r="B60" s="25" t="s">
        <v>548</v>
      </c>
      <c r="C60" s="29" t="s">
        <v>34</v>
      </c>
      <c r="D60" s="30" t="s">
        <v>92</v>
      </c>
      <c r="E60" s="19" t="s">
        <v>339</v>
      </c>
      <c r="F60" s="34" t="s">
        <v>295</v>
      </c>
      <c r="G60" s="22"/>
      <c r="H60" s="18" t="s">
        <v>380</v>
      </c>
    </row>
    <row r="61" spans="1:8" s="8" customFormat="1" ht="15.6" customHeight="1">
      <c r="A61" s="22">
        <v>46</v>
      </c>
      <c r="B61" s="25" t="s">
        <v>549</v>
      </c>
      <c r="C61" s="29" t="s">
        <v>193</v>
      </c>
      <c r="D61" s="30" t="s">
        <v>302</v>
      </c>
      <c r="E61" s="19" t="s">
        <v>339</v>
      </c>
      <c r="F61" s="34" t="s">
        <v>295</v>
      </c>
      <c r="G61" s="22"/>
      <c r="H61" s="18" t="s">
        <v>380</v>
      </c>
    </row>
    <row r="62" spans="1:8" s="8" customFormat="1" ht="15.6" customHeight="1">
      <c r="A62" s="22">
        <v>47</v>
      </c>
      <c r="B62" s="25" t="s">
        <v>1095</v>
      </c>
      <c r="C62" s="29" t="s">
        <v>1096</v>
      </c>
      <c r="D62" s="30" t="s">
        <v>79</v>
      </c>
      <c r="E62" s="19" t="s">
        <v>1114</v>
      </c>
      <c r="F62" s="34" t="s">
        <v>378</v>
      </c>
      <c r="G62" s="22"/>
      <c r="H62" s="18" t="s">
        <v>380</v>
      </c>
    </row>
    <row r="63" spans="1:8" s="8" customFormat="1" ht="15.6" customHeight="1">
      <c r="A63" s="22">
        <v>48</v>
      </c>
      <c r="B63" s="25" t="s">
        <v>1113</v>
      </c>
      <c r="C63" s="29" t="s">
        <v>214</v>
      </c>
      <c r="D63" s="30" t="s">
        <v>8</v>
      </c>
      <c r="E63" s="19" t="s">
        <v>1114</v>
      </c>
      <c r="F63" s="34" t="s">
        <v>1115</v>
      </c>
      <c r="G63" s="22"/>
      <c r="H63" s="18" t="s">
        <v>380</v>
      </c>
    </row>
    <row r="64" spans="1:8" s="8" customFormat="1" ht="15.6" customHeight="1">
      <c r="A64" s="22">
        <v>49</v>
      </c>
      <c r="B64" s="25" t="s">
        <v>1097</v>
      </c>
      <c r="C64" s="29" t="s">
        <v>1098</v>
      </c>
      <c r="D64" s="30" t="s">
        <v>110</v>
      </c>
      <c r="E64" s="19" t="s">
        <v>1114</v>
      </c>
      <c r="F64" s="34" t="s">
        <v>378</v>
      </c>
      <c r="G64" s="22"/>
      <c r="H64" s="18" t="s">
        <v>380</v>
      </c>
    </row>
    <row r="65" spans="1:8" s="8" customFormat="1" ht="15.6" customHeight="1">
      <c r="A65" s="22">
        <v>50</v>
      </c>
      <c r="B65" s="25" t="s">
        <v>1099</v>
      </c>
      <c r="C65" s="29" t="s">
        <v>1100</v>
      </c>
      <c r="D65" s="30" t="s">
        <v>99</v>
      </c>
      <c r="E65" s="19" t="s">
        <v>1114</v>
      </c>
      <c r="F65" s="34" t="s">
        <v>673</v>
      </c>
      <c r="G65" s="22"/>
      <c r="H65" s="18" t="s">
        <v>380</v>
      </c>
    </row>
    <row r="66" spans="1:8" s="8" customFormat="1" ht="15.6" customHeight="1">
      <c r="A66" s="22">
        <v>51</v>
      </c>
      <c r="B66" s="25" t="s">
        <v>1101</v>
      </c>
      <c r="C66" s="29" t="s">
        <v>101</v>
      </c>
      <c r="D66" s="30" t="s">
        <v>148</v>
      </c>
      <c r="E66" s="19" t="s">
        <v>1114</v>
      </c>
      <c r="F66" s="34" t="s">
        <v>1115</v>
      </c>
      <c r="G66" s="22"/>
      <c r="H66" s="18" t="s">
        <v>380</v>
      </c>
    </row>
    <row r="67" spans="1:8" s="8" customFormat="1" ht="15.6" customHeight="1">
      <c r="A67" s="22">
        <v>52</v>
      </c>
      <c r="B67" s="25" t="s">
        <v>1102</v>
      </c>
      <c r="C67" s="29" t="s">
        <v>319</v>
      </c>
      <c r="D67" s="30" t="s">
        <v>215</v>
      </c>
      <c r="E67" s="19" t="s">
        <v>1114</v>
      </c>
      <c r="F67" s="34" t="s">
        <v>437</v>
      </c>
      <c r="G67" s="22"/>
      <c r="H67" s="18" t="s">
        <v>380</v>
      </c>
    </row>
    <row r="68" spans="1:8" s="8" customFormat="1" ht="15.6" customHeight="1">
      <c r="A68" s="22">
        <v>53</v>
      </c>
      <c r="B68" s="25" t="s">
        <v>1103</v>
      </c>
      <c r="C68" s="29" t="s">
        <v>1104</v>
      </c>
      <c r="D68" s="30" t="s">
        <v>219</v>
      </c>
      <c r="E68" s="19" t="s">
        <v>1114</v>
      </c>
      <c r="F68" s="34" t="s">
        <v>437</v>
      </c>
      <c r="G68" s="22"/>
      <c r="H68" s="18" t="s">
        <v>380</v>
      </c>
    </row>
    <row r="69" spans="1:8" s="8" customFormat="1" ht="15.6" customHeight="1">
      <c r="A69" s="22">
        <v>54</v>
      </c>
      <c r="B69" s="25" t="s">
        <v>1105</v>
      </c>
      <c r="C69" s="29" t="s">
        <v>214</v>
      </c>
      <c r="D69" s="30" t="s">
        <v>65</v>
      </c>
      <c r="E69" s="19" t="s">
        <v>1114</v>
      </c>
      <c r="F69" s="34" t="s">
        <v>378</v>
      </c>
      <c r="G69" s="22"/>
      <c r="H69" s="18" t="s">
        <v>380</v>
      </c>
    </row>
    <row r="70" spans="1:8" s="8" customFormat="1" ht="15.6" customHeight="1">
      <c r="A70" s="22">
        <v>55</v>
      </c>
      <c r="B70" s="25" t="s">
        <v>1106</v>
      </c>
      <c r="C70" s="29" t="s">
        <v>12</v>
      </c>
      <c r="D70" s="30" t="s">
        <v>68</v>
      </c>
      <c r="E70" s="19" t="s">
        <v>1114</v>
      </c>
      <c r="F70" s="34" t="s">
        <v>378</v>
      </c>
      <c r="G70" s="22"/>
      <c r="H70" s="18" t="s">
        <v>380</v>
      </c>
    </row>
    <row r="71" spans="1:8" s="8" customFormat="1" ht="15.6" customHeight="1">
      <c r="A71" s="22">
        <v>56</v>
      </c>
      <c r="B71" s="25" t="s">
        <v>1107</v>
      </c>
      <c r="C71" s="29" t="s">
        <v>417</v>
      </c>
      <c r="D71" s="30" t="s">
        <v>92</v>
      </c>
      <c r="E71" s="19" t="s">
        <v>1114</v>
      </c>
      <c r="F71" s="34" t="s">
        <v>437</v>
      </c>
      <c r="G71" s="22"/>
      <c r="H71" s="18" t="s">
        <v>380</v>
      </c>
    </row>
    <row r="72" spans="1:8" s="8" customFormat="1" ht="15.6" customHeight="1">
      <c r="A72" s="22">
        <v>57</v>
      </c>
      <c r="B72" s="25" t="s">
        <v>1108</v>
      </c>
      <c r="C72" s="29" t="s">
        <v>743</v>
      </c>
      <c r="D72" s="30" t="s">
        <v>157</v>
      </c>
      <c r="E72" s="19" t="s">
        <v>1114</v>
      </c>
      <c r="F72" s="34" t="s">
        <v>378</v>
      </c>
      <c r="G72" s="22"/>
      <c r="H72" s="18" t="s">
        <v>380</v>
      </c>
    </row>
    <row r="73" spans="1:8" s="8" customFormat="1" ht="15.6" customHeight="1">
      <c r="A73" s="22">
        <v>58</v>
      </c>
      <c r="B73" s="25" t="s">
        <v>1109</v>
      </c>
      <c r="C73" s="29" t="s">
        <v>61</v>
      </c>
      <c r="D73" s="30" t="s">
        <v>240</v>
      </c>
      <c r="E73" s="19" t="s">
        <v>1114</v>
      </c>
      <c r="F73" s="34" t="s">
        <v>378</v>
      </c>
      <c r="G73" s="22"/>
      <c r="H73" s="18" t="s">
        <v>380</v>
      </c>
    </row>
    <row r="74" spans="1:8" s="8" customFormat="1" ht="15.6" customHeight="1">
      <c r="A74" s="22">
        <v>59</v>
      </c>
      <c r="B74" s="25" t="s">
        <v>1110</v>
      </c>
      <c r="C74" s="29" t="s">
        <v>86</v>
      </c>
      <c r="D74" s="30" t="s">
        <v>93</v>
      </c>
      <c r="E74" s="19" t="s">
        <v>1114</v>
      </c>
      <c r="F74" s="34" t="s">
        <v>673</v>
      </c>
      <c r="G74" s="22"/>
      <c r="H74" s="18" t="s">
        <v>380</v>
      </c>
    </row>
    <row r="75" spans="1:8" s="8" customFormat="1" ht="15.6" customHeight="1">
      <c r="A75" s="22">
        <v>60</v>
      </c>
      <c r="B75" s="25" t="s">
        <v>1111</v>
      </c>
      <c r="C75" s="29" t="s">
        <v>449</v>
      </c>
      <c r="D75" s="30" t="s">
        <v>111</v>
      </c>
      <c r="E75" s="19" t="s">
        <v>1114</v>
      </c>
      <c r="F75" s="34" t="s">
        <v>378</v>
      </c>
      <c r="G75" s="22"/>
      <c r="H75" s="18" t="s">
        <v>380</v>
      </c>
    </row>
    <row r="76" spans="1:8" s="8" customFormat="1" ht="15.6" customHeight="1">
      <c r="A76" s="22">
        <v>61</v>
      </c>
      <c r="B76" s="25" t="s">
        <v>1112</v>
      </c>
      <c r="C76" s="29" t="s">
        <v>165</v>
      </c>
      <c r="D76" s="30" t="s">
        <v>78</v>
      </c>
      <c r="E76" s="19" t="s">
        <v>1114</v>
      </c>
      <c r="F76" s="34" t="s">
        <v>437</v>
      </c>
      <c r="G76" s="22"/>
      <c r="H76" s="18" t="s">
        <v>380</v>
      </c>
    </row>
    <row r="77" spans="1:8" s="8" customFormat="1" ht="15.6" customHeight="1">
      <c r="A77" s="22">
        <v>62</v>
      </c>
      <c r="B77" s="25" t="s">
        <v>1006</v>
      </c>
      <c r="C77" s="29" t="s">
        <v>1007</v>
      </c>
      <c r="D77" s="30" t="s">
        <v>436</v>
      </c>
      <c r="E77" s="19" t="s">
        <v>1027</v>
      </c>
      <c r="F77" s="34" t="s">
        <v>657</v>
      </c>
      <c r="G77" s="22"/>
      <c r="H77" s="18" t="s">
        <v>380</v>
      </c>
    </row>
    <row r="78" spans="1:8" s="8" customFormat="1" ht="15.6" customHeight="1">
      <c r="A78" s="22">
        <v>63</v>
      </c>
      <c r="B78" s="25" t="s">
        <v>1008</v>
      </c>
      <c r="C78" s="29" t="s">
        <v>1009</v>
      </c>
      <c r="D78" s="30" t="s">
        <v>412</v>
      </c>
      <c r="E78" s="19" t="s">
        <v>1027</v>
      </c>
      <c r="F78" s="34" t="s">
        <v>299</v>
      </c>
      <c r="G78" s="22"/>
      <c r="H78" s="18" t="s">
        <v>380</v>
      </c>
    </row>
    <row r="79" spans="1:8" s="8" customFormat="1" ht="15.6" customHeight="1">
      <c r="A79" s="22">
        <v>64</v>
      </c>
      <c r="B79" s="25" t="s">
        <v>1010</v>
      </c>
      <c r="C79" s="29" t="s">
        <v>1011</v>
      </c>
      <c r="D79" s="30" t="s">
        <v>57</v>
      </c>
      <c r="E79" s="19" t="s">
        <v>1027</v>
      </c>
      <c r="F79" s="34" t="s">
        <v>299</v>
      </c>
      <c r="G79" s="22"/>
      <c r="H79" s="18" t="s">
        <v>380</v>
      </c>
    </row>
    <row r="80" spans="1:8" s="8" customFormat="1" ht="15.6" customHeight="1">
      <c r="A80" s="22">
        <v>65</v>
      </c>
      <c r="B80" s="25" t="s">
        <v>1012</v>
      </c>
      <c r="C80" s="29" t="s">
        <v>42</v>
      </c>
      <c r="D80" s="30" t="s">
        <v>204</v>
      </c>
      <c r="E80" s="19" t="s">
        <v>1027</v>
      </c>
      <c r="F80" s="34" t="s">
        <v>657</v>
      </c>
      <c r="G80" s="22"/>
      <c r="H80" s="18" t="s">
        <v>380</v>
      </c>
    </row>
    <row r="81" spans="1:8" s="8" customFormat="1" ht="15.6" customHeight="1">
      <c r="A81" s="22">
        <v>66</v>
      </c>
      <c r="B81" s="25" t="s">
        <v>1013</v>
      </c>
      <c r="C81" s="29" t="s">
        <v>27</v>
      </c>
      <c r="D81" s="30" t="s">
        <v>1014</v>
      </c>
      <c r="E81" s="19" t="s">
        <v>1027</v>
      </c>
      <c r="F81" s="34" t="s">
        <v>299</v>
      </c>
      <c r="G81" s="22"/>
      <c r="H81" s="18" t="s">
        <v>380</v>
      </c>
    </row>
    <row r="82" spans="1:8" s="8" customFormat="1" ht="15.6" customHeight="1">
      <c r="A82" s="22">
        <v>67</v>
      </c>
      <c r="B82" s="25" t="s">
        <v>1015</v>
      </c>
      <c r="C82" s="29" t="s">
        <v>1016</v>
      </c>
      <c r="D82" s="30" t="s">
        <v>217</v>
      </c>
      <c r="E82" s="19" t="s">
        <v>1027</v>
      </c>
      <c r="F82" s="34" t="s">
        <v>657</v>
      </c>
      <c r="G82" s="22"/>
      <c r="H82" s="18" t="s">
        <v>380</v>
      </c>
    </row>
    <row r="83" spans="1:8" s="8" customFormat="1" ht="15.6" customHeight="1">
      <c r="A83" s="22">
        <v>68</v>
      </c>
      <c r="B83" s="25" t="s">
        <v>1017</v>
      </c>
      <c r="C83" s="29" t="s">
        <v>1018</v>
      </c>
      <c r="D83" s="30" t="s">
        <v>422</v>
      </c>
      <c r="E83" s="19" t="s">
        <v>1027</v>
      </c>
      <c r="F83" s="34" t="s">
        <v>657</v>
      </c>
      <c r="G83" s="22"/>
      <c r="H83" s="18" t="s">
        <v>380</v>
      </c>
    </row>
    <row r="84" spans="1:8" s="8" customFormat="1" ht="15.6" customHeight="1">
      <c r="A84" s="22">
        <v>69</v>
      </c>
      <c r="B84" s="25" t="s">
        <v>1019</v>
      </c>
      <c r="C84" s="29" t="s">
        <v>185</v>
      </c>
      <c r="D84" s="30" t="s">
        <v>1020</v>
      </c>
      <c r="E84" s="19" t="s">
        <v>1027</v>
      </c>
      <c r="F84" s="34" t="s">
        <v>657</v>
      </c>
      <c r="G84" s="22"/>
      <c r="H84" s="18" t="s">
        <v>380</v>
      </c>
    </row>
    <row r="85" spans="1:8" s="8" customFormat="1" ht="15.6" customHeight="1">
      <c r="A85" s="22">
        <v>70</v>
      </c>
      <c r="B85" s="25" t="s">
        <v>1021</v>
      </c>
      <c r="C85" s="29" t="s">
        <v>410</v>
      </c>
      <c r="D85" s="30" t="s">
        <v>68</v>
      </c>
      <c r="E85" s="19" t="s">
        <v>1027</v>
      </c>
      <c r="F85" s="34" t="s">
        <v>657</v>
      </c>
      <c r="G85" s="22"/>
      <c r="H85" s="18" t="s">
        <v>380</v>
      </c>
    </row>
    <row r="86" spans="1:8" s="8" customFormat="1" ht="15.6" customHeight="1">
      <c r="A86" s="22">
        <v>71</v>
      </c>
      <c r="B86" s="25" t="s">
        <v>1022</v>
      </c>
      <c r="C86" s="29" t="s">
        <v>163</v>
      </c>
      <c r="D86" s="30" t="s">
        <v>89</v>
      </c>
      <c r="E86" s="19" t="s">
        <v>1027</v>
      </c>
      <c r="F86" s="34" t="s">
        <v>657</v>
      </c>
      <c r="G86" s="22"/>
      <c r="H86" s="18" t="s">
        <v>380</v>
      </c>
    </row>
    <row r="87" spans="1:8" s="8" customFormat="1" ht="15.6" customHeight="1">
      <c r="A87" s="22">
        <v>72</v>
      </c>
      <c r="B87" s="25" t="s">
        <v>1023</v>
      </c>
      <c r="C87" s="29" t="s">
        <v>1024</v>
      </c>
      <c r="D87" s="30" t="s">
        <v>112</v>
      </c>
      <c r="E87" s="19" t="s">
        <v>1027</v>
      </c>
      <c r="F87" s="34" t="s">
        <v>657</v>
      </c>
      <c r="G87" s="22"/>
      <c r="H87" s="18" t="s">
        <v>380</v>
      </c>
    </row>
    <row r="88" spans="1:8" s="8" customFormat="1" ht="15.6" customHeight="1">
      <c r="A88" s="22">
        <v>73</v>
      </c>
      <c r="B88" s="25" t="s">
        <v>1025</v>
      </c>
      <c r="C88" s="29" t="s">
        <v>88</v>
      </c>
      <c r="D88" s="30" t="s">
        <v>1026</v>
      </c>
      <c r="E88" s="19" t="s">
        <v>1027</v>
      </c>
      <c r="F88" s="34" t="s">
        <v>657</v>
      </c>
      <c r="G88" s="22"/>
      <c r="H88" s="18" t="s">
        <v>380</v>
      </c>
    </row>
    <row r="89" spans="1:8" s="8" customFormat="1" ht="15.6" customHeight="1">
      <c r="A89" s="22">
        <v>74</v>
      </c>
      <c r="B89" s="25" t="s">
        <v>607</v>
      </c>
      <c r="C89" s="29" t="s">
        <v>608</v>
      </c>
      <c r="D89" s="30" t="s">
        <v>25</v>
      </c>
      <c r="E89" s="19" t="s">
        <v>340</v>
      </c>
      <c r="F89" s="34" t="s">
        <v>295</v>
      </c>
      <c r="G89" s="22"/>
      <c r="H89" s="18" t="s">
        <v>380</v>
      </c>
    </row>
    <row r="90" spans="1:8" s="8" customFormat="1" ht="15.6" customHeight="1">
      <c r="A90" s="22">
        <v>75</v>
      </c>
      <c r="B90" s="25" t="s">
        <v>609</v>
      </c>
      <c r="C90" s="29" t="s">
        <v>104</v>
      </c>
      <c r="D90" s="30" t="s">
        <v>149</v>
      </c>
      <c r="E90" s="19" t="s">
        <v>340</v>
      </c>
      <c r="F90" s="34" t="s">
        <v>295</v>
      </c>
      <c r="G90" s="22"/>
      <c r="H90" s="18" t="s">
        <v>380</v>
      </c>
    </row>
    <row r="91" spans="1:8" s="8" customFormat="1" ht="15.6" customHeight="1">
      <c r="A91" s="22">
        <v>76</v>
      </c>
      <c r="B91" s="38" t="s">
        <v>610</v>
      </c>
      <c r="C91" s="35" t="s">
        <v>185</v>
      </c>
      <c r="D91" s="36" t="s">
        <v>149</v>
      </c>
      <c r="E91" s="19" t="s">
        <v>340</v>
      </c>
      <c r="F91" s="34" t="s">
        <v>295</v>
      </c>
      <c r="G91" s="22"/>
      <c r="H91" s="18" t="s">
        <v>380</v>
      </c>
    </row>
    <row r="92" spans="1:8" s="8" customFormat="1" ht="15.6" customHeight="1">
      <c r="A92" s="22">
        <v>77</v>
      </c>
      <c r="B92" s="25" t="s">
        <v>611</v>
      </c>
      <c r="C92" s="29" t="s">
        <v>439</v>
      </c>
      <c r="D92" s="30" t="s">
        <v>170</v>
      </c>
      <c r="E92" s="19" t="s">
        <v>340</v>
      </c>
      <c r="F92" s="34" t="s">
        <v>295</v>
      </c>
      <c r="G92" s="22"/>
      <c r="H92" s="18" t="s">
        <v>380</v>
      </c>
    </row>
    <row r="93" spans="1:8" s="8" customFormat="1" ht="15.6" customHeight="1">
      <c r="A93" s="22">
        <v>78</v>
      </c>
      <c r="B93" s="25" t="s">
        <v>612</v>
      </c>
      <c r="C93" s="29" t="s">
        <v>113</v>
      </c>
      <c r="D93" s="30" t="s">
        <v>200</v>
      </c>
      <c r="E93" s="19" t="s">
        <v>340</v>
      </c>
      <c r="F93" s="34" t="s">
        <v>295</v>
      </c>
      <c r="G93" s="22"/>
      <c r="H93" s="18" t="s">
        <v>380</v>
      </c>
    </row>
    <row r="94" spans="1:8" s="8" customFormat="1" ht="15.6" customHeight="1">
      <c r="A94" s="22">
        <v>79</v>
      </c>
      <c r="B94" s="25" t="s">
        <v>674</v>
      </c>
      <c r="C94" s="29" t="s">
        <v>218</v>
      </c>
      <c r="D94" s="30" t="s">
        <v>110</v>
      </c>
      <c r="E94" s="19" t="s">
        <v>340</v>
      </c>
      <c r="F94" s="34" t="s">
        <v>679</v>
      </c>
      <c r="G94" s="22"/>
      <c r="H94" s="18" t="s">
        <v>380</v>
      </c>
    </row>
    <row r="95" spans="1:8" s="8" customFormat="1" ht="15.6" customHeight="1">
      <c r="A95" s="22">
        <v>80</v>
      </c>
      <c r="B95" s="25" t="s">
        <v>613</v>
      </c>
      <c r="C95" s="29" t="s">
        <v>358</v>
      </c>
      <c r="D95" s="30" t="s">
        <v>614</v>
      </c>
      <c r="E95" s="19" t="s">
        <v>340</v>
      </c>
      <c r="F95" s="34" t="s">
        <v>295</v>
      </c>
      <c r="G95" s="22"/>
      <c r="H95" s="18" t="s">
        <v>380</v>
      </c>
    </row>
    <row r="96" spans="1:8" s="8" customFormat="1" ht="15.6" customHeight="1">
      <c r="A96" s="22">
        <v>81</v>
      </c>
      <c r="B96" s="25" t="s">
        <v>615</v>
      </c>
      <c r="C96" s="29" t="s">
        <v>616</v>
      </c>
      <c r="D96" s="30" t="s">
        <v>126</v>
      </c>
      <c r="E96" s="19" t="s">
        <v>340</v>
      </c>
      <c r="F96" s="34" t="s">
        <v>295</v>
      </c>
      <c r="G96" s="22"/>
      <c r="H96" s="18" t="s">
        <v>380</v>
      </c>
    </row>
    <row r="97" spans="1:8" s="8" customFormat="1" ht="15.6" customHeight="1">
      <c r="A97" s="22">
        <v>82</v>
      </c>
      <c r="B97" s="25" t="s">
        <v>617</v>
      </c>
      <c r="C97" s="29" t="s">
        <v>142</v>
      </c>
      <c r="D97" s="30" t="s">
        <v>204</v>
      </c>
      <c r="E97" s="19" t="s">
        <v>340</v>
      </c>
      <c r="F97" s="34" t="s">
        <v>295</v>
      </c>
      <c r="G97" s="22"/>
      <c r="H97" s="18" t="s">
        <v>380</v>
      </c>
    </row>
    <row r="98" spans="1:8" s="8" customFormat="1" ht="15.6" customHeight="1">
      <c r="A98" s="22">
        <v>83</v>
      </c>
      <c r="B98" s="25" t="s">
        <v>618</v>
      </c>
      <c r="C98" s="29" t="s">
        <v>218</v>
      </c>
      <c r="D98" s="30" t="s">
        <v>219</v>
      </c>
      <c r="E98" s="19" t="s">
        <v>340</v>
      </c>
      <c r="F98" s="34" t="s">
        <v>295</v>
      </c>
      <c r="G98" s="22"/>
      <c r="H98" s="18" t="s">
        <v>380</v>
      </c>
    </row>
    <row r="99" spans="1:8" s="8" customFormat="1" ht="15.6" customHeight="1">
      <c r="A99" s="22">
        <v>84</v>
      </c>
      <c r="B99" s="25" t="s">
        <v>675</v>
      </c>
      <c r="C99" s="29" t="s">
        <v>676</v>
      </c>
      <c r="D99" s="30" t="s">
        <v>164</v>
      </c>
      <c r="E99" s="19" t="s">
        <v>340</v>
      </c>
      <c r="F99" s="34" t="s">
        <v>679</v>
      </c>
      <c r="G99" s="22"/>
      <c r="H99" s="18" t="s">
        <v>380</v>
      </c>
    </row>
    <row r="100" spans="1:8" s="8" customFormat="1" ht="15.6" customHeight="1">
      <c r="A100" s="22">
        <v>85</v>
      </c>
      <c r="B100" s="25" t="s">
        <v>1094</v>
      </c>
      <c r="C100" s="29" t="s">
        <v>318</v>
      </c>
      <c r="D100" s="30" t="s">
        <v>60</v>
      </c>
      <c r="E100" s="19" t="s">
        <v>340</v>
      </c>
      <c r="F100" s="34" t="s">
        <v>295</v>
      </c>
      <c r="G100" s="22"/>
      <c r="H100" s="18" t="s">
        <v>380</v>
      </c>
    </row>
    <row r="101" spans="1:8" s="8" customFormat="1" ht="15.6" customHeight="1">
      <c r="A101" s="22">
        <v>86</v>
      </c>
      <c r="B101" s="25" t="s">
        <v>677</v>
      </c>
      <c r="C101" s="29" t="s">
        <v>199</v>
      </c>
      <c r="D101" s="30" t="s">
        <v>678</v>
      </c>
      <c r="E101" s="19" t="s">
        <v>340</v>
      </c>
      <c r="F101" s="34" t="s">
        <v>679</v>
      </c>
      <c r="G101" s="22"/>
      <c r="H101" s="18" t="s">
        <v>380</v>
      </c>
    </row>
    <row r="102" spans="1:8" s="8" customFormat="1" ht="15.6" customHeight="1">
      <c r="A102" s="22">
        <v>87</v>
      </c>
      <c r="B102" s="25" t="s">
        <v>1242</v>
      </c>
      <c r="C102" s="29" t="s">
        <v>1243</v>
      </c>
      <c r="D102" s="30" t="s">
        <v>44</v>
      </c>
      <c r="E102" s="19" t="s">
        <v>341</v>
      </c>
      <c r="F102" s="34" t="s">
        <v>378</v>
      </c>
      <c r="G102" s="22"/>
      <c r="H102" s="18" t="s">
        <v>380</v>
      </c>
    </row>
    <row r="103" spans="1:8" s="8" customFormat="1" ht="15.6" customHeight="1">
      <c r="A103" s="22">
        <v>88</v>
      </c>
      <c r="B103" s="25" t="s">
        <v>1244</v>
      </c>
      <c r="C103" s="29" t="s">
        <v>1245</v>
      </c>
      <c r="D103" s="30" t="s">
        <v>1246</v>
      </c>
      <c r="E103" s="19" t="s">
        <v>341</v>
      </c>
      <c r="F103" s="34" t="s">
        <v>673</v>
      </c>
      <c r="G103" s="22"/>
      <c r="H103" s="18" t="s">
        <v>380</v>
      </c>
    </row>
    <row r="104" spans="1:8" s="8" customFormat="1" ht="15.6" customHeight="1">
      <c r="A104" s="22">
        <v>89</v>
      </c>
      <c r="B104" s="25" t="s">
        <v>1247</v>
      </c>
      <c r="C104" s="29" t="s">
        <v>55</v>
      </c>
      <c r="D104" s="30" t="s">
        <v>196</v>
      </c>
      <c r="E104" s="19" t="s">
        <v>341</v>
      </c>
      <c r="F104" s="34" t="s">
        <v>673</v>
      </c>
      <c r="G104" s="22"/>
      <c r="H104" s="18" t="s">
        <v>380</v>
      </c>
    </row>
    <row r="105" spans="1:8" s="8" customFormat="1" ht="15.6" customHeight="1">
      <c r="A105" s="22">
        <v>90</v>
      </c>
      <c r="B105" s="25" t="s">
        <v>1248</v>
      </c>
      <c r="C105" s="29" t="s">
        <v>1249</v>
      </c>
      <c r="D105" s="30" t="s">
        <v>198</v>
      </c>
      <c r="E105" s="19" t="s">
        <v>341</v>
      </c>
      <c r="F105" s="34" t="s">
        <v>673</v>
      </c>
      <c r="G105" s="22"/>
      <c r="H105" s="18" t="s">
        <v>380</v>
      </c>
    </row>
    <row r="106" spans="1:8" s="8" customFormat="1" ht="15.6" customHeight="1">
      <c r="A106" s="22">
        <v>91</v>
      </c>
      <c r="B106" s="25" t="s">
        <v>1250</v>
      </c>
      <c r="C106" s="29" t="s">
        <v>30</v>
      </c>
      <c r="D106" s="30" t="s">
        <v>154</v>
      </c>
      <c r="E106" s="19" t="s">
        <v>341</v>
      </c>
      <c r="F106" s="34" t="s">
        <v>378</v>
      </c>
      <c r="G106" s="22"/>
      <c r="H106" s="18" t="s">
        <v>380</v>
      </c>
    </row>
    <row r="107" spans="1:8" s="8" customFormat="1" ht="15.6" customHeight="1">
      <c r="A107" s="22">
        <v>92</v>
      </c>
      <c r="B107" s="25" t="s">
        <v>1251</v>
      </c>
      <c r="C107" s="29" t="s">
        <v>1252</v>
      </c>
      <c r="D107" s="30" t="s">
        <v>201</v>
      </c>
      <c r="E107" s="19" t="s">
        <v>341</v>
      </c>
      <c r="F107" s="34" t="s">
        <v>673</v>
      </c>
      <c r="G107" s="22"/>
      <c r="H107" s="18" t="s">
        <v>380</v>
      </c>
    </row>
    <row r="108" spans="1:8" s="8" customFormat="1" ht="15.6" customHeight="1">
      <c r="A108" s="22">
        <v>93</v>
      </c>
      <c r="B108" s="25" t="s">
        <v>1253</v>
      </c>
      <c r="C108" s="29" t="s">
        <v>1254</v>
      </c>
      <c r="D108" s="30" t="s">
        <v>126</v>
      </c>
      <c r="E108" s="19" t="s">
        <v>341</v>
      </c>
      <c r="F108" s="34" t="s">
        <v>673</v>
      </c>
      <c r="G108" s="22"/>
      <c r="H108" s="18" t="s">
        <v>380</v>
      </c>
    </row>
    <row r="109" spans="1:8" s="8" customFormat="1" ht="15.6" customHeight="1">
      <c r="A109" s="22">
        <v>94</v>
      </c>
      <c r="B109" s="25" t="s">
        <v>1255</v>
      </c>
      <c r="C109" s="29" t="s">
        <v>535</v>
      </c>
      <c r="D109" s="30" t="s">
        <v>215</v>
      </c>
      <c r="E109" s="19" t="s">
        <v>341</v>
      </c>
      <c r="F109" s="34" t="s">
        <v>74</v>
      </c>
      <c r="G109" s="22"/>
      <c r="H109" s="18" t="s">
        <v>380</v>
      </c>
    </row>
    <row r="110" spans="1:8" s="8" customFormat="1" ht="15.6" customHeight="1">
      <c r="A110" s="22">
        <v>95</v>
      </c>
      <c r="B110" s="25" t="s">
        <v>1256</v>
      </c>
      <c r="C110" s="29" t="s">
        <v>86</v>
      </c>
      <c r="D110" s="30" t="s">
        <v>217</v>
      </c>
      <c r="E110" s="19" t="s">
        <v>341</v>
      </c>
      <c r="F110" s="34" t="s">
        <v>673</v>
      </c>
      <c r="G110" s="22"/>
      <c r="H110" s="18" t="s">
        <v>380</v>
      </c>
    </row>
    <row r="111" spans="1:8" s="8" customFormat="1" ht="15.6" customHeight="1">
      <c r="A111" s="22">
        <v>96</v>
      </c>
      <c r="B111" s="25" t="s">
        <v>1257</v>
      </c>
      <c r="C111" s="29" t="s">
        <v>1258</v>
      </c>
      <c r="D111" s="30" t="s">
        <v>64</v>
      </c>
      <c r="E111" s="19" t="s">
        <v>341</v>
      </c>
      <c r="F111" s="34" t="s">
        <v>437</v>
      </c>
      <c r="G111" s="22"/>
      <c r="H111" s="18" t="s">
        <v>380</v>
      </c>
    </row>
    <row r="112" spans="1:8" s="8" customFormat="1" ht="15.6" customHeight="1">
      <c r="A112" s="22">
        <v>97</v>
      </c>
      <c r="B112" s="25" t="s">
        <v>1259</v>
      </c>
      <c r="C112" s="29" t="s">
        <v>59</v>
      </c>
      <c r="D112" s="30" t="s">
        <v>22</v>
      </c>
      <c r="E112" s="19" t="s">
        <v>341</v>
      </c>
      <c r="F112" s="34" t="s">
        <v>437</v>
      </c>
      <c r="G112" s="22"/>
      <c r="H112" s="18" t="s">
        <v>380</v>
      </c>
    </row>
    <row r="113" spans="1:8" s="8" customFormat="1" ht="15.6" customHeight="1">
      <c r="A113" s="22">
        <v>98</v>
      </c>
      <c r="B113" s="25" t="s">
        <v>1260</v>
      </c>
      <c r="C113" s="29" t="s">
        <v>239</v>
      </c>
      <c r="D113" s="30" t="s">
        <v>164</v>
      </c>
      <c r="E113" s="19" t="s">
        <v>341</v>
      </c>
      <c r="F113" s="34" t="s">
        <v>673</v>
      </c>
      <c r="G113" s="22"/>
      <c r="H113" s="18" t="s">
        <v>380</v>
      </c>
    </row>
    <row r="114" spans="1:8" s="8" customFormat="1" ht="15.6" customHeight="1">
      <c r="A114" s="22">
        <v>99</v>
      </c>
      <c r="B114" s="25" t="s">
        <v>1261</v>
      </c>
      <c r="C114" s="29" t="s">
        <v>214</v>
      </c>
      <c r="D114" s="30" t="s">
        <v>65</v>
      </c>
      <c r="E114" s="19" t="s">
        <v>341</v>
      </c>
      <c r="F114" s="34" t="s">
        <v>673</v>
      </c>
      <c r="G114" s="22"/>
      <c r="H114" s="18" t="s">
        <v>380</v>
      </c>
    </row>
    <row r="115" spans="1:8" s="8" customFormat="1" ht="15.6" customHeight="1">
      <c r="A115" s="22">
        <v>100</v>
      </c>
      <c r="B115" s="25" t="s">
        <v>1262</v>
      </c>
      <c r="C115" s="29" t="s">
        <v>1263</v>
      </c>
      <c r="D115" s="30" t="s">
        <v>581</v>
      </c>
      <c r="E115" s="19" t="s">
        <v>341</v>
      </c>
      <c r="F115" s="34" t="s">
        <v>437</v>
      </c>
      <c r="G115" s="22"/>
      <c r="H115" s="18" t="s">
        <v>380</v>
      </c>
    </row>
    <row r="116" spans="1:8" s="8" customFormat="1" ht="15.6" customHeight="1">
      <c r="A116" s="22">
        <v>101</v>
      </c>
      <c r="B116" s="25" t="s">
        <v>887</v>
      </c>
      <c r="C116" s="29" t="s">
        <v>113</v>
      </c>
      <c r="D116" s="30" t="s">
        <v>45</v>
      </c>
      <c r="E116" s="19" t="s">
        <v>342</v>
      </c>
      <c r="F116" s="34" t="s">
        <v>378</v>
      </c>
      <c r="G116" s="22"/>
      <c r="H116" s="18" t="s">
        <v>380</v>
      </c>
    </row>
    <row r="117" spans="1:8" s="8" customFormat="1" ht="15.6" customHeight="1">
      <c r="A117" s="22">
        <v>102</v>
      </c>
      <c r="B117" s="25" t="s">
        <v>888</v>
      </c>
      <c r="C117" s="29" t="s">
        <v>889</v>
      </c>
      <c r="D117" s="30" t="s">
        <v>890</v>
      </c>
      <c r="E117" s="19" t="s">
        <v>342</v>
      </c>
      <c r="F117" s="34" t="s">
        <v>378</v>
      </c>
      <c r="G117" s="22"/>
      <c r="H117" s="18" t="s">
        <v>380</v>
      </c>
    </row>
    <row r="118" spans="1:8" s="8" customFormat="1" ht="15.6" customHeight="1">
      <c r="A118" s="22">
        <v>103</v>
      </c>
      <c r="B118" s="25" t="s">
        <v>891</v>
      </c>
      <c r="C118" s="29" t="s">
        <v>892</v>
      </c>
      <c r="D118" s="30" t="s">
        <v>182</v>
      </c>
      <c r="E118" s="19" t="s">
        <v>342</v>
      </c>
      <c r="F118" s="34" t="s">
        <v>378</v>
      </c>
      <c r="G118" s="22"/>
      <c r="H118" s="18" t="s">
        <v>380</v>
      </c>
    </row>
    <row r="119" spans="1:8" s="8" customFormat="1" ht="15.6" customHeight="1">
      <c r="A119" s="22">
        <v>104</v>
      </c>
      <c r="B119" s="25" t="s">
        <v>893</v>
      </c>
      <c r="C119" s="29" t="s">
        <v>101</v>
      </c>
      <c r="D119" s="30" t="s">
        <v>170</v>
      </c>
      <c r="E119" s="19" t="s">
        <v>342</v>
      </c>
      <c r="F119" s="34" t="s">
        <v>437</v>
      </c>
      <c r="G119" s="22"/>
      <c r="H119" s="18" t="s">
        <v>380</v>
      </c>
    </row>
    <row r="120" spans="1:8" s="8" customFormat="1" ht="15.6" customHeight="1">
      <c r="A120" s="22">
        <v>105</v>
      </c>
      <c r="B120" s="25" t="s">
        <v>894</v>
      </c>
      <c r="C120" s="29" t="s">
        <v>98</v>
      </c>
      <c r="D120" s="30" t="s">
        <v>217</v>
      </c>
      <c r="E120" s="19" t="s">
        <v>342</v>
      </c>
      <c r="F120" s="34" t="s">
        <v>437</v>
      </c>
      <c r="G120" s="22"/>
      <c r="H120" s="18" t="s">
        <v>380</v>
      </c>
    </row>
    <row r="121" spans="1:8" s="8" customFormat="1" ht="15.6" customHeight="1">
      <c r="A121" s="22">
        <v>106</v>
      </c>
      <c r="B121" s="25" t="s">
        <v>895</v>
      </c>
      <c r="C121" s="29" t="s">
        <v>113</v>
      </c>
      <c r="D121" s="30" t="s">
        <v>84</v>
      </c>
      <c r="E121" s="19" t="s">
        <v>342</v>
      </c>
      <c r="F121" s="34" t="s">
        <v>673</v>
      </c>
      <c r="G121" s="22"/>
      <c r="H121" s="18" t="s">
        <v>380</v>
      </c>
    </row>
    <row r="122" spans="1:8" s="8" customFormat="1" ht="15.6" customHeight="1">
      <c r="A122" s="22">
        <v>107</v>
      </c>
      <c r="B122" s="25" t="s">
        <v>896</v>
      </c>
      <c r="C122" s="29" t="s">
        <v>425</v>
      </c>
      <c r="D122" s="30" t="s">
        <v>176</v>
      </c>
      <c r="E122" s="19" t="s">
        <v>342</v>
      </c>
      <c r="F122" s="34" t="s">
        <v>673</v>
      </c>
      <c r="G122" s="22"/>
      <c r="H122" s="18" t="s">
        <v>380</v>
      </c>
    </row>
    <row r="123" spans="1:8" s="8" customFormat="1" ht="15.6" customHeight="1">
      <c r="A123" s="22">
        <v>108</v>
      </c>
      <c r="B123" s="25" t="s">
        <v>897</v>
      </c>
      <c r="C123" s="29" t="s">
        <v>133</v>
      </c>
      <c r="D123" s="30" t="s">
        <v>162</v>
      </c>
      <c r="E123" s="19" t="s">
        <v>342</v>
      </c>
      <c r="F123" s="34" t="s">
        <v>437</v>
      </c>
      <c r="G123" s="22"/>
      <c r="H123" s="18" t="s">
        <v>380</v>
      </c>
    </row>
    <row r="124" spans="1:8" s="8" customFormat="1" ht="15.6" customHeight="1">
      <c r="A124" s="22">
        <v>109</v>
      </c>
      <c r="B124" s="25" t="s">
        <v>777</v>
      </c>
      <c r="C124" s="29" t="s">
        <v>778</v>
      </c>
      <c r="D124" s="30" t="s">
        <v>691</v>
      </c>
      <c r="E124" s="19" t="s">
        <v>797</v>
      </c>
      <c r="F124" s="34" t="s">
        <v>794</v>
      </c>
      <c r="G124" s="22"/>
      <c r="H124" s="18" t="s">
        <v>380</v>
      </c>
    </row>
    <row r="125" spans="1:8" s="8" customFormat="1" ht="15.6" customHeight="1">
      <c r="A125" s="22">
        <v>110</v>
      </c>
      <c r="B125" s="25" t="s">
        <v>779</v>
      </c>
      <c r="C125" s="29" t="s">
        <v>31</v>
      </c>
      <c r="D125" s="30" t="s">
        <v>198</v>
      </c>
      <c r="E125" s="19" t="s">
        <v>797</v>
      </c>
      <c r="F125" s="34" t="s">
        <v>794</v>
      </c>
      <c r="G125" s="22"/>
      <c r="H125" s="18" t="s">
        <v>380</v>
      </c>
    </row>
    <row r="126" spans="1:8" s="8" customFormat="1" ht="15.6" customHeight="1">
      <c r="A126" s="22">
        <v>111</v>
      </c>
      <c r="B126" s="25" t="s">
        <v>780</v>
      </c>
      <c r="C126" s="29" t="s">
        <v>781</v>
      </c>
      <c r="D126" s="30" t="s">
        <v>79</v>
      </c>
      <c r="E126" s="19" t="s">
        <v>797</v>
      </c>
      <c r="F126" s="34" t="s">
        <v>794</v>
      </c>
      <c r="G126" s="22"/>
      <c r="H126" s="18" t="s">
        <v>380</v>
      </c>
    </row>
    <row r="127" spans="1:8" s="8" customFormat="1" ht="15.6" customHeight="1">
      <c r="A127" s="22">
        <v>112</v>
      </c>
      <c r="B127" s="25" t="s">
        <v>782</v>
      </c>
      <c r="C127" s="29" t="s">
        <v>783</v>
      </c>
      <c r="D127" s="30" t="s">
        <v>131</v>
      </c>
      <c r="E127" s="19" t="s">
        <v>797</v>
      </c>
      <c r="F127" s="34" t="s">
        <v>794</v>
      </c>
      <c r="G127" s="22"/>
      <c r="H127" s="18" t="s">
        <v>380</v>
      </c>
    </row>
    <row r="128" spans="1:8" s="8" customFormat="1" ht="15.6" customHeight="1">
      <c r="A128" s="22">
        <v>113</v>
      </c>
      <c r="B128" s="25" t="s">
        <v>784</v>
      </c>
      <c r="C128" s="29" t="s">
        <v>785</v>
      </c>
      <c r="D128" s="30" t="s">
        <v>170</v>
      </c>
      <c r="E128" s="19" t="s">
        <v>797</v>
      </c>
      <c r="F128" s="34" t="s">
        <v>795</v>
      </c>
      <c r="G128" s="22"/>
      <c r="H128" s="18" t="s">
        <v>380</v>
      </c>
    </row>
    <row r="129" spans="1:8" s="8" customFormat="1" ht="15.6" customHeight="1">
      <c r="A129" s="22">
        <v>114</v>
      </c>
      <c r="B129" s="25" t="s">
        <v>798</v>
      </c>
      <c r="C129" s="29" t="s">
        <v>211</v>
      </c>
      <c r="D129" s="30" t="s">
        <v>121</v>
      </c>
      <c r="E129" s="19" t="s">
        <v>797</v>
      </c>
      <c r="F129" s="34" t="s">
        <v>799</v>
      </c>
      <c r="G129" s="22"/>
      <c r="H129" s="18" t="s">
        <v>380</v>
      </c>
    </row>
    <row r="130" spans="1:8" s="8" customFormat="1" ht="15.6" customHeight="1">
      <c r="A130" s="22">
        <v>115</v>
      </c>
      <c r="B130" s="25" t="s">
        <v>786</v>
      </c>
      <c r="C130" s="29" t="s">
        <v>214</v>
      </c>
      <c r="D130" s="30" t="s">
        <v>94</v>
      </c>
      <c r="E130" s="19" t="s">
        <v>797</v>
      </c>
      <c r="F130" s="34" t="s">
        <v>794</v>
      </c>
      <c r="G130" s="22"/>
      <c r="H130" s="18" t="s">
        <v>380</v>
      </c>
    </row>
    <row r="131" spans="1:8" s="8" customFormat="1" ht="15.6" customHeight="1">
      <c r="A131" s="22">
        <v>116</v>
      </c>
      <c r="B131" s="25" t="s">
        <v>787</v>
      </c>
      <c r="C131" s="29" t="s">
        <v>788</v>
      </c>
      <c r="D131" s="30" t="s">
        <v>75</v>
      </c>
      <c r="E131" s="19" t="s">
        <v>797</v>
      </c>
      <c r="F131" s="34" t="s">
        <v>794</v>
      </c>
      <c r="G131" s="22"/>
      <c r="H131" s="18" t="s">
        <v>380</v>
      </c>
    </row>
    <row r="132" spans="1:8" s="8" customFormat="1" ht="15.6" customHeight="1">
      <c r="A132" s="22">
        <v>117</v>
      </c>
      <c r="B132" s="25" t="s">
        <v>789</v>
      </c>
      <c r="C132" s="29" t="s">
        <v>173</v>
      </c>
      <c r="D132" s="30" t="s">
        <v>123</v>
      </c>
      <c r="E132" s="19" t="s">
        <v>797</v>
      </c>
      <c r="F132" s="34" t="s">
        <v>795</v>
      </c>
      <c r="G132" s="22"/>
      <c r="H132" s="18" t="s">
        <v>380</v>
      </c>
    </row>
    <row r="133" spans="1:8" s="8" customFormat="1" ht="15.6" customHeight="1">
      <c r="A133" s="22">
        <v>118</v>
      </c>
      <c r="B133" s="25" t="s">
        <v>790</v>
      </c>
      <c r="C133" s="29" t="s">
        <v>791</v>
      </c>
      <c r="D133" s="30" t="s">
        <v>159</v>
      </c>
      <c r="E133" s="19" t="s">
        <v>797</v>
      </c>
      <c r="F133" s="34" t="s">
        <v>795</v>
      </c>
      <c r="G133" s="22"/>
      <c r="H133" s="18" t="s">
        <v>380</v>
      </c>
    </row>
    <row r="134" spans="1:8" s="8" customFormat="1" ht="15.6" customHeight="1">
      <c r="A134" s="22">
        <v>119</v>
      </c>
      <c r="B134" s="25" t="s">
        <v>792</v>
      </c>
      <c r="C134" s="29" t="s">
        <v>793</v>
      </c>
      <c r="D134" s="30" t="s">
        <v>89</v>
      </c>
      <c r="E134" s="19" t="s">
        <v>797</v>
      </c>
      <c r="F134" s="34" t="s">
        <v>796</v>
      </c>
      <c r="G134" s="22"/>
      <c r="H134" s="18" t="s">
        <v>380</v>
      </c>
    </row>
    <row r="135" spans="1:8" s="8" customFormat="1" ht="15.6" customHeight="1">
      <c r="A135" s="22">
        <v>120</v>
      </c>
      <c r="B135" s="25" t="s">
        <v>665</v>
      </c>
      <c r="C135" s="29" t="s">
        <v>104</v>
      </c>
      <c r="D135" s="30" t="s">
        <v>149</v>
      </c>
      <c r="E135" s="19" t="s">
        <v>576</v>
      </c>
      <c r="F135" s="34" t="s">
        <v>666</v>
      </c>
      <c r="G135" s="22"/>
      <c r="H135" s="18" t="s">
        <v>380</v>
      </c>
    </row>
    <row r="136" spans="1:8" s="8" customFormat="1" ht="15.6" customHeight="1">
      <c r="A136" s="22">
        <v>121</v>
      </c>
      <c r="B136" s="25" t="s">
        <v>550</v>
      </c>
      <c r="C136" s="29" t="s">
        <v>34</v>
      </c>
      <c r="D136" s="30" t="s">
        <v>79</v>
      </c>
      <c r="E136" s="19" t="s">
        <v>576</v>
      </c>
      <c r="F136" s="34" t="s">
        <v>295</v>
      </c>
      <c r="G136" s="22"/>
      <c r="H136" s="18" t="s">
        <v>380</v>
      </c>
    </row>
    <row r="137" spans="1:8" s="8" customFormat="1" ht="15.6" customHeight="1">
      <c r="A137" s="22">
        <v>122</v>
      </c>
      <c r="B137" s="25" t="s">
        <v>551</v>
      </c>
      <c r="C137" s="29" t="s">
        <v>48</v>
      </c>
      <c r="D137" s="30" t="s">
        <v>79</v>
      </c>
      <c r="E137" s="19" t="s">
        <v>576</v>
      </c>
      <c r="F137" s="34" t="s">
        <v>295</v>
      </c>
      <c r="G137" s="22"/>
      <c r="H137" s="18" t="s">
        <v>380</v>
      </c>
    </row>
    <row r="138" spans="1:8" s="8" customFormat="1" ht="15.6" customHeight="1">
      <c r="A138" s="22">
        <v>123</v>
      </c>
      <c r="B138" s="25" t="s">
        <v>552</v>
      </c>
      <c r="C138" s="29" t="s">
        <v>244</v>
      </c>
      <c r="D138" s="30" t="s">
        <v>7</v>
      </c>
      <c r="E138" s="19" t="s">
        <v>576</v>
      </c>
      <c r="F138" s="34" t="s">
        <v>295</v>
      </c>
      <c r="G138" s="22"/>
      <c r="H138" s="18" t="s">
        <v>380</v>
      </c>
    </row>
    <row r="139" spans="1:8" s="8" customFormat="1" ht="15.6" customHeight="1">
      <c r="A139" s="22">
        <v>124</v>
      </c>
      <c r="B139" s="25" t="s">
        <v>553</v>
      </c>
      <c r="C139" s="29" t="s">
        <v>554</v>
      </c>
      <c r="D139" s="30" t="s">
        <v>187</v>
      </c>
      <c r="E139" s="19" t="s">
        <v>576</v>
      </c>
      <c r="F139" s="34" t="s">
        <v>532</v>
      </c>
      <c r="G139" s="22"/>
      <c r="H139" s="18" t="s">
        <v>380</v>
      </c>
    </row>
    <row r="140" spans="1:8" s="8" customFormat="1" ht="15.6" customHeight="1">
      <c r="A140" s="22">
        <v>125</v>
      </c>
      <c r="B140" s="25" t="s">
        <v>555</v>
      </c>
      <c r="C140" s="29" t="s">
        <v>218</v>
      </c>
      <c r="D140" s="30" t="s">
        <v>144</v>
      </c>
      <c r="E140" s="19" t="s">
        <v>576</v>
      </c>
      <c r="F140" s="34" t="s">
        <v>577</v>
      </c>
      <c r="G140" s="22"/>
      <c r="H140" s="18" t="s">
        <v>380</v>
      </c>
    </row>
    <row r="141" spans="1:8" s="8" customFormat="1" ht="15.6" customHeight="1">
      <c r="A141" s="22">
        <v>126</v>
      </c>
      <c r="B141" s="25" t="s">
        <v>556</v>
      </c>
      <c r="C141" s="29" t="s">
        <v>557</v>
      </c>
      <c r="D141" s="30" t="s">
        <v>217</v>
      </c>
      <c r="E141" s="19" t="s">
        <v>576</v>
      </c>
      <c r="F141" s="34" t="s">
        <v>532</v>
      </c>
      <c r="G141" s="22"/>
      <c r="H141" s="18" t="s">
        <v>380</v>
      </c>
    </row>
    <row r="142" spans="1:8" s="8" customFormat="1" ht="15.6" customHeight="1">
      <c r="A142" s="22">
        <v>127</v>
      </c>
      <c r="B142" s="25" t="s">
        <v>558</v>
      </c>
      <c r="C142" s="29" t="s">
        <v>559</v>
      </c>
      <c r="D142" s="30" t="s">
        <v>217</v>
      </c>
      <c r="E142" s="19" t="s">
        <v>576</v>
      </c>
      <c r="F142" s="34" t="s">
        <v>532</v>
      </c>
      <c r="G142" s="22"/>
      <c r="H142" s="18" t="s">
        <v>380</v>
      </c>
    </row>
    <row r="143" spans="1:8" s="8" customFormat="1" ht="15.6" customHeight="1">
      <c r="A143" s="22">
        <v>128</v>
      </c>
      <c r="B143" s="25" t="s">
        <v>560</v>
      </c>
      <c r="C143" s="29" t="s">
        <v>216</v>
      </c>
      <c r="D143" s="30" t="s">
        <v>84</v>
      </c>
      <c r="E143" s="19" t="s">
        <v>576</v>
      </c>
      <c r="F143" s="34" t="s">
        <v>295</v>
      </c>
      <c r="G143" s="23"/>
      <c r="H143" s="18" t="s">
        <v>380</v>
      </c>
    </row>
    <row r="144" spans="1:8" s="8" customFormat="1" ht="15.6" customHeight="1">
      <c r="A144" s="22">
        <v>129</v>
      </c>
      <c r="B144" s="25" t="s">
        <v>561</v>
      </c>
      <c r="C144" s="29" t="s">
        <v>136</v>
      </c>
      <c r="D144" s="30" t="s">
        <v>97</v>
      </c>
      <c r="E144" s="19" t="s">
        <v>576</v>
      </c>
      <c r="F144" s="34" t="s">
        <v>295</v>
      </c>
      <c r="G144" s="22"/>
      <c r="H144" s="18" t="s">
        <v>380</v>
      </c>
    </row>
    <row r="145" spans="1:8" s="8" customFormat="1" ht="15.6" customHeight="1">
      <c r="A145" s="22">
        <v>130</v>
      </c>
      <c r="B145" s="25" t="s">
        <v>562</v>
      </c>
      <c r="C145" s="29" t="s">
        <v>563</v>
      </c>
      <c r="D145" s="30" t="s">
        <v>164</v>
      </c>
      <c r="E145" s="19" t="s">
        <v>576</v>
      </c>
      <c r="F145" s="34" t="s">
        <v>295</v>
      </c>
      <c r="G145" s="22"/>
      <c r="H145" s="18" t="s">
        <v>380</v>
      </c>
    </row>
    <row r="146" spans="1:8" s="8" customFormat="1" ht="15.6" customHeight="1">
      <c r="A146" s="22">
        <v>131</v>
      </c>
      <c r="B146" s="25" t="s">
        <v>564</v>
      </c>
      <c r="C146" s="29" t="s">
        <v>565</v>
      </c>
      <c r="D146" s="30" t="s">
        <v>68</v>
      </c>
      <c r="E146" s="19" t="s">
        <v>576</v>
      </c>
      <c r="F146" s="34" t="s">
        <v>295</v>
      </c>
      <c r="G146" s="22"/>
      <c r="H146" s="18" t="s">
        <v>380</v>
      </c>
    </row>
    <row r="147" spans="1:8" s="8" customFormat="1" ht="15.6" customHeight="1">
      <c r="A147" s="22">
        <v>132</v>
      </c>
      <c r="B147" s="25" t="s">
        <v>566</v>
      </c>
      <c r="C147" s="29" t="s">
        <v>567</v>
      </c>
      <c r="D147" s="30" t="s">
        <v>166</v>
      </c>
      <c r="E147" s="19" t="s">
        <v>576</v>
      </c>
      <c r="F147" s="34" t="s">
        <v>295</v>
      </c>
      <c r="G147" s="22"/>
      <c r="H147" s="18" t="s">
        <v>380</v>
      </c>
    </row>
    <row r="148" spans="1:8" s="8" customFormat="1" ht="15.6" customHeight="1">
      <c r="A148" s="22">
        <v>133</v>
      </c>
      <c r="B148" s="25" t="s">
        <v>568</v>
      </c>
      <c r="C148" s="29" t="s">
        <v>569</v>
      </c>
      <c r="D148" s="30" t="s">
        <v>157</v>
      </c>
      <c r="E148" s="19" t="s">
        <v>576</v>
      </c>
      <c r="F148" s="34" t="s">
        <v>532</v>
      </c>
      <c r="G148" s="22"/>
      <c r="H148" s="18" t="s">
        <v>380</v>
      </c>
    </row>
    <row r="149" spans="1:8" s="8" customFormat="1" ht="15.6" customHeight="1">
      <c r="A149" s="22">
        <v>134</v>
      </c>
      <c r="B149" s="25" t="s">
        <v>570</v>
      </c>
      <c r="C149" s="29" t="s">
        <v>434</v>
      </c>
      <c r="D149" s="30" t="s">
        <v>571</v>
      </c>
      <c r="E149" s="19" t="s">
        <v>576</v>
      </c>
      <c r="F149" s="34" t="s">
        <v>532</v>
      </c>
      <c r="G149" s="22"/>
      <c r="H149" s="18" t="s">
        <v>380</v>
      </c>
    </row>
    <row r="150" spans="1:8" s="8" customFormat="1" ht="15.6" customHeight="1">
      <c r="A150" s="22">
        <v>135</v>
      </c>
      <c r="B150" s="25" t="s">
        <v>572</v>
      </c>
      <c r="C150" s="29" t="s">
        <v>573</v>
      </c>
      <c r="D150" s="30" t="s">
        <v>93</v>
      </c>
      <c r="E150" s="19" t="s">
        <v>576</v>
      </c>
      <c r="F150" s="34" t="s">
        <v>532</v>
      </c>
      <c r="G150" s="22"/>
      <c r="H150" s="18" t="s">
        <v>380</v>
      </c>
    </row>
    <row r="151" spans="1:8" s="8" customFormat="1" ht="15.6" customHeight="1">
      <c r="A151" s="22">
        <v>136</v>
      </c>
      <c r="B151" s="25" t="s">
        <v>574</v>
      </c>
      <c r="C151" s="29" t="s">
        <v>575</v>
      </c>
      <c r="D151" s="30" t="s">
        <v>6</v>
      </c>
      <c r="E151" s="19" t="s">
        <v>576</v>
      </c>
      <c r="F151" s="34" t="s">
        <v>532</v>
      </c>
      <c r="G151" s="23"/>
      <c r="H151" s="37" t="s">
        <v>380</v>
      </c>
    </row>
    <row r="152" spans="1:8" s="8" customFormat="1" ht="15.6" customHeight="1">
      <c r="A152" s="22">
        <v>137</v>
      </c>
      <c r="B152" s="25" t="s">
        <v>1154</v>
      </c>
      <c r="C152" s="29" t="s">
        <v>1155</v>
      </c>
      <c r="D152" s="30" t="s">
        <v>1156</v>
      </c>
      <c r="E152" s="19" t="s">
        <v>1174</v>
      </c>
      <c r="F152" s="34" t="s">
        <v>378</v>
      </c>
      <c r="G152" s="23"/>
      <c r="H152" s="37" t="s">
        <v>380</v>
      </c>
    </row>
    <row r="153" spans="1:8" s="8" customFormat="1" ht="15.6" customHeight="1">
      <c r="A153" s="22">
        <v>138</v>
      </c>
      <c r="B153" s="25" t="s">
        <v>1157</v>
      </c>
      <c r="C153" s="29" t="s">
        <v>1158</v>
      </c>
      <c r="D153" s="30" t="s">
        <v>56</v>
      </c>
      <c r="E153" s="19" t="s">
        <v>1174</v>
      </c>
      <c r="F153" s="34" t="s">
        <v>378</v>
      </c>
      <c r="G153" s="23"/>
      <c r="H153" s="37" t="s">
        <v>380</v>
      </c>
    </row>
    <row r="154" spans="1:8" s="8" customFormat="1" ht="15.6" customHeight="1">
      <c r="A154" s="22">
        <v>139</v>
      </c>
      <c r="B154" s="25" t="s">
        <v>1159</v>
      </c>
      <c r="C154" s="29" t="s">
        <v>171</v>
      </c>
      <c r="D154" s="30" t="s">
        <v>41</v>
      </c>
      <c r="E154" s="19" t="s">
        <v>1174</v>
      </c>
      <c r="F154" s="34" t="s">
        <v>679</v>
      </c>
      <c r="G154" s="23"/>
      <c r="H154" s="37" t="s">
        <v>380</v>
      </c>
    </row>
    <row r="155" spans="1:8" s="8" customFormat="1" ht="15.6" customHeight="1">
      <c r="A155" s="22">
        <v>140</v>
      </c>
      <c r="B155" s="25" t="s">
        <v>1160</v>
      </c>
      <c r="C155" s="29" t="s">
        <v>218</v>
      </c>
      <c r="D155" s="30" t="s">
        <v>170</v>
      </c>
      <c r="E155" s="19" t="s">
        <v>1174</v>
      </c>
      <c r="F155" s="34" t="s">
        <v>378</v>
      </c>
      <c r="G155" s="23"/>
      <c r="H155" s="37" t="s">
        <v>380</v>
      </c>
    </row>
    <row r="156" spans="1:8" s="8" customFormat="1" ht="15.6" customHeight="1">
      <c r="A156" s="22">
        <v>141</v>
      </c>
      <c r="B156" s="25" t="s">
        <v>1161</v>
      </c>
      <c r="C156" s="29" t="s">
        <v>214</v>
      </c>
      <c r="D156" s="30" t="s">
        <v>200</v>
      </c>
      <c r="E156" s="19" t="s">
        <v>1174</v>
      </c>
      <c r="F156" s="34" t="s">
        <v>679</v>
      </c>
      <c r="G156" s="23"/>
      <c r="H156" s="37" t="s">
        <v>380</v>
      </c>
    </row>
    <row r="157" spans="1:8" s="8" customFormat="1" ht="15.6" customHeight="1">
      <c r="A157" s="22">
        <v>142</v>
      </c>
      <c r="B157" s="25" t="s">
        <v>1162</v>
      </c>
      <c r="C157" s="29" t="s">
        <v>861</v>
      </c>
      <c r="D157" s="30" t="s">
        <v>154</v>
      </c>
      <c r="E157" s="19" t="s">
        <v>1174</v>
      </c>
      <c r="F157" s="34" t="s">
        <v>679</v>
      </c>
      <c r="G157" s="23"/>
      <c r="H157" s="37" t="s">
        <v>380</v>
      </c>
    </row>
    <row r="158" spans="1:8" s="8" customFormat="1" ht="15.6" customHeight="1">
      <c r="A158" s="22">
        <v>143</v>
      </c>
      <c r="B158" s="25" t="s">
        <v>1163</v>
      </c>
      <c r="C158" s="29" t="s">
        <v>423</v>
      </c>
      <c r="D158" s="30" t="s">
        <v>202</v>
      </c>
      <c r="E158" s="19" t="s">
        <v>1174</v>
      </c>
      <c r="F158" s="34" t="s">
        <v>378</v>
      </c>
      <c r="G158" s="23"/>
      <c r="H158" s="37" t="s">
        <v>380</v>
      </c>
    </row>
    <row r="159" spans="1:8" s="8" customFormat="1" ht="15.6" customHeight="1">
      <c r="A159" s="22">
        <v>144</v>
      </c>
      <c r="B159" s="25" t="s">
        <v>1164</v>
      </c>
      <c r="C159" s="29" t="s">
        <v>26</v>
      </c>
      <c r="D159" s="30" t="s">
        <v>202</v>
      </c>
      <c r="E159" s="19" t="s">
        <v>1174</v>
      </c>
      <c r="F159" s="34" t="s">
        <v>437</v>
      </c>
      <c r="G159" s="23"/>
      <c r="H159" s="37" t="s">
        <v>380</v>
      </c>
    </row>
    <row r="160" spans="1:8" s="8" customFormat="1" ht="15.6" customHeight="1">
      <c r="A160" s="22">
        <v>145</v>
      </c>
      <c r="B160" s="25" t="s">
        <v>1165</v>
      </c>
      <c r="C160" s="29" t="s">
        <v>1166</v>
      </c>
      <c r="D160" s="30" t="s">
        <v>203</v>
      </c>
      <c r="E160" s="19" t="s">
        <v>1174</v>
      </c>
      <c r="F160" s="34" t="s">
        <v>1175</v>
      </c>
      <c r="G160" s="23"/>
      <c r="H160" s="37" t="s">
        <v>380</v>
      </c>
    </row>
    <row r="161" spans="1:8" s="8" customFormat="1" ht="15.6" customHeight="1">
      <c r="A161" s="22">
        <v>146</v>
      </c>
      <c r="B161" s="25" t="s">
        <v>1167</v>
      </c>
      <c r="C161" s="29" t="s">
        <v>285</v>
      </c>
      <c r="D161" s="30" t="s">
        <v>146</v>
      </c>
      <c r="E161" s="19" t="s">
        <v>1174</v>
      </c>
      <c r="F161" s="34" t="s">
        <v>679</v>
      </c>
      <c r="G161" s="23"/>
      <c r="H161" s="37" t="s">
        <v>380</v>
      </c>
    </row>
    <row r="162" spans="1:8" s="8" customFormat="1" ht="15.6" customHeight="1">
      <c r="A162" s="22">
        <v>147</v>
      </c>
      <c r="B162" s="25" t="s">
        <v>1168</v>
      </c>
      <c r="C162" s="29" t="s">
        <v>206</v>
      </c>
      <c r="D162" s="30" t="s">
        <v>152</v>
      </c>
      <c r="E162" s="19" t="s">
        <v>1174</v>
      </c>
      <c r="F162" s="34" t="s">
        <v>378</v>
      </c>
      <c r="G162" s="23"/>
      <c r="H162" s="37" t="s">
        <v>380</v>
      </c>
    </row>
    <row r="163" spans="1:8" s="8" customFormat="1" ht="15.6" customHeight="1">
      <c r="A163" s="22">
        <v>148</v>
      </c>
      <c r="B163" s="25" t="s">
        <v>1169</v>
      </c>
      <c r="C163" s="29" t="s">
        <v>1170</v>
      </c>
      <c r="D163" s="30" t="s">
        <v>51</v>
      </c>
      <c r="E163" s="19" t="s">
        <v>1174</v>
      </c>
      <c r="F163" s="34" t="s">
        <v>378</v>
      </c>
      <c r="G163" s="23"/>
      <c r="H163" s="37" t="s">
        <v>380</v>
      </c>
    </row>
    <row r="164" spans="1:8" s="8" customFormat="1" ht="15.6" customHeight="1">
      <c r="A164" s="22">
        <v>149</v>
      </c>
      <c r="B164" s="25" t="s">
        <v>1171</v>
      </c>
      <c r="C164" s="29" t="s">
        <v>86</v>
      </c>
      <c r="D164" s="30" t="s">
        <v>6</v>
      </c>
      <c r="E164" s="19" t="s">
        <v>1174</v>
      </c>
      <c r="F164" s="34" t="s">
        <v>378</v>
      </c>
      <c r="G164" s="23"/>
      <c r="H164" s="37" t="s">
        <v>380</v>
      </c>
    </row>
    <row r="165" spans="1:8" s="8" customFormat="1" ht="15.6" customHeight="1">
      <c r="A165" s="22">
        <v>150</v>
      </c>
      <c r="B165" s="25" t="s">
        <v>1172</v>
      </c>
      <c r="C165" s="29" t="s">
        <v>41</v>
      </c>
      <c r="D165" s="30" t="s">
        <v>116</v>
      </c>
      <c r="E165" s="19" t="s">
        <v>1174</v>
      </c>
      <c r="F165" s="34" t="s">
        <v>378</v>
      </c>
      <c r="G165" s="23"/>
      <c r="H165" s="37" t="s">
        <v>380</v>
      </c>
    </row>
    <row r="166" spans="1:8" s="8" customFormat="1" ht="15.6" customHeight="1">
      <c r="A166" s="22">
        <v>151</v>
      </c>
      <c r="B166" s="25" t="s">
        <v>1173</v>
      </c>
      <c r="C166" s="29" t="s">
        <v>137</v>
      </c>
      <c r="D166" s="30" t="s">
        <v>78</v>
      </c>
      <c r="E166" s="19" t="s">
        <v>1174</v>
      </c>
      <c r="F166" s="34" t="s">
        <v>378</v>
      </c>
      <c r="G166" s="23"/>
      <c r="H166" s="37" t="s">
        <v>380</v>
      </c>
    </row>
    <row r="167" spans="1:8" s="8" customFormat="1" ht="15.6" customHeight="1">
      <c r="A167" s="22">
        <v>152</v>
      </c>
      <c r="B167" s="25" t="s">
        <v>1028</v>
      </c>
      <c r="C167" s="29" t="s">
        <v>127</v>
      </c>
      <c r="D167" s="30" t="s">
        <v>32</v>
      </c>
      <c r="E167" s="19" t="s">
        <v>1046</v>
      </c>
      <c r="F167" s="34" t="s">
        <v>299</v>
      </c>
      <c r="G167" s="23"/>
      <c r="H167" s="37" t="s">
        <v>380</v>
      </c>
    </row>
    <row r="168" spans="1:8" s="8" customFormat="1" ht="15.6" customHeight="1">
      <c r="A168" s="22">
        <v>153</v>
      </c>
      <c r="B168" s="25" t="s">
        <v>1029</v>
      </c>
      <c r="C168" s="29" t="s">
        <v>1030</v>
      </c>
      <c r="D168" s="30" t="s">
        <v>10</v>
      </c>
      <c r="E168" s="19" t="s">
        <v>1046</v>
      </c>
      <c r="F168" s="34" t="s">
        <v>299</v>
      </c>
      <c r="G168" s="23"/>
      <c r="H168" s="37" t="s">
        <v>380</v>
      </c>
    </row>
    <row r="169" spans="1:8" s="8" customFormat="1" ht="15.6" customHeight="1">
      <c r="A169" s="22">
        <v>154</v>
      </c>
      <c r="B169" s="25" t="s">
        <v>1031</v>
      </c>
      <c r="C169" s="29" t="s">
        <v>1032</v>
      </c>
      <c r="D169" s="30" t="s">
        <v>62</v>
      </c>
      <c r="E169" s="19" t="s">
        <v>1046</v>
      </c>
      <c r="F169" s="34" t="s">
        <v>299</v>
      </c>
      <c r="G169" s="23"/>
      <c r="H169" s="37" t="s">
        <v>380</v>
      </c>
    </row>
    <row r="170" spans="1:8" s="8" customFormat="1" ht="15.6" customHeight="1">
      <c r="A170" s="22">
        <v>155</v>
      </c>
      <c r="B170" s="25" t="s">
        <v>1033</v>
      </c>
      <c r="C170" s="29" t="s">
        <v>171</v>
      </c>
      <c r="D170" s="30" t="s">
        <v>79</v>
      </c>
      <c r="E170" s="19" t="s">
        <v>1046</v>
      </c>
      <c r="F170" s="34" t="s">
        <v>299</v>
      </c>
      <c r="G170" s="23"/>
      <c r="H170" s="37" t="s">
        <v>380</v>
      </c>
    </row>
    <row r="171" spans="1:8" s="8" customFormat="1" ht="15.6" customHeight="1">
      <c r="A171" s="22">
        <v>156</v>
      </c>
      <c r="B171" s="25" t="s">
        <v>1034</v>
      </c>
      <c r="C171" s="29" t="s">
        <v>653</v>
      </c>
      <c r="D171" s="30" t="s">
        <v>170</v>
      </c>
      <c r="E171" s="19" t="s">
        <v>1046</v>
      </c>
      <c r="F171" s="34" t="s">
        <v>299</v>
      </c>
      <c r="G171" s="23"/>
      <c r="H171" s="37" t="s">
        <v>380</v>
      </c>
    </row>
    <row r="172" spans="1:8" s="8" customFormat="1" ht="15.6" customHeight="1">
      <c r="A172" s="22">
        <v>157</v>
      </c>
      <c r="B172" s="25" t="s">
        <v>1035</v>
      </c>
      <c r="C172" s="29" t="s">
        <v>124</v>
      </c>
      <c r="D172" s="30" t="s">
        <v>200</v>
      </c>
      <c r="E172" s="19" t="s">
        <v>1046</v>
      </c>
      <c r="F172" s="34" t="s">
        <v>299</v>
      </c>
      <c r="G172" s="23"/>
      <c r="H172" s="37" t="s">
        <v>380</v>
      </c>
    </row>
    <row r="173" spans="1:8" s="8" customFormat="1" ht="15.6" customHeight="1">
      <c r="A173" s="22">
        <v>158</v>
      </c>
      <c r="B173" s="25" t="s">
        <v>1036</v>
      </c>
      <c r="C173" s="29" t="s">
        <v>1037</v>
      </c>
      <c r="D173" s="30" t="s">
        <v>148</v>
      </c>
      <c r="E173" s="19" t="s">
        <v>1046</v>
      </c>
      <c r="F173" s="34" t="s">
        <v>299</v>
      </c>
      <c r="G173" s="23"/>
      <c r="H173" s="37" t="s">
        <v>380</v>
      </c>
    </row>
    <row r="174" spans="1:8" s="8" customFormat="1" ht="15.6" customHeight="1">
      <c r="A174" s="22">
        <v>159</v>
      </c>
      <c r="B174" s="25" t="s">
        <v>1038</v>
      </c>
      <c r="C174" s="29" t="s">
        <v>142</v>
      </c>
      <c r="D174" s="30" t="s">
        <v>146</v>
      </c>
      <c r="E174" s="19" t="s">
        <v>1046</v>
      </c>
      <c r="F174" s="34" t="s">
        <v>299</v>
      </c>
      <c r="G174" s="23"/>
      <c r="H174" s="37" t="s">
        <v>380</v>
      </c>
    </row>
    <row r="175" spans="1:8" s="8" customFormat="1" ht="15.6" customHeight="1">
      <c r="A175" s="22">
        <v>160</v>
      </c>
      <c r="B175" s="25" t="s">
        <v>1039</v>
      </c>
      <c r="C175" s="29" t="s">
        <v>367</v>
      </c>
      <c r="D175" s="30" t="s">
        <v>166</v>
      </c>
      <c r="E175" s="19" t="s">
        <v>1046</v>
      </c>
      <c r="F175" s="34" t="s">
        <v>299</v>
      </c>
      <c r="G175" s="23"/>
      <c r="H175" s="37" t="s">
        <v>380</v>
      </c>
    </row>
    <row r="176" spans="1:8" s="8" customFormat="1" ht="15.6" customHeight="1">
      <c r="A176" s="22">
        <v>161</v>
      </c>
      <c r="B176" s="25" t="s">
        <v>1040</v>
      </c>
      <c r="C176" s="29" t="s">
        <v>1041</v>
      </c>
      <c r="D176" s="30" t="s">
        <v>160</v>
      </c>
      <c r="E176" s="19" t="s">
        <v>1046</v>
      </c>
      <c r="F176" s="34" t="s">
        <v>299</v>
      </c>
      <c r="G176" s="23"/>
      <c r="H176" s="37" t="s">
        <v>380</v>
      </c>
    </row>
    <row r="177" spans="1:8" s="8" customFormat="1" ht="15.6" customHeight="1">
      <c r="A177" s="22">
        <v>162</v>
      </c>
      <c r="B177" s="25" t="s">
        <v>1042</v>
      </c>
      <c r="C177" s="29" t="s">
        <v>193</v>
      </c>
      <c r="D177" s="30" t="s">
        <v>91</v>
      </c>
      <c r="E177" s="19" t="s">
        <v>1046</v>
      </c>
      <c r="F177" s="34" t="s">
        <v>299</v>
      </c>
      <c r="G177" s="23"/>
      <c r="H177" s="37" t="s">
        <v>380</v>
      </c>
    </row>
    <row r="178" spans="1:8" s="8" customFormat="1" ht="15.6" customHeight="1">
      <c r="A178" s="22">
        <v>163</v>
      </c>
      <c r="B178" s="25" t="s">
        <v>1043</v>
      </c>
      <c r="C178" s="29" t="s">
        <v>1044</v>
      </c>
      <c r="D178" s="30" t="s">
        <v>112</v>
      </c>
      <c r="E178" s="19" t="s">
        <v>1046</v>
      </c>
      <c r="F178" s="34" t="s">
        <v>299</v>
      </c>
      <c r="G178" s="23"/>
      <c r="H178" s="37" t="s">
        <v>380</v>
      </c>
    </row>
    <row r="179" spans="1:8" s="8" customFormat="1" ht="15.6" customHeight="1">
      <c r="A179" s="22">
        <v>164</v>
      </c>
      <c r="B179" s="25" t="s">
        <v>1045</v>
      </c>
      <c r="C179" s="29" t="s">
        <v>821</v>
      </c>
      <c r="D179" s="30" t="s">
        <v>325</v>
      </c>
      <c r="E179" s="19" t="s">
        <v>1046</v>
      </c>
      <c r="F179" s="34" t="s">
        <v>299</v>
      </c>
      <c r="G179" s="23"/>
      <c r="H179" s="37" t="s">
        <v>380</v>
      </c>
    </row>
    <row r="180" spans="1:8" s="8" customFormat="1" ht="15.6" customHeight="1">
      <c r="A180" s="22">
        <v>165</v>
      </c>
      <c r="B180" s="25" t="s">
        <v>710</v>
      </c>
      <c r="C180" s="29" t="s">
        <v>67</v>
      </c>
      <c r="D180" s="30" t="s">
        <v>169</v>
      </c>
      <c r="E180" s="19" t="s">
        <v>344</v>
      </c>
      <c r="F180" s="34" t="s">
        <v>673</v>
      </c>
      <c r="G180" s="22"/>
      <c r="H180" s="18" t="s">
        <v>380</v>
      </c>
    </row>
    <row r="181" spans="1:8" s="8" customFormat="1" ht="15.6" customHeight="1">
      <c r="A181" s="22">
        <v>166</v>
      </c>
      <c r="B181" s="25" t="s">
        <v>711</v>
      </c>
      <c r="C181" s="29" t="s">
        <v>86</v>
      </c>
      <c r="D181" s="30" t="s">
        <v>28</v>
      </c>
      <c r="E181" s="19" t="s">
        <v>344</v>
      </c>
      <c r="F181" s="34" t="s">
        <v>673</v>
      </c>
      <c r="G181" s="22"/>
      <c r="H181" s="18" t="s">
        <v>380</v>
      </c>
    </row>
    <row r="182" spans="1:8" s="8" customFormat="1" ht="15.6" customHeight="1">
      <c r="A182" s="22">
        <v>167</v>
      </c>
      <c r="B182" s="25" t="s">
        <v>712</v>
      </c>
      <c r="C182" s="29" t="s">
        <v>15</v>
      </c>
      <c r="D182" s="30" t="s">
        <v>131</v>
      </c>
      <c r="E182" s="19" t="s">
        <v>344</v>
      </c>
      <c r="F182" s="34" t="s">
        <v>378</v>
      </c>
      <c r="G182" s="22"/>
      <c r="H182" s="18" t="s">
        <v>380</v>
      </c>
    </row>
    <row r="183" spans="1:8" s="8" customFormat="1" ht="15.6" customHeight="1">
      <c r="A183" s="22">
        <v>168</v>
      </c>
      <c r="B183" s="25" t="s">
        <v>713</v>
      </c>
      <c r="C183" s="29" t="s">
        <v>142</v>
      </c>
      <c r="D183" s="30" t="s">
        <v>170</v>
      </c>
      <c r="E183" s="19" t="s">
        <v>344</v>
      </c>
      <c r="F183" s="34" t="s">
        <v>437</v>
      </c>
      <c r="G183" s="22"/>
      <c r="H183" s="18" t="s">
        <v>380</v>
      </c>
    </row>
    <row r="184" spans="1:8" s="8" customFormat="1" ht="15.6" customHeight="1">
      <c r="A184" s="22">
        <v>169</v>
      </c>
      <c r="B184" s="25" t="s">
        <v>714</v>
      </c>
      <c r="C184" s="29" t="s">
        <v>715</v>
      </c>
      <c r="D184" s="30" t="s">
        <v>170</v>
      </c>
      <c r="E184" s="19" t="s">
        <v>344</v>
      </c>
      <c r="F184" s="34" t="s">
        <v>673</v>
      </c>
      <c r="G184" s="22"/>
      <c r="H184" s="18" t="s">
        <v>380</v>
      </c>
    </row>
    <row r="185" spans="1:8" s="8" customFormat="1" ht="15.6" customHeight="1">
      <c r="A185" s="22">
        <v>170</v>
      </c>
      <c r="B185" s="25" t="s">
        <v>716</v>
      </c>
      <c r="C185" s="29" t="s">
        <v>218</v>
      </c>
      <c r="D185" s="30" t="s">
        <v>148</v>
      </c>
      <c r="E185" s="19" t="s">
        <v>344</v>
      </c>
      <c r="F185" s="34" t="s">
        <v>673</v>
      </c>
      <c r="G185" s="22"/>
      <c r="H185" s="18" t="s">
        <v>380</v>
      </c>
    </row>
    <row r="186" spans="1:8" s="8" customFormat="1" ht="15.6" customHeight="1">
      <c r="A186" s="22">
        <v>171</v>
      </c>
      <c r="B186" s="25" t="s">
        <v>717</v>
      </c>
      <c r="C186" s="29" t="s">
        <v>718</v>
      </c>
      <c r="D186" s="30" t="s">
        <v>719</v>
      </c>
      <c r="E186" s="19" t="s">
        <v>344</v>
      </c>
      <c r="F186" s="34" t="s">
        <v>673</v>
      </c>
      <c r="G186" s="22"/>
      <c r="H186" s="18" t="s">
        <v>380</v>
      </c>
    </row>
    <row r="187" spans="1:8" s="8" customFormat="1" ht="15.6" customHeight="1">
      <c r="A187" s="22">
        <v>172</v>
      </c>
      <c r="B187" s="25" t="s">
        <v>720</v>
      </c>
      <c r="C187" s="29" t="s">
        <v>82</v>
      </c>
      <c r="D187" s="30" t="s">
        <v>215</v>
      </c>
      <c r="E187" s="19" t="s">
        <v>344</v>
      </c>
      <c r="F187" s="34" t="s">
        <v>673</v>
      </c>
      <c r="G187" s="22"/>
      <c r="H187" s="18" t="s">
        <v>380</v>
      </c>
    </row>
    <row r="188" spans="1:8" s="8" customFormat="1" ht="15.6" customHeight="1">
      <c r="A188" s="22">
        <v>173</v>
      </c>
      <c r="B188" s="25" t="s">
        <v>721</v>
      </c>
      <c r="C188" s="29" t="s">
        <v>722</v>
      </c>
      <c r="D188" s="30" t="s">
        <v>217</v>
      </c>
      <c r="E188" s="19" t="s">
        <v>344</v>
      </c>
      <c r="F188" s="34" t="s">
        <v>673</v>
      </c>
      <c r="G188" s="22"/>
      <c r="H188" s="18" t="s">
        <v>380</v>
      </c>
    </row>
    <row r="189" spans="1:8" s="8" customFormat="1" ht="15.6" customHeight="1">
      <c r="A189" s="22">
        <v>174</v>
      </c>
      <c r="B189" s="25" t="s">
        <v>723</v>
      </c>
      <c r="C189" s="29" t="s">
        <v>724</v>
      </c>
      <c r="D189" s="30" t="s">
        <v>64</v>
      </c>
      <c r="E189" s="19" t="s">
        <v>344</v>
      </c>
      <c r="F189" s="34" t="s">
        <v>673</v>
      </c>
      <c r="G189" s="22"/>
      <c r="H189" s="18" t="s">
        <v>380</v>
      </c>
    </row>
    <row r="190" spans="1:8" s="8" customFormat="1" ht="15.6" customHeight="1">
      <c r="A190" s="22">
        <v>175</v>
      </c>
      <c r="B190" s="25" t="s">
        <v>725</v>
      </c>
      <c r="C190" s="29" t="s">
        <v>726</v>
      </c>
      <c r="D190" s="30" t="s">
        <v>219</v>
      </c>
      <c r="E190" s="19" t="s">
        <v>344</v>
      </c>
      <c r="F190" s="34" t="s">
        <v>437</v>
      </c>
      <c r="G190" s="22"/>
      <c r="H190" s="18" t="s">
        <v>380</v>
      </c>
    </row>
    <row r="191" spans="1:8" s="8" customFormat="1" ht="15.6" customHeight="1">
      <c r="A191" s="22">
        <v>176</v>
      </c>
      <c r="B191" s="25" t="s">
        <v>727</v>
      </c>
      <c r="C191" s="29" t="s">
        <v>206</v>
      </c>
      <c r="D191" s="30" t="s">
        <v>219</v>
      </c>
      <c r="E191" s="19" t="s">
        <v>344</v>
      </c>
      <c r="F191" s="34" t="s">
        <v>437</v>
      </c>
      <c r="G191" s="22"/>
      <c r="H191" s="18" t="s">
        <v>380</v>
      </c>
    </row>
    <row r="192" spans="1:8" s="8" customFormat="1" ht="15.6" customHeight="1">
      <c r="A192" s="22">
        <v>177</v>
      </c>
      <c r="B192" s="25" t="s">
        <v>728</v>
      </c>
      <c r="C192" s="29" t="s">
        <v>729</v>
      </c>
      <c r="D192" s="30" t="s">
        <v>730</v>
      </c>
      <c r="E192" s="19" t="s">
        <v>344</v>
      </c>
      <c r="F192" s="34" t="s">
        <v>673</v>
      </c>
      <c r="G192" s="22"/>
      <c r="H192" s="18" t="s">
        <v>380</v>
      </c>
    </row>
    <row r="193" spans="1:8" s="8" customFormat="1" ht="15.6" customHeight="1">
      <c r="A193" s="22">
        <v>178</v>
      </c>
      <c r="B193" s="25" t="s">
        <v>731</v>
      </c>
      <c r="C193" s="29" t="s">
        <v>360</v>
      </c>
      <c r="D193" s="30" t="s">
        <v>422</v>
      </c>
      <c r="E193" s="19" t="s">
        <v>344</v>
      </c>
      <c r="F193" s="34" t="s">
        <v>673</v>
      </c>
      <c r="G193" s="22"/>
      <c r="H193" s="18" t="s">
        <v>380</v>
      </c>
    </row>
    <row r="194" spans="1:8" s="8" customFormat="1" ht="15.6" customHeight="1">
      <c r="A194" s="22">
        <v>179</v>
      </c>
      <c r="B194" s="25" t="s">
        <v>732</v>
      </c>
      <c r="C194" s="29" t="s">
        <v>733</v>
      </c>
      <c r="D194" s="30" t="s">
        <v>159</v>
      </c>
      <c r="E194" s="19" t="s">
        <v>344</v>
      </c>
      <c r="F194" s="34" t="s">
        <v>437</v>
      </c>
      <c r="G194" s="22"/>
      <c r="H194" s="18" t="s">
        <v>380</v>
      </c>
    </row>
    <row r="195" spans="1:8" s="8" customFormat="1" ht="15.6" customHeight="1">
      <c r="A195" s="22">
        <v>180</v>
      </c>
      <c r="B195" s="25" t="s">
        <v>734</v>
      </c>
      <c r="C195" s="29" t="s">
        <v>735</v>
      </c>
      <c r="D195" s="30" t="s">
        <v>164</v>
      </c>
      <c r="E195" s="19" t="s">
        <v>344</v>
      </c>
      <c r="F195" s="34" t="s">
        <v>437</v>
      </c>
      <c r="G195" s="22"/>
      <c r="H195" s="18" t="s">
        <v>380</v>
      </c>
    </row>
    <row r="196" spans="1:8" s="8" customFormat="1" ht="15.6" customHeight="1">
      <c r="A196" s="22">
        <v>181</v>
      </c>
      <c r="B196" s="25" t="s">
        <v>736</v>
      </c>
      <c r="C196" s="29" t="s">
        <v>171</v>
      </c>
      <c r="D196" s="30" t="s">
        <v>92</v>
      </c>
      <c r="E196" s="19" t="s">
        <v>344</v>
      </c>
      <c r="F196" s="34" t="s">
        <v>437</v>
      </c>
      <c r="G196" s="22"/>
      <c r="H196" s="18" t="s">
        <v>380</v>
      </c>
    </row>
    <row r="197" spans="1:8" s="8" customFormat="1" ht="15.6" customHeight="1">
      <c r="A197" s="22">
        <v>182</v>
      </c>
      <c r="B197" s="25" t="s">
        <v>737</v>
      </c>
      <c r="C197" s="29" t="s">
        <v>738</v>
      </c>
      <c r="D197" s="30" t="s">
        <v>92</v>
      </c>
      <c r="E197" s="19" t="s">
        <v>344</v>
      </c>
      <c r="F197" s="34" t="s">
        <v>437</v>
      </c>
      <c r="G197" s="22"/>
      <c r="H197" s="18" t="s">
        <v>380</v>
      </c>
    </row>
    <row r="198" spans="1:8" s="8" customFormat="1" ht="15.6" customHeight="1">
      <c r="A198" s="22">
        <v>183</v>
      </c>
      <c r="B198" s="25" t="s">
        <v>739</v>
      </c>
      <c r="C198" s="29" t="s">
        <v>102</v>
      </c>
      <c r="D198" s="30" t="s">
        <v>157</v>
      </c>
      <c r="E198" s="19" t="s">
        <v>344</v>
      </c>
      <c r="F198" s="34" t="s">
        <v>437</v>
      </c>
      <c r="G198" s="22"/>
      <c r="H198" s="18" t="s">
        <v>380</v>
      </c>
    </row>
    <row r="199" spans="1:8" s="8" customFormat="1" ht="15.6" customHeight="1">
      <c r="A199" s="22">
        <v>184</v>
      </c>
      <c r="B199" s="25" t="s">
        <v>740</v>
      </c>
      <c r="C199" s="29" t="s">
        <v>741</v>
      </c>
      <c r="D199" s="30" t="s">
        <v>112</v>
      </c>
      <c r="E199" s="19" t="s">
        <v>344</v>
      </c>
      <c r="F199" s="34" t="s">
        <v>378</v>
      </c>
      <c r="G199" s="22"/>
      <c r="H199" s="18" t="s">
        <v>380</v>
      </c>
    </row>
    <row r="200" spans="1:8" s="8" customFormat="1" ht="15.6" customHeight="1">
      <c r="A200" s="22">
        <v>185</v>
      </c>
      <c r="B200" s="25" t="s">
        <v>742</v>
      </c>
      <c r="C200" s="29" t="s">
        <v>743</v>
      </c>
      <c r="D200" s="30" t="s">
        <v>112</v>
      </c>
      <c r="E200" s="19" t="s">
        <v>344</v>
      </c>
      <c r="F200" s="34" t="s">
        <v>673</v>
      </c>
      <c r="G200" s="22"/>
      <c r="H200" s="18" t="s">
        <v>380</v>
      </c>
    </row>
    <row r="201" spans="1:8" s="8" customFormat="1" ht="15.6" customHeight="1">
      <c r="A201" s="22">
        <v>186</v>
      </c>
      <c r="B201" s="38" t="s">
        <v>744</v>
      </c>
      <c r="C201" s="29" t="s">
        <v>218</v>
      </c>
      <c r="D201" s="30" t="s">
        <v>32</v>
      </c>
      <c r="E201" s="19" t="s">
        <v>773</v>
      </c>
      <c r="F201" s="34" t="s">
        <v>378</v>
      </c>
      <c r="G201" s="22"/>
      <c r="H201" s="18" t="s">
        <v>380</v>
      </c>
    </row>
    <row r="202" spans="1:8" s="8" customFormat="1" ht="15.6" customHeight="1">
      <c r="A202" s="22">
        <v>187</v>
      </c>
      <c r="B202" s="25" t="s">
        <v>745</v>
      </c>
      <c r="C202" s="29" t="s">
        <v>746</v>
      </c>
      <c r="D202" s="30" t="s">
        <v>747</v>
      </c>
      <c r="E202" s="19" t="s">
        <v>773</v>
      </c>
      <c r="F202" s="34" t="s">
        <v>673</v>
      </c>
      <c r="G202" s="22"/>
      <c r="H202" s="18" t="s">
        <v>380</v>
      </c>
    </row>
    <row r="203" spans="1:8" s="8" customFormat="1" ht="15.6" customHeight="1">
      <c r="A203" s="22">
        <v>188</v>
      </c>
      <c r="B203" s="25" t="s">
        <v>748</v>
      </c>
      <c r="C203" s="29" t="s">
        <v>749</v>
      </c>
      <c r="D203" s="30" t="s">
        <v>156</v>
      </c>
      <c r="E203" s="19" t="s">
        <v>773</v>
      </c>
      <c r="F203" s="34" t="s">
        <v>378</v>
      </c>
      <c r="G203" s="22"/>
      <c r="H203" s="18" t="s">
        <v>380</v>
      </c>
    </row>
    <row r="204" spans="1:8" s="8" customFormat="1" ht="15.6" customHeight="1">
      <c r="A204" s="22">
        <v>189</v>
      </c>
      <c r="B204" s="25" t="s">
        <v>750</v>
      </c>
      <c r="C204" s="29" t="s">
        <v>50</v>
      </c>
      <c r="D204" s="30" t="s">
        <v>79</v>
      </c>
      <c r="E204" s="19" t="s">
        <v>773</v>
      </c>
      <c r="F204" s="34" t="s">
        <v>673</v>
      </c>
      <c r="G204" s="22"/>
      <c r="H204" s="18" t="s">
        <v>380</v>
      </c>
    </row>
    <row r="205" spans="1:8" s="8" customFormat="1" ht="15.6" customHeight="1">
      <c r="A205" s="22">
        <v>190</v>
      </c>
      <c r="B205" s="25" t="s">
        <v>751</v>
      </c>
      <c r="C205" s="29" t="s">
        <v>165</v>
      </c>
      <c r="D205" s="30" t="s">
        <v>57</v>
      </c>
      <c r="E205" s="19" t="s">
        <v>773</v>
      </c>
      <c r="F205" s="34" t="s">
        <v>378</v>
      </c>
      <c r="G205" s="22"/>
      <c r="H205" s="18" t="s">
        <v>380</v>
      </c>
    </row>
    <row r="206" spans="1:8" s="8" customFormat="1" ht="15.6" customHeight="1">
      <c r="A206" s="22">
        <v>191</v>
      </c>
      <c r="B206" s="25" t="s">
        <v>752</v>
      </c>
      <c r="C206" s="29" t="s">
        <v>753</v>
      </c>
      <c r="D206" s="30" t="s">
        <v>8</v>
      </c>
      <c r="E206" s="19" t="s">
        <v>773</v>
      </c>
      <c r="F206" s="34" t="s">
        <v>673</v>
      </c>
      <c r="G206" s="22"/>
      <c r="H206" s="18" t="s">
        <v>380</v>
      </c>
    </row>
    <row r="207" spans="1:8" s="8" customFormat="1" ht="15.6" customHeight="1">
      <c r="A207" s="22">
        <v>192</v>
      </c>
      <c r="B207" s="25" t="s">
        <v>754</v>
      </c>
      <c r="C207" s="29" t="s">
        <v>755</v>
      </c>
      <c r="D207" s="30" t="s">
        <v>170</v>
      </c>
      <c r="E207" s="19" t="s">
        <v>773</v>
      </c>
      <c r="F207" s="34" t="s">
        <v>378</v>
      </c>
      <c r="G207" s="22"/>
      <c r="H207" s="18" t="s">
        <v>380</v>
      </c>
    </row>
    <row r="208" spans="1:8" s="8" customFormat="1" ht="15.6" customHeight="1">
      <c r="A208" s="22">
        <v>193</v>
      </c>
      <c r="B208" s="25" t="s">
        <v>756</v>
      </c>
      <c r="C208" s="29" t="s">
        <v>684</v>
      </c>
      <c r="D208" s="30" t="s">
        <v>46</v>
      </c>
      <c r="E208" s="19" t="s">
        <v>773</v>
      </c>
      <c r="F208" s="34" t="s">
        <v>673</v>
      </c>
      <c r="G208" s="22"/>
      <c r="H208" s="18" t="s">
        <v>380</v>
      </c>
    </row>
    <row r="209" spans="1:8" s="8" customFormat="1" ht="15.6" customHeight="1">
      <c r="A209" s="22">
        <v>194</v>
      </c>
      <c r="B209" s="25" t="s">
        <v>757</v>
      </c>
      <c r="C209" s="29" t="s">
        <v>758</v>
      </c>
      <c r="D209" s="30" t="s">
        <v>204</v>
      </c>
      <c r="E209" s="19" t="s">
        <v>773</v>
      </c>
      <c r="F209" s="34" t="s">
        <v>378</v>
      </c>
      <c r="G209" s="22"/>
      <c r="H209" s="18" t="s">
        <v>380</v>
      </c>
    </row>
    <row r="210" spans="1:8" s="8" customFormat="1" ht="15.6" customHeight="1">
      <c r="A210" s="22">
        <v>195</v>
      </c>
      <c r="B210" s="25" t="s">
        <v>759</v>
      </c>
      <c r="C210" s="29" t="s">
        <v>760</v>
      </c>
      <c r="D210" s="30" t="s">
        <v>172</v>
      </c>
      <c r="E210" s="19" t="s">
        <v>773</v>
      </c>
      <c r="F210" s="34" t="s">
        <v>378</v>
      </c>
      <c r="G210" s="22"/>
      <c r="H210" s="18" t="s">
        <v>380</v>
      </c>
    </row>
    <row r="211" spans="1:8" s="8" customFormat="1" ht="15.6" customHeight="1">
      <c r="A211" s="22">
        <v>196</v>
      </c>
      <c r="B211" s="25" t="s">
        <v>761</v>
      </c>
      <c r="C211" s="29" t="s">
        <v>171</v>
      </c>
      <c r="D211" s="30" t="s">
        <v>65</v>
      </c>
      <c r="E211" s="19" t="s">
        <v>773</v>
      </c>
      <c r="F211" s="34" t="s">
        <v>378</v>
      </c>
      <c r="G211" s="22"/>
      <c r="H211" s="18" t="s">
        <v>380</v>
      </c>
    </row>
    <row r="212" spans="1:8" s="8" customFormat="1" ht="15.6" customHeight="1">
      <c r="A212" s="22">
        <v>197</v>
      </c>
      <c r="B212" s="25" t="s">
        <v>762</v>
      </c>
      <c r="C212" s="29" t="s">
        <v>763</v>
      </c>
      <c r="D212" s="30" t="s">
        <v>119</v>
      </c>
      <c r="E212" s="19" t="s">
        <v>773</v>
      </c>
      <c r="F212" s="34" t="s">
        <v>673</v>
      </c>
      <c r="G212" s="22"/>
      <c r="H212" s="18" t="s">
        <v>380</v>
      </c>
    </row>
    <row r="213" spans="1:8" s="8" customFormat="1" ht="15.6" customHeight="1">
      <c r="A213" s="22">
        <v>198</v>
      </c>
      <c r="B213" s="25" t="s">
        <v>764</v>
      </c>
      <c r="C213" s="29" t="s">
        <v>765</v>
      </c>
      <c r="D213" s="30" t="s">
        <v>766</v>
      </c>
      <c r="E213" s="19" t="s">
        <v>773</v>
      </c>
      <c r="F213" s="34" t="s">
        <v>378</v>
      </c>
      <c r="G213" s="22"/>
      <c r="H213" s="18" t="s">
        <v>380</v>
      </c>
    </row>
    <row r="214" spans="1:8" s="8" customFormat="1" ht="15.6" customHeight="1">
      <c r="A214" s="22">
        <v>199</v>
      </c>
      <c r="B214" s="25" t="s">
        <v>767</v>
      </c>
      <c r="C214" s="29" t="s">
        <v>124</v>
      </c>
      <c r="D214" s="30" t="s">
        <v>85</v>
      </c>
      <c r="E214" s="19" t="s">
        <v>773</v>
      </c>
      <c r="F214" s="34" t="s">
        <v>378</v>
      </c>
      <c r="G214" s="22"/>
      <c r="H214" s="18" t="s">
        <v>380</v>
      </c>
    </row>
    <row r="215" spans="1:8" s="8" customFormat="1" ht="15.6" customHeight="1">
      <c r="A215" s="22">
        <v>200</v>
      </c>
      <c r="B215" s="25" t="s">
        <v>768</v>
      </c>
      <c r="C215" s="29" t="s">
        <v>769</v>
      </c>
      <c r="D215" s="30" t="s">
        <v>6</v>
      </c>
      <c r="E215" s="19" t="s">
        <v>773</v>
      </c>
      <c r="F215" s="34" t="s">
        <v>378</v>
      </c>
      <c r="G215" s="22"/>
      <c r="H215" s="18" t="s">
        <v>380</v>
      </c>
    </row>
    <row r="216" spans="1:8" s="8" customFormat="1" ht="15.6" customHeight="1">
      <c r="A216" s="22">
        <v>201</v>
      </c>
      <c r="B216" s="25" t="s">
        <v>770</v>
      </c>
      <c r="C216" s="29" t="s">
        <v>86</v>
      </c>
      <c r="D216" s="30" t="s">
        <v>6</v>
      </c>
      <c r="E216" s="19" t="s">
        <v>773</v>
      </c>
      <c r="F216" s="34" t="s">
        <v>673</v>
      </c>
      <c r="G216" s="22"/>
      <c r="H216" s="18" t="s">
        <v>380</v>
      </c>
    </row>
    <row r="217" spans="1:8" s="8" customFormat="1" ht="15.6" customHeight="1">
      <c r="A217" s="22">
        <v>202</v>
      </c>
      <c r="B217" s="25" t="s">
        <v>771</v>
      </c>
      <c r="C217" s="29" t="s">
        <v>243</v>
      </c>
      <c r="D217" s="30" t="s">
        <v>772</v>
      </c>
      <c r="E217" s="19" t="s">
        <v>773</v>
      </c>
      <c r="F217" s="34" t="s">
        <v>378</v>
      </c>
      <c r="G217" s="22"/>
      <c r="H217" s="18" t="s">
        <v>380</v>
      </c>
    </row>
    <row r="218" spans="1:8" s="8" customFormat="1" ht="15.6" customHeight="1">
      <c r="A218" s="22">
        <v>203</v>
      </c>
      <c r="B218" s="25" t="s">
        <v>898</v>
      </c>
      <c r="C218" s="29" t="s">
        <v>212</v>
      </c>
      <c r="D218" s="30" t="s">
        <v>200</v>
      </c>
      <c r="E218" s="19" t="s">
        <v>904</v>
      </c>
      <c r="F218" s="34" t="s">
        <v>295</v>
      </c>
      <c r="G218" s="22"/>
      <c r="H218" s="18" t="s">
        <v>380</v>
      </c>
    </row>
    <row r="219" spans="1:8" s="8" customFormat="1" ht="15.6" customHeight="1">
      <c r="A219" s="22">
        <v>204</v>
      </c>
      <c r="B219" s="25" t="s">
        <v>899</v>
      </c>
      <c r="C219" s="29" t="s">
        <v>900</v>
      </c>
      <c r="D219" s="30" t="s">
        <v>160</v>
      </c>
      <c r="E219" s="19" t="s">
        <v>904</v>
      </c>
      <c r="F219" s="34" t="s">
        <v>295</v>
      </c>
      <c r="G219" s="22"/>
      <c r="H219" s="18" t="s">
        <v>380</v>
      </c>
    </row>
    <row r="220" spans="1:8" s="8" customFormat="1" ht="15.6" customHeight="1">
      <c r="A220" s="22">
        <v>205</v>
      </c>
      <c r="B220" s="25" t="s">
        <v>901</v>
      </c>
      <c r="C220" s="29" t="s">
        <v>212</v>
      </c>
      <c r="D220" s="30" t="s">
        <v>91</v>
      </c>
      <c r="E220" s="19" t="s">
        <v>904</v>
      </c>
      <c r="F220" s="34" t="s">
        <v>673</v>
      </c>
      <c r="G220" s="22"/>
      <c r="H220" s="18" t="s">
        <v>380</v>
      </c>
    </row>
    <row r="221" spans="1:8" s="8" customFormat="1" ht="15.6" customHeight="1">
      <c r="A221" s="22">
        <v>206</v>
      </c>
      <c r="B221" s="25" t="s">
        <v>902</v>
      </c>
      <c r="C221" s="29" t="s">
        <v>903</v>
      </c>
      <c r="D221" s="30" t="s">
        <v>69</v>
      </c>
      <c r="E221" s="19" t="s">
        <v>904</v>
      </c>
      <c r="F221" s="34" t="s">
        <v>673</v>
      </c>
      <c r="G221" s="22"/>
      <c r="H221" s="18" t="s">
        <v>380</v>
      </c>
    </row>
    <row r="222" spans="1:8" s="8" customFormat="1" ht="15.6" customHeight="1">
      <c r="A222" s="22">
        <v>207</v>
      </c>
      <c r="B222" s="25" t="s">
        <v>1385</v>
      </c>
      <c r="C222" s="29" t="s">
        <v>216</v>
      </c>
      <c r="D222" s="30" t="s">
        <v>149</v>
      </c>
      <c r="E222" s="19" t="s">
        <v>1394</v>
      </c>
      <c r="F222" s="34" t="s">
        <v>657</v>
      </c>
      <c r="G222" s="22"/>
      <c r="H222" s="18" t="s">
        <v>380</v>
      </c>
    </row>
    <row r="223" spans="1:8" s="8" customFormat="1" ht="15.6" customHeight="1">
      <c r="A223" s="22">
        <v>208</v>
      </c>
      <c r="B223" s="25" t="s">
        <v>1386</v>
      </c>
      <c r="C223" s="29" t="s">
        <v>171</v>
      </c>
      <c r="D223" s="30" t="s">
        <v>149</v>
      </c>
      <c r="E223" s="19" t="s">
        <v>1394</v>
      </c>
      <c r="F223" s="34" t="s">
        <v>657</v>
      </c>
      <c r="G223" s="22"/>
      <c r="H223" s="18" t="s">
        <v>380</v>
      </c>
    </row>
    <row r="224" spans="1:8" s="8" customFormat="1" ht="15.6" customHeight="1">
      <c r="A224" s="22">
        <v>209</v>
      </c>
      <c r="B224" s="25" t="s">
        <v>1387</v>
      </c>
      <c r="C224" s="29" t="s">
        <v>1388</v>
      </c>
      <c r="D224" s="30" t="s">
        <v>79</v>
      </c>
      <c r="E224" s="19" t="s">
        <v>1394</v>
      </c>
      <c r="F224" s="34" t="s">
        <v>657</v>
      </c>
      <c r="G224" s="22"/>
      <c r="H224" s="18" t="s">
        <v>380</v>
      </c>
    </row>
    <row r="225" spans="1:8" s="8" customFormat="1" ht="15.6" customHeight="1">
      <c r="A225" s="22">
        <v>210</v>
      </c>
      <c r="B225" s="25" t="s">
        <v>1389</v>
      </c>
      <c r="C225" s="29" t="s">
        <v>90</v>
      </c>
      <c r="D225" s="30" t="s">
        <v>164</v>
      </c>
      <c r="E225" s="19" t="s">
        <v>1394</v>
      </c>
      <c r="F225" s="34" t="s">
        <v>657</v>
      </c>
      <c r="G225" s="22"/>
      <c r="H225" s="18" t="s">
        <v>380</v>
      </c>
    </row>
    <row r="226" spans="1:8" s="8" customFormat="1" ht="15.6" customHeight="1">
      <c r="A226" s="22">
        <v>211</v>
      </c>
      <c r="B226" s="25" t="s">
        <v>1390</v>
      </c>
      <c r="C226" s="29" t="s">
        <v>741</v>
      </c>
      <c r="D226" s="30" t="s">
        <v>1391</v>
      </c>
      <c r="E226" s="19" t="s">
        <v>1394</v>
      </c>
      <c r="F226" s="34" t="s">
        <v>945</v>
      </c>
      <c r="G226" s="22"/>
      <c r="H226" s="18" t="s">
        <v>380</v>
      </c>
    </row>
    <row r="227" spans="1:8" s="8" customFormat="1" ht="15.6" customHeight="1">
      <c r="A227" s="22">
        <v>212</v>
      </c>
      <c r="B227" s="25" t="s">
        <v>1392</v>
      </c>
      <c r="C227" s="29" t="s">
        <v>1393</v>
      </c>
      <c r="D227" s="30" t="s">
        <v>112</v>
      </c>
      <c r="E227" s="19" t="s">
        <v>1394</v>
      </c>
      <c r="F227" s="34" t="s">
        <v>1395</v>
      </c>
      <c r="G227" s="22"/>
      <c r="H227" s="18" t="s">
        <v>380</v>
      </c>
    </row>
    <row r="228" spans="1:8" s="8" customFormat="1" ht="15.6" customHeight="1">
      <c r="A228" s="22">
        <v>213</v>
      </c>
      <c r="B228" s="25" t="s">
        <v>578</v>
      </c>
      <c r="C228" s="29" t="s">
        <v>167</v>
      </c>
      <c r="D228" s="30" t="s">
        <v>148</v>
      </c>
      <c r="E228" s="19" t="s">
        <v>584</v>
      </c>
      <c r="F228" s="34" t="s">
        <v>532</v>
      </c>
      <c r="G228" s="22"/>
      <c r="H228" s="18" t="s">
        <v>380</v>
      </c>
    </row>
    <row r="229" spans="1:8" s="8" customFormat="1" ht="15.6" customHeight="1">
      <c r="A229" s="22">
        <v>214</v>
      </c>
      <c r="B229" s="25" t="s">
        <v>579</v>
      </c>
      <c r="C229" s="29" t="s">
        <v>580</v>
      </c>
      <c r="D229" s="30" t="s">
        <v>581</v>
      </c>
      <c r="E229" s="19" t="s">
        <v>584</v>
      </c>
      <c r="F229" s="34" t="s">
        <v>532</v>
      </c>
      <c r="G229" s="22"/>
      <c r="H229" s="18" t="s">
        <v>380</v>
      </c>
    </row>
    <row r="230" spans="1:8" s="8" customFormat="1" ht="15.6" customHeight="1">
      <c r="A230" s="22">
        <v>215</v>
      </c>
      <c r="B230" s="25" t="s">
        <v>582</v>
      </c>
      <c r="C230" s="26" t="s">
        <v>583</v>
      </c>
      <c r="D230" s="24" t="s">
        <v>116</v>
      </c>
      <c r="E230" s="19" t="s">
        <v>584</v>
      </c>
      <c r="F230" s="34" t="s">
        <v>532</v>
      </c>
      <c r="G230" s="22"/>
      <c r="H230" s="18" t="s">
        <v>380</v>
      </c>
    </row>
    <row r="231" spans="1:8" s="8" customFormat="1" ht="15.6" customHeight="1">
      <c r="A231" s="22">
        <v>216</v>
      </c>
      <c r="B231" s="25" t="s">
        <v>1493</v>
      </c>
      <c r="C231" s="122" t="s">
        <v>242</v>
      </c>
      <c r="D231" s="123" t="s">
        <v>10</v>
      </c>
      <c r="E231" s="19" t="s">
        <v>421</v>
      </c>
      <c r="F231" s="34" t="s">
        <v>295</v>
      </c>
      <c r="G231" s="22"/>
      <c r="H231" s="18" t="s">
        <v>380</v>
      </c>
    </row>
    <row r="232" spans="1:8" s="8" customFormat="1" ht="15.6" customHeight="1">
      <c r="A232" s="22">
        <v>217</v>
      </c>
      <c r="B232" s="38" t="s">
        <v>1494</v>
      </c>
      <c r="C232" s="120" t="s">
        <v>1495</v>
      </c>
      <c r="D232" s="121" t="s">
        <v>169</v>
      </c>
      <c r="E232" s="19" t="s">
        <v>421</v>
      </c>
      <c r="F232" s="34" t="s">
        <v>295</v>
      </c>
      <c r="G232" s="22"/>
      <c r="H232" s="18" t="s">
        <v>380</v>
      </c>
    </row>
    <row r="233" spans="1:8" s="8" customFormat="1" ht="15.6" customHeight="1">
      <c r="A233" s="22">
        <v>218</v>
      </c>
      <c r="B233" s="25" t="s">
        <v>1496</v>
      </c>
      <c r="C233" s="120" t="s">
        <v>1497</v>
      </c>
      <c r="D233" s="121" t="s">
        <v>63</v>
      </c>
      <c r="E233" s="19" t="s">
        <v>421</v>
      </c>
      <c r="F233" s="34" t="s">
        <v>295</v>
      </c>
      <c r="G233" s="22"/>
      <c r="H233" s="18" t="s">
        <v>380</v>
      </c>
    </row>
    <row r="234" spans="1:8" s="8" customFormat="1" ht="15.6" customHeight="1">
      <c r="A234" s="22">
        <v>219</v>
      </c>
      <c r="B234" s="25" t="s">
        <v>1498</v>
      </c>
      <c r="C234" s="35" t="s">
        <v>83</v>
      </c>
      <c r="D234" s="36" t="s">
        <v>146</v>
      </c>
      <c r="E234" s="19" t="s">
        <v>421</v>
      </c>
      <c r="F234" s="34" t="s">
        <v>295</v>
      </c>
      <c r="G234" s="22"/>
      <c r="H234" s="18" t="s">
        <v>380</v>
      </c>
    </row>
    <row r="235" spans="1:8" s="8" customFormat="1" ht="15.6" customHeight="1">
      <c r="A235" s="22">
        <v>220</v>
      </c>
      <c r="B235" s="25" t="s">
        <v>1499</v>
      </c>
      <c r="C235" s="35" t="s">
        <v>1500</v>
      </c>
      <c r="D235" s="36" t="s">
        <v>97</v>
      </c>
      <c r="E235" s="19" t="s">
        <v>421</v>
      </c>
      <c r="F235" s="34" t="s">
        <v>295</v>
      </c>
      <c r="G235" s="22"/>
      <c r="H235" s="18" t="s">
        <v>380</v>
      </c>
    </row>
    <row r="236" spans="1:8" s="8" customFormat="1" ht="15.6" customHeight="1">
      <c r="A236" s="22">
        <v>221</v>
      </c>
      <c r="B236" s="38" t="s">
        <v>1510</v>
      </c>
      <c r="C236" s="35" t="s">
        <v>427</v>
      </c>
      <c r="D236" s="36" t="s">
        <v>39</v>
      </c>
      <c r="E236" s="19" t="s">
        <v>421</v>
      </c>
      <c r="F236" s="34" t="s">
        <v>295</v>
      </c>
      <c r="G236" s="22"/>
      <c r="H236" s="18" t="s">
        <v>380</v>
      </c>
    </row>
    <row r="237" spans="1:8" s="8" customFormat="1" ht="15.6" customHeight="1">
      <c r="A237" s="22">
        <v>222</v>
      </c>
      <c r="B237" s="25" t="s">
        <v>1511</v>
      </c>
      <c r="C237" s="35" t="s">
        <v>88</v>
      </c>
      <c r="D237" s="36" t="s">
        <v>116</v>
      </c>
      <c r="E237" s="19" t="s">
        <v>421</v>
      </c>
      <c r="F237" s="34" t="s">
        <v>295</v>
      </c>
      <c r="G237" s="22"/>
      <c r="H237" s="18" t="s">
        <v>380</v>
      </c>
    </row>
    <row r="238" spans="1:8" s="8" customFormat="1" ht="20.100000000000001" customHeight="1">
      <c r="A238" s="137" t="s">
        <v>21</v>
      </c>
      <c r="B238" s="138"/>
      <c r="C238" s="138"/>
      <c r="D238" s="129">
        <f>SUM(D6,D15)</f>
        <v>230</v>
      </c>
      <c r="E238" s="82" t="s">
        <v>306</v>
      </c>
      <c r="F238" s="139"/>
      <c r="G238" s="140"/>
    </row>
    <row r="239" spans="1:8" ht="20.100000000000001" customHeight="1">
      <c r="A239" s="81"/>
      <c r="B239" s="13"/>
      <c r="C239" s="14"/>
      <c r="D239" s="13"/>
      <c r="E239" s="50" t="s">
        <v>96</v>
      </c>
      <c r="F239" s="52"/>
      <c r="G239" s="27"/>
    </row>
    <row r="240" spans="1:8" ht="18" customHeight="1">
      <c r="A240" s="81"/>
      <c r="B240" s="16"/>
      <c r="C240" s="17"/>
      <c r="D240" s="17"/>
      <c r="E240" s="50"/>
      <c r="F240" s="52"/>
      <c r="G240" s="27"/>
    </row>
    <row r="241" spans="1:7" ht="18" customHeight="1">
      <c r="A241" s="127"/>
      <c r="B241" s="16"/>
      <c r="C241" s="17"/>
      <c r="D241" s="17"/>
      <c r="E241" s="50"/>
      <c r="F241" s="52"/>
      <c r="G241" s="27"/>
    </row>
    <row r="242" spans="1:7" ht="18" customHeight="1">
      <c r="A242" s="9"/>
      <c r="B242" s="9"/>
      <c r="C242" s="9"/>
      <c r="D242" s="9"/>
      <c r="E242" s="9"/>
      <c r="F242" s="9"/>
      <c r="G242" s="9"/>
    </row>
    <row r="243" spans="1:7" ht="18" customHeight="1">
      <c r="A243" s="9"/>
      <c r="B243" s="9"/>
      <c r="C243" s="9"/>
      <c r="D243" s="9"/>
      <c r="E243" s="9"/>
      <c r="F243" s="9"/>
      <c r="G243" s="9"/>
    </row>
    <row r="244" spans="1:7" ht="18" customHeight="1">
      <c r="A244" s="9"/>
      <c r="B244" s="9"/>
      <c r="C244" s="9"/>
      <c r="D244" s="9"/>
      <c r="E244" s="9"/>
      <c r="F244" s="9"/>
      <c r="G244" s="9"/>
    </row>
    <row r="245" spans="1:7" ht="18" customHeight="1">
      <c r="A245" s="9"/>
      <c r="B245" s="9"/>
      <c r="C245" s="9"/>
      <c r="D245" s="9"/>
      <c r="E245" s="9"/>
      <c r="F245" s="9"/>
      <c r="G245" s="9"/>
    </row>
    <row r="246" spans="1:7" ht="18" customHeight="1">
      <c r="A246" s="9"/>
      <c r="B246" s="9"/>
      <c r="C246" s="9"/>
      <c r="D246" s="9"/>
      <c r="E246" s="9"/>
      <c r="F246" s="9"/>
      <c r="G246" s="9"/>
    </row>
    <row r="247" spans="1:7" ht="18" customHeight="1">
      <c r="A247" s="9"/>
      <c r="B247" s="9"/>
      <c r="C247" s="9"/>
      <c r="D247" s="9"/>
      <c r="E247" s="9"/>
      <c r="F247" s="9"/>
      <c r="G247" s="9"/>
    </row>
    <row r="248" spans="1:7" ht="18" customHeight="1">
      <c r="A248" s="9"/>
      <c r="B248" s="9"/>
      <c r="C248" s="9"/>
      <c r="D248" s="9"/>
      <c r="E248" s="9"/>
      <c r="F248" s="9"/>
      <c r="G248" s="9"/>
    </row>
    <row r="249" spans="1:7" ht="18" customHeight="1">
      <c r="A249" s="9"/>
      <c r="B249" s="9"/>
      <c r="C249" s="9"/>
      <c r="D249" s="9"/>
      <c r="E249" s="9"/>
      <c r="F249" s="9"/>
      <c r="G249" s="9"/>
    </row>
    <row r="250" spans="1:7" ht="18" customHeight="1">
      <c r="A250" s="9"/>
      <c r="B250" s="9"/>
      <c r="C250" s="9"/>
      <c r="D250" s="9"/>
      <c r="E250" s="9"/>
      <c r="F250" s="9"/>
      <c r="G250" s="9"/>
    </row>
    <row r="251" spans="1:7" ht="18" customHeight="1">
      <c r="A251" s="11"/>
      <c r="B251" s="11"/>
      <c r="C251" s="11"/>
      <c r="D251" s="11"/>
      <c r="F251" s="11"/>
      <c r="G251" s="11"/>
    </row>
    <row r="252" spans="1:7" ht="18" customHeight="1">
      <c r="A252" s="11"/>
      <c r="B252" s="11"/>
      <c r="C252" s="11"/>
      <c r="D252" s="11"/>
      <c r="F252" s="11"/>
      <c r="G252" s="11"/>
    </row>
    <row r="253" spans="1:7" ht="18" customHeight="1">
      <c r="A253" s="11"/>
      <c r="B253" s="11"/>
      <c r="C253" s="11"/>
      <c r="D253" s="11"/>
      <c r="F253" s="11"/>
      <c r="G253" s="11"/>
    </row>
    <row r="254" spans="1:7" ht="18" customHeight="1">
      <c r="A254" s="11"/>
      <c r="B254" s="11"/>
      <c r="C254" s="11"/>
      <c r="D254" s="11"/>
      <c r="F254" s="11"/>
      <c r="G254" s="11"/>
    </row>
    <row r="255" spans="1:7" ht="18" customHeight="1">
      <c r="A255" s="11"/>
      <c r="B255" s="11"/>
      <c r="C255" s="11"/>
      <c r="D255" s="11"/>
      <c r="F255" s="11"/>
      <c r="G255" s="11"/>
    </row>
    <row r="256" spans="1:7" ht="18" customHeight="1">
      <c r="A256" s="11"/>
      <c r="B256" s="11"/>
      <c r="C256" s="11"/>
      <c r="D256" s="11"/>
      <c r="F256" s="11"/>
      <c r="G256" s="11"/>
    </row>
    <row r="257" spans="1:7" ht="18" customHeight="1">
      <c r="A257" s="11"/>
      <c r="B257" s="11"/>
      <c r="C257" s="11"/>
      <c r="D257" s="11"/>
      <c r="F257" s="11"/>
      <c r="G257" s="11"/>
    </row>
    <row r="258" spans="1:7" ht="18" customHeight="1">
      <c r="A258" s="11"/>
      <c r="B258" s="11"/>
      <c r="C258" s="11"/>
      <c r="D258" s="11"/>
      <c r="F258" s="11"/>
      <c r="G258" s="11"/>
    </row>
    <row r="259" spans="1:7" ht="18" customHeight="1">
      <c r="A259" s="11"/>
      <c r="B259" s="11"/>
      <c r="C259" s="11"/>
      <c r="D259" s="11"/>
      <c r="F259" s="11"/>
      <c r="G259" s="11"/>
    </row>
    <row r="260" spans="1:7" ht="18" customHeight="1">
      <c r="A260" s="11"/>
      <c r="B260" s="11"/>
      <c r="C260" s="11"/>
      <c r="D260" s="11"/>
      <c r="F260" s="11"/>
      <c r="G260" s="11"/>
    </row>
    <row r="261" spans="1:7" ht="18" customHeight="1">
      <c r="A261" s="11"/>
      <c r="B261" s="11"/>
      <c r="C261" s="11"/>
      <c r="D261" s="11"/>
      <c r="F261" s="11"/>
      <c r="G261" s="11"/>
    </row>
    <row r="262" spans="1:7" ht="18" customHeight="1">
      <c r="A262" s="9"/>
      <c r="B262" s="9"/>
      <c r="C262" s="9"/>
      <c r="D262" s="9"/>
      <c r="E262" s="9"/>
      <c r="F262" s="9"/>
      <c r="G262" s="9"/>
    </row>
    <row r="263" spans="1:7" ht="18" customHeight="1">
      <c r="A263" s="9"/>
      <c r="B263" s="9"/>
      <c r="C263" s="9"/>
      <c r="D263" s="9"/>
      <c r="E263" s="9"/>
      <c r="F263" s="9"/>
      <c r="G263" s="9"/>
    </row>
    <row r="264" spans="1:7" ht="18" customHeight="1">
      <c r="A264" s="9"/>
      <c r="B264" s="9"/>
      <c r="C264" s="9"/>
      <c r="D264" s="9"/>
      <c r="E264" s="9"/>
      <c r="F264" s="9"/>
      <c r="G264" s="9"/>
    </row>
    <row r="265" spans="1:7" ht="18" customHeight="1">
      <c r="A265" s="9"/>
      <c r="B265" s="9"/>
      <c r="C265" s="9"/>
      <c r="D265" s="9"/>
      <c r="E265" s="9"/>
      <c r="F265" s="9"/>
      <c r="G265" s="9"/>
    </row>
    <row r="266" spans="1:7" ht="18" customHeight="1">
      <c r="A266" s="9"/>
      <c r="B266" s="9"/>
      <c r="C266" s="9"/>
      <c r="D266" s="9"/>
      <c r="E266" s="9"/>
      <c r="F266" s="9"/>
      <c r="G266" s="9"/>
    </row>
    <row r="267" spans="1:7" ht="18" customHeight="1">
      <c r="A267" s="11"/>
      <c r="B267" s="11"/>
      <c r="C267" s="11"/>
      <c r="D267" s="11"/>
      <c r="F267" s="11"/>
      <c r="G267" s="11"/>
    </row>
    <row r="268" spans="1:7" ht="18" customHeight="1">
      <c r="A268" s="11"/>
      <c r="B268" s="11"/>
      <c r="C268" s="11"/>
      <c r="D268" s="11"/>
      <c r="F268" s="11"/>
      <c r="G268" s="11"/>
    </row>
    <row r="269" spans="1:7" ht="18" customHeight="1">
      <c r="A269" s="4"/>
      <c r="B269" s="4"/>
      <c r="E269" s="4"/>
    </row>
    <row r="270" spans="1:7" ht="18" customHeight="1">
      <c r="A270" s="4"/>
      <c r="B270" s="4"/>
      <c r="E270" s="4"/>
    </row>
    <row r="271" spans="1:7" ht="18" customHeight="1">
      <c r="A271" s="4"/>
      <c r="B271" s="4"/>
      <c r="E271" s="4"/>
    </row>
    <row r="272" spans="1:7" ht="18" customHeight="1">
      <c r="A272" s="4"/>
      <c r="B272" s="4"/>
      <c r="E272" s="4"/>
    </row>
    <row r="273" spans="1:5" ht="18" customHeight="1">
      <c r="A273" s="4"/>
      <c r="B273" s="4"/>
      <c r="E273" s="4"/>
    </row>
    <row r="274" spans="1:5" ht="18" customHeight="1">
      <c r="A274" s="4"/>
      <c r="B274" s="4"/>
      <c r="E274" s="4"/>
    </row>
    <row r="275" spans="1:5" ht="18" customHeight="1">
      <c r="A275" s="4"/>
      <c r="B275" s="4"/>
      <c r="E275" s="4"/>
    </row>
    <row r="276" spans="1:5" ht="18" customHeight="1">
      <c r="A276" s="4"/>
      <c r="B276" s="4"/>
      <c r="E276" s="4"/>
    </row>
    <row r="277" spans="1:5" ht="18" customHeight="1">
      <c r="A277" s="4"/>
      <c r="B277" s="4"/>
      <c r="E277" s="4"/>
    </row>
    <row r="278" spans="1:5" ht="18" customHeight="1">
      <c r="A278" s="4"/>
      <c r="B278" s="4"/>
      <c r="E278" s="4"/>
    </row>
    <row r="279" spans="1:5" ht="18" customHeight="1">
      <c r="A279" s="4"/>
      <c r="B279" s="4"/>
      <c r="E279" s="4"/>
    </row>
    <row r="280" spans="1:5" ht="18" customHeight="1">
      <c r="A280" s="4"/>
      <c r="B280" s="4"/>
      <c r="E280" s="4"/>
    </row>
    <row r="281" spans="1:5" ht="18" customHeight="1">
      <c r="A281" s="4"/>
      <c r="B281" s="4"/>
      <c r="E281" s="4"/>
    </row>
    <row r="282" spans="1:5" ht="18" customHeight="1">
      <c r="A282" s="4"/>
      <c r="B282" s="4"/>
      <c r="E282" s="4"/>
    </row>
    <row r="283" spans="1:5" ht="18" customHeight="1">
      <c r="A283" s="4"/>
      <c r="B283" s="4"/>
      <c r="E283" s="4"/>
    </row>
    <row r="284" spans="1:5" ht="18" customHeight="1">
      <c r="A284" s="4"/>
      <c r="B284" s="4"/>
      <c r="E284" s="4"/>
    </row>
    <row r="285" spans="1:5" ht="18" customHeight="1">
      <c r="A285" s="4"/>
      <c r="B285" s="4"/>
      <c r="E285" s="4"/>
    </row>
    <row r="286" spans="1:5" ht="18" customHeight="1">
      <c r="A286" s="4"/>
      <c r="B286" s="4"/>
      <c r="E286" s="4"/>
    </row>
    <row r="287" spans="1:5" ht="18" customHeight="1">
      <c r="A287" s="4"/>
      <c r="B287" s="4"/>
      <c r="E287" s="4"/>
    </row>
    <row r="288" spans="1:5" ht="18" customHeight="1">
      <c r="A288" s="4"/>
      <c r="B288" s="4"/>
      <c r="E288" s="4"/>
    </row>
    <row r="289" spans="1:5" ht="18" customHeight="1">
      <c r="A289" s="4"/>
      <c r="B289" s="4"/>
      <c r="E289" s="4"/>
    </row>
    <row r="290" spans="1:5" ht="18" customHeight="1">
      <c r="A290" s="4"/>
      <c r="B290" s="4"/>
      <c r="E290" s="4"/>
    </row>
    <row r="291" spans="1:5" ht="18" customHeight="1">
      <c r="A291" s="4"/>
      <c r="B291" s="4"/>
      <c r="E291" s="4"/>
    </row>
  </sheetData>
  <sortState ref="A235:J237">
    <sortCondition ref="A235"/>
  </sortState>
  <mergeCells count="8">
    <mergeCell ref="B15:C15"/>
    <mergeCell ref="A238:C238"/>
    <mergeCell ref="F238:G238"/>
    <mergeCell ref="A1:G1"/>
    <mergeCell ref="A2:G2"/>
    <mergeCell ref="A3:G3"/>
    <mergeCell ref="C5:D5"/>
    <mergeCell ref="B6:C6"/>
  </mergeCells>
  <phoneticPr fontId="2" type="noConversion"/>
  <pageMargins left="0.5" right="0.25" top="0.5" bottom="0.4" header="0" footer="0.25"/>
  <pageSetup paperSize="9" orientation="portrait" r:id="rId1"/>
  <headerFooter differentFirst="1" alignWithMargins="0"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8"/>
  <sheetViews>
    <sheetView view="pageBreakPreview" topLeftCell="A32" zoomScaleNormal="100" workbookViewId="0">
      <selection activeCell="A79" sqref="A79:XFD226"/>
    </sheetView>
  </sheetViews>
  <sheetFormatPr defaultRowHeight="15"/>
  <cols>
    <col min="1" max="1" width="4.625" style="33" customWidth="1"/>
    <col min="2" max="2" width="8.625" style="33" customWidth="1"/>
    <col min="3" max="3" width="16.625" style="4" customWidth="1"/>
    <col min="4" max="4" width="7.625" style="4" customWidth="1"/>
    <col min="5" max="5" width="10.625" style="33" customWidth="1"/>
    <col min="6" max="6" width="25.625" style="4" customWidth="1"/>
    <col min="7" max="7" width="20.625" style="4" customWidth="1"/>
    <col min="8" max="8" width="28.75" style="4" bestFit="1" customWidth="1"/>
    <col min="9" max="16384" width="9" style="4"/>
  </cols>
  <sheetData>
    <row r="1" spans="1:8" s="10" customFormat="1" ht="54.95" customHeight="1">
      <c r="A1" s="141" t="s">
        <v>1512</v>
      </c>
      <c r="B1" s="134"/>
      <c r="C1" s="142"/>
      <c r="D1" s="142"/>
      <c r="E1" s="142"/>
      <c r="F1" s="142"/>
      <c r="G1" s="142"/>
    </row>
    <row r="2" spans="1:8" s="8" customFormat="1" ht="24.95" customHeight="1">
      <c r="A2" s="143" t="s">
        <v>451</v>
      </c>
      <c r="B2" s="143"/>
      <c r="C2" s="143"/>
      <c r="D2" s="143"/>
      <c r="E2" s="143"/>
      <c r="F2" s="143"/>
      <c r="G2" s="143"/>
    </row>
    <row r="3" spans="1:8" s="8" customFormat="1" ht="35.1" customHeight="1">
      <c r="A3" s="144" t="s">
        <v>1515</v>
      </c>
      <c r="B3" s="144"/>
      <c r="C3" s="144"/>
      <c r="D3" s="144"/>
      <c r="E3" s="144"/>
      <c r="F3" s="144"/>
      <c r="G3" s="144"/>
    </row>
    <row r="4" spans="1:8" ht="15" customHeight="1">
      <c r="A4" s="5"/>
      <c r="B4" s="5"/>
      <c r="C4" s="5"/>
      <c r="D4" s="5"/>
      <c r="E4" s="5"/>
      <c r="F4" s="83" t="s">
        <v>461</v>
      </c>
      <c r="G4" s="83" t="s">
        <v>463</v>
      </c>
    </row>
    <row r="5" spans="1:8" s="6" customFormat="1" ht="24.95" customHeight="1">
      <c r="A5" s="103" t="s">
        <v>16</v>
      </c>
      <c r="B5" s="100" t="s">
        <v>5</v>
      </c>
      <c r="C5" s="135" t="s">
        <v>17</v>
      </c>
      <c r="D5" s="136"/>
      <c r="E5" s="103" t="s">
        <v>18</v>
      </c>
      <c r="F5" s="103" t="s">
        <v>19</v>
      </c>
      <c r="G5" s="103" t="s">
        <v>20</v>
      </c>
    </row>
    <row r="6" spans="1:8" s="6" customFormat="1" ht="20.100000000000001" customHeight="1">
      <c r="A6" s="128"/>
      <c r="B6" s="135" t="s">
        <v>1</v>
      </c>
      <c r="C6" s="147"/>
      <c r="D6" s="126">
        <f>A9</f>
        <v>3</v>
      </c>
      <c r="E6" s="21"/>
      <c r="F6" s="21"/>
      <c r="G6" s="28"/>
    </row>
    <row r="7" spans="1:8" s="8" customFormat="1" ht="20.100000000000001" customHeight="1">
      <c r="A7" s="22">
        <v>1</v>
      </c>
      <c r="B7" s="25" t="s">
        <v>1540</v>
      </c>
      <c r="C7" s="29" t="s">
        <v>95</v>
      </c>
      <c r="D7" s="30" t="s">
        <v>170</v>
      </c>
      <c r="E7" s="19" t="s">
        <v>234</v>
      </c>
      <c r="F7" s="34" t="s">
        <v>1340</v>
      </c>
      <c r="G7" s="22"/>
      <c r="H7" s="18" t="s">
        <v>385</v>
      </c>
    </row>
    <row r="8" spans="1:8" s="8" customFormat="1" ht="20.100000000000001" customHeight="1">
      <c r="A8" s="22">
        <v>2</v>
      </c>
      <c r="B8" s="25" t="s">
        <v>1541</v>
      </c>
      <c r="C8" s="29" t="s">
        <v>1472</v>
      </c>
      <c r="D8" s="30" t="s">
        <v>152</v>
      </c>
      <c r="E8" s="19" t="s">
        <v>234</v>
      </c>
      <c r="F8" s="34" t="s">
        <v>657</v>
      </c>
      <c r="G8" s="22"/>
      <c r="H8" s="18" t="s">
        <v>385</v>
      </c>
    </row>
    <row r="9" spans="1:8" s="8" customFormat="1" ht="20.100000000000001" customHeight="1">
      <c r="A9" s="22">
        <v>3</v>
      </c>
      <c r="B9" s="25" t="s">
        <v>1542</v>
      </c>
      <c r="C9" s="29" t="s">
        <v>77</v>
      </c>
      <c r="D9" s="30" t="s">
        <v>164</v>
      </c>
      <c r="E9" s="19" t="s">
        <v>234</v>
      </c>
      <c r="F9" s="34" t="s">
        <v>1543</v>
      </c>
      <c r="G9" s="22"/>
      <c r="H9" s="18" t="s">
        <v>385</v>
      </c>
    </row>
    <row r="10" spans="1:8" s="6" customFormat="1" ht="20.100000000000001" customHeight="1">
      <c r="A10" s="128"/>
      <c r="B10" s="135" t="s">
        <v>2</v>
      </c>
      <c r="C10" s="147"/>
      <c r="D10" s="126">
        <f>A46</f>
        <v>36</v>
      </c>
      <c r="E10" s="21"/>
      <c r="F10" s="21"/>
      <c r="G10" s="124"/>
      <c r="H10" s="128"/>
    </row>
    <row r="11" spans="1:8" s="8" customFormat="1" ht="20.100000000000001" customHeight="1">
      <c r="A11" s="15">
        <v>1</v>
      </c>
      <c r="B11" s="25" t="s">
        <v>926</v>
      </c>
      <c r="C11" s="29" t="s">
        <v>124</v>
      </c>
      <c r="D11" s="30" t="s">
        <v>196</v>
      </c>
      <c r="E11" s="19" t="s">
        <v>235</v>
      </c>
      <c r="F11" s="34" t="s">
        <v>437</v>
      </c>
      <c r="G11" s="23"/>
      <c r="H11" s="18" t="s">
        <v>386</v>
      </c>
    </row>
    <row r="12" spans="1:8" s="8" customFormat="1" ht="20.100000000000001" customHeight="1">
      <c r="A12" s="15">
        <v>2</v>
      </c>
      <c r="B12" s="25" t="s">
        <v>927</v>
      </c>
      <c r="C12" s="29" t="s">
        <v>58</v>
      </c>
      <c r="D12" s="30" t="s">
        <v>84</v>
      </c>
      <c r="E12" s="19" t="s">
        <v>235</v>
      </c>
      <c r="F12" s="34" t="s">
        <v>657</v>
      </c>
      <c r="G12" s="23"/>
      <c r="H12" s="18" t="s">
        <v>386</v>
      </c>
    </row>
    <row r="13" spans="1:8" s="8" customFormat="1" ht="20.100000000000001" customHeight="1">
      <c r="A13" s="15">
        <v>3</v>
      </c>
      <c r="B13" s="25" t="s">
        <v>1527</v>
      </c>
      <c r="C13" s="29" t="s">
        <v>83</v>
      </c>
      <c r="D13" s="30" t="s">
        <v>1265</v>
      </c>
      <c r="E13" s="19" t="s">
        <v>228</v>
      </c>
      <c r="F13" s="34" t="s">
        <v>657</v>
      </c>
      <c r="G13" s="23"/>
      <c r="H13" s="18" t="s">
        <v>384</v>
      </c>
    </row>
    <row r="14" spans="1:8" s="8" customFormat="1" ht="20.100000000000001" customHeight="1">
      <c r="A14" s="15">
        <v>4</v>
      </c>
      <c r="B14" s="25" t="s">
        <v>1338</v>
      </c>
      <c r="C14" s="29" t="s">
        <v>1339</v>
      </c>
      <c r="D14" s="30" t="s">
        <v>157</v>
      </c>
      <c r="E14" s="19" t="s">
        <v>245</v>
      </c>
      <c r="F14" s="34" t="s">
        <v>1340</v>
      </c>
      <c r="G14" s="23"/>
      <c r="H14" s="18" t="s">
        <v>384</v>
      </c>
    </row>
    <row r="15" spans="1:8" s="8" customFormat="1" ht="20.100000000000001" customHeight="1">
      <c r="A15" s="15">
        <v>5</v>
      </c>
      <c r="B15" s="25" t="s">
        <v>928</v>
      </c>
      <c r="C15" s="29" t="s">
        <v>13</v>
      </c>
      <c r="D15" s="30" t="s">
        <v>126</v>
      </c>
      <c r="E15" s="19" t="s">
        <v>332</v>
      </c>
      <c r="F15" s="34" t="s">
        <v>299</v>
      </c>
      <c r="G15" s="23"/>
      <c r="H15" s="18" t="s">
        <v>381</v>
      </c>
    </row>
    <row r="16" spans="1:8" s="8" customFormat="1" ht="20.100000000000001" customHeight="1">
      <c r="A16" s="15">
        <v>6</v>
      </c>
      <c r="B16" s="25" t="s">
        <v>929</v>
      </c>
      <c r="C16" s="29" t="s">
        <v>930</v>
      </c>
      <c r="D16" s="30" t="s">
        <v>225</v>
      </c>
      <c r="E16" s="19" t="s">
        <v>332</v>
      </c>
      <c r="F16" s="34" t="s">
        <v>299</v>
      </c>
      <c r="G16" s="23"/>
      <c r="H16" s="18" t="s">
        <v>381</v>
      </c>
    </row>
    <row r="17" spans="1:8" s="8" customFormat="1" ht="20.100000000000001" customHeight="1">
      <c r="A17" s="15">
        <v>7</v>
      </c>
      <c r="B17" s="25" t="s">
        <v>943</v>
      </c>
      <c r="C17" s="29" t="s">
        <v>944</v>
      </c>
      <c r="D17" s="30" t="s">
        <v>529</v>
      </c>
      <c r="E17" s="19" t="s">
        <v>332</v>
      </c>
      <c r="F17" s="34" t="s">
        <v>945</v>
      </c>
      <c r="G17" s="23"/>
      <c r="H17" s="18" t="s">
        <v>381</v>
      </c>
    </row>
    <row r="18" spans="1:8" s="8" customFormat="1" ht="20.100000000000001" customHeight="1">
      <c r="A18" s="15">
        <v>8</v>
      </c>
      <c r="B18" s="25" t="s">
        <v>1116</v>
      </c>
      <c r="C18" s="29" t="s">
        <v>1117</v>
      </c>
      <c r="D18" s="30" t="s">
        <v>125</v>
      </c>
      <c r="E18" s="19" t="s">
        <v>382</v>
      </c>
      <c r="F18" s="34" t="s">
        <v>488</v>
      </c>
      <c r="G18" s="23"/>
      <c r="H18" s="18" t="s">
        <v>381</v>
      </c>
    </row>
    <row r="19" spans="1:8" s="8" customFormat="1" ht="20.100000000000001" customHeight="1">
      <c r="A19" s="15">
        <v>9</v>
      </c>
      <c r="B19" s="25" t="s">
        <v>1118</v>
      </c>
      <c r="C19" s="29" t="s">
        <v>1119</v>
      </c>
      <c r="D19" s="30" t="s">
        <v>89</v>
      </c>
      <c r="E19" s="19" t="s">
        <v>382</v>
      </c>
      <c r="F19" s="34" t="s">
        <v>1067</v>
      </c>
      <c r="G19" s="23"/>
      <c r="H19" s="18" t="s">
        <v>381</v>
      </c>
    </row>
    <row r="20" spans="1:8" s="8" customFormat="1" ht="20.100000000000001" customHeight="1">
      <c r="A20" s="15">
        <v>10</v>
      </c>
      <c r="B20" s="25" t="s">
        <v>1519</v>
      </c>
      <c r="C20" s="29" t="s">
        <v>220</v>
      </c>
      <c r="D20" s="30" t="s">
        <v>79</v>
      </c>
      <c r="E20" s="19" t="s">
        <v>383</v>
      </c>
      <c r="F20" s="34" t="s">
        <v>632</v>
      </c>
      <c r="G20" s="23"/>
      <c r="H20" s="18" t="s">
        <v>384</v>
      </c>
    </row>
    <row r="21" spans="1:8" s="8" customFormat="1" ht="20.100000000000001" customHeight="1">
      <c r="A21" s="15">
        <v>11</v>
      </c>
      <c r="B21" s="25" t="s">
        <v>1520</v>
      </c>
      <c r="C21" s="29" t="s">
        <v>86</v>
      </c>
      <c r="D21" s="30" t="s">
        <v>1521</v>
      </c>
      <c r="E21" s="19" t="s">
        <v>383</v>
      </c>
      <c r="F21" s="34" t="s">
        <v>632</v>
      </c>
      <c r="G21" s="23"/>
      <c r="H21" s="18" t="s">
        <v>384</v>
      </c>
    </row>
    <row r="22" spans="1:8" s="8" customFormat="1" ht="20.100000000000001" customHeight="1">
      <c r="A22" s="15">
        <v>12</v>
      </c>
      <c r="B22" s="25" t="s">
        <v>925</v>
      </c>
      <c r="C22" s="29" t="s">
        <v>208</v>
      </c>
      <c r="D22" s="30" t="s">
        <v>164</v>
      </c>
      <c r="E22" s="19" t="s">
        <v>383</v>
      </c>
      <c r="F22" s="34" t="s">
        <v>679</v>
      </c>
      <c r="G22" s="124"/>
      <c r="H22" s="18" t="s">
        <v>384</v>
      </c>
    </row>
    <row r="23" spans="1:8" s="8" customFormat="1" ht="20.100000000000001" customHeight="1">
      <c r="A23" s="15">
        <v>13</v>
      </c>
      <c r="B23" s="25" t="s">
        <v>1522</v>
      </c>
      <c r="C23" s="29" t="s">
        <v>58</v>
      </c>
      <c r="D23" s="30" t="s">
        <v>11</v>
      </c>
      <c r="E23" s="19" t="s">
        <v>383</v>
      </c>
      <c r="F23" s="34" t="s">
        <v>632</v>
      </c>
      <c r="G23" s="23"/>
      <c r="H23" s="18" t="s">
        <v>384</v>
      </c>
    </row>
    <row r="24" spans="1:8" s="8" customFormat="1" ht="20.100000000000001" customHeight="1">
      <c r="A24" s="15">
        <v>14</v>
      </c>
      <c r="B24" s="25" t="s">
        <v>1523</v>
      </c>
      <c r="C24" s="29" t="s">
        <v>1524</v>
      </c>
      <c r="D24" s="30" t="s">
        <v>51</v>
      </c>
      <c r="E24" s="19" t="s">
        <v>383</v>
      </c>
      <c r="F24" s="34" t="s">
        <v>1489</v>
      </c>
      <c r="G24" s="23"/>
      <c r="H24" s="18" t="s">
        <v>384</v>
      </c>
    </row>
    <row r="25" spans="1:8" s="8" customFormat="1" ht="20.100000000000001" customHeight="1">
      <c r="A25" s="15">
        <v>15</v>
      </c>
      <c r="B25" s="25" t="s">
        <v>1525</v>
      </c>
      <c r="C25" s="29" t="s">
        <v>102</v>
      </c>
      <c r="D25" s="30" t="s">
        <v>117</v>
      </c>
      <c r="E25" s="19" t="s">
        <v>383</v>
      </c>
      <c r="F25" s="34" t="s">
        <v>632</v>
      </c>
      <c r="G25" s="23"/>
      <c r="H25" s="18" t="s">
        <v>384</v>
      </c>
    </row>
    <row r="26" spans="1:8" s="8" customFormat="1" ht="20.100000000000001" customHeight="1">
      <c r="A26" s="15">
        <v>16</v>
      </c>
      <c r="B26" s="25" t="s">
        <v>1467</v>
      </c>
      <c r="C26" s="29" t="s">
        <v>150</v>
      </c>
      <c r="D26" s="30" t="s">
        <v>10</v>
      </c>
      <c r="E26" s="19" t="s">
        <v>347</v>
      </c>
      <c r="F26" s="34" t="s">
        <v>1488</v>
      </c>
      <c r="G26" s="124"/>
      <c r="H26" s="18" t="s">
        <v>384</v>
      </c>
    </row>
    <row r="27" spans="1:8" s="8" customFormat="1" ht="20.100000000000001" customHeight="1">
      <c r="A27" s="15">
        <v>17</v>
      </c>
      <c r="B27" s="25" t="s">
        <v>1468</v>
      </c>
      <c r="C27" s="29" t="s">
        <v>1469</v>
      </c>
      <c r="D27" s="30" t="s">
        <v>1470</v>
      </c>
      <c r="E27" s="19" t="s">
        <v>347</v>
      </c>
      <c r="F27" s="34" t="s">
        <v>1488</v>
      </c>
      <c r="G27" s="124"/>
      <c r="H27" s="18" t="s">
        <v>384</v>
      </c>
    </row>
    <row r="28" spans="1:8" s="8" customFormat="1" ht="20.100000000000001" customHeight="1">
      <c r="A28" s="15">
        <v>18</v>
      </c>
      <c r="B28" s="25" t="s">
        <v>1471</v>
      </c>
      <c r="C28" s="29" t="s">
        <v>1472</v>
      </c>
      <c r="D28" s="30" t="s">
        <v>28</v>
      </c>
      <c r="E28" s="19" t="s">
        <v>347</v>
      </c>
      <c r="F28" s="34" t="s">
        <v>1488</v>
      </c>
      <c r="G28" s="124"/>
      <c r="H28" s="18" t="s">
        <v>384</v>
      </c>
    </row>
    <row r="29" spans="1:8" s="8" customFormat="1" ht="20.100000000000001" customHeight="1">
      <c r="A29" s="15">
        <v>19</v>
      </c>
      <c r="B29" s="25" t="s">
        <v>1473</v>
      </c>
      <c r="C29" s="29" t="s">
        <v>150</v>
      </c>
      <c r="D29" s="30" t="s">
        <v>149</v>
      </c>
      <c r="E29" s="19" t="s">
        <v>347</v>
      </c>
      <c r="F29" s="34" t="s">
        <v>1488</v>
      </c>
      <c r="G29" s="124"/>
      <c r="H29" s="18" t="s">
        <v>384</v>
      </c>
    </row>
    <row r="30" spans="1:8" s="8" customFormat="1" ht="20.100000000000001" customHeight="1">
      <c r="A30" s="15">
        <v>20</v>
      </c>
      <c r="B30" s="25" t="s">
        <v>1474</v>
      </c>
      <c r="C30" s="29" t="s">
        <v>150</v>
      </c>
      <c r="D30" s="30" t="s">
        <v>56</v>
      </c>
      <c r="E30" s="19" t="s">
        <v>347</v>
      </c>
      <c r="F30" s="34" t="s">
        <v>1488</v>
      </c>
      <c r="G30" s="124"/>
      <c r="H30" s="18" t="s">
        <v>384</v>
      </c>
    </row>
    <row r="31" spans="1:8" s="8" customFormat="1" ht="20.100000000000001" customHeight="1">
      <c r="A31" s="15">
        <v>21</v>
      </c>
      <c r="B31" s="25" t="s">
        <v>1475</v>
      </c>
      <c r="C31" s="29" t="s">
        <v>185</v>
      </c>
      <c r="D31" s="30" t="s">
        <v>120</v>
      </c>
      <c r="E31" s="19" t="s">
        <v>347</v>
      </c>
      <c r="F31" s="34" t="s">
        <v>1488</v>
      </c>
      <c r="G31" s="124"/>
      <c r="H31" s="18" t="s">
        <v>384</v>
      </c>
    </row>
    <row r="32" spans="1:8" s="8" customFormat="1" ht="20.100000000000001" customHeight="1">
      <c r="A32" s="15">
        <v>22</v>
      </c>
      <c r="B32" s="25" t="s">
        <v>1476</v>
      </c>
      <c r="C32" s="29" t="s">
        <v>58</v>
      </c>
      <c r="D32" s="30" t="s">
        <v>1477</v>
      </c>
      <c r="E32" s="19" t="s">
        <v>347</v>
      </c>
      <c r="F32" s="34" t="s">
        <v>1489</v>
      </c>
      <c r="G32" s="124"/>
      <c r="H32" s="18" t="s">
        <v>384</v>
      </c>
    </row>
    <row r="33" spans="1:9" s="8" customFormat="1" ht="20.100000000000001" customHeight="1">
      <c r="A33" s="15">
        <v>23</v>
      </c>
      <c r="B33" s="25" t="s">
        <v>1478</v>
      </c>
      <c r="C33" s="29" t="s">
        <v>1479</v>
      </c>
      <c r="D33" s="30" t="s">
        <v>1480</v>
      </c>
      <c r="E33" s="19" t="s">
        <v>347</v>
      </c>
      <c r="F33" s="34" t="s">
        <v>1488</v>
      </c>
      <c r="G33" s="124"/>
      <c r="H33" s="18" t="s">
        <v>384</v>
      </c>
    </row>
    <row r="34" spans="1:9" s="8" customFormat="1" ht="20.100000000000001" customHeight="1">
      <c r="A34" s="15">
        <v>24</v>
      </c>
      <c r="B34" s="25" t="s">
        <v>1481</v>
      </c>
      <c r="C34" s="29" t="s">
        <v>14</v>
      </c>
      <c r="D34" s="30" t="s">
        <v>9</v>
      </c>
      <c r="E34" s="19" t="s">
        <v>347</v>
      </c>
      <c r="F34" s="34" t="s">
        <v>1488</v>
      </c>
      <c r="G34" s="23"/>
      <c r="H34" s="18" t="s">
        <v>384</v>
      </c>
    </row>
    <row r="35" spans="1:9" s="8" customFormat="1" ht="20.100000000000001" customHeight="1">
      <c r="A35" s="15">
        <v>25</v>
      </c>
      <c r="B35" s="25" t="s">
        <v>1482</v>
      </c>
      <c r="C35" s="29" t="s">
        <v>355</v>
      </c>
      <c r="D35" s="30" t="s">
        <v>1483</v>
      </c>
      <c r="E35" s="19" t="s">
        <v>347</v>
      </c>
      <c r="F35" s="34" t="s">
        <v>1488</v>
      </c>
      <c r="G35" s="23"/>
      <c r="H35" s="18" t="s">
        <v>384</v>
      </c>
    </row>
    <row r="36" spans="1:9" s="8" customFormat="1" ht="20.100000000000001" customHeight="1">
      <c r="A36" s="15">
        <v>26</v>
      </c>
      <c r="B36" s="25" t="s">
        <v>1484</v>
      </c>
      <c r="C36" s="29" t="s">
        <v>312</v>
      </c>
      <c r="D36" s="30" t="s">
        <v>160</v>
      </c>
      <c r="E36" s="19" t="s">
        <v>347</v>
      </c>
      <c r="F36" s="34" t="s">
        <v>1488</v>
      </c>
      <c r="G36" s="23"/>
      <c r="H36" s="18" t="s">
        <v>384</v>
      </c>
    </row>
    <row r="37" spans="1:9" s="8" customFormat="1" ht="20.100000000000001" customHeight="1">
      <c r="A37" s="15">
        <v>27</v>
      </c>
      <c r="B37" s="25" t="s">
        <v>1485</v>
      </c>
      <c r="C37" s="29" t="s">
        <v>86</v>
      </c>
      <c r="D37" s="30" t="s">
        <v>162</v>
      </c>
      <c r="E37" s="19" t="s">
        <v>347</v>
      </c>
      <c r="F37" s="34" t="s">
        <v>1488</v>
      </c>
      <c r="G37" s="23"/>
      <c r="H37" s="18" t="s">
        <v>384</v>
      </c>
    </row>
    <row r="38" spans="1:9" s="8" customFormat="1" ht="20.100000000000001" customHeight="1">
      <c r="A38" s="15">
        <v>28</v>
      </c>
      <c r="B38" s="25" t="s">
        <v>1486</v>
      </c>
      <c r="C38" s="29" t="s">
        <v>1487</v>
      </c>
      <c r="D38" s="30" t="s">
        <v>78</v>
      </c>
      <c r="E38" s="19" t="s">
        <v>347</v>
      </c>
      <c r="F38" s="34" t="s">
        <v>1488</v>
      </c>
      <c r="G38" s="23"/>
      <c r="H38" s="18" t="s">
        <v>384</v>
      </c>
    </row>
    <row r="39" spans="1:9" s="8" customFormat="1" ht="20.100000000000001" customHeight="1">
      <c r="A39" s="15">
        <v>29</v>
      </c>
      <c r="B39" s="25" t="s">
        <v>931</v>
      </c>
      <c r="C39" s="29" t="s">
        <v>29</v>
      </c>
      <c r="D39" s="30" t="s">
        <v>149</v>
      </c>
      <c r="E39" s="19" t="s">
        <v>333</v>
      </c>
      <c r="F39" s="34" t="s">
        <v>941</v>
      </c>
      <c r="G39" s="23"/>
      <c r="H39" s="18" t="s">
        <v>386</v>
      </c>
    </row>
    <row r="40" spans="1:9" s="8" customFormat="1" ht="20.100000000000001" customHeight="1">
      <c r="A40" s="15">
        <v>30</v>
      </c>
      <c r="B40" s="25" t="s">
        <v>932</v>
      </c>
      <c r="C40" s="29" t="s">
        <v>190</v>
      </c>
      <c r="D40" s="30" t="s">
        <v>182</v>
      </c>
      <c r="E40" s="19" t="s">
        <v>333</v>
      </c>
      <c r="F40" s="34" t="s">
        <v>941</v>
      </c>
      <c r="G40" s="23"/>
      <c r="H40" s="18" t="s">
        <v>386</v>
      </c>
      <c r="I40" s="8">
        <f>36+23+8+2+20+6</f>
        <v>95</v>
      </c>
    </row>
    <row r="41" spans="1:9" s="8" customFormat="1" ht="20.100000000000001" customHeight="1">
      <c r="A41" s="15">
        <v>31</v>
      </c>
      <c r="B41" s="25" t="s">
        <v>933</v>
      </c>
      <c r="C41" s="29" t="s">
        <v>934</v>
      </c>
      <c r="D41" s="30" t="s">
        <v>99</v>
      </c>
      <c r="E41" s="19" t="s">
        <v>333</v>
      </c>
      <c r="F41" s="34" t="s">
        <v>941</v>
      </c>
      <c r="G41" s="22"/>
      <c r="H41" s="18" t="s">
        <v>386</v>
      </c>
    </row>
    <row r="42" spans="1:9" s="8" customFormat="1" ht="20.100000000000001" customHeight="1">
      <c r="A42" s="15">
        <v>32</v>
      </c>
      <c r="B42" s="25" t="s">
        <v>935</v>
      </c>
      <c r="C42" s="29" t="s">
        <v>226</v>
      </c>
      <c r="D42" s="30" t="s">
        <v>121</v>
      </c>
      <c r="E42" s="19" t="s">
        <v>333</v>
      </c>
      <c r="F42" s="34" t="s">
        <v>941</v>
      </c>
      <c r="G42" s="23"/>
      <c r="H42" s="18" t="s">
        <v>386</v>
      </c>
    </row>
    <row r="43" spans="1:9" s="8" customFormat="1" ht="20.100000000000001" customHeight="1">
      <c r="A43" s="15">
        <v>33</v>
      </c>
      <c r="B43" s="25" t="s">
        <v>936</v>
      </c>
      <c r="C43" s="29" t="s">
        <v>118</v>
      </c>
      <c r="D43" s="30" t="s">
        <v>121</v>
      </c>
      <c r="E43" s="19" t="s">
        <v>333</v>
      </c>
      <c r="F43" s="34" t="s">
        <v>941</v>
      </c>
      <c r="G43" s="23"/>
      <c r="H43" s="18" t="s">
        <v>386</v>
      </c>
    </row>
    <row r="44" spans="1:9" s="8" customFormat="1" ht="20.100000000000001" customHeight="1">
      <c r="A44" s="15">
        <v>34</v>
      </c>
      <c r="B44" s="25" t="s">
        <v>937</v>
      </c>
      <c r="C44" s="29" t="s">
        <v>938</v>
      </c>
      <c r="D44" s="30" t="s">
        <v>219</v>
      </c>
      <c r="E44" s="19" t="s">
        <v>333</v>
      </c>
      <c r="F44" s="34" t="s">
        <v>942</v>
      </c>
      <c r="G44" s="23"/>
      <c r="H44" s="18" t="s">
        <v>386</v>
      </c>
    </row>
    <row r="45" spans="1:9" s="8" customFormat="1" ht="20.100000000000001" customHeight="1">
      <c r="A45" s="15">
        <v>35</v>
      </c>
      <c r="B45" s="25" t="s">
        <v>939</v>
      </c>
      <c r="C45" s="29" t="s">
        <v>940</v>
      </c>
      <c r="D45" s="30" t="s">
        <v>51</v>
      </c>
      <c r="E45" s="19" t="s">
        <v>333</v>
      </c>
      <c r="F45" s="34" t="s">
        <v>941</v>
      </c>
      <c r="G45" s="23"/>
      <c r="H45" s="18" t="s">
        <v>386</v>
      </c>
    </row>
    <row r="46" spans="1:9" s="8" customFormat="1" ht="20.100000000000001" customHeight="1">
      <c r="A46" s="15">
        <v>36</v>
      </c>
      <c r="B46" s="25" t="s">
        <v>1526</v>
      </c>
      <c r="C46" s="120" t="s">
        <v>199</v>
      </c>
      <c r="D46" s="121" t="s">
        <v>140</v>
      </c>
      <c r="E46" s="19" t="s">
        <v>420</v>
      </c>
      <c r="F46" s="34" t="s">
        <v>632</v>
      </c>
      <c r="G46" s="23"/>
      <c r="H46" s="18" t="s">
        <v>386</v>
      </c>
    </row>
    <row r="47" spans="1:9" s="8" customFormat="1" ht="24.95" customHeight="1">
      <c r="A47" s="137" t="s">
        <v>21</v>
      </c>
      <c r="B47" s="138"/>
      <c r="C47" s="138"/>
      <c r="D47" s="102">
        <f>SUM(D6,D10)</f>
        <v>39</v>
      </c>
      <c r="E47" s="101" t="s">
        <v>306</v>
      </c>
      <c r="F47" s="139"/>
      <c r="G47" s="140"/>
    </row>
    <row r="48" spans="1:9" ht="24.95" customHeight="1">
      <c r="A48" s="99"/>
      <c r="B48" s="13"/>
      <c r="C48" s="14"/>
      <c r="D48" s="14"/>
      <c r="E48" s="50" t="s">
        <v>96</v>
      </c>
      <c r="F48" s="65"/>
      <c r="G48" s="27"/>
    </row>
    <row r="49" spans="1:9" ht="18" customHeight="1">
      <c r="A49" s="99"/>
      <c r="B49" s="16"/>
      <c r="C49" s="17"/>
      <c r="D49" s="17"/>
      <c r="E49" s="99"/>
      <c r="I49" s="4">
        <f>72+42+43+17+13+16+8</f>
        <v>211</v>
      </c>
    </row>
    <row r="50" spans="1:9" ht="18" customHeight="1">
      <c r="A50" s="127"/>
      <c r="B50" s="16"/>
      <c r="C50" s="17"/>
      <c r="D50" s="17"/>
      <c r="E50" s="127"/>
    </row>
    <row r="51" spans="1:9" ht="18" customHeight="1">
      <c r="A51" s="127"/>
      <c r="B51" s="16"/>
      <c r="C51" s="17"/>
      <c r="D51" s="17"/>
      <c r="E51" s="127"/>
    </row>
    <row r="52" spans="1:9" ht="18" customHeight="1">
      <c r="A52" s="127"/>
      <c r="B52" s="16"/>
      <c r="C52" s="17"/>
      <c r="D52" s="17"/>
      <c r="E52" s="127"/>
    </row>
    <row r="53" spans="1:9" ht="18" customHeight="1">
      <c r="A53" s="127"/>
      <c r="B53" s="16"/>
      <c r="C53" s="17"/>
      <c r="D53" s="17"/>
      <c r="E53" s="127"/>
    </row>
    <row r="54" spans="1:9" ht="18" customHeight="1">
      <c r="A54" s="127"/>
      <c r="B54" s="16"/>
      <c r="C54" s="17"/>
      <c r="D54" s="17"/>
      <c r="E54" s="127"/>
    </row>
    <row r="55" spans="1:9" ht="18" customHeight="1">
      <c r="A55" s="127"/>
      <c r="B55" s="16"/>
      <c r="C55" s="17"/>
      <c r="D55" s="17"/>
      <c r="E55" s="127"/>
    </row>
    <row r="56" spans="1:9" ht="18" customHeight="1">
      <c r="A56" s="127"/>
      <c r="B56" s="16"/>
      <c r="C56" s="17"/>
      <c r="D56" s="17"/>
      <c r="E56" s="127"/>
    </row>
    <row r="57" spans="1:9" ht="18" customHeight="1">
      <c r="A57" s="127"/>
      <c r="B57" s="16"/>
      <c r="C57" s="17"/>
      <c r="D57" s="17"/>
      <c r="E57" s="127"/>
    </row>
    <row r="58" spans="1:9" ht="18" customHeight="1">
      <c r="A58" s="127"/>
      <c r="B58" s="16"/>
      <c r="C58" s="17"/>
      <c r="D58" s="17"/>
      <c r="E58" s="127"/>
    </row>
    <row r="59" spans="1:9" ht="18" customHeight="1">
      <c r="A59" s="127"/>
      <c r="B59" s="16"/>
      <c r="C59" s="17"/>
      <c r="D59" s="17"/>
      <c r="E59" s="127"/>
    </row>
    <row r="60" spans="1:9" ht="18" customHeight="1">
      <c r="A60" s="127"/>
      <c r="B60" s="16"/>
      <c r="C60" s="17"/>
      <c r="D60" s="17"/>
      <c r="E60" s="127"/>
    </row>
    <row r="61" spans="1:9" ht="18" customHeight="1">
      <c r="A61" s="127"/>
      <c r="B61" s="16"/>
      <c r="C61" s="17"/>
      <c r="D61" s="17"/>
      <c r="E61" s="127"/>
    </row>
    <row r="62" spans="1:9" ht="18" customHeight="1">
      <c r="A62" s="127"/>
      <c r="B62" s="16"/>
      <c r="C62" s="17"/>
      <c r="D62" s="17"/>
      <c r="E62" s="127"/>
    </row>
    <row r="63" spans="1:9" ht="18" customHeight="1">
      <c r="A63" s="127"/>
      <c r="B63" s="16"/>
      <c r="C63" s="17"/>
      <c r="D63" s="17"/>
      <c r="E63" s="127"/>
    </row>
    <row r="64" spans="1:9" ht="18" customHeight="1">
      <c r="A64" s="127"/>
      <c r="B64" s="16"/>
      <c r="C64" s="17"/>
      <c r="D64" s="17"/>
      <c r="E64" s="127"/>
    </row>
    <row r="65" spans="1:7" ht="18" customHeight="1">
      <c r="A65" s="127"/>
      <c r="B65" s="16"/>
      <c r="C65" s="17"/>
      <c r="D65" s="17"/>
      <c r="E65" s="127"/>
    </row>
    <row r="66" spans="1:7" ht="18" customHeight="1">
      <c r="A66" s="127"/>
      <c r="B66" s="16"/>
      <c r="C66" s="17"/>
      <c r="D66" s="17"/>
      <c r="E66" s="127"/>
    </row>
    <row r="67" spans="1:7" ht="18" customHeight="1">
      <c r="A67" s="127"/>
      <c r="B67" s="16"/>
      <c r="C67" s="17"/>
      <c r="D67" s="17"/>
      <c r="E67" s="127"/>
    </row>
    <row r="68" spans="1:7" ht="18" customHeight="1">
      <c r="A68" s="127"/>
      <c r="B68" s="16"/>
      <c r="C68" s="17"/>
      <c r="D68" s="17"/>
      <c r="E68" s="127"/>
    </row>
    <row r="69" spans="1:7" ht="18" customHeight="1">
      <c r="A69" s="127"/>
      <c r="B69" s="16"/>
      <c r="C69" s="17"/>
      <c r="D69" s="17"/>
      <c r="E69" s="127"/>
    </row>
    <row r="70" spans="1:7" ht="18" customHeight="1">
      <c r="A70" s="127"/>
      <c r="B70" s="16"/>
      <c r="C70" s="17"/>
      <c r="D70" s="17"/>
      <c r="E70" s="127"/>
    </row>
    <row r="71" spans="1:7" ht="18" customHeight="1">
      <c r="A71" s="127"/>
      <c r="B71" s="16"/>
      <c r="C71" s="17"/>
      <c r="D71" s="17"/>
      <c r="E71" s="127"/>
    </row>
    <row r="72" spans="1:7" ht="18" customHeight="1">
      <c r="A72" s="127"/>
      <c r="B72" s="16"/>
      <c r="C72" s="17"/>
      <c r="D72" s="17"/>
      <c r="E72" s="127"/>
    </row>
    <row r="73" spans="1:7" ht="18" customHeight="1">
      <c r="A73" s="127"/>
      <c r="B73" s="16"/>
      <c r="C73" s="17"/>
      <c r="D73" s="17"/>
      <c r="E73" s="127"/>
    </row>
    <row r="74" spans="1:7" ht="18" customHeight="1">
      <c r="A74" s="127"/>
      <c r="B74" s="16"/>
      <c r="C74" s="17"/>
      <c r="D74" s="17"/>
      <c r="E74" s="127"/>
    </row>
    <row r="75" spans="1:7" ht="18" customHeight="1">
      <c r="A75" s="127"/>
      <c r="B75" s="16"/>
      <c r="C75" s="17"/>
      <c r="D75" s="17"/>
      <c r="E75" s="127"/>
    </row>
    <row r="76" spans="1:7" ht="18" customHeight="1">
      <c r="A76" s="127"/>
      <c r="B76" s="16"/>
      <c r="C76" s="17"/>
      <c r="D76" s="17"/>
      <c r="E76" s="127"/>
    </row>
    <row r="77" spans="1:7" ht="18" customHeight="1">
      <c r="A77" s="127"/>
      <c r="B77" s="16"/>
      <c r="C77" s="17"/>
      <c r="D77" s="17"/>
      <c r="E77" s="127"/>
    </row>
    <row r="78" spans="1:7" ht="18" customHeight="1">
      <c r="A78" s="127"/>
      <c r="B78" s="16"/>
      <c r="C78" s="17"/>
      <c r="D78" s="17"/>
      <c r="E78" s="127"/>
    </row>
    <row r="79" spans="1:7" ht="18" customHeight="1">
      <c r="A79" s="31"/>
      <c r="B79" s="31"/>
      <c r="C79" s="31"/>
      <c r="D79" s="31"/>
      <c r="E79" s="31"/>
      <c r="F79" s="31"/>
      <c r="G79" s="31"/>
    </row>
    <row r="80" spans="1:7" ht="18" customHeight="1">
      <c r="A80" s="31"/>
      <c r="B80" s="31"/>
      <c r="C80" s="31"/>
      <c r="D80" s="31"/>
      <c r="E80" s="31"/>
      <c r="F80" s="31"/>
      <c r="G80" s="31"/>
    </row>
    <row r="81" spans="1:7" ht="18" customHeight="1">
      <c r="A81" s="31"/>
      <c r="B81" s="31"/>
      <c r="C81" s="31"/>
      <c r="D81" s="31"/>
      <c r="E81" s="31"/>
      <c r="F81" s="31"/>
      <c r="G81" s="31"/>
    </row>
    <row r="82" spans="1:7" ht="18" customHeight="1">
      <c r="A82" s="31"/>
      <c r="B82" s="31"/>
      <c r="C82" s="31"/>
      <c r="D82" s="31"/>
      <c r="E82" s="31"/>
      <c r="F82" s="31"/>
      <c r="G82" s="31"/>
    </row>
    <row r="83" spans="1:7" ht="18" customHeight="1">
      <c r="A83" s="31"/>
      <c r="B83" s="31"/>
      <c r="C83" s="31"/>
      <c r="D83" s="31"/>
      <c r="E83" s="31"/>
      <c r="F83" s="31"/>
      <c r="G83" s="31"/>
    </row>
    <row r="84" spans="1:7" ht="18" customHeight="1">
      <c r="A84" s="31"/>
      <c r="B84" s="31"/>
      <c r="C84" s="31"/>
      <c r="D84" s="31"/>
      <c r="E84" s="31"/>
      <c r="F84" s="31"/>
      <c r="G84" s="31"/>
    </row>
    <row r="85" spans="1:7" ht="18" customHeight="1">
      <c r="A85" s="31"/>
      <c r="B85" s="31"/>
      <c r="C85" s="31"/>
      <c r="D85" s="31"/>
      <c r="E85" s="31"/>
      <c r="F85" s="31"/>
      <c r="G85" s="31"/>
    </row>
    <row r="86" spans="1:7" ht="18" customHeight="1">
      <c r="A86" s="31"/>
      <c r="B86" s="31"/>
      <c r="C86" s="31"/>
      <c r="D86" s="31"/>
      <c r="E86" s="31"/>
      <c r="F86" s="31"/>
      <c r="G86" s="31"/>
    </row>
    <row r="87" spans="1:7" ht="18" customHeight="1">
      <c r="A87" s="31"/>
      <c r="B87" s="31"/>
      <c r="C87" s="31"/>
      <c r="D87" s="31"/>
      <c r="E87" s="31"/>
      <c r="F87" s="31"/>
      <c r="G87" s="31"/>
    </row>
    <row r="88" spans="1:7" ht="18" customHeight="1">
      <c r="A88" s="32"/>
      <c r="B88" s="32"/>
      <c r="C88" s="32"/>
      <c r="D88" s="32"/>
      <c r="F88" s="32"/>
      <c r="G88" s="32"/>
    </row>
    <row r="89" spans="1:7" ht="18" customHeight="1">
      <c r="A89" s="32"/>
      <c r="B89" s="32"/>
      <c r="C89" s="32"/>
      <c r="D89" s="32"/>
      <c r="F89" s="32"/>
      <c r="G89" s="32"/>
    </row>
    <row r="90" spans="1:7" ht="18" customHeight="1">
      <c r="A90" s="32"/>
      <c r="B90" s="32"/>
      <c r="C90" s="32"/>
      <c r="D90" s="32"/>
      <c r="F90" s="32"/>
      <c r="G90" s="32"/>
    </row>
    <row r="91" spans="1:7" ht="18" customHeight="1">
      <c r="A91" s="32"/>
      <c r="B91" s="32"/>
      <c r="C91" s="32"/>
      <c r="D91" s="32"/>
      <c r="F91" s="32"/>
      <c r="G91" s="32"/>
    </row>
    <row r="92" spans="1:7" ht="18" customHeight="1">
      <c r="A92" s="32"/>
      <c r="B92" s="32"/>
      <c r="C92" s="32"/>
      <c r="D92" s="32"/>
      <c r="F92" s="32"/>
      <c r="G92" s="32"/>
    </row>
    <row r="93" spans="1:7" ht="18" customHeight="1">
      <c r="A93" s="32"/>
      <c r="B93" s="32"/>
      <c r="C93" s="32"/>
      <c r="D93" s="32"/>
      <c r="F93" s="32"/>
      <c r="G93" s="32"/>
    </row>
    <row r="94" spans="1:7" ht="18" customHeight="1">
      <c r="A94" s="32"/>
      <c r="B94" s="32"/>
      <c r="C94" s="32"/>
      <c r="D94" s="32"/>
      <c r="F94" s="32"/>
      <c r="G94" s="32"/>
    </row>
    <row r="95" spans="1:7" ht="18" customHeight="1">
      <c r="A95" s="32"/>
      <c r="B95" s="32"/>
      <c r="C95" s="32"/>
      <c r="D95" s="32"/>
      <c r="F95" s="32"/>
      <c r="G95" s="32"/>
    </row>
    <row r="96" spans="1:7" ht="18" customHeight="1">
      <c r="A96" s="32"/>
      <c r="B96" s="32"/>
      <c r="C96" s="32"/>
      <c r="D96" s="32"/>
      <c r="F96" s="32"/>
      <c r="G96" s="32"/>
    </row>
    <row r="97" spans="1:7" ht="18" customHeight="1">
      <c r="A97" s="32"/>
      <c r="B97" s="32"/>
      <c r="C97" s="32"/>
      <c r="D97" s="32"/>
      <c r="F97" s="32"/>
      <c r="G97" s="32"/>
    </row>
    <row r="98" spans="1:7" ht="18" customHeight="1">
      <c r="A98" s="32"/>
      <c r="B98" s="32"/>
      <c r="C98" s="32"/>
      <c r="D98" s="32"/>
      <c r="F98" s="32"/>
      <c r="G98" s="32"/>
    </row>
    <row r="99" spans="1:7" ht="18" customHeight="1">
      <c r="A99" s="31"/>
      <c r="B99" s="31"/>
      <c r="C99" s="31"/>
      <c r="D99" s="31"/>
      <c r="E99" s="31"/>
      <c r="F99" s="31"/>
      <c r="G99" s="31"/>
    </row>
    <row r="100" spans="1:7" ht="18" customHeight="1">
      <c r="A100" s="31"/>
      <c r="B100" s="31"/>
      <c r="C100" s="31"/>
      <c r="D100" s="31"/>
      <c r="E100" s="31"/>
      <c r="F100" s="31"/>
      <c r="G100" s="31"/>
    </row>
    <row r="101" spans="1:7" ht="18" customHeight="1">
      <c r="A101" s="31"/>
      <c r="B101" s="31"/>
      <c r="C101" s="31"/>
      <c r="D101" s="31"/>
      <c r="E101" s="31"/>
      <c r="F101" s="31"/>
      <c r="G101" s="31"/>
    </row>
    <row r="102" spans="1:7" ht="18" customHeight="1">
      <c r="A102" s="31"/>
      <c r="B102" s="31"/>
      <c r="C102" s="31"/>
      <c r="D102" s="31"/>
      <c r="E102" s="31"/>
      <c r="F102" s="31"/>
      <c r="G102" s="31"/>
    </row>
    <row r="103" spans="1:7" ht="18" customHeight="1">
      <c r="A103" s="31"/>
      <c r="B103" s="31"/>
      <c r="C103" s="31"/>
      <c r="D103" s="31"/>
      <c r="E103" s="31"/>
      <c r="F103" s="31"/>
      <c r="G103" s="31"/>
    </row>
    <row r="104" spans="1:7" ht="18" customHeight="1">
      <c r="A104" s="32"/>
      <c r="B104" s="32"/>
      <c r="C104" s="32"/>
      <c r="D104" s="32"/>
      <c r="F104" s="32"/>
      <c r="G104" s="32"/>
    </row>
    <row r="105" spans="1:7" ht="18" customHeight="1">
      <c r="A105" s="32"/>
      <c r="B105" s="32"/>
      <c r="C105" s="32"/>
      <c r="D105" s="32"/>
      <c r="F105" s="32"/>
      <c r="G105" s="32"/>
    </row>
    <row r="106" spans="1:7" ht="18" customHeight="1"/>
    <row r="107" spans="1:7" ht="18" customHeight="1"/>
    <row r="108" spans="1:7" ht="18" customHeight="1"/>
    <row r="109" spans="1:7" ht="18" customHeight="1"/>
    <row r="110" spans="1:7" ht="18" customHeight="1"/>
    <row r="111" spans="1:7" ht="18" customHeight="1"/>
    <row r="112" spans="1:7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</sheetData>
  <sortState ref="A43:I45">
    <sortCondition ref="A43"/>
  </sortState>
  <mergeCells count="8">
    <mergeCell ref="A47:C47"/>
    <mergeCell ref="F47:G47"/>
    <mergeCell ref="A1:G1"/>
    <mergeCell ref="A2:G2"/>
    <mergeCell ref="A3:G3"/>
    <mergeCell ref="C5:D5"/>
    <mergeCell ref="B6:C6"/>
    <mergeCell ref="B10:C10"/>
  </mergeCells>
  <pageMargins left="0.5" right="0.25" top="0.5" bottom="0.25" header="0" footer="0.25"/>
  <pageSetup paperSize="9" orientation="portrait" r:id="rId1"/>
  <headerFooter differentFirst="1" alignWithMargins="0"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"/>
  <sheetViews>
    <sheetView view="pageBreakPreview" topLeftCell="A19" zoomScaleNormal="100" workbookViewId="0">
      <selection activeCell="A32" sqref="A32:XFD128"/>
    </sheetView>
  </sheetViews>
  <sheetFormatPr defaultRowHeight="15"/>
  <cols>
    <col min="1" max="1" width="4.625" style="3" customWidth="1"/>
    <col min="2" max="2" width="8.625" style="3" customWidth="1"/>
    <col min="3" max="3" width="17.375" style="4" customWidth="1"/>
    <col min="4" max="4" width="6.875" style="4" bestFit="1" customWidth="1"/>
    <col min="5" max="5" width="10.625" style="3" customWidth="1"/>
    <col min="6" max="6" width="25.625" style="4" customWidth="1"/>
    <col min="7" max="7" width="20.625" style="4" customWidth="1"/>
    <col min="8" max="8" width="22.875" style="4" bestFit="1" customWidth="1"/>
    <col min="9" max="16384" width="9" style="4"/>
  </cols>
  <sheetData>
    <row r="1" spans="1:8" s="10" customFormat="1" ht="54.95" customHeight="1">
      <c r="A1" s="141" t="s">
        <v>1514</v>
      </c>
      <c r="B1" s="134"/>
      <c r="C1" s="142"/>
      <c r="D1" s="142"/>
      <c r="E1" s="142"/>
      <c r="F1" s="142"/>
      <c r="G1" s="142"/>
    </row>
    <row r="2" spans="1:8" s="8" customFormat="1" ht="30" customHeight="1">
      <c r="A2" s="143" t="s">
        <v>387</v>
      </c>
      <c r="B2" s="143"/>
      <c r="C2" s="143"/>
      <c r="D2" s="143"/>
      <c r="E2" s="143"/>
      <c r="F2" s="143"/>
      <c r="G2" s="143"/>
    </row>
    <row r="3" spans="1:8" s="8" customFormat="1" ht="39.950000000000003" customHeight="1">
      <c r="A3" s="144" t="s">
        <v>1546</v>
      </c>
      <c r="B3" s="144"/>
      <c r="C3" s="144"/>
      <c r="D3" s="144"/>
      <c r="E3" s="144"/>
      <c r="F3" s="144"/>
      <c r="G3" s="144"/>
    </row>
    <row r="4" spans="1:8" ht="15" customHeight="1">
      <c r="A4" s="5"/>
      <c r="B4" s="5"/>
      <c r="C4" s="5"/>
      <c r="D4" s="5"/>
      <c r="E4" s="5"/>
      <c r="F4" s="12"/>
      <c r="G4" s="83" t="s">
        <v>459</v>
      </c>
    </row>
    <row r="5" spans="1:8" s="6" customFormat="1" ht="30" customHeight="1">
      <c r="A5" s="98" t="s">
        <v>16</v>
      </c>
      <c r="B5" s="95" t="s">
        <v>5</v>
      </c>
      <c r="C5" s="135" t="s">
        <v>17</v>
      </c>
      <c r="D5" s="136"/>
      <c r="E5" s="98" t="s">
        <v>18</v>
      </c>
      <c r="F5" s="98" t="s">
        <v>19</v>
      </c>
      <c r="G5" s="98" t="s">
        <v>20</v>
      </c>
    </row>
    <row r="6" spans="1:8" s="6" customFormat="1" ht="30" customHeight="1">
      <c r="A6" s="98"/>
      <c r="B6" s="150" t="s">
        <v>1</v>
      </c>
      <c r="C6" s="151"/>
      <c r="D6" s="71">
        <f>A7</f>
        <v>1</v>
      </c>
      <c r="E6" s="21"/>
      <c r="F6" s="21"/>
      <c r="G6" s="98"/>
    </row>
    <row r="7" spans="1:8" s="8" customFormat="1" ht="30" customHeight="1">
      <c r="A7" s="15">
        <v>1</v>
      </c>
      <c r="B7" s="25" t="s">
        <v>659</v>
      </c>
      <c r="C7" s="93" t="s">
        <v>660</v>
      </c>
      <c r="D7" s="30" t="s">
        <v>49</v>
      </c>
      <c r="E7" s="19" t="s">
        <v>231</v>
      </c>
      <c r="F7" s="34" t="s">
        <v>508</v>
      </c>
      <c r="G7" s="69"/>
      <c r="H7" s="18" t="s">
        <v>389</v>
      </c>
    </row>
    <row r="8" spans="1:8" s="57" customFormat="1" ht="30" customHeight="1">
      <c r="A8" s="56"/>
      <c r="B8" s="148" t="s">
        <v>2</v>
      </c>
      <c r="C8" s="149"/>
      <c r="D8" s="66">
        <f>A11</f>
        <v>3</v>
      </c>
      <c r="E8" s="48"/>
      <c r="F8" s="34"/>
      <c r="G8" s="28"/>
      <c r="H8" s="55"/>
    </row>
    <row r="9" spans="1:8" s="8" customFormat="1" ht="30" customHeight="1">
      <c r="A9" s="15">
        <v>1</v>
      </c>
      <c r="B9" s="25" t="s">
        <v>946</v>
      </c>
      <c r="C9" s="29" t="s">
        <v>947</v>
      </c>
      <c r="D9" s="30" t="s">
        <v>948</v>
      </c>
      <c r="E9" s="19" t="s">
        <v>345</v>
      </c>
      <c r="F9" s="34" t="s">
        <v>953</v>
      </c>
      <c r="G9" s="20"/>
      <c r="H9" s="18" t="s">
        <v>390</v>
      </c>
    </row>
    <row r="10" spans="1:8" s="8" customFormat="1" ht="30" customHeight="1">
      <c r="A10" s="15">
        <v>2</v>
      </c>
      <c r="B10" s="25" t="s">
        <v>949</v>
      </c>
      <c r="C10" s="29" t="s">
        <v>950</v>
      </c>
      <c r="D10" s="30" t="s">
        <v>120</v>
      </c>
      <c r="E10" s="19" t="s">
        <v>345</v>
      </c>
      <c r="F10" s="34" t="s">
        <v>953</v>
      </c>
      <c r="G10" s="69"/>
      <c r="H10" s="18" t="s">
        <v>390</v>
      </c>
    </row>
    <row r="11" spans="1:8" s="8" customFormat="1" ht="30" customHeight="1">
      <c r="A11" s="15">
        <v>3</v>
      </c>
      <c r="B11" s="25" t="s">
        <v>951</v>
      </c>
      <c r="C11" s="29" t="s">
        <v>952</v>
      </c>
      <c r="D11" s="30" t="s">
        <v>183</v>
      </c>
      <c r="E11" s="19" t="s">
        <v>345</v>
      </c>
      <c r="F11" s="34" t="s">
        <v>953</v>
      </c>
      <c r="G11" s="69"/>
      <c r="H11" s="18" t="s">
        <v>390</v>
      </c>
    </row>
    <row r="12" spans="1:8" s="8" customFormat="1" ht="30" customHeight="1">
      <c r="A12" s="137" t="s">
        <v>21</v>
      </c>
      <c r="B12" s="138"/>
      <c r="C12" s="138"/>
      <c r="D12" s="129">
        <f>SUM(D6,D8)</f>
        <v>4</v>
      </c>
      <c r="E12" s="96" t="s">
        <v>306</v>
      </c>
      <c r="F12" s="139"/>
      <c r="G12" s="140"/>
    </row>
    <row r="13" spans="1:8" ht="30" customHeight="1">
      <c r="A13" s="94"/>
      <c r="B13" s="13"/>
      <c r="C13" s="14"/>
      <c r="D13" s="14"/>
      <c r="E13" s="50" t="s">
        <v>96</v>
      </c>
      <c r="F13" s="52"/>
      <c r="G13" s="27"/>
    </row>
    <row r="14" spans="1:8" ht="20.100000000000001" customHeight="1">
      <c r="A14" s="94"/>
      <c r="B14" s="16"/>
      <c r="C14" s="17"/>
      <c r="D14" s="17"/>
      <c r="E14" s="94"/>
    </row>
    <row r="15" spans="1:8" ht="20.100000000000001" customHeight="1">
      <c r="A15" s="94"/>
      <c r="B15" s="16"/>
      <c r="C15" s="17"/>
      <c r="D15" s="17"/>
      <c r="E15" s="94"/>
    </row>
    <row r="16" spans="1:8" ht="20.100000000000001" customHeight="1">
      <c r="A16" s="94"/>
      <c r="B16" s="16"/>
      <c r="C16" s="17"/>
      <c r="D16" s="17"/>
      <c r="E16" s="94"/>
    </row>
    <row r="17" spans="1:7" ht="20.100000000000001" customHeight="1">
      <c r="A17" s="94"/>
      <c r="B17" s="16"/>
      <c r="C17" s="17"/>
      <c r="D17" s="17"/>
      <c r="E17" s="94"/>
    </row>
    <row r="18" spans="1:7" ht="20.100000000000001" customHeight="1">
      <c r="A18" s="94"/>
      <c r="B18" s="16"/>
      <c r="C18" s="17"/>
      <c r="D18" s="17"/>
      <c r="E18" s="94"/>
    </row>
    <row r="19" spans="1:7" ht="20.100000000000001" customHeight="1">
      <c r="A19" s="94"/>
      <c r="B19" s="16"/>
      <c r="C19" s="17"/>
      <c r="D19" s="17"/>
      <c r="E19" s="94"/>
    </row>
    <row r="20" spans="1:7" ht="20.100000000000001" customHeight="1">
      <c r="A20" s="94"/>
      <c r="B20" s="16"/>
      <c r="C20" s="17"/>
      <c r="D20" s="17"/>
      <c r="E20" s="94"/>
    </row>
    <row r="21" spans="1:7" ht="20.100000000000001" customHeight="1">
      <c r="A21" s="94"/>
      <c r="B21" s="16"/>
      <c r="C21" s="17"/>
      <c r="D21" s="17"/>
      <c r="E21" s="94"/>
    </row>
    <row r="22" spans="1:7" ht="20.100000000000001" customHeight="1">
      <c r="A22" s="94"/>
      <c r="B22" s="16"/>
      <c r="C22" s="17"/>
      <c r="D22" s="17"/>
      <c r="E22" s="94"/>
    </row>
    <row r="23" spans="1:7" ht="20.100000000000001" customHeight="1">
      <c r="A23" s="94"/>
      <c r="B23" s="16"/>
      <c r="C23" s="17"/>
      <c r="D23" s="17"/>
      <c r="E23" s="94"/>
    </row>
    <row r="24" spans="1:7" ht="20.100000000000001" customHeight="1">
      <c r="A24" s="127"/>
      <c r="B24" s="16"/>
      <c r="C24" s="17"/>
      <c r="D24" s="17"/>
      <c r="E24" s="127"/>
    </row>
    <row r="25" spans="1:7" ht="20.100000000000001" customHeight="1">
      <c r="A25" s="127"/>
      <c r="B25" s="16"/>
      <c r="C25" s="17"/>
      <c r="D25" s="17"/>
      <c r="E25" s="127"/>
    </row>
    <row r="26" spans="1:7" ht="20.100000000000001" customHeight="1">
      <c r="A26" s="127"/>
      <c r="B26" s="16"/>
      <c r="C26" s="17"/>
      <c r="D26" s="17"/>
      <c r="E26" s="127"/>
    </row>
    <row r="27" spans="1:7" ht="20.100000000000001" customHeight="1">
      <c r="A27" s="127"/>
      <c r="B27" s="16"/>
      <c r="C27" s="17"/>
      <c r="D27" s="17"/>
      <c r="E27" s="127"/>
    </row>
    <row r="28" spans="1:7" ht="20.100000000000001" customHeight="1">
      <c r="A28" s="127"/>
      <c r="B28" s="16"/>
      <c r="C28" s="17"/>
      <c r="D28" s="17"/>
      <c r="E28" s="127"/>
    </row>
    <row r="29" spans="1:7" ht="20.100000000000001" customHeight="1">
      <c r="A29" s="127"/>
      <c r="B29" s="16"/>
      <c r="C29" s="17"/>
      <c r="D29" s="17"/>
      <c r="E29" s="127"/>
    </row>
    <row r="30" spans="1:7" ht="20.100000000000001" customHeight="1">
      <c r="A30" s="127"/>
      <c r="B30" s="16"/>
      <c r="C30" s="17"/>
      <c r="D30" s="17"/>
      <c r="E30" s="127"/>
    </row>
    <row r="31" spans="1:7" ht="20.100000000000001" customHeight="1">
      <c r="A31" s="127"/>
      <c r="B31" s="16"/>
      <c r="C31" s="17"/>
      <c r="D31" s="17"/>
      <c r="E31" s="127"/>
    </row>
    <row r="32" spans="1:7" ht="18" customHeight="1">
      <c r="A32" s="9"/>
      <c r="B32" s="9"/>
      <c r="C32" s="9"/>
      <c r="D32" s="9"/>
      <c r="E32" s="9"/>
      <c r="F32" s="9"/>
      <c r="G32" s="9"/>
    </row>
    <row r="33" spans="1:7" ht="18" customHeight="1">
      <c r="A33" s="9"/>
      <c r="B33" s="9"/>
      <c r="C33" s="9"/>
      <c r="D33" s="9"/>
      <c r="E33" s="9"/>
      <c r="F33" s="9"/>
      <c r="G33" s="9"/>
    </row>
    <row r="34" spans="1:7" ht="18" customHeight="1">
      <c r="A34" s="9"/>
      <c r="B34" s="9"/>
      <c r="C34" s="9"/>
      <c r="D34" s="9"/>
      <c r="E34" s="9"/>
      <c r="F34" s="9"/>
      <c r="G34" s="9"/>
    </row>
    <row r="35" spans="1:7" ht="18" customHeight="1">
      <c r="A35" s="9"/>
      <c r="B35" s="9"/>
      <c r="C35" s="9"/>
      <c r="D35" s="9"/>
      <c r="E35" s="9"/>
      <c r="F35" s="9"/>
      <c r="G35" s="9"/>
    </row>
    <row r="36" spans="1:7" ht="18" customHeight="1">
      <c r="A36" s="9"/>
      <c r="B36" s="9"/>
      <c r="C36" s="9"/>
      <c r="D36" s="9"/>
      <c r="E36" s="9"/>
      <c r="F36" s="9"/>
      <c r="G36" s="9"/>
    </row>
    <row r="37" spans="1:7" ht="18" customHeight="1">
      <c r="A37" s="9"/>
      <c r="B37" s="9"/>
      <c r="C37" s="9"/>
      <c r="D37" s="9"/>
      <c r="E37" s="9"/>
      <c r="F37" s="9"/>
      <c r="G37" s="9"/>
    </row>
    <row r="38" spans="1:7" ht="18" customHeight="1">
      <c r="A38" s="9"/>
      <c r="B38" s="9"/>
      <c r="C38" s="9"/>
      <c r="D38" s="9"/>
      <c r="E38" s="9"/>
      <c r="F38" s="9"/>
      <c r="G38" s="9"/>
    </row>
    <row r="39" spans="1:7" ht="18" customHeight="1">
      <c r="A39" s="9"/>
      <c r="B39" s="9"/>
      <c r="C39" s="9"/>
      <c r="D39" s="9"/>
      <c r="E39" s="9"/>
      <c r="F39" s="9"/>
      <c r="G39" s="9"/>
    </row>
    <row r="40" spans="1:7" ht="18" customHeight="1">
      <c r="A40" s="9"/>
      <c r="B40" s="9"/>
      <c r="C40" s="9"/>
      <c r="D40" s="9"/>
      <c r="E40" s="9"/>
      <c r="F40" s="9"/>
      <c r="G40" s="9"/>
    </row>
    <row r="41" spans="1:7" ht="18" customHeight="1">
      <c r="A41" s="11"/>
      <c r="B41" s="11"/>
      <c r="C41" s="11"/>
      <c r="D41" s="11"/>
      <c r="F41" s="11"/>
      <c r="G41" s="11"/>
    </row>
    <row r="42" spans="1:7" ht="18" customHeight="1">
      <c r="A42" s="11"/>
      <c r="B42" s="11"/>
      <c r="C42" s="11"/>
      <c r="D42" s="11"/>
      <c r="F42" s="11"/>
      <c r="G42" s="11"/>
    </row>
    <row r="43" spans="1:7" ht="18" customHeight="1">
      <c r="A43" s="11"/>
      <c r="B43" s="11"/>
      <c r="C43" s="11"/>
      <c r="D43" s="11"/>
      <c r="F43" s="11"/>
      <c r="G43" s="11"/>
    </row>
    <row r="44" spans="1:7" ht="18" customHeight="1">
      <c r="A44" s="11"/>
      <c r="B44" s="11"/>
      <c r="C44" s="11"/>
      <c r="D44" s="11"/>
      <c r="F44" s="11"/>
      <c r="G44" s="11"/>
    </row>
    <row r="45" spans="1:7" ht="18" customHeight="1">
      <c r="A45" s="11"/>
      <c r="B45" s="11"/>
      <c r="C45" s="11"/>
      <c r="D45" s="11"/>
      <c r="F45" s="11"/>
      <c r="G45" s="11"/>
    </row>
    <row r="46" spans="1:7" ht="18" customHeight="1">
      <c r="A46" s="11"/>
      <c r="B46" s="11"/>
      <c r="C46" s="11"/>
      <c r="D46" s="11"/>
      <c r="F46" s="11"/>
      <c r="G46" s="11"/>
    </row>
    <row r="47" spans="1:7" ht="18" customHeight="1">
      <c r="A47" s="11"/>
      <c r="B47" s="11"/>
      <c r="C47" s="11"/>
      <c r="D47" s="11"/>
      <c r="F47" s="11"/>
      <c r="G47" s="11"/>
    </row>
    <row r="48" spans="1:7" ht="18" customHeight="1">
      <c r="A48" s="11"/>
      <c r="B48" s="11"/>
      <c r="C48" s="11"/>
      <c r="D48" s="11"/>
      <c r="F48" s="11"/>
      <c r="G48" s="11"/>
    </row>
    <row r="49" spans="1:7" ht="18" customHeight="1">
      <c r="A49" s="11"/>
      <c r="B49" s="11"/>
      <c r="C49" s="11"/>
      <c r="D49" s="11"/>
      <c r="F49" s="11"/>
      <c r="G49" s="11"/>
    </row>
    <row r="50" spans="1:7" ht="18" customHeight="1">
      <c r="A50" s="11"/>
      <c r="B50" s="11"/>
      <c r="C50" s="11"/>
      <c r="D50" s="11"/>
      <c r="F50" s="11"/>
      <c r="G50" s="11"/>
    </row>
    <row r="51" spans="1:7" ht="18" customHeight="1">
      <c r="A51" s="11"/>
      <c r="B51" s="11"/>
      <c r="C51" s="11"/>
      <c r="D51" s="11"/>
      <c r="F51" s="11"/>
      <c r="G51" s="11"/>
    </row>
    <row r="52" spans="1:7" ht="18" customHeight="1">
      <c r="A52" s="9"/>
      <c r="B52" s="9"/>
      <c r="C52" s="9"/>
      <c r="D52" s="9"/>
      <c r="E52" s="9"/>
      <c r="F52" s="9"/>
      <c r="G52" s="9"/>
    </row>
    <row r="53" spans="1:7" ht="18" customHeight="1">
      <c r="A53" s="9"/>
      <c r="B53" s="9"/>
      <c r="C53" s="9"/>
      <c r="D53" s="9"/>
      <c r="E53" s="9"/>
      <c r="F53" s="9"/>
      <c r="G53" s="9"/>
    </row>
    <row r="54" spans="1:7" ht="18" customHeight="1">
      <c r="A54" s="9"/>
      <c r="B54" s="9"/>
      <c r="C54" s="9"/>
      <c r="D54" s="9"/>
      <c r="E54" s="9"/>
      <c r="F54" s="9"/>
      <c r="G54" s="9"/>
    </row>
    <row r="55" spans="1:7" ht="18" customHeight="1">
      <c r="A55" s="9"/>
      <c r="B55" s="9"/>
      <c r="C55" s="9"/>
      <c r="D55" s="9"/>
      <c r="E55" s="9"/>
      <c r="F55" s="9"/>
      <c r="G55" s="9"/>
    </row>
    <row r="56" spans="1:7" ht="18" customHeight="1">
      <c r="A56" s="9"/>
      <c r="B56" s="9"/>
      <c r="C56" s="9"/>
      <c r="D56" s="9"/>
      <c r="E56" s="9"/>
      <c r="F56" s="9"/>
      <c r="G56" s="9"/>
    </row>
    <row r="57" spans="1:7" ht="18" customHeight="1">
      <c r="A57" s="11"/>
      <c r="B57" s="11"/>
      <c r="C57" s="11"/>
      <c r="D57" s="11"/>
      <c r="F57" s="11"/>
      <c r="G57" s="11"/>
    </row>
    <row r="58" spans="1:7" ht="18" customHeight="1">
      <c r="A58" s="11"/>
      <c r="B58" s="11"/>
      <c r="C58" s="11"/>
      <c r="D58" s="11"/>
      <c r="F58" s="11"/>
      <c r="G58" s="11"/>
    </row>
    <row r="59" spans="1:7" ht="18" customHeight="1"/>
    <row r="60" spans="1:7" ht="18" customHeight="1"/>
    <row r="61" spans="1:7" ht="18" customHeight="1"/>
    <row r="62" spans="1:7" ht="18" customHeight="1"/>
    <row r="63" spans="1:7" ht="18" customHeight="1"/>
    <row r="64" spans="1:7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</sheetData>
  <mergeCells count="8">
    <mergeCell ref="B8:C8"/>
    <mergeCell ref="A12:C12"/>
    <mergeCell ref="F12:G12"/>
    <mergeCell ref="A1:G1"/>
    <mergeCell ref="A2:G2"/>
    <mergeCell ref="A3:G3"/>
    <mergeCell ref="C5:D5"/>
    <mergeCell ref="B6:C6"/>
  </mergeCells>
  <phoneticPr fontId="2" type="noConversion"/>
  <pageMargins left="0.5" right="0.25" top="0.5" bottom="0.5" header="0" footer="0.2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view="pageBreakPreview" topLeftCell="A19" zoomScaleNormal="100" workbookViewId="0">
      <selection activeCell="A48" sqref="A48:XFD122"/>
    </sheetView>
  </sheetViews>
  <sheetFormatPr defaultRowHeight="15"/>
  <cols>
    <col min="1" max="1" width="4.625" style="33" customWidth="1"/>
    <col min="2" max="2" width="8.625" style="33" customWidth="1"/>
    <col min="3" max="3" width="17.625" style="4" customWidth="1"/>
    <col min="4" max="4" width="6.875" style="4" bestFit="1" customWidth="1"/>
    <col min="5" max="5" width="11.625" style="33" customWidth="1"/>
    <col min="6" max="6" width="24.625" style="4" customWidth="1"/>
    <col min="7" max="7" width="20.625" style="4" customWidth="1"/>
    <col min="8" max="8" width="15.625" style="4" customWidth="1"/>
    <col min="9" max="16384" width="9" style="4"/>
  </cols>
  <sheetData>
    <row r="1" spans="1:8" s="10" customFormat="1" ht="60" customHeight="1">
      <c r="A1" s="141" t="s">
        <v>1516</v>
      </c>
      <c r="B1" s="134"/>
      <c r="C1" s="142"/>
      <c r="D1" s="142"/>
      <c r="E1" s="142"/>
      <c r="F1" s="142"/>
      <c r="G1" s="142"/>
    </row>
    <row r="2" spans="1:8" s="8" customFormat="1" ht="24.95" customHeight="1">
      <c r="A2" s="143" t="s">
        <v>1552</v>
      </c>
      <c r="B2" s="143"/>
      <c r="C2" s="143"/>
      <c r="D2" s="143"/>
      <c r="E2" s="143"/>
      <c r="F2" s="143"/>
      <c r="G2" s="143"/>
    </row>
    <row r="3" spans="1:8" s="8" customFormat="1" ht="35.1" customHeight="1">
      <c r="A3" s="144" t="s">
        <v>1548</v>
      </c>
      <c r="B3" s="144"/>
      <c r="C3" s="144"/>
      <c r="D3" s="144"/>
      <c r="E3" s="144"/>
      <c r="F3" s="144"/>
      <c r="G3" s="144"/>
    </row>
    <row r="4" spans="1:8" ht="18" customHeight="1">
      <c r="A4" s="5"/>
      <c r="B4" s="5"/>
      <c r="C4" s="5"/>
      <c r="D4" s="5"/>
      <c r="E4" s="5"/>
      <c r="F4" s="104" t="s">
        <v>461</v>
      </c>
      <c r="G4" s="104" t="s">
        <v>460</v>
      </c>
    </row>
    <row r="5" spans="1:8" s="6" customFormat="1" ht="24.95" customHeight="1">
      <c r="A5" s="103" t="s">
        <v>16</v>
      </c>
      <c r="B5" s="100" t="s">
        <v>5</v>
      </c>
      <c r="C5" s="135" t="s">
        <v>17</v>
      </c>
      <c r="D5" s="136"/>
      <c r="E5" s="103" t="s">
        <v>18</v>
      </c>
      <c r="F5" s="103" t="s">
        <v>19</v>
      </c>
      <c r="G5" s="103" t="s">
        <v>20</v>
      </c>
    </row>
    <row r="6" spans="1:8" s="6" customFormat="1" ht="20.100000000000001" hidden="1" customHeight="1">
      <c r="A6" s="103"/>
      <c r="B6" s="154" t="s">
        <v>1</v>
      </c>
      <c r="C6" s="154"/>
      <c r="D6" s="101">
        <f>A17</f>
        <v>0</v>
      </c>
      <c r="E6" s="21"/>
      <c r="F6" s="21"/>
      <c r="G6" s="28"/>
    </row>
    <row r="7" spans="1:8" s="6" customFormat="1" ht="18" hidden="1" customHeight="1">
      <c r="A7" s="7"/>
      <c r="B7" s="25"/>
      <c r="C7" s="29"/>
      <c r="D7" s="30"/>
      <c r="E7" s="19"/>
      <c r="F7" s="34"/>
      <c r="G7" s="28"/>
      <c r="H7" s="37"/>
    </row>
    <row r="8" spans="1:8" s="6" customFormat="1" ht="18" hidden="1" customHeight="1">
      <c r="A8" s="7"/>
      <c r="B8" s="25"/>
      <c r="C8" s="29"/>
      <c r="D8" s="30"/>
      <c r="E8" s="19"/>
      <c r="F8" s="34"/>
      <c r="G8" s="28"/>
      <c r="H8" s="37"/>
    </row>
    <row r="9" spans="1:8" s="6" customFormat="1" ht="18" hidden="1" customHeight="1">
      <c r="A9" s="7"/>
      <c r="B9" s="25"/>
      <c r="C9" s="29"/>
      <c r="D9" s="30"/>
      <c r="E9" s="19"/>
      <c r="F9" s="34"/>
      <c r="G9" s="103"/>
      <c r="H9" s="37"/>
    </row>
    <row r="10" spans="1:8" s="6" customFormat="1" ht="18" hidden="1" customHeight="1">
      <c r="A10" s="7"/>
      <c r="B10" s="25"/>
      <c r="C10" s="29"/>
      <c r="D10" s="30"/>
      <c r="E10" s="19"/>
      <c r="F10" s="34"/>
      <c r="G10" s="103"/>
      <c r="H10" s="37"/>
    </row>
    <row r="11" spans="1:8" s="6" customFormat="1" ht="18" hidden="1" customHeight="1">
      <c r="A11" s="7"/>
      <c r="B11" s="25"/>
      <c r="C11" s="29"/>
      <c r="D11" s="30"/>
      <c r="E11" s="19"/>
      <c r="F11" s="34"/>
      <c r="G11" s="103"/>
      <c r="H11" s="37"/>
    </row>
    <row r="12" spans="1:8" s="6" customFormat="1" ht="18" hidden="1" customHeight="1">
      <c r="A12" s="7"/>
      <c r="B12" s="25"/>
      <c r="C12" s="29"/>
      <c r="D12" s="30"/>
      <c r="E12" s="19"/>
      <c r="F12" s="34"/>
      <c r="G12" s="103"/>
      <c r="H12" s="37"/>
    </row>
    <row r="13" spans="1:8" s="6" customFormat="1" ht="18" hidden="1" customHeight="1">
      <c r="A13" s="7"/>
      <c r="B13" s="25"/>
      <c r="C13" s="29"/>
      <c r="D13" s="30"/>
      <c r="E13" s="19"/>
      <c r="F13" s="34"/>
      <c r="G13" s="103"/>
      <c r="H13" s="37"/>
    </row>
    <row r="14" spans="1:8" s="6" customFormat="1" ht="18" hidden="1" customHeight="1">
      <c r="A14" s="7"/>
      <c r="B14" s="25"/>
      <c r="C14" s="29"/>
      <c r="D14" s="30"/>
      <c r="E14" s="19"/>
      <c r="F14" s="34"/>
      <c r="G14" s="103"/>
      <c r="H14" s="37"/>
    </row>
    <row r="15" spans="1:8" s="6" customFormat="1" ht="18" hidden="1" customHeight="1">
      <c r="A15" s="7"/>
      <c r="B15" s="25"/>
      <c r="C15" s="29"/>
      <c r="D15" s="30"/>
      <c r="E15" s="19"/>
      <c r="F15" s="34"/>
      <c r="G15" s="103"/>
      <c r="H15" s="37"/>
    </row>
    <row r="16" spans="1:8" s="6" customFormat="1" ht="18" hidden="1" customHeight="1">
      <c r="A16" s="7"/>
      <c r="B16" s="25"/>
      <c r="C16" s="29"/>
      <c r="D16" s="30"/>
      <c r="E16" s="19"/>
      <c r="F16" s="34"/>
      <c r="G16" s="103"/>
      <c r="H16" s="37"/>
    </row>
    <row r="17" spans="1:8" s="6" customFormat="1" ht="18" hidden="1" customHeight="1">
      <c r="A17" s="7"/>
      <c r="B17" s="25"/>
      <c r="C17" s="29"/>
      <c r="D17" s="30"/>
      <c r="E17" s="19"/>
      <c r="F17" s="34"/>
      <c r="G17" s="103"/>
      <c r="H17" s="37"/>
    </row>
    <row r="18" spans="1:8" s="6" customFormat="1" ht="20.100000000000001" hidden="1" customHeight="1">
      <c r="A18" s="103"/>
      <c r="B18" s="152" t="s">
        <v>2</v>
      </c>
      <c r="C18" s="153"/>
      <c r="D18" s="101">
        <f>A29</f>
        <v>11</v>
      </c>
      <c r="E18" s="21"/>
      <c r="F18" s="21"/>
      <c r="G18" s="40"/>
    </row>
    <row r="19" spans="1:8" s="8" customFormat="1" ht="24.95" customHeight="1">
      <c r="A19" s="15">
        <v>1</v>
      </c>
      <c r="B19" s="25" t="s">
        <v>905</v>
      </c>
      <c r="C19" s="62" t="s">
        <v>303</v>
      </c>
      <c r="D19" s="63" t="s">
        <v>10</v>
      </c>
      <c r="E19" s="19" t="s">
        <v>294</v>
      </c>
      <c r="F19" s="34" t="s">
        <v>923</v>
      </c>
      <c r="G19" s="23"/>
      <c r="H19" s="18" t="s">
        <v>391</v>
      </c>
    </row>
    <row r="20" spans="1:8" s="8" customFormat="1" ht="24.95" customHeight="1">
      <c r="A20" s="15">
        <v>2</v>
      </c>
      <c r="B20" s="25" t="s">
        <v>906</v>
      </c>
      <c r="C20" s="29" t="s">
        <v>147</v>
      </c>
      <c r="D20" s="30" t="s">
        <v>149</v>
      </c>
      <c r="E20" s="19" t="s">
        <v>294</v>
      </c>
      <c r="F20" s="34" t="s">
        <v>923</v>
      </c>
      <c r="G20" s="22"/>
      <c r="H20" s="18" t="s">
        <v>391</v>
      </c>
    </row>
    <row r="21" spans="1:8" s="8" customFormat="1" ht="24.95" customHeight="1">
      <c r="A21" s="15">
        <v>3</v>
      </c>
      <c r="B21" s="25" t="s">
        <v>907</v>
      </c>
      <c r="C21" s="29" t="s">
        <v>908</v>
      </c>
      <c r="D21" s="30" t="s">
        <v>909</v>
      </c>
      <c r="E21" s="19" t="s">
        <v>294</v>
      </c>
      <c r="F21" s="34" t="s">
        <v>924</v>
      </c>
      <c r="G21" s="22"/>
      <c r="H21" s="18" t="s">
        <v>391</v>
      </c>
    </row>
    <row r="22" spans="1:8" s="8" customFormat="1" ht="24.95" customHeight="1">
      <c r="A22" s="15">
        <v>4</v>
      </c>
      <c r="B22" s="25" t="s">
        <v>910</v>
      </c>
      <c r="C22" s="29" t="s">
        <v>911</v>
      </c>
      <c r="D22" s="30" t="s">
        <v>912</v>
      </c>
      <c r="E22" s="19" t="s">
        <v>294</v>
      </c>
      <c r="F22" s="34" t="s">
        <v>923</v>
      </c>
      <c r="G22" s="22"/>
      <c r="H22" s="18" t="s">
        <v>391</v>
      </c>
    </row>
    <row r="23" spans="1:8" s="8" customFormat="1" ht="24.95" customHeight="1">
      <c r="A23" s="15">
        <v>5</v>
      </c>
      <c r="B23" s="38" t="s">
        <v>913</v>
      </c>
      <c r="C23" s="35" t="s">
        <v>914</v>
      </c>
      <c r="D23" s="36" t="s">
        <v>156</v>
      </c>
      <c r="E23" s="19" t="s">
        <v>294</v>
      </c>
      <c r="F23" s="34" t="s">
        <v>923</v>
      </c>
      <c r="G23" s="22"/>
      <c r="H23" s="18" t="s">
        <v>391</v>
      </c>
    </row>
    <row r="24" spans="1:8" s="8" customFormat="1" ht="24.95" customHeight="1">
      <c r="A24" s="15">
        <v>6</v>
      </c>
      <c r="B24" s="25" t="s">
        <v>915</v>
      </c>
      <c r="C24" s="29" t="s">
        <v>236</v>
      </c>
      <c r="D24" s="30" t="s">
        <v>8</v>
      </c>
      <c r="E24" s="19" t="s">
        <v>294</v>
      </c>
      <c r="F24" s="34" t="s">
        <v>673</v>
      </c>
      <c r="G24" s="22"/>
      <c r="H24" s="18" t="s">
        <v>391</v>
      </c>
    </row>
    <row r="25" spans="1:8" s="8" customFormat="1" ht="24.95" customHeight="1">
      <c r="A25" s="15">
        <v>7</v>
      </c>
      <c r="B25" s="25" t="s">
        <v>916</v>
      </c>
      <c r="C25" s="29" t="s">
        <v>88</v>
      </c>
      <c r="D25" s="30" t="s">
        <v>99</v>
      </c>
      <c r="E25" s="19" t="s">
        <v>294</v>
      </c>
      <c r="F25" s="34" t="s">
        <v>923</v>
      </c>
      <c r="G25" s="22"/>
      <c r="H25" s="18" t="s">
        <v>391</v>
      </c>
    </row>
    <row r="26" spans="1:8" s="8" customFormat="1" ht="24.95" customHeight="1">
      <c r="A26" s="15">
        <v>8</v>
      </c>
      <c r="B26" s="25" t="s">
        <v>917</v>
      </c>
      <c r="C26" s="29" t="s">
        <v>61</v>
      </c>
      <c r="D26" s="30" t="s">
        <v>107</v>
      </c>
      <c r="E26" s="19" t="s">
        <v>294</v>
      </c>
      <c r="F26" s="34" t="s">
        <v>923</v>
      </c>
      <c r="G26" s="22"/>
      <c r="H26" s="18" t="s">
        <v>391</v>
      </c>
    </row>
    <row r="27" spans="1:8" s="8" customFormat="1" ht="24.95" customHeight="1">
      <c r="A27" s="15">
        <v>9</v>
      </c>
      <c r="B27" s="25" t="s">
        <v>918</v>
      </c>
      <c r="C27" s="29" t="s">
        <v>919</v>
      </c>
      <c r="D27" s="30" t="s">
        <v>51</v>
      </c>
      <c r="E27" s="19" t="s">
        <v>294</v>
      </c>
      <c r="F27" s="34" t="s">
        <v>923</v>
      </c>
      <c r="G27" s="22"/>
      <c r="H27" s="18" t="s">
        <v>391</v>
      </c>
    </row>
    <row r="28" spans="1:8" s="8" customFormat="1" ht="24.95" customHeight="1">
      <c r="A28" s="15">
        <v>10</v>
      </c>
      <c r="B28" s="25" t="s">
        <v>920</v>
      </c>
      <c r="C28" s="29" t="s">
        <v>921</v>
      </c>
      <c r="D28" s="30" t="s">
        <v>178</v>
      </c>
      <c r="E28" s="19" t="s">
        <v>294</v>
      </c>
      <c r="F28" s="34" t="s">
        <v>673</v>
      </c>
      <c r="G28" s="22"/>
      <c r="H28" s="18" t="s">
        <v>391</v>
      </c>
    </row>
    <row r="29" spans="1:8" s="8" customFormat="1" ht="24.95" customHeight="1">
      <c r="A29" s="15">
        <v>11</v>
      </c>
      <c r="B29" s="38" t="s">
        <v>922</v>
      </c>
      <c r="C29" s="35" t="s">
        <v>293</v>
      </c>
      <c r="D29" s="36" t="s">
        <v>153</v>
      </c>
      <c r="E29" s="19" t="s">
        <v>294</v>
      </c>
      <c r="F29" s="34" t="s">
        <v>923</v>
      </c>
      <c r="G29" s="22"/>
      <c r="H29" s="18" t="s">
        <v>391</v>
      </c>
    </row>
    <row r="30" spans="1:8" s="8" customFormat="1" ht="24.95" customHeight="1">
      <c r="A30" s="137" t="s">
        <v>21</v>
      </c>
      <c r="B30" s="138"/>
      <c r="C30" s="138"/>
      <c r="D30" s="129">
        <f>SUM(D6,D18)</f>
        <v>11</v>
      </c>
      <c r="E30" s="101" t="s">
        <v>306</v>
      </c>
      <c r="F30" s="139"/>
      <c r="G30" s="140"/>
    </row>
    <row r="31" spans="1:8" ht="24.95" customHeight="1">
      <c r="A31" s="99"/>
      <c r="B31" s="13"/>
      <c r="C31" s="14"/>
      <c r="D31" s="14"/>
      <c r="E31" s="50" t="s">
        <v>96</v>
      </c>
      <c r="F31" s="52"/>
      <c r="G31" s="27"/>
    </row>
    <row r="32" spans="1:8" ht="18" customHeight="1">
      <c r="A32" s="99"/>
      <c r="B32" s="16"/>
      <c r="C32" s="17"/>
      <c r="D32" s="17"/>
      <c r="E32" s="99"/>
    </row>
    <row r="33" spans="1:7" ht="18" customHeight="1">
      <c r="A33" s="99"/>
      <c r="B33" s="16"/>
      <c r="C33" s="17"/>
      <c r="D33" s="17"/>
      <c r="E33" s="99"/>
    </row>
    <row r="34" spans="1:7" ht="18" customHeight="1">
      <c r="A34" s="99"/>
      <c r="B34" s="16"/>
      <c r="C34" s="17"/>
      <c r="D34" s="17"/>
      <c r="E34" s="99"/>
    </row>
    <row r="35" spans="1:7" ht="18" customHeight="1">
      <c r="A35" s="99"/>
      <c r="B35" s="16"/>
      <c r="C35" s="17"/>
      <c r="D35" s="17"/>
      <c r="E35" s="99"/>
    </row>
    <row r="36" spans="1:7" ht="18" customHeight="1">
      <c r="A36" s="127"/>
      <c r="B36" s="16"/>
      <c r="C36" s="17"/>
      <c r="D36" s="17"/>
      <c r="E36" s="127"/>
    </row>
    <row r="37" spans="1:7" ht="18" customHeight="1">
      <c r="A37" s="127"/>
      <c r="B37" s="16"/>
      <c r="C37" s="17"/>
      <c r="D37" s="17"/>
      <c r="E37" s="127"/>
    </row>
    <row r="38" spans="1:7" ht="18" customHeight="1">
      <c r="A38" s="127"/>
      <c r="B38" s="16"/>
      <c r="C38" s="17"/>
      <c r="D38" s="17"/>
      <c r="E38" s="127"/>
    </row>
    <row r="39" spans="1:7" ht="18" customHeight="1">
      <c r="A39" s="127"/>
      <c r="B39" s="16"/>
      <c r="C39" s="17"/>
      <c r="D39" s="17"/>
      <c r="E39" s="127"/>
    </row>
    <row r="40" spans="1:7" ht="18" customHeight="1">
      <c r="A40" s="127"/>
      <c r="B40" s="16"/>
      <c r="C40" s="17"/>
      <c r="D40" s="17"/>
      <c r="E40" s="127"/>
    </row>
    <row r="41" spans="1:7" ht="18" customHeight="1">
      <c r="A41" s="127"/>
      <c r="B41" s="16"/>
      <c r="C41" s="17"/>
      <c r="D41" s="17"/>
      <c r="E41" s="127"/>
    </row>
    <row r="42" spans="1:7" ht="18" customHeight="1">
      <c r="A42" s="127"/>
      <c r="B42" s="16"/>
      <c r="C42" s="17"/>
      <c r="D42" s="17"/>
      <c r="E42" s="127"/>
    </row>
    <row r="43" spans="1:7" ht="18" customHeight="1">
      <c r="A43" s="127"/>
      <c r="B43" s="16"/>
      <c r="C43" s="17"/>
      <c r="D43" s="17"/>
      <c r="E43" s="127"/>
    </row>
    <row r="44" spans="1:7" ht="18" customHeight="1">
      <c r="A44" s="127"/>
      <c r="B44" s="16"/>
      <c r="C44" s="17"/>
      <c r="D44" s="17"/>
      <c r="E44" s="127"/>
    </row>
    <row r="45" spans="1:7" ht="18" customHeight="1">
      <c r="A45" s="127"/>
      <c r="B45" s="16"/>
      <c r="C45" s="17"/>
      <c r="D45" s="17"/>
      <c r="E45" s="127"/>
    </row>
    <row r="46" spans="1:7" ht="18" customHeight="1">
      <c r="A46" s="127"/>
      <c r="B46" s="16"/>
      <c r="C46" s="17"/>
      <c r="D46" s="17"/>
      <c r="E46" s="127"/>
    </row>
    <row r="47" spans="1:7" ht="18" customHeight="1">
      <c r="A47" s="127"/>
      <c r="B47" s="16"/>
      <c r="C47" s="17"/>
      <c r="D47" s="17"/>
      <c r="E47" s="127"/>
    </row>
    <row r="48" spans="1:7" ht="18" customHeight="1">
      <c r="A48" s="31"/>
      <c r="B48" s="31"/>
      <c r="C48" s="31"/>
      <c r="D48" s="31"/>
      <c r="E48" s="31"/>
      <c r="F48" s="31"/>
      <c r="G48" s="31"/>
    </row>
    <row r="49" spans="1:7" ht="18" customHeight="1">
      <c r="A49" s="31"/>
      <c r="B49" s="31"/>
      <c r="C49" s="31"/>
      <c r="D49" s="31"/>
      <c r="E49" s="31"/>
      <c r="F49" s="31"/>
      <c r="G49" s="31"/>
    </row>
    <row r="50" spans="1:7" ht="18" customHeight="1">
      <c r="A50" s="31"/>
      <c r="B50" s="31"/>
      <c r="C50" s="31"/>
      <c r="D50" s="31"/>
      <c r="E50" s="31"/>
      <c r="F50" s="31"/>
      <c r="G50" s="31"/>
    </row>
    <row r="51" spans="1:7" ht="18" customHeight="1">
      <c r="A51" s="31"/>
      <c r="B51" s="31"/>
      <c r="C51" s="31"/>
      <c r="D51" s="31"/>
      <c r="E51" s="31"/>
      <c r="F51" s="31"/>
      <c r="G51" s="31"/>
    </row>
    <row r="52" spans="1:7" ht="18" customHeight="1">
      <c r="A52" s="31"/>
      <c r="B52" s="31"/>
      <c r="C52" s="31"/>
      <c r="D52" s="31"/>
      <c r="E52" s="31"/>
      <c r="F52" s="31"/>
      <c r="G52" s="31"/>
    </row>
    <row r="53" spans="1:7" ht="18" customHeight="1">
      <c r="A53" s="31"/>
      <c r="B53" s="31"/>
      <c r="C53" s="31"/>
      <c r="D53" s="31"/>
      <c r="E53" s="31"/>
      <c r="F53" s="31"/>
      <c r="G53" s="31"/>
    </row>
    <row r="54" spans="1:7" ht="18" customHeight="1">
      <c r="A54" s="31"/>
      <c r="B54" s="31"/>
      <c r="C54" s="31"/>
      <c r="D54" s="31"/>
      <c r="E54" s="31"/>
      <c r="F54" s="31"/>
      <c r="G54" s="31"/>
    </row>
    <row r="55" spans="1:7" ht="18" customHeight="1">
      <c r="A55" s="32"/>
      <c r="B55" s="32"/>
      <c r="C55" s="32"/>
      <c r="D55" s="32"/>
      <c r="F55" s="32"/>
      <c r="G55" s="32"/>
    </row>
    <row r="56" spans="1:7" ht="18" customHeight="1">
      <c r="A56" s="32"/>
      <c r="B56" s="32"/>
      <c r="C56" s="32"/>
      <c r="D56" s="32"/>
      <c r="F56" s="32"/>
      <c r="G56" s="32"/>
    </row>
    <row r="57" spans="1:7" ht="18" customHeight="1">
      <c r="A57" s="32"/>
      <c r="B57" s="32"/>
      <c r="C57" s="32"/>
      <c r="D57" s="32"/>
      <c r="F57" s="32"/>
      <c r="G57" s="32"/>
    </row>
    <row r="58" spans="1:7" ht="18" customHeight="1">
      <c r="A58" s="32"/>
      <c r="B58" s="32"/>
      <c r="C58" s="32"/>
      <c r="D58" s="32"/>
      <c r="F58" s="32"/>
      <c r="G58" s="32"/>
    </row>
    <row r="59" spans="1:7" ht="18" customHeight="1">
      <c r="A59" s="32"/>
      <c r="B59" s="32"/>
      <c r="C59" s="32"/>
      <c r="D59" s="32"/>
      <c r="F59" s="32"/>
      <c r="G59" s="32"/>
    </row>
    <row r="60" spans="1:7" ht="18" customHeight="1">
      <c r="A60" s="32"/>
      <c r="B60" s="32"/>
      <c r="C60" s="32"/>
      <c r="D60" s="32"/>
      <c r="F60" s="32"/>
      <c r="G60" s="32"/>
    </row>
    <row r="61" spans="1:7" ht="18" customHeight="1">
      <c r="A61" s="32"/>
      <c r="B61" s="32"/>
      <c r="C61" s="32"/>
      <c r="D61" s="32"/>
      <c r="F61" s="32"/>
      <c r="G61" s="32"/>
    </row>
    <row r="62" spans="1:7" ht="18" customHeight="1">
      <c r="A62" s="32"/>
      <c r="B62" s="32"/>
      <c r="C62" s="32"/>
      <c r="D62" s="32"/>
      <c r="F62" s="32"/>
      <c r="G62" s="32"/>
    </row>
    <row r="63" spans="1:7" ht="18" customHeight="1">
      <c r="A63" s="32"/>
      <c r="B63" s="32"/>
      <c r="C63" s="32"/>
      <c r="D63" s="32"/>
      <c r="F63" s="32"/>
      <c r="G63" s="32"/>
    </row>
    <row r="64" spans="1:7" ht="18" customHeight="1">
      <c r="A64" s="32"/>
      <c r="B64" s="32"/>
      <c r="C64" s="32"/>
      <c r="D64" s="32"/>
      <c r="F64" s="32"/>
      <c r="G64" s="32"/>
    </row>
    <row r="65" spans="1:7" ht="18" customHeight="1">
      <c r="A65" s="32"/>
      <c r="B65" s="32"/>
      <c r="C65" s="32"/>
      <c r="D65" s="32"/>
      <c r="F65" s="32"/>
      <c r="G65" s="32"/>
    </row>
    <row r="66" spans="1:7" ht="18" customHeight="1">
      <c r="A66" s="31"/>
      <c r="B66" s="31"/>
      <c r="C66" s="31"/>
      <c r="D66" s="31"/>
      <c r="E66" s="31"/>
      <c r="F66" s="31"/>
      <c r="G66" s="31"/>
    </row>
    <row r="67" spans="1:7" ht="18" customHeight="1">
      <c r="A67" s="31"/>
      <c r="B67" s="31"/>
      <c r="C67" s="31"/>
      <c r="D67" s="31"/>
      <c r="E67" s="31"/>
      <c r="F67" s="31"/>
      <c r="G67" s="31"/>
    </row>
    <row r="68" spans="1:7" ht="18" customHeight="1">
      <c r="A68" s="31"/>
      <c r="B68" s="31"/>
      <c r="C68" s="31"/>
      <c r="D68" s="31"/>
      <c r="E68" s="31"/>
      <c r="F68" s="31"/>
      <c r="G68" s="31"/>
    </row>
    <row r="69" spans="1:7" ht="18" customHeight="1">
      <c r="A69" s="31"/>
      <c r="B69" s="31"/>
      <c r="C69" s="31"/>
      <c r="D69" s="31"/>
      <c r="E69" s="31"/>
      <c r="F69" s="31"/>
      <c r="G69" s="31"/>
    </row>
    <row r="70" spans="1:7" ht="18" customHeight="1">
      <c r="A70" s="31"/>
      <c r="B70" s="31"/>
      <c r="C70" s="31"/>
      <c r="D70" s="31"/>
      <c r="E70" s="31"/>
      <c r="F70" s="31"/>
      <c r="G70" s="31"/>
    </row>
    <row r="71" spans="1:7" ht="18" customHeight="1">
      <c r="A71" s="32"/>
      <c r="B71" s="32"/>
      <c r="C71" s="32"/>
      <c r="D71" s="32"/>
      <c r="F71" s="32"/>
      <c r="G71" s="32"/>
    </row>
    <row r="72" spans="1:7" ht="18" customHeight="1">
      <c r="A72" s="32"/>
      <c r="B72" s="32"/>
      <c r="C72" s="32"/>
      <c r="D72" s="32"/>
      <c r="F72" s="32"/>
      <c r="G72" s="32"/>
    </row>
    <row r="73" spans="1:7" ht="18" customHeight="1"/>
    <row r="74" spans="1:7" ht="18" customHeight="1"/>
    <row r="75" spans="1:7" ht="18" customHeight="1"/>
    <row r="76" spans="1:7" ht="18" customHeight="1"/>
    <row r="77" spans="1:7" ht="18" customHeight="1"/>
    <row r="78" spans="1:7" ht="18" customHeight="1"/>
    <row r="79" spans="1:7" ht="18" customHeight="1"/>
    <row r="80" spans="1:7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</sheetData>
  <mergeCells count="8">
    <mergeCell ref="B18:C18"/>
    <mergeCell ref="A30:C30"/>
    <mergeCell ref="F30:G30"/>
    <mergeCell ref="A1:G1"/>
    <mergeCell ref="A2:G2"/>
    <mergeCell ref="A3:G3"/>
    <mergeCell ref="C5:D5"/>
    <mergeCell ref="B6:C6"/>
  </mergeCells>
  <pageMargins left="0.5" right="0.25" top="0.5" bottom="0.5" header="0" footer="0.25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1"/>
  <sheetViews>
    <sheetView view="pageBreakPreview" topLeftCell="A115" zoomScaleNormal="100" workbookViewId="0">
      <selection activeCell="A129" sqref="A129:XFD286"/>
    </sheetView>
  </sheetViews>
  <sheetFormatPr defaultRowHeight="15"/>
  <cols>
    <col min="1" max="1" width="5.625" style="3" customWidth="1"/>
    <col min="2" max="2" width="8.625" style="3" customWidth="1"/>
    <col min="3" max="3" width="17.625" style="4" customWidth="1"/>
    <col min="4" max="4" width="7.625" style="4" customWidth="1"/>
    <col min="5" max="5" width="11.625" style="3" customWidth="1"/>
    <col min="6" max="6" width="25.625" style="4" customWidth="1"/>
    <col min="7" max="7" width="23.625" style="4" customWidth="1"/>
    <col min="8" max="8" width="20.5" style="4" bestFit="1" customWidth="1"/>
    <col min="9" max="16384" width="9" style="4"/>
  </cols>
  <sheetData>
    <row r="1" spans="1:8" s="10" customFormat="1" ht="54.95" customHeight="1">
      <c r="A1" s="141" t="s">
        <v>1517</v>
      </c>
      <c r="B1" s="134"/>
      <c r="C1" s="142"/>
      <c r="D1" s="142"/>
      <c r="E1" s="142"/>
      <c r="F1" s="142"/>
      <c r="G1" s="142"/>
    </row>
    <row r="2" spans="1:8" s="8" customFormat="1" ht="24.95" customHeight="1">
      <c r="A2" s="143" t="s">
        <v>407</v>
      </c>
      <c r="B2" s="143"/>
      <c r="C2" s="143"/>
      <c r="D2" s="143"/>
      <c r="E2" s="143"/>
      <c r="F2" s="143"/>
      <c r="G2" s="143"/>
    </row>
    <row r="3" spans="1:8" s="8" customFormat="1" ht="35.1" customHeight="1">
      <c r="A3" s="144" t="s">
        <v>1547</v>
      </c>
      <c r="B3" s="144"/>
      <c r="C3" s="144"/>
      <c r="D3" s="144"/>
      <c r="E3" s="144"/>
      <c r="F3" s="144"/>
      <c r="G3" s="144"/>
    </row>
    <row r="4" spans="1:8" ht="15" customHeight="1">
      <c r="A4" s="5"/>
      <c r="B4" s="5"/>
      <c r="C4" s="5"/>
      <c r="D4" s="5"/>
      <c r="E4" s="5"/>
      <c r="F4" s="12"/>
      <c r="G4" s="83" t="s">
        <v>459</v>
      </c>
    </row>
    <row r="5" spans="1:8" s="6" customFormat="1" ht="24.95" customHeight="1">
      <c r="A5" s="51" t="s">
        <v>16</v>
      </c>
      <c r="B5" s="89" t="s">
        <v>5</v>
      </c>
      <c r="C5" s="135" t="s">
        <v>17</v>
      </c>
      <c r="D5" s="136"/>
      <c r="E5" s="51" t="s">
        <v>18</v>
      </c>
      <c r="F5" s="51" t="s">
        <v>19</v>
      </c>
      <c r="G5" s="51" t="s">
        <v>20</v>
      </c>
    </row>
    <row r="6" spans="1:8" s="6" customFormat="1" ht="20.100000000000001" customHeight="1">
      <c r="A6" s="51"/>
      <c r="B6" s="150" t="s">
        <v>1</v>
      </c>
      <c r="C6" s="151"/>
      <c r="D6" s="71">
        <f>A33</f>
        <v>27</v>
      </c>
      <c r="E6" s="21"/>
      <c r="F6" s="21"/>
      <c r="G6" s="51"/>
    </row>
    <row r="7" spans="1:8" s="8" customFormat="1" ht="18" customHeight="1">
      <c r="A7" s="22">
        <v>1</v>
      </c>
      <c r="B7" s="25" t="s">
        <v>661</v>
      </c>
      <c r="C7" s="29" t="s">
        <v>662</v>
      </c>
      <c r="D7" s="30" t="s">
        <v>169</v>
      </c>
      <c r="E7" s="19" t="s">
        <v>232</v>
      </c>
      <c r="F7" s="34" t="s">
        <v>632</v>
      </c>
      <c r="G7" s="69"/>
      <c r="H7" s="18" t="s">
        <v>402</v>
      </c>
    </row>
    <row r="8" spans="1:8" s="8" customFormat="1" ht="18" customHeight="1">
      <c r="A8" s="22">
        <v>2</v>
      </c>
      <c r="B8" s="25" t="s">
        <v>663</v>
      </c>
      <c r="C8" s="29" t="s">
        <v>67</v>
      </c>
      <c r="D8" s="30" t="s">
        <v>121</v>
      </c>
      <c r="E8" s="19" t="s">
        <v>229</v>
      </c>
      <c r="F8" s="34" t="s">
        <v>664</v>
      </c>
      <c r="G8" s="69"/>
      <c r="H8" s="18" t="s">
        <v>402</v>
      </c>
    </row>
    <row r="9" spans="1:8" s="8" customFormat="1" ht="18" customHeight="1">
      <c r="A9" s="22">
        <v>3</v>
      </c>
      <c r="B9" s="25" t="s">
        <v>634</v>
      </c>
      <c r="C9" s="93" t="s">
        <v>635</v>
      </c>
      <c r="D9" s="30" t="s">
        <v>201</v>
      </c>
      <c r="E9" s="19" t="s">
        <v>431</v>
      </c>
      <c r="F9" s="34" t="s">
        <v>639</v>
      </c>
      <c r="G9" s="22"/>
      <c r="H9" s="18" t="s">
        <v>393</v>
      </c>
    </row>
    <row r="10" spans="1:8" s="8" customFormat="1" ht="18" customHeight="1">
      <c r="A10" s="22">
        <v>4</v>
      </c>
      <c r="B10" s="25" t="s">
        <v>636</v>
      </c>
      <c r="C10" s="29" t="s">
        <v>637</v>
      </c>
      <c r="D10" s="30" t="s">
        <v>172</v>
      </c>
      <c r="E10" s="19" t="s">
        <v>431</v>
      </c>
      <c r="F10" s="34" t="s">
        <v>640</v>
      </c>
      <c r="G10" s="69"/>
      <c r="H10" s="18" t="s">
        <v>393</v>
      </c>
    </row>
    <row r="11" spans="1:8" s="8" customFormat="1" ht="18" customHeight="1">
      <c r="A11" s="22">
        <v>5</v>
      </c>
      <c r="B11" s="25" t="s">
        <v>638</v>
      </c>
      <c r="C11" s="29" t="s">
        <v>637</v>
      </c>
      <c r="D11" s="30" t="s">
        <v>23</v>
      </c>
      <c r="E11" s="19" t="s">
        <v>431</v>
      </c>
      <c r="F11" s="34" t="s">
        <v>640</v>
      </c>
      <c r="G11" s="69"/>
      <c r="H11" s="18" t="s">
        <v>393</v>
      </c>
    </row>
    <row r="12" spans="1:8" s="8" customFormat="1" ht="18" customHeight="1">
      <c r="A12" s="22">
        <v>6</v>
      </c>
      <c r="B12" s="25" t="s">
        <v>641</v>
      </c>
      <c r="C12" s="29" t="s">
        <v>642</v>
      </c>
      <c r="D12" s="30" t="s">
        <v>32</v>
      </c>
      <c r="E12" s="19" t="s">
        <v>442</v>
      </c>
      <c r="F12" s="34" t="s">
        <v>647</v>
      </c>
      <c r="G12" s="69"/>
      <c r="H12" s="18" t="s">
        <v>398</v>
      </c>
    </row>
    <row r="13" spans="1:8" s="8" customFormat="1" ht="18" customHeight="1">
      <c r="A13" s="22">
        <v>7</v>
      </c>
      <c r="B13" s="25" t="s">
        <v>643</v>
      </c>
      <c r="C13" s="29" t="s">
        <v>644</v>
      </c>
      <c r="D13" s="30" t="s">
        <v>169</v>
      </c>
      <c r="E13" s="19" t="s">
        <v>442</v>
      </c>
      <c r="F13" s="34" t="s">
        <v>648</v>
      </c>
      <c r="G13" s="69"/>
      <c r="H13" s="18" t="s">
        <v>398</v>
      </c>
    </row>
    <row r="14" spans="1:8" s="8" customFormat="1" ht="18" customHeight="1">
      <c r="A14" s="22">
        <v>8</v>
      </c>
      <c r="B14" s="25" t="s">
        <v>645</v>
      </c>
      <c r="C14" s="29" t="s">
        <v>214</v>
      </c>
      <c r="D14" s="30" t="s">
        <v>646</v>
      </c>
      <c r="E14" s="19" t="s">
        <v>442</v>
      </c>
      <c r="F14" s="34" t="s">
        <v>647</v>
      </c>
      <c r="G14" s="69"/>
      <c r="H14" s="18" t="s">
        <v>398</v>
      </c>
    </row>
    <row r="15" spans="1:8" s="8" customFormat="1" ht="18" customHeight="1">
      <c r="A15" s="22">
        <v>9</v>
      </c>
      <c r="B15" s="25" t="s">
        <v>1396</v>
      </c>
      <c r="C15" s="29" t="s">
        <v>114</v>
      </c>
      <c r="D15" s="30" t="s">
        <v>25</v>
      </c>
      <c r="E15" s="19" t="s">
        <v>324</v>
      </c>
      <c r="F15" s="34" t="s">
        <v>1424</v>
      </c>
      <c r="G15" s="69"/>
      <c r="H15" s="18" t="s">
        <v>397</v>
      </c>
    </row>
    <row r="16" spans="1:8" s="8" customFormat="1" ht="18" customHeight="1">
      <c r="A16" s="22">
        <v>10</v>
      </c>
      <c r="B16" s="25" t="s">
        <v>1397</v>
      </c>
      <c r="C16" s="29" t="s">
        <v>1398</v>
      </c>
      <c r="D16" s="30" t="s">
        <v>25</v>
      </c>
      <c r="E16" s="19" t="s">
        <v>324</v>
      </c>
      <c r="F16" s="34" t="s">
        <v>376</v>
      </c>
      <c r="G16" s="69"/>
      <c r="H16" s="18" t="s">
        <v>397</v>
      </c>
    </row>
    <row r="17" spans="1:8" s="8" customFormat="1" ht="18" customHeight="1">
      <c r="A17" s="22">
        <v>11</v>
      </c>
      <c r="B17" s="25" t="s">
        <v>1399</v>
      </c>
      <c r="C17" s="29" t="s">
        <v>181</v>
      </c>
      <c r="D17" s="30" t="s">
        <v>79</v>
      </c>
      <c r="E17" s="19" t="s">
        <v>324</v>
      </c>
      <c r="F17" s="34" t="s">
        <v>657</v>
      </c>
      <c r="G17" s="69"/>
      <c r="H17" s="18" t="s">
        <v>397</v>
      </c>
    </row>
    <row r="18" spans="1:8" s="8" customFormat="1" ht="18" customHeight="1">
      <c r="A18" s="22">
        <v>12</v>
      </c>
      <c r="B18" s="25" t="s">
        <v>1400</v>
      </c>
      <c r="C18" s="29" t="s">
        <v>129</v>
      </c>
      <c r="D18" s="30" t="s">
        <v>57</v>
      </c>
      <c r="E18" s="19" t="s">
        <v>324</v>
      </c>
      <c r="F18" s="34" t="s">
        <v>448</v>
      </c>
      <c r="G18" s="69"/>
      <c r="H18" s="18" t="s">
        <v>397</v>
      </c>
    </row>
    <row r="19" spans="1:8" s="8" customFormat="1" ht="18" customHeight="1">
      <c r="A19" s="22">
        <v>13</v>
      </c>
      <c r="B19" s="25" t="s">
        <v>1401</v>
      </c>
      <c r="C19" s="29" t="s">
        <v>871</v>
      </c>
      <c r="D19" s="30" t="s">
        <v>182</v>
      </c>
      <c r="E19" s="19" t="s">
        <v>324</v>
      </c>
      <c r="F19" s="34" t="s">
        <v>1425</v>
      </c>
      <c r="G19" s="69"/>
      <c r="H19" s="18" t="s">
        <v>397</v>
      </c>
    </row>
    <row r="20" spans="1:8" s="8" customFormat="1" ht="18" customHeight="1">
      <c r="A20" s="22">
        <v>14</v>
      </c>
      <c r="B20" s="25" t="s">
        <v>1402</v>
      </c>
      <c r="C20" s="29" t="s">
        <v>1403</v>
      </c>
      <c r="D20" s="30" t="s">
        <v>9</v>
      </c>
      <c r="E20" s="19" t="s">
        <v>324</v>
      </c>
      <c r="F20" s="34" t="s">
        <v>657</v>
      </c>
      <c r="G20" s="69"/>
      <c r="H20" s="18" t="s">
        <v>397</v>
      </c>
    </row>
    <row r="21" spans="1:8" s="8" customFormat="1" ht="18" customHeight="1">
      <c r="A21" s="22">
        <v>15</v>
      </c>
      <c r="B21" s="25" t="s">
        <v>1404</v>
      </c>
      <c r="C21" s="29" t="s">
        <v>212</v>
      </c>
      <c r="D21" s="30" t="s">
        <v>203</v>
      </c>
      <c r="E21" s="19" t="s">
        <v>324</v>
      </c>
      <c r="F21" s="34" t="s">
        <v>448</v>
      </c>
      <c r="G21" s="69"/>
      <c r="H21" s="18" t="s">
        <v>397</v>
      </c>
    </row>
    <row r="22" spans="1:8" s="8" customFormat="1" ht="18" customHeight="1">
      <c r="A22" s="22">
        <v>16</v>
      </c>
      <c r="B22" s="25" t="s">
        <v>1405</v>
      </c>
      <c r="C22" s="29" t="s">
        <v>1129</v>
      </c>
      <c r="D22" s="30" t="s">
        <v>217</v>
      </c>
      <c r="E22" s="19" t="s">
        <v>324</v>
      </c>
      <c r="F22" s="34" t="s">
        <v>376</v>
      </c>
      <c r="G22" s="69"/>
      <c r="H22" s="18" t="s">
        <v>397</v>
      </c>
    </row>
    <row r="23" spans="1:8" s="8" customFormat="1" ht="18" customHeight="1">
      <c r="A23" s="22">
        <v>17</v>
      </c>
      <c r="B23" s="25" t="s">
        <v>1406</v>
      </c>
      <c r="C23" s="29" t="s">
        <v>174</v>
      </c>
      <c r="D23" s="30" t="s">
        <v>64</v>
      </c>
      <c r="E23" s="19" t="s">
        <v>324</v>
      </c>
      <c r="F23" s="34" t="s">
        <v>1426</v>
      </c>
      <c r="G23" s="69"/>
      <c r="H23" s="18" t="s">
        <v>397</v>
      </c>
    </row>
    <row r="24" spans="1:8" s="8" customFormat="1" ht="18" customHeight="1">
      <c r="A24" s="22">
        <v>18</v>
      </c>
      <c r="B24" s="25" t="s">
        <v>1407</v>
      </c>
      <c r="C24" s="29" t="s">
        <v>88</v>
      </c>
      <c r="D24" s="30" t="s">
        <v>75</v>
      </c>
      <c r="E24" s="19" t="s">
        <v>324</v>
      </c>
      <c r="F24" s="34" t="s">
        <v>447</v>
      </c>
      <c r="G24" s="69"/>
      <c r="H24" s="18" t="s">
        <v>397</v>
      </c>
    </row>
    <row r="25" spans="1:8" s="8" customFormat="1" ht="18" customHeight="1">
      <c r="A25" s="22">
        <v>19</v>
      </c>
      <c r="B25" s="25" t="s">
        <v>1408</v>
      </c>
      <c r="C25" s="29" t="s">
        <v>1409</v>
      </c>
      <c r="D25" s="30" t="s">
        <v>75</v>
      </c>
      <c r="E25" s="19" t="s">
        <v>324</v>
      </c>
      <c r="F25" s="34" t="s">
        <v>508</v>
      </c>
      <c r="G25" s="69"/>
      <c r="H25" s="18" t="s">
        <v>397</v>
      </c>
    </row>
    <row r="26" spans="1:8" s="8" customFormat="1" ht="18" customHeight="1">
      <c r="A26" s="22">
        <v>20</v>
      </c>
      <c r="B26" s="25" t="s">
        <v>1410</v>
      </c>
      <c r="C26" s="29" t="s">
        <v>66</v>
      </c>
      <c r="D26" s="30" t="s">
        <v>164</v>
      </c>
      <c r="E26" s="19" t="s">
        <v>324</v>
      </c>
      <c r="F26" s="34" t="s">
        <v>448</v>
      </c>
      <c r="G26" s="69"/>
      <c r="H26" s="18" t="s">
        <v>397</v>
      </c>
    </row>
    <row r="27" spans="1:8" s="8" customFormat="1" ht="18" customHeight="1">
      <c r="A27" s="22">
        <v>21</v>
      </c>
      <c r="B27" s="25" t="s">
        <v>1411</v>
      </c>
      <c r="C27" s="29" t="s">
        <v>1412</v>
      </c>
      <c r="D27" s="30" t="s">
        <v>68</v>
      </c>
      <c r="E27" s="19" t="s">
        <v>324</v>
      </c>
      <c r="F27" s="34" t="s">
        <v>657</v>
      </c>
      <c r="G27" s="69"/>
      <c r="H27" s="18" t="s">
        <v>397</v>
      </c>
    </row>
    <row r="28" spans="1:8" s="8" customFormat="1" ht="18" customHeight="1">
      <c r="A28" s="22">
        <v>22</v>
      </c>
      <c r="B28" s="25" t="s">
        <v>1413</v>
      </c>
      <c r="C28" s="29" t="s">
        <v>210</v>
      </c>
      <c r="D28" s="30" t="s">
        <v>39</v>
      </c>
      <c r="E28" s="19" t="s">
        <v>324</v>
      </c>
      <c r="F28" s="34" t="s">
        <v>448</v>
      </c>
      <c r="G28" s="69"/>
      <c r="H28" s="18" t="s">
        <v>397</v>
      </c>
    </row>
    <row r="29" spans="1:8" s="8" customFormat="1" ht="18" customHeight="1">
      <c r="A29" s="22">
        <v>23</v>
      </c>
      <c r="B29" s="25" t="s">
        <v>1414</v>
      </c>
      <c r="C29" s="29" t="s">
        <v>1415</v>
      </c>
      <c r="D29" s="30" t="s">
        <v>160</v>
      </c>
      <c r="E29" s="19" t="s">
        <v>324</v>
      </c>
      <c r="F29" s="34" t="s">
        <v>448</v>
      </c>
      <c r="G29" s="69"/>
      <c r="H29" s="18" t="s">
        <v>397</v>
      </c>
    </row>
    <row r="30" spans="1:8" s="8" customFormat="1" ht="18" customHeight="1">
      <c r="A30" s="22">
        <v>24</v>
      </c>
      <c r="B30" s="25" t="s">
        <v>1416</v>
      </c>
      <c r="C30" s="29" t="s">
        <v>1417</v>
      </c>
      <c r="D30" s="30" t="s">
        <v>85</v>
      </c>
      <c r="E30" s="19" t="s">
        <v>324</v>
      </c>
      <c r="F30" s="34" t="s">
        <v>796</v>
      </c>
      <c r="G30" s="69"/>
      <c r="H30" s="18" t="s">
        <v>397</v>
      </c>
    </row>
    <row r="31" spans="1:8" s="8" customFormat="1" ht="18" customHeight="1">
      <c r="A31" s="22">
        <v>25</v>
      </c>
      <c r="B31" s="25" t="s">
        <v>1418</v>
      </c>
      <c r="C31" s="29" t="s">
        <v>1419</v>
      </c>
      <c r="D31" s="30" t="s">
        <v>76</v>
      </c>
      <c r="E31" s="19" t="s">
        <v>324</v>
      </c>
      <c r="F31" s="34" t="s">
        <v>448</v>
      </c>
      <c r="G31" s="69"/>
      <c r="H31" s="18" t="s">
        <v>397</v>
      </c>
    </row>
    <row r="32" spans="1:8" s="8" customFormat="1" ht="18" customHeight="1">
      <c r="A32" s="22">
        <v>26</v>
      </c>
      <c r="B32" s="25" t="s">
        <v>1420</v>
      </c>
      <c r="C32" s="29" t="s">
        <v>1421</v>
      </c>
      <c r="D32" s="30" t="s">
        <v>111</v>
      </c>
      <c r="E32" s="19" t="s">
        <v>324</v>
      </c>
      <c r="F32" s="34" t="s">
        <v>657</v>
      </c>
      <c r="G32" s="69"/>
      <c r="H32" s="18" t="s">
        <v>397</v>
      </c>
    </row>
    <row r="33" spans="1:8" s="8" customFormat="1" ht="18" customHeight="1">
      <c r="A33" s="22">
        <v>27</v>
      </c>
      <c r="B33" s="25" t="s">
        <v>1422</v>
      </c>
      <c r="C33" s="29" t="s">
        <v>1423</v>
      </c>
      <c r="D33" s="30" t="s">
        <v>153</v>
      </c>
      <c r="E33" s="19" t="s">
        <v>324</v>
      </c>
      <c r="F33" s="34" t="s">
        <v>448</v>
      </c>
      <c r="G33" s="69"/>
      <c r="H33" s="18" t="s">
        <v>397</v>
      </c>
    </row>
    <row r="34" spans="1:8" s="57" customFormat="1" ht="20.100000000000001" customHeight="1">
      <c r="A34" s="56"/>
      <c r="B34" s="148" t="s">
        <v>2</v>
      </c>
      <c r="C34" s="149"/>
      <c r="D34" s="66">
        <f>A112</f>
        <v>78</v>
      </c>
      <c r="E34" s="48"/>
      <c r="F34" s="34"/>
      <c r="G34" s="124"/>
      <c r="H34" s="130"/>
    </row>
    <row r="35" spans="1:8" s="8" customFormat="1" ht="18" customHeight="1">
      <c r="A35" s="22">
        <v>1</v>
      </c>
      <c r="B35" s="25" t="s">
        <v>954</v>
      </c>
      <c r="C35" s="29" t="s">
        <v>955</v>
      </c>
      <c r="D35" s="30" t="s">
        <v>32</v>
      </c>
      <c r="E35" s="19" t="s">
        <v>346</v>
      </c>
      <c r="F35" s="34" t="s">
        <v>666</v>
      </c>
      <c r="G35" s="20"/>
      <c r="H35" s="18" t="s">
        <v>393</v>
      </c>
    </row>
    <row r="36" spans="1:8" s="8" customFormat="1" ht="18" customHeight="1">
      <c r="A36" s="22">
        <v>2</v>
      </c>
      <c r="B36" s="25" t="s">
        <v>956</v>
      </c>
      <c r="C36" s="29" t="s">
        <v>957</v>
      </c>
      <c r="D36" s="30" t="s">
        <v>958</v>
      </c>
      <c r="E36" s="19" t="s">
        <v>346</v>
      </c>
      <c r="F36" s="34" t="s">
        <v>666</v>
      </c>
      <c r="G36" s="69"/>
      <c r="H36" s="18" t="s">
        <v>393</v>
      </c>
    </row>
    <row r="37" spans="1:8" s="8" customFormat="1" ht="18" customHeight="1">
      <c r="A37" s="22">
        <v>3</v>
      </c>
      <c r="B37" s="25" t="s">
        <v>959</v>
      </c>
      <c r="C37" s="29" t="s">
        <v>98</v>
      </c>
      <c r="D37" s="30" t="s">
        <v>144</v>
      </c>
      <c r="E37" s="19" t="s">
        <v>346</v>
      </c>
      <c r="F37" s="34" t="s">
        <v>666</v>
      </c>
      <c r="G37" s="69"/>
      <c r="H37" s="18" t="s">
        <v>393</v>
      </c>
    </row>
    <row r="38" spans="1:8" s="8" customFormat="1" ht="18" customHeight="1">
      <c r="A38" s="22">
        <v>4</v>
      </c>
      <c r="B38" s="25" t="s">
        <v>960</v>
      </c>
      <c r="C38" s="29" t="s">
        <v>15</v>
      </c>
      <c r="D38" s="30" t="s">
        <v>961</v>
      </c>
      <c r="E38" s="19" t="s">
        <v>346</v>
      </c>
      <c r="F38" s="34" t="s">
        <v>666</v>
      </c>
      <c r="G38" s="69"/>
      <c r="H38" s="18" t="s">
        <v>393</v>
      </c>
    </row>
    <row r="39" spans="1:8" s="8" customFormat="1" ht="18" customHeight="1">
      <c r="A39" s="22">
        <v>5</v>
      </c>
      <c r="B39" s="25" t="s">
        <v>962</v>
      </c>
      <c r="C39" s="29" t="s">
        <v>102</v>
      </c>
      <c r="D39" s="30" t="s">
        <v>22</v>
      </c>
      <c r="E39" s="19" t="s">
        <v>346</v>
      </c>
      <c r="F39" s="34" t="s">
        <v>666</v>
      </c>
      <c r="G39" s="69"/>
      <c r="H39" s="18" t="s">
        <v>393</v>
      </c>
    </row>
    <row r="40" spans="1:8" s="8" customFormat="1" ht="18" customHeight="1">
      <c r="A40" s="22">
        <v>6</v>
      </c>
      <c r="B40" s="25" t="s">
        <v>963</v>
      </c>
      <c r="C40" s="29" t="s">
        <v>418</v>
      </c>
      <c r="D40" s="30" t="s">
        <v>964</v>
      </c>
      <c r="E40" s="19" t="s">
        <v>346</v>
      </c>
      <c r="F40" s="34" t="s">
        <v>666</v>
      </c>
      <c r="G40" s="69"/>
      <c r="H40" s="18" t="s">
        <v>393</v>
      </c>
    </row>
    <row r="41" spans="1:8" s="8" customFormat="1" ht="18" customHeight="1">
      <c r="A41" s="22">
        <v>7</v>
      </c>
      <c r="B41" s="25" t="s">
        <v>965</v>
      </c>
      <c r="C41" s="29" t="s">
        <v>966</v>
      </c>
      <c r="D41" s="30" t="s">
        <v>162</v>
      </c>
      <c r="E41" s="19" t="s">
        <v>346</v>
      </c>
      <c r="F41" s="34" t="s">
        <v>666</v>
      </c>
      <c r="G41" s="69"/>
      <c r="H41" s="18" t="s">
        <v>393</v>
      </c>
    </row>
    <row r="42" spans="1:8" s="8" customFormat="1" ht="18" customHeight="1">
      <c r="A42" s="22">
        <v>8</v>
      </c>
      <c r="B42" s="25" t="s">
        <v>1361</v>
      </c>
      <c r="C42" s="29" t="s">
        <v>218</v>
      </c>
      <c r="D42" s="30" t="s">
        <v>10</v>
      </c>
      <c r="E42" s="19" t="s">
        <v>348</v>
      </c>
      <c r="F42" s="34" t="s">
        <v>1379</v>
      </c>
      <c r="G42" s="69"/>
      <c r="H42" s="18" t="s">
        <v>394</v>
      </c>
    </row>
    <row r="43" spans="1:8" s="8" customFormat="1" ht="18" customHeight="1">
      <c r="A43" s="22">
        <v>9</v>
      </c>
      <c r="B43" s="25" t="s">
        <v>1362</v>
      </c>
      <c r="C43" s="29" t="s">
        <v>58</v>
      </c>
      <c r="D43" s="30" t="s">
        <v>10</v>
      </c>
      <c r="E43" s="19" t="s">
        <v>348</v>
      </c>
      <c r="F43" s="34" t="s">
        <v>448</v>
      </c>
      <c r="G43" s="69"/>
      <c r="H43" s="18" t="s">
        <v>394</v>
      </c>
    </row>
    <row r="44" spans="1:8" s="8" customFormat="1" ht="18" customHeight="1">
      <c r="A44" s="22">
        <v>10</v>
      </c>
      <c r="B44" s="25" t="s">
        <v>1363</v>
      </c>
      <c r="C44" s="29" t="s">
        <v>42</v>
      </c>
      <c r="D44" s="30" t="s">
        <v>169</v>
      </c>
      <c r="E44" s="19" t="s">
        <v>348</v>
      </c>
      <c r="F44" s="34" t="s">
        <v>448</v>
      </c>
      <c r="G44" s="69"/>
      <c r="H44" s="18" t="s">
        <v>394</v>
      </c>
    </row>
    <row r="45" spans="1:8" s="8" customFormat="1" ht="18" customHeight="1">
      <c r="A45" s="22">
        <v>11</v>
      </c>
      <c r="B45" s="25" t="s">
        <v>1364</v>
      </c>
      <c r="C45" s="29" t="s">
        <v>147</v>
      </c>
      <c r="D45" s="30" t="s">
        <v>149</v>
      </c>
      <c r="E45" s="19" t="s">
        <v>348</v>
      </c>
      <c r="F45" s="34" t="s">
        <v>448</v>
      </c>
      <c r="G45" s="69"/>
      <c r="H45" s="18" t="s">
        <v>394</v>
      </c>
    </row>
    <row r="46" spans="1:8" s="8" customFormat="1" ht="18" customHeight="1">
      <c r="A46" s="22">
        <v>12</v>
      </c>
      <c r="B46" s="25" t="s">
        <v>1365</v>
      </c>
      <c r="C46" s="29" t="s">
        <v>220</v>
      </c>
      <c r="D46" s="30" t="s">
        <v>182</v>
      </c>
      <c r="E46" s="19" t="s">
        <v>348</v>
      </c>
      <c r="F46" s="34" t="s">
        <v>448</v>
      </c>
      <c r="G46" s="69"/>
      <c r="H46" s="18" t="s">
        <v>394</v>
      </c>
    </row>
    <row r="47" spans="1:8" s="8" customFormat="1" ht="18" customHeight="1">
      <c r="A47" s="22">
        <v>13</v>
      </c>
      <c r="B47" s="25" t="s">
        <v>1366</v>
      </c>
      <c r="C47" s="29" t="s">
        <v>1367</v>
      </c>
      <c r="D47" s="30" t="s">
        <v>126</v>
      </c>
      <c r="E47" s="19" t="s">
        <v>348</v>
      </c>
      <c r="F47" s="34" t="s">
        <v>657</v>
      </c>
      <c r="G47" s="69"/>
      <c r="H47" s="18" t="s">
        <v>394</v>
      </c>
    </row>
    <row r="48" spans="1:8" s="8" customFormat="1" ht="18" customHeight="1">
      <c r="A48" s="22">
        <v>14</v>
      </c>
      <c r="B48" s="25" t="s">
        <v>1368</v>
      </c>
      <c r="C48" s="29" t="s">
        <v>209</v>
      </c>
      <c r="D48" s="30" t="s">
        <v>300</v>
      </c>
      <c r="E48" s="19" t="s">
        <v>348</v>
      </c>
      <c r="F48" s="34" t="s">
        <v>448</v>
      </c>
      <c r="G48" s="69"/>
      <c r="H48" s="18" t="s">
        <v>394</v>
      </c>
    </row>
    <row r="49" spans="1:8" s="8" customFormat="1" ht="18" customHeight="1">
      <c r="A49" s="22">
        <v>15</v>
      </c>
      <c r="B49" s="25" t="s">
        <v>1369</v>
      </c>
      <c r="C49" s="29" t="s">
        <v>1370</v>
      </c>
      <c r="D49" s="30" t="s">
        <v>1371</v>
      </c>
      <c r="E49" s="19" t="s">
        <v>348</v>
      </c>
      <c r="F49" s="34" t="s">
        <v>508</v>
      </c>
      <c r="G49" s="69"/>
      <c r="H49" s="18" t="s">
        <v>394</v>
      </c>
    </row>
    <row r="50" spans="1:8" s="8" customFormat="1" ht="18" customHeight="1">
      <c r="A50" s="22">
        <v>16</v>
      </c>
      <c r="B50" s="25" t="s">
        <v>1372</v>
      </c>
      <c r="C50" s="29" t="s">
        <v>218</v>
      </c>
      <c r="D50" s="30" t="s">
        <v>152</v>
      </c>
      <c r="E50" s="19" t="s">
        <v>348</v>
      </c>
      <c r="F50" s="34" t="s">
        <v>448</v>
      </c>
      <c r="G50" s="69"/>
      <c r="H50" s="18" t="s">
        <v>394</v>
      </c>
    </row>
    <row r="51" spans="1:8" s="8" customFormat="1" ht="18" customHeight="1">
      <c r="A51" s="22">
        <v>17</v>
      </c>
      <c r="B51" s="25" t="s">
        <v>1373</v>
      </c>
      <c r="C51" s="29" t="s">
        <v>1374</v>
      </c>
      <c r="D51" s="30" t="s">
        <v>68</v>
      </c>
      <c r="E51" s="19" t="s">
        <v>348</v>
      </c>
      <c r="F51" s="34" t="s">
        <v>448</v>
      </c>
      <c r="G51" s="69"/>
      <c r="H51" s="18" t="s">
        <v>394</v>
      </c>
    </row>
    <row r="52" spans="1:8" s="8" customFormat="1" ht="18" customHeight="1">
      <c r="A52" s="22">
        <v>18</v>
      </c>
      <c r="B52" s="25" t="s">
        <v>1375</v>
      </c>
      <c r="C52" s="29" t="s">
        <v>1376</v>
      </c>
      <c r="D52" s="30" t="s">
        <v>91</v>
      </c>
      <c r="E52" s="19" t="s">
        <v>348</v>
      </c>
      <c r="F52" s="34" t="s">
        <v>508</v>
      </c>
      <c r="G52" s="69"/>
      <c r="H52" s="18" t="s">
        <v>394</v>
      </c>
    </row>
    <row r="53" spans="1:8" s="8" customFormat="1" ht="18" customHeight="1">
      <c r="A53" s="22">
        <v>19</v>
      </c>
      <c r="B53" s="25" t="s">
        <v>1377</v>
      </c>
      <c r="C53" s="29" t="s">
        <v>1378</v>
      </c>
      <c r="D53" s="30" t="s">
        <v>302</v>
      </c>
      <c r="E53" s="19" t="s">
        <v>348</v>
      </c>
      <c r="F53" s="34" t="s">
        <v>448</v>
      </c>
      <c r="G53" s="69"/>
      <c r="H53" s="18" t="s">
        <v>394</v>
      </c>
    </row>
    <row r="54" spans="1:8" s="8" customFormat="1" ht="18" customHeight="1">
      <c r="A54" s="22">
        <v>20</v>
      </c>
      <c r="B54" s="25" t="s">
        <v>1275</v>
      </c>
      <c r="C54" s="29" t="s">
        <v>1276</v>
      </c>
      <c r="D54" s="30" t="s">
        <v>1265</v>
      </c>
      <c r="E54" s="19" t="s">
        <v>349</v>
      </c>
      <c r="F54" s="34" t="s">
        <v>1290</v>
      </c>
      <c r="G54" s="69"/>
      <c r="H54" s="18" t="s">
        <v>402</v>
      </c>
    </row>
    <row r="55" spans="1:8" s="8" customFormat="1" ht="18" customHeight="1">
      <c r="A55" s="22">
        <v>21</v>
      </c>
      <c r="B55" s="25" t="s">
        <v>1277</v>
      </c>
      <c r="C55" s="29" t="s">
        <v>1278</v>
      </c>
      <c r="D55" s="30" t="s">
        <v>1265</v>
      </c>
      <c r="E55" s="19" t="s">
        <v>349</v>
      </c>
      <c r="F55" s="34" t="s">
        <v>1290</v>
      </c>
      <c r="G55" s="69"/>
      <c r="H55" s="18" t="s">
        <v>402</v>
      </c>
    </row>
    <row r="56" spans="1:8" s="8" customFormat="1" ht="18" customHeight="1">
      <c r="A56" s="22">
        <v>22</v>
      </c>
      <c r="B56" s="25" t="s">
        <v>1279</v>
      </c>
      <c r="C56" s="29" t="s">
        <v>297</v>
      </c>
      <c r="D56" s="30" t="s">
        <v>196</v>
      </c>
      <c r="E56" s="19" t="s">
        <v>349</v>
      </c>
      <c r="F56" s="34" t="s">
        <v>1290</v>
      </c>
      <c r="G56" s="69"/>
      <c r="H56" s="18" t="s">
        <v>402</v>
      </c>
    </row>
    <row r="57" spans="1:8" s="8" customFormat="1" ht="18" customHeight="1">
      <c r="A57" s="22">
        <v>23</v>
      </c>
      <c r="B57" s="25" t="s">
        <v>1280</v>
      </c>
      <c r="C57" s="29" t="s">
        <v>1281</v>
      </c>
      <c r="D57" s="30" t="s">
        <v>304</v>
      </c>
      <c r="E57" s="19" t="s">
        <v>349</v>
      </c>
      <c r="F57" s="34" t="s">
        <v>1290</v>
      </c>
      <c r="G57" s="69"/>
      <c r="H57" s="18" t="s">
        <v>402</v>
      </c>
    </row>
    <row r="58" spans="1:8" s="8" customFormat="1" ht="18" customHeight="1">
      <c r="A58" s="22">
        <v>24</v>
      </c>
      <c r="B58" s="25" t="s">
        <v>1282</v>
      </c>
      <c r="C58" s="29" t="s">
        <v>1283</v>
      </c>
      <c r="D58" s="30" t="s">
        <v>148</v>
      </c>
      <c r="E58" s="19" t="s">
        <v>349</v>
      </c>
      <c r="F58" s="34" t="s">
        <v>657</v>
      </c>
      <c r="G58" s="69"/>
      <c r="H58" s="18" t="s">
        <v>402</v>
      </c>
    </row>
    <row r="59" spans="1:8" s="8" customFormat="1" ht="18" customHeight="1">
      <c r="A59" s="22">
        <v>25</v>
      </c>
      <c r="B59" s="25" t="s">
        <v>1284</v>
      </c>
      <c r="C59" s="29" t="s">
        <v>441</v>
      </c>
      <c r="D59" s="30" t="s">
        <v>707</v>
      </c>
      <c r="E59" s="19" t="s">
        <v>349</v>
      </c>
      <c r="F59" s="34" t="s">
        <v>1290</v>
      </c>
      <c r="G59" s="69"/>
      <c r="H59" s="18" t="s">
        <v>402</v>
      </c>
    </row>
    <row r="60" spans="1:8" s="8" customFormat="1" ht="18" customHeight="1">
      <c r="A60" s="22">
        <v>26</v>
      </c>
      <c r="B60" s="25" t="s">
        <v>1285</v>
      </c>
      <c r="C60" s="29" t="s">
        <v>220</v>
      </c>
      <c r="D60" s="30" t="s">
        <v>64</v>
      </c>
      <c r="E60" s="19" t="s">
        <v>349</v>
      </c>
      <c r="F60" s="34" t="s">
        <v>1290</v>
      </c>
      <c r="G60" s="69"/>
      <c r="H60" s="18" t="s">
        <v>402</v>
      </c>
    </row>
    <row r="61" spans="1:8" s="8" customFormat="1" ht="18" customHeight="1">
      <c r="A61" s="22">
        <v>27</v>
      </c>
      <c r="B61" s="25" t="s">
        <v>1286</v>
      </c>
      <c r="C61" s="29" t="s">
        <v>82</v>
      </c>
      <c r="D61" s="30" t="s">
        <v>89</v>
      </c>
      <c r="E61" s="19" t="s">
        <v>349</v>
      </c>
      <c r="F61" s="34" t="s">
        <v>657</v>
      </c>
      <c r="G61" s="69"/>
      <c r="H61" s="18" t="s">
        <v>402</v>
      </c>
    </row>
    <row r="62" spans="1:8" s="8" customFormat="1" ht="18" customHeight="1">
      <c r="A62" s="22">
        <v>28</v>
      </c>
      <c r="B62" s="25" t="s">
        <v>1287</v>
      </c>
      <c r="C62" s="29" t="s">
        <v>1288</v>
      </c>
      <c r="D62" s="30" t="s">
        <v>160</v>
      </c>
      <c r="E62" s="19" t="s">
        <v>349</v>
      </c>
      <c r="F62" s="34" t="s">
        <v>1290</v>
      </c>
      <c r="G62" s="69"/>
      <c r="H62" s="18" t="s">
        <v>402</v>
      </c>
    </row>
    <row r="63" spans="1:8" s="8" customFormat="1" ht="18" customHeight="1">
      <c r="A63" s="22">
        <v>29</v>
      </c>
      <c r="B63" s="25" t="s">
        <v>1289</v>
      </c>
      <c r="C63" s="29" t="s">
        <v>102</v>
      </c>
      <c r="D63" s="30" t="s">
        <v>93</v>
      </c>
      <c r="E63" s="19" t="s">
        <v>349</v>
      </c>
      <c r="F63" s="34" t="s">
        <v>1290</v>
      </c>
      <c r="G63" s="69"/>
      <c r="H63" s="18" t="s">
        <v>402</v>
      </c>
    </row>
    <row r="64" spans="1:8" s="8" customFormat="1" ht="18" customHeight="1">
      <c r="A64" s="22">
        <v>30</v>
      </c>
      <c r="B64" s="25" t="s">
        <v>1291</v>
      </c>
      <c r="C64" s="29" t="s">
        <v>1292</v>
      </c>
      <c r="D64" s="30" t="s">
        <v>169</v>
      </c>
      <c r="E64" s="19" t="s">
        <v>1310</v>
      </c>
      <c r="F64" s="34" t="s">
        <v>666</v>
      </c>
      <c r="G64" s="69"/>
      <c r="H64" s="18" t="s">
        <v>402</v>
      </c>
    </row>
    <row r="65" spans="1:8" s="8" customFormat="1" ht="18" customHeight="1">
      <c r="A65" s="22">
        <v>31</v>
      </c>
      <c r="B65" s="25" t="s">
        <v>1293</v>
      </c>
      <c r="C65" s="29" t="s">
        <v>186</v>
      </c>
      <c r="D65" s="30" t="s">
        <v>198</v>
      </c>
      <c r="E65" s="19" t="s">
        <v>1310</v>
      </c>
      <c r="F65" s="34" t="s">
        <v>376</v>
      </c>
      <c r="G65" s="69"/>
      <c r="H65" s="18" t="s">
        <v>402</v>
      </c>
    </row>
    <row r="66" spans="1:8" s="8" customFormat="1" ht="18" customHeight="1">
      <c r="A66" s="22">
        <v>32</v>
      </c>
      <c r="B66" s="38" t="s">
        <v>1294</v>
      </c>
      <c r="C66" s="29" t="s">
        <v>181</v>
      </c>
      <c r="D66" s="30" t="s">
        <v>79</v>
      </c>
      <c r="E66" s="19" t="s">
        <v>1310</v>
      </c>
      <c r="F66" s="34" t="s">
        <v>487</v>
      </c>
      <c r="G66" s="69"/>
      <c r="H66" s="18" t="s">
        <v>402</v>
      </c>
    </row>
    <row r="67" spans="1:8" s="8" customFormat="1" ht="18" customHeight="1">
      <c r="A67" s="22">
        <v>33</v>
      </c>
      <c r="B67" s="25" t="s">
        <v>1295</v>
      </c>
      <c r="C67" s="29" t="s">
        <v>1296</v>
      </c>
      <c r="D67" s="30" t="s">
        <v>304</v>
      </c>
      <c r="E67" s="19" t="s">
        <v>1310</v>
      </c>
      <c r="F67" s="34" t="s">
        <v>376</v>
      </c>
      <c r="G67" s="69"/>
      <c r="H67" s="18" t="s">
        <v>402</v>
      </c>
    </row>
    <row r="68" spans="1:8" s="8" customFormat="1" ht="18" customHeight="1">
      <c r="A68" s="22">
        <v>34</v>
      </c>
      <c r="B68" s="25" t="s">
        <v>1297</v>
      </c>
      <c r="C68" s="29" t="s">
        <v>106</v>
      </c>
      <c r="D68" s="30" t="s">
        <v>41</v>
      </c>
      <c r="E68" s="19" t="s">
        <v>1310</v>
      </c>
      <c r="F68" s="34" t="s">
        <v>657</v>
      </c>
      <c r="G68" s="69"/>
      <c r="H68" s="18" t="s">
        <v>402</v>
      </c>
    </row>
    <row r="69" spans="1:8" s="8" customFormat="1" ht="18" customHeight="1">
      <c r="A69" s="22">
        <v>35</v>
      </c>
      <c r="B69" s="25" t="s">
        <v>1298</v>
      </c>
      <c r="C69" s="29" t="s">
        <v>1299</v>
      </c>
      <c r="D69" s="30" t="s">
        <v>170</v>
      </c>
      <c r="E69" s="19" t="s">
        <v>1310</v>
      </c>
      <c r="F69" s="34" t="s">
        <v>657</v>
      </c>
      <c r="G69" s="69"/>
      <c r="H69" s="18" t="s">
        <v>402</v>
      </c>
    </row>
    <row r="70" spans="1:8" s="8" customFormat="1" ht="18" customHeight="1">
      <c r="A70" s="22">
        <v>36</v>
      </c>
      <c r="B70" s="25" t="s">
        <v>1300</v>
      </c>
      <c r="C70" s="29" t="s">
        <v>301</v>
      </c>
      <c r="D70" s="30" t="s">
        <v>204</v>
      </c>
      <c r="E70" s="19" t="s">
        <v>1310</v>
      </c>
      <c r="F70" s="34" t="s">
        <v>376</v>
      </c>
      <c r="G70" s="69"/>
      <c r="H70" s="18" t="s">
        <v>402</v>
      </c>
    </row>
    <row r="71" spans="1:8" s="8" customFormat="1" ht="18" customHeight="1">
      <c r="A71" s="22">
        <v>37</v>
      </c>
      <c r="B71" s="25" t="s">
        <v>1301</v>
      </c>
      <c r="C71" s="29" t="s">
        <v>1302</v>
      </c>
      <c r="D71" s="30" t="s">
        <v>115</v>
      </c>
      <c r="E71" s="19" t="s">
        <v>1310</v>
      </c>
      <c r="F71" s="34" t="s">
        <v>657</v>
      </c>
      <c r="G71" s="69"/>
      <c r="H71" s="18" t="s">
        <v>402</v>
      </c>
    </row>
    <row r="72" spans="1:8" s="8" customFormat="1" ht="18" customHeight="1">
      <c r="A72" s="22">
        <v>38</v>
      </c>
      <c r="B72" s="25" t="s">
        <v>1303</v>
      </c>
      <c r="C72" s="29" t="s">
        <v>1304</v>
      </c>
      <c r="D72" s="30" t="s">
        <v>172</v>
      </c>
      <c r="E72" s="19" t="s">
        <v>1310</v>
      </c>
      <c r="F72" s="34" t="s">
        <v>490</v>
      </c>
      <c r="G72" s="69"/>
      <c r="H72" s="18" t="s">
        <v>402</v>
      </c>
    </row>
    <row r="73" spans="1:8" s="8" customFormat="1" ht="18" customHeight="1">
      <c r="A73" s="22">
        <v>39</v>
      </c>
      <c r="B73" s="25" t="s">
        <v>1305</v>
      </c>
      <c r="C73" s="29" t="s">
        <v>139</v>
      </c>
      <c r="D73" s="30" t="s">
        <v>89</v>
      </c>
      <c r="E73" s="19" t="s">
        <v>1310</v>
      </c>
      <c r="F73" s="34" t="s">
        <v>1311</v>
      </c>
      <c r="G73" s="69"/>
      <c r="H73" s="18" t="s">
        <v>402</v>
      </c>
    </row>
    <row r="74" spans="1:8" s="8" customFormat="1" ht="18" customHeight="1">
      <c r="A74" s="22">
        <v>40</v>
      </c>
      <c r="B74" s="25" t="s">
        <v>1306</v>
      </c>
      <c r="C74" s="29" t="s">
        <v>1307</v>
      </c>
      <c r="D74" s="30" t="s">
        <v>92</v>
      </c>
      <c r="E74" s="19" t="s">
        <v>1310</v>
      </c>
      <c r="F74" s="34" t="s">
        <v>1311</v>
      </c>
      <c r="G74" s="69"/>
      <c r="H74" s="18" t="s">
        <v>402</v>
      </c>
    </row>
    <row r="75" spans="1:8" s="8" customFormat="1" ht="18" customHeight="1">
      <c r="A75" s="22">
        <v>41</v>
      </c>
      <c r="B75" s="25" t="s">
        <v>1308</v>
      </c>
      <c r="C75" s="29" t="s">
        <v>1309</v>
      </c>
      <c r="D75" s="30" t="s">
        <v>157</v>
      </c>
      <c r="E75" s="19" t="s">
        <v>1310</v>
      </c>
      <c r="F75" s="34" t="s">
        <v>1312</v>
      </c>
      <c r="G75" s="69"/>
      <c r="H75" s="18" t="s">
        <v>402</v>
      </c>
    </row>
    <row r="76" spans="1:8" s="8" customFormat="1" ht="18" customHeight="1">
      <c r="A76" s="22">
        <v>42</v>
      </c>
      <c r="B76" s="25" t="s">
        <v>1350</v>
      </c>
      <c r="C76" s="29" t="s">
        <v>70</v>
      </c>
      <c r="D76" s="30" t="s">
        <v>143</v>
      </c>
      <c r="E76" s="19" t="s">
        <v>1359</v>
      </c>
      <c r="F76" s="34" t="s">
        <v>1360</v>
      </c>
      <c r="G76" s="69"/>
      <c r="H76" s="18" t="s">
        <v>395</v>
      </c>
    </row>
    <row r="77" spans="1:8" s="8" customFormat="1" ht="18" customHeight="1">
      <c r="A77" s="22">
        <v>43</v>
      </c>
      <c r="B77" s="25" t="s">
        <v>1351</v>
      </c>
      <c r="C77" s="29" t="s">
        <v>24</v>
      </c>
      <c r="D77" s="30" t="s">
        <v>122</v>
      </c>
      <c r="E77" s="19" t="s">
        <v>1359</v>
      </c>
      <c r="F77" s="34" t="s">
        <v>413</v>
      </c>
      <c r="G77" s="69"/>
      <c r="H77" s="18" t="s">
        <v>395</v>
      </c>
    </row>
    <row r="78" spans="1:8" s="8" customFormat="1" ht="18" customHeight="1">
      <c r="A78" s="22">
        <v>44</v>
      </c>
      <c r="B78" s="25" t="s">
        <v>1352</v>
      </c>
      <c r="C78" s="29" t="s">
        <v>1353</v>
      </c>
      <c r="D78" s="30" t="s">
        <v>144</v>
      </c>
      <c r="E78" s="19" t="s">
        <v>1359</v>
      </c>
      <c r="F78" s="34" t="s">
        <v>1360</v>
      </c>
      <c r="G78" s="69"/>
      <c r="H78" s="18" t="s">
        <v>395</v>
      </c>
    </row>
    <row r="79" spans="1:8" s="8" customFormat="1" ht="18" customHeight="1">
      <c r="A79" s="22">
        <v>45</v>
      </c>
      <c r="B79" s="25" t="s">
        <v>1354</v>
      </c>
      <c r="C79" s="29" t="s">
        <v>1355</v>
      </c>
      <c r="D79" s="30" t="s">
        <v>84</v>
      </c>
      <c r="E79" s="19" t="s">
        <v>1359</v>
      </c>
      <c r="F79" s="34" t="s">
        <v>413</v>
      </c>
      <c r="G79" s="69"/>
      <c r="H79" s="18" t="s">
        <v>395</v>
      </c>
    </row>
    <row r="80" spans="1:8" s="8" customFormat="1" ht="18" customHeight="1">
      <c r="A80" s="22">
        <v>46</v>
      </c>
      <c r="B80" s="25" t="s">
        <v>1356</v>
      </c>
      <c r="C80" s="29" t="s">
        <v>435</v>
      </c>
      <c r="D80" s="30" t="s">
        <v>65</v>
      </c>
      <c r="E80" s="19" t="s">
        <v>1359</v>
      </c>
      <c r="F80" s="34" t="s">
        <v>413</v>
      </c>
      <c r="G80" s="69"/>
      <c r="H80" s="18" t="s">
        <v>395</v>
      </c>
    </row>
    <row r="81" spans="1:8" s="8" customFormat="1" ht="18" customHeight="1">
      <c r="A81" s="22">
        <v>47</v>
      </c>
      <c r="B81" s="25" t="s">
        <v>1357</v>
      </c>
      <c r="C81" s="29" t="s">
        <v>1358</v>
      </c>
      <c r="D81" s="30" t="s">
        <v>240</v>
      </c>
      <c r="E81" s="19" t="s">
        <v>1359</v>
      </c>
      <c r="F81" s="34" t="s">
        <v>413</v>
      </c>
      <c r="G81" s="69"/>
      <c r="H81" s="18" t="s">
        <v>395</v>
      </c>
    </row>
    <row r="82" spans="1:8" s="8" customFormat="1" ht="18" customHeight="1">
      <c r="A82" s="22">
        <v>48</v>
      </c>
      <c r="B82" s="25" t="s">
        <v>1176</v>
      </c>
      <c r="C82" s="29" t="s">
        <v>1177</v>
      </c>
      <c r="D82" s="30" t="s">
        <v>79</v>
      </c>
      <c r="E82" s="19" t="s">
        <v>1191</v>
      </c>
      <c r="F82" s="34" t="s">
        <v>673</v>
      </c>
      <c r="G82" s="69"/>
      <c r="H82" s="18" t="s">
        <v>396</v>
      </c>
    </row>
    <row r="83" spans="1:8" s="8" customFormat="1" ht="18" customHeight="1">
      <c r="A83" s="22">
        <v>49</v>
      </c>
      <c r="B83" s="25" t="s">
        <v>1178</v>
      </c>
      <c r="C83" s="29" t="s">
        <v>1179</v>
      </c>
      <c r="D83" s="30" t="s">
        <v>140</v>
      </c>
      <c r="E83" s="19" t="s">
        <v>1191</v>
      </c>
      <c r="F83" s="34" t="s">
        <v>673</v>
      </c>
      <c r="G83" s="69"/>
      <c r="H83" s="18" t="s">
        <v>396</v>
      </c>
    </row>
    <row r="84" spans="1:8" s="8" customFormat="1" ht="18" customHeight="1">
      <c r="A84" s="22">
        <v>50</v>
      </c>
      <c r="B84" s="25" t="s">
        <v>1180</v>
      </c>
      <c r="C84" s="29" t="s">
        <v>101</v>
      </c>
      <c r="D84" s="30" t="s">
        <v>154</v>
      </c>
      <c r="E84" s="19" t="s">
        <v>1191</v>
      </c>
      <c r="F84" s="34" t="s">
        <v>673</v>
      </c>
      <c r="G84" s="69"/>
      <c r="H84" s="18" t="s">
        <v>396</v>
      </c>
    </row>
    <row r="85" spans="1:8" s="8" customFormat="1" ht="18" customHeight="1">
      <c r="A85" s="22">
        <v>51</v>
      </c>
      <c r="B85" s="25" t="s">
        <v>1181</v>
      </c>
      <c r="C85" s="29" t="s">
        <v>1182</v>
      </c>
      <c r="D85" s="30" t="s">
        <v>121</v>
      </c>
      <c r="E85" s="19" t="s">
        <v>1191</v>
      </c>
      <c r="F85" s="34" t="s">
        <v>673</v>
      </c>
      <c r="G85" s="69"/>
      <c r="H85" s="18" t="s">
        <v>396</v>
      </c>
    </row>
    <row r="86" spans="1:8" s="8" customFormat="1" ht="18" customHeight="1">
      <c r="A86" s="22">
        <v>52</v>
      </c>
      <c r="B86" s="25" t="s">
        <v>1183</v>
      </c>
      <c r="C86" s="29" t="s">
        <v>1184</v>
      </c>
      <c r="D86" s="30" t="s">
        <v>204</v>
      </c>
      <c r="E86" s="19" t="s">
        <v>1191</v>
      </c>
      <c r="F86" s="34" t="s">
        <v>673</v>
      </c>
      <c r="G86" s="69"/>
      <c r="H86" s="18" t="s">
        <v>396</v>
      </c>
    </row>
    <row r="87" spans="1:8" s="8" customFormat="1" ht="18" customHeight="1">
      <c r="A87" s="22">
        <v>53</v>
      </c>
      <c r="B87" s="25" t="s">
        <v>1185</v>
      </c>
      <c r="C87" s="29" t="s">
        <v>42</v>
      </c>
      <c r="D87" s="30" t="s">
        <v>75</v>
      </c>
      <c r="E87" s="19" t="s">
        <v>1191</v>
      </c>
      <c r="F87" s="34" t="s">
        <v>673</v>
      </c>
      <c r="G87" s="69"/>
      <c r="H87" s="18" t="s">
        <v>396</v>
      </c>
    </row>
    <row r="88" spans="1:8" s="8" customFormat="1" ht="18" customHeight="1">
      <c r="A88" s="22">
        <v>54</v>
      </c>
      <c r="B88" s="25" t="s">
        <v>1186</v>
      </c>
      <c r="C88" s="29" t="s">
        <v>14</v>
      </c>
      <c r="D88" s="30" t="s">
        <v>155</v>
      </c>
      <c r="E88" s="19" t="s">
        <v>1191</v>
      </c>
      <c r="F88" s="34" t="s">
        <v>673</v>
      </c>
      <c r="G88" s="69"/>
      <c r="H88" s="18" t="s">
        <v>396</v>
      </c>
    </row>
    <row r="89" spans="1:8" s="8" customFormat="1" ht="18" customHeight="1">
      <c r="A89" s="22">
        <v>55</v>
      </c>
      <c r="B89" s="25" t="s">
        <v>1187</v>
      </c>
      <c r="C89" s="29" t="s">
        <v>1188</v>
      </c>
      <c r="D89" s="30" t="s">
        <v>164</v>
      </c>
      <c r="E89" s="19" t="s">
        <v>1191</v>
      </c>
      <c r="F89" s="34" t="s">
        <v>673</v>
      </c>
      <c r="G89" s="69"/>
      <c r="H89" s="18" t="s">
        <v>396</v>
      </c>
    </row>
    <row r="90" spans="1:8" s="8" customFormat="1" ht="18" customHeight="1">
      <c r="A90" s="22">
        <v>56</v>
      </c>
      <c r="B90" s="25" t="s">
        <v>1189</v>
      </c>
      <c r="C90" s="29" t="s">
        <v>1190</v>
      </c>
      <c r="D90" s="30" t="s">
        <v>65</v>
      </c>
      <c r="E90" s="19" t="s">
        <v>1191</v>
      </c>
      <c r="F90" s="34" t="s">
        <v>673</v>
      </c>
      <c r="G90" s="69"/>
      <c r="H90" s="18" t="s">
        <v>396</v>
      </c>
    </row>
    <row r="91" spans="1:8" s="8" customFormat="1" ht="18" customHeight="1">
      <c r="A91" s="22">
        <v>57</v>
      </c>
      <c r="B91" s="25" t="s">
        <v>1066</v>
      </c>
      <c r="C91" s="29" t="s">
        <v>355</v>
      </c>
      <c r="D91" s="30" t="s">
        <v>169</v>
      </c>
      <c r="E91" s="19" t="s">
        <v>350</v>
      </c>
      <c r="F91" s="34" t="s">
        <v>1067</v>
      </c>
      <c r="G91" s="69"/>
      <c r="H91" s="18" t="s">
        <v>397</v>
      </c>
    </row>
    <row r="92" spans="1:8" s="8" customFormat="1" ht="18" customHeight="1">
      <c r="A92" s="22">
        <v>58</v>
      </c>
      <c r="B92" s="25" t="s">
        <v>1068</v>
      </c>
      <c r="C92" s="29" t="s">
        <v>343</v>
      </c>
      <c r="D92" s="30" t="s">
        <v>149</v>
      </c>
      <c r="E92" s="19" t="s">
        <v>350</v>
      </c>
      <c r="F92" s="34" t="s">
        <v>1067</v>
      </c>
      <c r="G92" s="69"/>
      <c r="H92" s="18" t="s">
        <v>397</v>
      </c>
    </row>
    <row r="93" spans="1:8" s="8" customFormat="1" ht="18" customHeight="1">
      <c r="A93" s="22">
        <v>59</v>
      </c>
      <c r="B93" s="25" t="s">
        <v>1069</v>
      </c>
      <c r="C93" s="29" t="s">
        <v>35</v>
      </c>
      <c r="D93" s="30" t="s">
        <v>156</v>
      </c>
      <c r="E93" s="19" t="s">
        <v>350</v>
      </c>
      <c r="F93" s="34" t="s">
        <v>447</v>
      </c>
      <c r="G93" s="69"/>
      <c r="H93" s="18" t="s">
        <v>397</v>
      </c>
    </row>
    <row r="94" spans="1:8" s="8" customFormat="1" ht="18" customHeight="1">
      <c r="A94" s="22">
        <v>60</v>
      </c>
      <c r="B94" s="25" t="s">
        <v>1070</v>
      </c>
      <c r="C94" s="29" t="s">
        <v>214</v>
      </c>
      <c r="D94" s="30" t="s">
        <v>41</v>
      </c>
      <c r="E94" s="19" t="s">
        <v>350</v>
      </c>
      <c r="F94" s="34" t="s">
        <v>799</v>
      </c>
      <c r="G94" s="69"/>
      <c r="H94" s="18" t="s">
        <v>397</v>
      </c>
    </row>
    <row r="95" spans="1:8" s="8" customFormat="1" ht="18" customHeight="1">
      <c r="A95" s="22">
        <v>61</v>
      </c>
      <c r="B95" s="25" t="s">
        <v>1071</v>
      </c>
      <c r="C95" s="29" t="s">
        <v>34</v>
      </c>
      <c r="D95" s="30" t="s">
        <v>131</v>
      </c>
      <c r="E95" s="19" t="s">
        <v>350</v>
      </c>
      <c r="F95" s="34" t="s">
        <v>1072</v>
      </c>
      <c r="G95" s="69"/>
      <c r="H95" s="18" t="s">
        <v>397</v>
      </c>
    </row>
    <row r="96" spans="1:8" s="8" customFormat="1" ht="18" customHeight="1">
      <c r="A96" s="22">
        <v>62</v>
      </c>
      <c r="B96" s="25" t="s">
        <v>1073</v>
      </c>
      <c r="C96" s="29" t="s">
        <v>142</v>
      </c>
      <c r="D96" s="30" t="s">
        <v>200</v>
      </c>
      <c r="E96" s="19" t="s">
        <v>350</v>
      </c>
      <c r="F96" s="34" t="s">
        <v>1074</v>
      </c>
      <c r="G96" s="69"/>
      <c r="H96" s="18" t="s">
        <v>397</v>
      </c>
    </row>
    <row r="97" spans="1:8" s="8" customFormat="1" ht="18" customHeight="1">
      <c r="A97" s="22">
        <v>63</v>
      </c>
      <c r="B97" s="25" t="s">
        <v>1075</v>
      </c>
      <c r="C97" s="29" t="s">
        <v>1076</v>
      </c>
      <c r="D97" s="30" t="s">
        <v>1077</v>
      </c>
      <c r="E97" s="19" t="s">
        <v>350</v>
      </c>
      <c r="F97" s="34" t="s">
        <v>657</v>
      </c>
      <c r="G97" s="69"/>
      <c r="H97" s="18" t="s">
        <v>397</v>
      </c>
    </row>
    <row r="98" spans="1:8" s="8" customFormat="1" ht="18" customHeight="1">
      <c r="A98" s="22">
        <v>64</v>
      </c>
      <c r="B98" s="25" t="s">
        <v>1078</v>
      </c>
      <c r="C98" s="29" t="s">
        <v>1079</v>
      </c>
      <c r="D98" s="30" t="s">
        <v>9</v>
      </c>
      <c r="E98" s="19" t="s">
        <v>350</v>
      </c>
      <c r="F98" s="34" t="s">
        <v>657</v>
      </c>
      <c r="G98" s="69"/>
      <c r="H98" s="18" t="s">
        <v>397</v>
      </c>
    </row>
    <row r="99" spans="1:8" s="8" customFormat="1" ht="18" customHeight="1">
      <c r="A99" s="22">
        <v>65</v>
      </c>
      <c r="B99" s="25" t="s">
        <v>1080</v>
      </c>
      <c r="C99" s="29" t="s">
        <v>1081</v>
      </c>
      <c r="D99" s="30" t="s">
        <v>126</v>
      </c>
      <c r="E99" s="19" t="s">
        <v>350</v>
      </c>
      <c r="F99" s="34" t="s">
        <v>1082</v>
      </c>
      <c r="G99" s="69"/>
      <c r="H99" s="18" t="s">
        <v>397</v>
      </c>
    </row>
    <row r="100" spans="1:8" s="8" customFormat="1" ht="18" customHeight="1">
      <c r="A100" s="22">
        <v>66</v>
      </c>
      <c r="B100" s="25" t="s">
        <v>1083</v>
      </c>
      <c r="C100" s="29" t="s">
        <v>1084</v>
      </c>
      <c r="D100" s="30" t="s">
        <v>144</v>
      </c>
      <c r="E100" s="19" t="s">
        <v>350</v>
      </c>
      <c r="F100" s="34" t="s">
        <v>376</v>
      </c>
      <c r="G100" s="69"/>
      <c r="H100" s="18" t="s">
        <v>397</v>
      </c>
    </row>
    <row r="101" spans="1:8" s="8" customFormat="1" ht="18" customHeight="1">
      <c r="A101" s="22">
        <v>67</v>
      </c>
      <c r="B101" s="25" t="s">
        <v>1085</v>
      </c>
      <c r="C101" s="29" t="s">
        <v>168</v>
      </c>
      <c r="D101" s="30" t="s">
        <v>94</v>
      </c>
      <c r="E101" s="19" t="s">
        <v>350</v>
      </c>
      <c r="F101" s="34" t="s">
        <v>376</v>
      </c>
      <c r="G101" s="69"/>
      <c r="H101" s="18" t="s">
        <v>397</v>
      </c>
    </row>
    <row r="102" spans="1:8" s="8" customFormat="1" ht="18" customHeight="1">
      <c r="A102" s="22">
        <v>68</v>
      </c>
      <c r="B102" s="25" t="s">
        <v>1086</v>
      </c>
      <c r="C102" s="29" t="s">
        <v>319</v>
      </c>
      <c r="D102" s="30" t="s">
        <v>115</v>
      </c>
      <c r="E102" s="19" t="s">
        <v>350</v>
      </c>
      <c r="F102" s="34" t="s">
        <v>657</v>
      </c>
      <c r="G102" s="20"/>
      <c r="H102" s="18" t="s">
        <v>397</v>
      </c>
    </row>
    <row r="103" spans="1:8" s="8" customFormat="1" ht="18" customHeight="1">
      <c r="A103" s="22">
        <v>69</v>
      </c>
      <c r="B103" s="25" t="s">
        <v>1087</v>
      </c>
      <c r="C103" s="29" t="s">
        <v>445</v>
      </c>
      <c r="D103" s="30" t="s">
        <v>39</v>
      </c>
      <c r="E103" s="19" t="s">
        <v>350</v>
      </c>
      <c r="F103" s="34" t="s">
        <v>657</v>
      </c>
      <c r="G103" s="20"/>
      <c r="H103" s="18" t="s">
        <v>397</v>
      </c>
    </row>
    <row r="104" spans="1:8" s="8" customFormat="1" ht="18" customHeight="1">
      <c r="A104" s="22">
        <v>70</v>
      </c>
      <c r="B104" s="25" t="s">
        <v>1088</v>
      </c>
      <c r="C104" s="29" t="s">
        <v>239</v>
      </c>
      <c r="D104" s="30" t="s">
        <v>40</v>
      </c>
      <c r="E104" s="19" t="s">
        <v>350</v>
      </c>
      <c r="F104" s="34" t="s">
        <v>1074</v>
      </c>
      <c r="G104" s="20"/>
      <c r="H104" s="18" t="s">
        <v>397</v>
      </c>
    </row>
    <row r="105" spans="1:8" s="8" customFormat="1" ht="18" customHeight="1">
      <c r="A105" s="22">
        <v>71</v>
      </c>
      <c r="B105" s="25" t="s">
        <v>1089</v>
      </c>
      <c r="C105" s="29" t="s">
        <v>113</v>
      </c>
      <c r="D105" s="30" t="s">
        <v>240</v>
      </c>
      <c r="E105" s="19" t="s">
        <v>350</v>
      </c>
      <c r="F105" s="34" t="s">
        <v>376</v>
      </c>
      <c r="G105" s="20"/>
      <c r="H105" s="18" t="s">
        <v>397</v>
      </c>
    </row>
    <row r="106" spans="1:8" s="8" customFormat="1" ht="18" customHeight="1">
      <c r="A106" s="22">
        <v>72</v>
      </c>
      <c r="B106" s="25" t="s">
        <v>1090</v>
      </c>
      <c r="C106" s="29" t="s">
        <v>1091</v>
      </c>
      <c r="D106" s="30" t="s">
        <v>78</v>
      </c>
      <c r="E106" s="19" t="s">
        <v>350</v>
      </c>
      <c r="F106" s="34" t="s">
        <v>376</v>
      </c>
      <c r="G106" s="20"/>
      <c r="H106" s="18" t="s">
        <v>397</v>
      </c>
    </row>
    <row r="107" spans="1:8" s="8" customFormat="1" ht="18" customHeight="1">
      <c r="A107" s="22">
        <v>73</v>
      </c>
      <c r="B107" s="25" t="s">
        <v>1092</v>
      </c>
      <c r="C107" s="29" t="s">
        <v>214</v>
      </c>
      <c r="D107" s="30" t="s">
        <v>1093</v>
      </c>
      <c r="E107" s="19" t="s">
        <v>350</v>
      </c>
      <c r="F107" s="34" t="s">
        <v>1074</v>
      </c>
      <c r="G107" s="20"/>
      <c r="H107" s="18" t="s">
        <v>397</v>
      </c>
    </row>
    <row r="108" spans="1:8" s="8" customFormat="1" ht="18" customHeight="1">
      <c r="A108" s="22">
        <v>74</v>
      </c>
      <c r="B108" s="25" t="s">
        <v>1501</v>
      </c>
      <c r="C108" s="120" t="s">
        <v>1502</v>
      </c>
      <c r="D108" s="121" t="s">
        <v>57</v>
      </c>
      <c r="E108" s="19" t="s">
        <v>1509</v>
      </c>
      <c r="F108" s="34" t="s">
        <v>313</v>
      </c>
      <c r="G108" s="20"/>
      <c r="H108" s="18" t="s">
        <v>397</v>
      </c>
    </row>
    <row r="109" spans="1:8" s="8" customFormat="1" ht="18" customHeight="1">
      <c r="A109" s="22">
        <v>75</v>
      </c>
      <c r="B109" s="25" t="s">
        <v>1503</v>
      </c>
      <c r="C109" s="120" t="s">
        <v>1504</v>
      </c>
      <c r="D109" s="121" t="s">
        <v>170</v>
      </c>
      <c r="E109" s="19" t="s">
        <v>1509</v>
      </c>
      <c r="F109" s="34" t="s">
        <v>313</v>
      </c>
      <c r="G109" s="20"/>
      <c r="H109" s="18" t="s">
        <v>397</v>
      </c>
    </row>
    <row r="110" spans="1:8" s="8" customFormat="1" ht="18" customHeight="1">
      <c r="A110" s="22">
        <v>76</v>
      </c>
      <c r="B110" s="25" t="s">
        <v>1505</v>
      </c>
      <c r="C110" s="35" t="s">
        <v>319</v>
      </c>
      <c r="D110" s="36" t="s">
        <v>215</v>
      </c>
      <c r="E110" s="19" t="s">
        <v>1509</v>
      </c>
      <c r="F110" s="34" t="s">
        <v>313</v>
      </c>
      <c r="G110" s="20"/>
      <c r="H110" s="18" t="s">
        <v>397</v>
      </c>
    </row>
    <row r="111" spans="1:8" s="8" customFormat="1" ht="18" customHeight="1">
      <c r="A111" s="22">
        <v>77</v>
      </c>
      <c r="B111" s="25" t="s">
        <v>1506</v>
      </c>
      <c r="C111" s="35" t="s">
        <v>1507</v>
      </c>
      <c r="D111" s="36" t="s">
        <v>159</v>
      </c>
      <c r="E111" s="19" t="s">
        <v>1509</v>
      </c>
      <c r="F111" s="34" t="s">
        <v>313</v>
      </c>
      <c r="G111" s="20"/>
      <c r="H111" s="18" t="s">
        <v>397</v>
      </c>
    </row>
    <row r="112" spans="1:8" s="8" customFormat="1" ht="18" customHeight="1">
      <c r="A112" s="22">
        <v>78</v>
      </c>
      <c r="B112" s="25" t="s">
        <v>1508</v>
      </c>
      <c r="C112" s="35" t="s">
        <v>423</v>
      </c>
      <c r="D112" s="36" t="s">
        <v>240</v>
      </c>
      <c r="E112" s="19" t="s">
        <v>1509</v>
      </c>
      <c r="F112" s="34" t="s">
        <v>313</v>
      </c>
      <c r="G112" s="20"/>
      <c r="H112" s="18" t="s">
        <v>397</v>
      </c>
    </row>
    <row r="113" spans="1:7" s="8" customFormat="1" ht="24.95" customHeight="1">
      <c r="A113" s="137" t="s">
        <v>21</v>
      </c>
      <c r="B113" s="138"/>
      <c r="C113" s="138"/>
      <c r="D113" s="129">
        <f>SUM(D6,D34)</f>
        <v>105</v>
      </c>
      <c r="E113" s="92" t="s">
        <v>306</v>
      </c>
      <c r="F113" s="139"/>
      <c r="G113" s="140"/>
    </row>
    <row r="114" spans="1:7" ht="24.95" customHeight="1">
      <c r="A114" s="91"/>
      <c r="B114" s="13"/>
      <c r="C114" s="14"/>
      <c r="D114" s="77"/>
      <c r="E114" s="50" t="s">
        <v>96</v>
      </c>
      <c r="F114" s="39"/>
      <c r="G114" s="27"/>
    </row>
    <row r="115" spans="1:7" ht="20.100000000000001" customHeight="1">
      <c r="A115" s="91"/>
      <c r="B115" s="16"/>
      <c r="C115" s="17"/>
      <c r="D115" s="17"/>
      <c r="E115" s="91"/>
    </row>
    <row r="116" spans="1:7" ht="18" customHeight="1">
      <c r="A116" s="114"/>
      <c r="B116" s="16"/>
      <c r="C116" s="17"/>
      <c r="D116" s="17"/>
      <c r="E116" s="114"/>
    </row>
    <row r="117" spans="1:7" ht="18" customHeight="1">
      <c r="A117" s="114"/>
      <c r="B117" s="16"/>
      <c r="C117" s="17"/>
      <c r="D117" s="17"/>
      <c r="E117" s="114"/>
    </row>
    <row r="118" spans="1:7" ht="18" customHeight="1">
      <c r="A118" s="114"/>
      <c r="B118" s="16"/>
      <c r="C118" s="17"/>
      <c r="D118" s="17"/>
      <c r="E118" s="114"/>
    </row>
    <row r="119" spans="1:7" ht="18" customHeight="1">
      <c r="A119" s="116"/>
      <c r="B119" s="16"/>
      <c r="C119" s="17"/>
      <c r="D119" s="17"/>
      <c r="E119" s="116"/>
    </row>
    <row r="120" spans="1:7" ht="18" customHeight="1">
      <c r="A120" s="116"/>
      <c r="B120" s="16"/>
      <c r="C120" s="17"/>
      <c r="D120" s="17"/>
      <c r="E120" s="116"/>
    </row>
    <row r="121" spans="1:7" ht="18" customHeight="1">
      <c r="A121" s="116"/>
      <c r="B121" s="16"/>
      <c r="C121" s="17"/>
      <c r="D121" s="17"/>
      <c r="E121" s="116"/>
    </row>
    <row r="122" spans="1:7" ht="18" customHeight="1">
      <c r="A122" s="116"/>
      <c r="B122" s="16"/>
      <c r="C122" s="17"/>
      <c r="D122" s="17"/>
      <c r="E122" s="116"/>
    </row>
    <row r="123" spans="1:7" ht="18" customHeight="1">
      <c r="A123" s="116"/>
      <c r="B123" s="16"/>
      <c r="C123" s="17"/>
      <c r="D123" s="17"/>
      <c r="E123" s="116"/>
    </row>
    <row r="124" spans="1:7" ht="18" customHeight="1">
      <c r="A124" s="116"/>
      <c r="B124" s="16"/>
      <c r="C124" s="17"/>
      <c r="D124" s="17"/>
      <c r="E124" s="116"/>
    </row>
    <row r="125" spans="1:7" ht="18" customHeight="1">
      <c r="A125" s="116"/>
      <c r="B125" s="16"/>
      <c r="C125" s="17"/>
      <c r="D125" s="17"/>
      <c r="E125" s="116"/>
    </row>
    <row r="126" spans="1:7" ht="18" customHeight="1">
      <c r="A126" s="116"/>
      <c r="B126" s="16"/>
      <c r="C126" s="17"/>
      <c r="D126" s="17"/>
      <c r="E126" s="116"/>
    </row>
    <row r="127" spans="1:7" ht="18" customHeight="1">
      <c r="A127" s="116"/>
      <c r="B127" s="16"/>
      <c r="C127" s="17"/>
      <c r="D127" s="17"/>
      <c r="E127" s="116"/>
    </row>
    <row r="128" spans="1:7" ht="18" customHeight="1">
      <c r="A128" s="116"/>
      <c r="B128" s="16"/>
      <c r="C128" s="17"/>
      <c r="D128" s="17"/>
      <c r="E128" s="116"/>
    </row>
    <row r="141" spans="1:7" ht="18" customHeight="1">
      <c r="A141" s="9"/>
      <c r="B141" s="9"/>
      <c r="C141" s="9"/>
      <c r="D141" s="9"/>
      <c r="E141" s="9"/>
      <c r="F141" s="9"/>
      <c r="G141" s="9"/>
    </row>
    <row r="142" spans="1:7" ht="18" customHeight="1">
      <c r="A142" s="9"/>
      <c r="B142" s="9"/>
      <c r="C142" s="9"/>
      <c r="D142" s="9"/>
      <c r="E142" s="9"/>
      <c r="F142" s="9"/>
      <c r="G142" s="9"/>
    </row>
    <row r="143" spans="1:7" ht="18" customHeight="1">
      <c r="A143" s="9"/>
      <c r="B143" s="9"/>
      <c r="C143" s="9"/>
      <c r="D143" s="9"/>
      <c r="E143" s="9"/>
      <c r="F143" s="9"/>
      <c r="G143" s="9"/>
    </row>
    <row r="144" spans="1:7" ht="18" customHeight="1">
      <c r="A144" s="9"/>
      <c r="B144" s="9"/>
      <c r="C144" s="9"/>
      <c r="D144" s="9"/>
      <c r="E144" s="9"/>
      <c r="F144" s="9"/>
      <c r="G144" s="9"/>
    </row>
    <row r="145" spans="1:7" ht="18" customHeight="1">
      <c r="A145" s="9"/>
      <c r="B145" s="9"/>
      <c r="C145" s="9"/>
      <c r="D145" s="9"/>
      <c r="E145" s="9"/>
      <c r="F145" s="9"/>
      <c r="G145" s="9"/>
    </row>
    <row r="146" spans="1:7" ht="18" customHeight="1">
      <c r="A146" s="9"/>
      <c r="B146" s="9"/>
      <c r="C146" s="9"/>
      <c r="D146" s="9"/>
      <c r="E146" s="9"/>
      <c r="F146" s="9"/>
      <c r="G146" s="9"/>
    </row>
    <row r="147" spans="1:7" ht="18" customHeight="1">
      <c r="A147" s="9"/>
      <c r="B147" s="9"/>
      <c r="C147" s="9"/>
      <c r="D147" s="9"/>
      <c r="E147" s="9"/>
      <c r="F147" s="9"/>
      <c r="G147" s="9"/>
    </row>
    <row r="148" spans="1:7" ht="18" customHeight="1">
      <c r="A148" s="9"/>
      <c r="B148" s="9"/>
      <c r="C148" s="9"/>
      <c r="D148" s="9"/>
      <c r="E148" s="9"/>
      <c r="F148" s="9"/>
      <c r="G148" s="9"/>
    </row>
    <row r="149" spans="1:7" ht="18" customHeight="1">
      <c r="A149" s="9"/>
      <c r="B149" s="9"/>
      <c r="C149" s="9"/>
      <c r="D149" s="9"/>
      <c r="E149" s="9"/>
      <c r="F149" s="9"/>
      <c r="G149" s="9"/>
    </row>
    <row r="150" spans="1:7" ht="18" customHeight="1">
      <c r="A150" s="9"/>
      <c r="B150" s="9"/>
      <c r="C150" s="9"/>
      <c r="D150" s="9"/>
      <c r="E150" s="9"/>
      <c r="F150" s="9"/>
      <c r="G150" s="9"/>
    </row>
    <row r="151" spans="1:7" ht="18" customHeight="1">
      <c r="A151" s="11"/>
      <c r="B151" s="11"/>
      <c r="C151" s="11"/>
      <c r="D151" s="11"/>
      <c r="F151" s="11"/>
      <c r="G151" s="11"/>
    </row>
    <row r="152" spans="1:7" ht="18" customHeight="1">
      <c r="A152" s="11"/>
      <c r="B152" s="11"/>
      <c r="C152" s="11"/>
      <c r="D152" s="11"/>
      <c r="F152" s="11"/>
      <c r="G152" s="11"/>
    </row>
    <row r="153" spans="1:7" ht="18" customHeight="1">
      <c r="A153" s="11"/>
      <c r="B153" s="11"/>
      <c r="C153" s="11"/>
      <c r="D153" s="11"/>
      <c r="F153" s="11"/>
      <c r="G153" s="11"/>
    </row>
    <row r="154" spans="1:7" ht="18" customHeight="1">
      <c r="A154" s="11"/>
      <c r="B154" s="11"/>
      <c r="C154" s="11"/>
      <c r="D154" s="11"/>
      <c r="F154" s="11"/>
      <c r="G154" s="11"/>
    </row>
    <row r="155" spans="1:7" ht="18" customHeight="1">
      <c r="A155" s="11"/>
      <c r="B155" s="11"/>
      <c r="C155" s="11"/>
      <c r="D155" s="11"/>
      <c r="F155" s="11"/>
      <c r="G155" s="11"/>
    </row>
    <row r="156" spans="1:7" ht="18" customHeight="1">
      <c r="A156" s="11"/>
      <c r="B156" s="11"/>
      <c r="C156" s="11"/>
      <c r="D156" s="11"/>
      <c r="F156" s="11"/>
      <c r="G156" s="11"/>
    </row>
    <row r="157" spans="1:7" ht="18" customHeight="1">
      <c r="A157" s="11"/>
      <c r="B157" s="11"/>
      <c r="C157" s="11"/>
      <c r="D157" s="11"/>
      <c r="F157" s="11"/>
      <c r="G157" s="11"/>
    </row>
    <row r="158" spans="1:7" ht="18" customHeight="1">
      <c r="A158" s="11"/>
      <c r="B158" s="11"/>
      <c r="C158" s="11"/>
      <c r="D158" s="11"/>
      <c r="F158" s="11"/>
      <c r="G158" s="11"/>
    </row>
    <row r="159" spans="1:7" ht="18" customHeight="1">
      <c r="A159" s="11"/>
      <c r="B159" s="11"/>
      <c r="C159" s="11"/>
      <c r="D159" s="11"/>
      <c r="F159" s="11"/>
      <c r="G159" s="11"/>
    </row>
    <row r="160" spans="1:7" ht="18" customHeight="1">
      <c r="A160" s="11"/>
      <c r="B160" s="11"/>
      <c r="C160" s="11"/>
      <c r="D160" s="11"/>
      <c r="F160" s="11"/>
      <c r="G160" s="11"/>
    </row>
    <row r="161" spans="1:7" ht="18" customHeight="1">
      <c r="A161" s="11"/>
      <c r="B161" s="11"/>
      <c r="C161" s="11"/>
      <c r="D161" s="11"/>
      <c r="F161" s="11"/>
      <c r="G161" s="11"/>
    </row>
    <row r="162" spans="1:7" ht="18" customHeight="1">
      <c r="A162" s="9"/>
      <c r="B162" s="9"/>
      <c r="C162" s="9"/>
      <c r="D162" s="9"/>
      <c r="E162" s="9"/>
      <c r="F162" s="9"/>
      <c r="G162" s="9"/>
    </row>
    <row r="163" spans="1:7" ht="18" customHeight="1">
      <c r="A163" s="9"/>
      <c r="B163" s="9"/>
      <c r="C163" s="9"/>
      <c r="D163" s="9"/>
      <c r="E163" s="9"/>
      <c r="F163" s="9"/>
      <c r="G163" s="9"/>
    </row>
    <row r="164" spans="1:7" ht="18" customHeight="1">
      <c r="A164" s="9"/>
      <c r="B164" s="9"/>
      <c r="C164" s="9"/>
      <c r="D164" s="9"/>
      <c r="E164" s="9"/>
      <c r="F164" s="9"/>
      <c r="G164" s="9"/>
    </row>
    <row r="165" spans="1:7" ht="18" customHeight="1">
      <c r="A165" s="9"/>
      <c r="B165" s="9"/>
      <c r="C165" s="9"/>
      <c r="D165" s="9"/>
      <c r="E165" s="9"/>
      <c r="F165" s="9"/>
      <c r="G165" s="9"/>
    </row>
    <row r="166" spans="1:7" ht="18" customHeight="1">
      <c r="A166" s="9"/>
      <c r="B166" s="9"/>
      <c r="C166" s="9"/>
      <c r="D166" s="9"/>
      <c r="E166" s="9"/>
      <c r="F166" s="9"/>
      <c r="G166" s="9"/>
    </row>
    <row r="167" spans="1:7" ht="18" customHeight="1">
      <c r="A167" s="11"/>
      <c r="B167" s="11"/>
      <c r="C167" s="11"/>
      <c r="D167" s="11"/>
      <c r="F167" s="11"/>
      <c r="G167" s="11"/>
    </row>
    <row r="168" spans="1:7" ht="18" customHeight="1">
      <c r="A168" s="11"/>
      <c r="B168" s="11"/>
      <c r="C168" s="11"/>
      <c r="D168" s="11"/>
      <c r="F168" s="11"/>
      <c r="G168" s="11"/>
    </row>
    <row r="169" spans="1:7" ht="18" customHeight="1"/>
    <row r="170" spans="1:7" ht="18" customHeight="1"/>
    <row r="171" spans="1:7" ht="18" customHeight="1"/>
    <row r="172" spans="1:7" ht="18" customHeight="1"/>
    <row r="173" spans="1:7" ht="18" customHeight="1"/>
    <row r="174" spans="1:7" ht="18" customHeight="1"/>
    <row r="175" spans="1:7" ht="18" customHeight="1"/>
    <row r="176" spans="1:7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</sheetData>
  <sortState ref="A109:H110">
    <sortCondition ref="A109"/>
  </sortState>
  <mergeCells count="8">
    <mergeCell ref="B34:C34"/>
    <mergeCell ref="A113:C113"/>
    <mergeCell ref="F113:G113"/>
    <mergeCell ref="A1:G1"/>
    <mergeCell ref="A2:G2"/>
    <mergeCell ref="A3:G3"/>
    <mergeCell ref="C5:D5"/>
    <mergeCell ref="B6:C6"/>
  </mergeCells>
  <phoneticPr fontId="2" type="noConversion"/>
  <pageMargins left="0.5" right="0.25" top="0.5" bottom="0.5" header="0" footer="0.25"/>
  <pageSetup paperSize="9" scale="95" orientation="portrait" r:id="rId1"/>
  <headerFooter differentFirst="1" alignWithMargins="0">
    <oddHeader>&amp;C&amp;P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3"/>
  <sheetViews>
    <sheetView view="pageBreakPreview" topLeftCell="A80" zoomScaleNormal="100" workbookViewId="0">
      <selection activeCell="A94" sqref="A94:XFD182"/>
    </sheetView>
  </sheetViews>
  <sheetFormatPr defaultRowHeight="15"/>
  <cols>
    <col min="1" max="1" width="5.625" style="33" customWidth="1"/>
    <col min="2" max="2" width="8.625" style="33" customWidth="1"/>
    <col min="3" max="3" width="18.125" style="4" bestFit="1" customWidth="1"/>
    <col min="4" max="4" width="7.625" style="4" customWidth="1"/>
    <col min="5" max="5" width="11.625" style="33" customWidth="1"/>
    <col min="6" max="6" width="24.625" style="4" customWidth="1"/>
    <col min="7" max="7" width="22.625" style="4" customWidth="1"/>
    <col min="8" max="8" width="20.625" style="4" bestFit="1" customWidth="1"/>
    <col min="9" max="16384" width="9" style="4"/>
  </cols>
  <sheetData>
    <row r="1" spans="1:8" s="10" customFormat="1" ht="54.95" customHeight="1">
      <c r="A1" s="141" t="s">
        <v>1518</v>
      </c>
      <c r="B1" s="134"/>
      <c r="C1" s="142"/>
      <c r="D1" s="142"/>
      <c r="E1" s="142"/>
      <c r="F1" s="142"/>
      <c r="G1" s="142"/>
    </row>
    <row r="2" spans="1:8" s="8" customFormat="1" ht="24.95" customHeight="1">
      <c r="A2" s="143" t="s">
        <v>246</v>
      </c>
      <c r="B2" s="143"/>
      <c r="C2" s="143"/>
      <c r="D2" s="143"/>
      <c r="E2" s="143"/>
      <c r="F2" s="143"/>
      <c r="G2" s="143"/>
    </row>
    <row r="3" spans="1:8" s="8" customFormat="1" ht="35.1" customHeight="1">
      <c r="A3" s="144" t="s">
        <v>1549</v>
      </c>
      <c r="B3" s="144"/>
      <c r="C3" s="144"/>
      <c r="D3" s="144"/>
      <c r="E3" s="144"/>
      <c r="F3" s="144"/>
      <c r="G3" s="144"/>
    </row>
    <row r="4" spans="1:8" ht="15" customHeight="1">
      <c r="A4" s="5"/>
      <c r="B4" s="5"/>
      <c r="C4" s="5"/>
      <c r="D4" s="5"/>
      <c r="E4" s="5"/>
      <c r="F4" s="83" t="s">
        <v>461</v>
      </c>
      <c r="G4" s="83" t="s">
        <v>462</v>
      </c>
    </row>
    <row r="5" spans="1:8" s="6" customFormat="1" ht="24.95" customHeight="1">
      <c r="A5" s="113" t="s">
        <v>16</v>
      </c>
      <c r="B5" s="111" t="s">
        <v>5</v>
      </c>
      <c r="C5" s="135" t="s">
        <v>17</v>
      </c>
      <c r="D5" s="136"/>
      <c r="E5" s="113" t="s">
        <v>18</v>
      </c>
      <c r="F5" s="113" t="s">
        <v>19</v>
      </c>
      <c r="G5" s="113" t="s">
        <v>20</v>
      </c>
    </row>
    <row r="6" spans="1:8" s="6" customFormat="1" ht="20.100000000000001" hidden="1" customHeight="1">
      <c r="A6" s="113"/>
      <c r="B6" s="154" t="s">
        <v>1</v>
      </c>
      <c r="C6" s="154"/>
      <c r="D6" s="112">
        <f>A58</f>
        <v>41</v>
      </c>
      <c r="E6" s="21"/>
      <c r="F6" s="21"/>
      <c r="G6" s="28"/>
    </row>
    <row r="7" spans="1:8" s="8" customFormat="1" ht="20.100000000000001" hidden="1" customHeight="1">
      <c r="A7" s="7"/>
      <c r="B7" s="25"/>
      <c r="C7" s="29"/>
      <c r="D7" s="30"/>
      <c r="E7" s="19"/>
      <c r="F7" s="34"/>
      <c r="G7" s="40"/>
      <c r="H7" s="18"/>
    </row>
    <row r="8" spans="1:8" s="8" customFormat="1" ht="20.100000000000001" hidden="1" customHeight="1">
      <c r="A8" s="7"/>
      <c r="B8" s="25"/>
      <c r="C8" s="29"/>
      <c r="D8" s="30"/>
      <c r="E8" s="19"/>
      <c r="F8" s="34"/>
      <c r="G8" s="23"/>
      <c r="H8" s="18"/>
    </row>
    <row r="9" spans="1:8" s="8" customFormat="1" ht="20.100000000000001" hidden="1" customHeight="1">
      <c r="A9" s="7"/>
      <c r="B9" s="25"/>
      <c r="C9" s="29"/>
      <c r="D9" s="30"/>
      <c r="E9" s="19"/>
      <c r="F9" s="34"/>
      <c r="G9" s="23"/>
      <c r="H9" s="18"/>
    </row>
    <row r="10" spans="1:8" s="8" customFormat="1" ht="20.100000000000001" hidden="1" customHeight="1">
      <c r="A10" s="7"/>
      <c r="B10" s="25"/>
      <c r="C10" s="29"/>
      <c r="D10" s="30"/>
      <c r="E10" s="19"/>
      <c r="F10" s="34"/>
      <c r="G10" s="69"/>
      <c r="H10" s="18"/>
    </row>
    <row r="11" spans="1:8" s="8" customFormat="1" ht="20.100000000000001" hidden="1" customHeight="1">
      <c r="A11" s="7"/>
      <c r="B11" s="25"/>
      <c r="C11" s="29"/>
      <c r="D11" s="30"/>
      <c r="E11" s="19"/>
      <c r="F11" s="34"/>
      <c r="G11" s="69"/>
      <c r="H11" s="18"/>
    </row>
    <row r="12" spans="1:8" s="8" customFormat="1" ht="20.100000000000001" hidden="1" customHeight="1">
      <c r="A12" s="7"/>
      <c r="B12" s="25"/>
      <c r="C12" s="29"/>
      <c r="D12" s="30"/>
      <c r="E12" s="19"/>
      <c r="F12" s="34"/>
      <c r="G12" s="69"/>
      <c r="H12" s="18"/>
    </row>
    <row r="13" spans="1:8" s="8" customFormat="1" ht="20.100000000000001" hidden="1" customHeight="1">
      <c r="A13" s="7"/>
      <c r="B13" s="25"/>
      <c r="C13" s="29"/>
      <c r="D13" s="30"/>
      <c r="E13" s="19"/>
      <c r="F13" s="34"/>
      <c r="G13" s="69"/>
      <c r="H13" s="18"/>
    </row>
    <row r="14" spans="1:8" s="8" customFormat="1" ht="20.100000000000001" hidden="1" customHeight="1">
      <c r="A14" s="7"/>
      <c r="B14" s="25"/>
      <c r="C14" s="29"/>
      <c r="D14" s="30"/>
      <c r="E14" s="19"/>
      <c r="F14" s="34"/>
      <c r="G14" s="69"/>
      <c r="H14" s="18"/>
    </row>
    <row r="15" spans="1:8" s="8" customFormat="1" ht="20.100000000000001" hidden="1" customHeight="1">
      <c r="A15" s="7"/>
      <c r="B15" s="25"/>
      <c r="C15" s="29"/>
      <c r="D15" s="30"/>
      <c r="E15" s="19"/>
      <c r="F15" s="34"/>
      <c r="G15" s="69"/>
      <c r="H15" s="18"/>
    </row>
    <row r="16" spans="1:8" s="8" customFormat="1" ht="20.100000000000001" hidden="1" customHeight="1">
      <c r="A16" s="7"/>
      <c r="B16" s="25"/>
      <c r="C16" s="29"/>
      <c r="D16" s="30"/>
      <c r="E16" s="19"/>
      <c r="F16" s="34"/>
      <c r="G16" s="69"/>
      <c r="H16" s="18"/>
    </row>
    <row r="17" spans="1:8" s="6" customFormat="1" ht="20.100000000000001" hidden="1" customHeight="1">
      <c r="A17" s="113"/>
      <c r="B17" s="148" t="s">
        <v>2</v>
      </c>
      <c r="C17" s="149"/>
      <c r="D17" s="112">
        <f>A66</f>
        <v>49</v>
      </c>
      <c r="E17" s="21"/>
      <c r="F17" s="21"/>
      <c r="G17" s="40"/>
      <c r="H17" s="115"/>
    </row>
    <row r="18" spans="1:8" s="8" customFormat="1" ht="20.100000000000001" customHeight="1">
      <c r="A18" s="53">
        <v>1</v>
      </c>
      <c r="B18" s="25" t="s">
        <v>1380</v>
      </c>
      <c r="C18" s="29" t="s">
        <v>1134</v>
      </c>
      <c r="D18" s="30" t="s">
        <v>144</v>
      </c>
      <c r="E18" s="19" t="s">
        <v>351</v>
      </c>
      <c r="F18" s="34" t="s">
        <v>356</v>
      </c>
      <c r="G18" s="23"/>
      <c r="H18" s="18" t="s">
        <v>424</v>
      </c>
    </row>
    <row r="19" spans="1:8" s="8" customFormat="1" ht="20.100000000000001" customHeight="1">
      <c r="A19" s="53">
        <v>2</v>
      </c>
      <c r="B19" s="25" t="s">
        <v>1381</v>
      </c>
      <c r="C19" s="29" t="s">
        <v>36</v>
      </c>
      <c r="D19" s="30" t="s">
        <v>215</v>
      </c>
      <c r="E19" s="19" t="s">
        <v>351</v>
      </c>
      <c r="F19" s="34" t="s">
        <v>295</v>
      </c>
      <c r="G19" s="23"/>
      <c r="H19" s="18" t="s">
        <v>424</v>
      </c>
    </row>
    <row r="20" spans="1:8" s="8" customFormat="1" ht="20.100000000000001" customHeight="1">
      <c r="A20" s="53">
        <v>3</v>
      </c>
      <c r="B20" s="25" t="s">
        <v>1382</v>
      </c>
      <c r="C20" s="29" t="s">
        <v>31</v>
      </c>
      <c r="D20" s="30" t="s">
        <v>215</v>
      </c>
      <c r="E20" s="19" t="s">
        <v>351</v>
      </c>
      <c r="F20" s="34" t="s">
        <v>356</v>
      </c>
      <c r="G20" s="23"/>
      <c r="H20" s="18" t="s">
        <v>424</v>
      </c>
    </row>
    <row r="21" spans="1:8" s="8" customFormat="1" ht="20.100000000000001" customHeight="1">
      <c r="A21" s="53">
        <v>4</v>
      </c>
      <c r="B21" s="25" t="s">
        <v>1383</v>
      </c>
      <c r="C21" s="29" t="s">
        <v>1384</v>
      </c>
      <c r="D21" s="30" t="s">
        <v>78</v>
      </c>
      <c r="E21" s="19" t="s">
        <v>351</v>
      </c>
      <c r="F21" s="34" t="s">
        <v>295</v>
      </c>
      <c r="G21" s="23"/>
      <c r="H21" s="18" t="s">
        <v>424</v>
      </c>
    </row>
    <row r="22" spans="1:8" s="8" customFormat="1" ht="20.100000000000001" customHeight="1">
      <c r="A22" s="53">
        <v>5</v>
      </c>
      <c r="B22" s="25" t="s">
        <v>1313</v>
      </c>
      <c r="C22" s="29" t="s">
        <v>1314</v>
      </c>
      <c r="D22" s="30" t="s">
        <v>1265</v>
      </c>
      <c r="E22" s="19" t="s">
        <v>352</v>
      </c>
      <c r="F22" s="34" t="s">
        <v>657</v>
      </c>
      <c r="G22" s="23"/>
      <c r="H22" s="18" t="s">
        <v>400</v>
      </c>
    </row>
    <row r="23" spans="1:8" s="8" customFormat="1" ht="20.100000000000001" customHeight="1">
      <c r="A23" s="53">
        <v>6</v>
      </c>
      <c r="B23" s="25" t="s">
        <v>1315</v>
      </c>
      <c r="C23" s="29" t="s">
        <v>1316</v>
      </c>
      <c r="D23" s="30" t="s">
        <v>1317</v>
      </c>
      <c r="E23" s="19" t="s">
        <v>352</v>
      </c>
      <c r="F23" s="34" t="s">
        <v>657</v>
      </c>
      <c r="G23" s="23"/>
      <c r="H23" s="18" t="s">
        <v>400</v>
      </c>
    </row>
    <row r="24" spans="1:8" s="8" customFormat="1" ht="20.100000000000001" customHeight="1">
      <c r="A24" s="53">
        <v>7</v>
      </c>
      <c r="B24" s="25" t="s">
        <v>1318</v>
      </c>
      <c r="C24" s="29" t="s">
        <v>1319</v>
      </c>
      <c r="D24" s="30" t="s">
        <v>156</v>
      </c>
      <c r="E24" s="19" t="s">
        <v>352</v>
      </c>
      <c r="F24" s="34" t="s">
        <v>657</v>
      </c>
      <c r="G24" s="23"/>
      <c r="H24" s="18" t="s">
        <v>400</v>
      </c>
    </row>
    <row r="25" spans="1:8" s="8" customFormat="1" ht="20.100000000000001" customHeight="1">
      <c r="A25" s="53">
        <v>8</v>
      </c>
      <c r="B25" s="25" t="s">
        <v>1320</v>
      </c>
      <c r="C25" s="29" t="s">
        <v>218</v>
      </c>
      <c r="D25" s="30" t="s">
        <v>79</v>
      </c>
      <c r="E25" s="19" t="s">
        <v>352</v>
      </c>
      <c r="F25" s="34" t="s">
        <v>426</v>
      </c>
      <c r="G25" s="23"/>
      <c r="H25" s="18" t="s">
        <v>400</v>
      </c>
    </row>
    <row r="26" spans="1:8" s="8" customFormat="1" ht="20.100000000000001" customHeight="1">
      <c r="A26" s="53">
        <v>9</v>
      </c>
      <c r="B26" s="25" t="s">
        <v>1321</v>
      </c>
      <c r="C26" s="29" t="s">
        <v>1322</v>
      </c>
      <c r="D26" s="30" t="s">
        <v>121</v>
      </c>
      <c r="E26" s="19" t="s">
        <v>352</v>
      </c>
      <c r="F26" s="34" t="s">
        <v>426</v>
      </c>
      <c r="G26" s="23"/>
      <c r="H26" s="18" t="s">
        <v>400</v>
      </c>
    </row>
    <row r="27" spans="1:8" s="8" customFormat="1" ht="20.100000000000001" customHeight="1">
      <c r="A27" s="53">
        <v>10</v>
      </c>
      <c r="B27" s="25" t="s">
        <v>1323</v>
      </c>
      <c r="C27" s="29" t="s">
        <v>171</v>
      </c>
      <c r="D27" s="30" t="s">
        <v>203</v>
      </c>
      <c r="E27" s="19" t="s">
        <v>352</v>
      </c>
      <c r="F27" s="34" t="s">
        <v>426</v>
      </c>
      <c r="G27" s="23"/>
      <c r="H27" s="18" t="s">
        <v>400</v>
      </c>
    </row>
    <row r="28" spans="1:8" s="8" customFormat="1" ht="20.100000000000001" customHeight="1">
      <c r="A28" s="53">
        <v>11</v>
      </c>
      <c r="B28" s="25" t="s">
        <v>1324</v>
      </c>
      <c r="C28" s="29" t="s">
        <v>408</v>
      </c>
      <c r="D28" s="30" t="s">
        <v>1325</v>
      </c>
      <c r="E28" s="19" t="s">
        <v>352</v>
      </c>
      <c r="F28" s="34" t="s">
        <v>657</v>
      </c>
      <c r="G28" s="23"/>
      <c r="H28" s="18" t="s">
        <v>400</v>
      </c>
    </row>
    <row r="29" spans="1:8" s="8" customFormat="1" ht="20.100000000000001" customHeight="1">
      <c r="A29" s="53">
        <v>12</v>
      </c>
      <c r="B29" s="25" t="s">
        <v>1326</v>
      </c>
      <c r="C29" s="29" t="s">
        <v>59</v>
      </c>
      <c r="D29" s="30" t="s">
        <v>1327</v>
      </c>
      <c r="E29" s="19" t="s">
        <v>352</v>
      </c>
      <c r="F29" s="34" t="s">
        <v>426</v>
      </c>
      <c r="G29" s="23"/>
      <c r="H29" s="18" t="s">
        <v>400</v>
      </c>
    </row>
    <row r="30" spans="1:8" s="8" customFormat="1" ht="20.100000000000001" customHeight="1">
      <c r="A30" s="53">
        <v>13</v>
      </c>
      <c r="B30" s="25" t="s">
        <v>1328</v>
      </c>
      <c r="C30" s="29" t="s">
        <v>1329</v>
      </c>
      <c r="D30" s="30" t="s">
        <v>64</v>
      </c>
      <c r="E30" s="19" t="s">
        <v>352</v>
      </c>
      <c r="F30" s="34" t="s">
        <v>426</v>
      </c>
      <c r="G30" s="23"/>
      <c r="H30" s="18" t="s">
        <v>400</v>
      </c>
    </row>
    <row r="31" spans="1:8" s="8" customFormat="1" ht="20.100000000000001" customHeight="1">
      <c r="A31" s="53">
        <v>14</v>
      </c>
      <c r="B31" s="25" t="s">
        <v>1330</v>
      </c>
      <c r="C31" s="29" t="s">
        <v>364</v>
      </c>
      <c r="D31" s="30" t="s">
        <v>75</v>
      </c>
      <c r="E31" s="19" t="s">
        <v>352</v>
      </c>
      <c r="F31" s="34" t="s">
        <v>426</v>
      </c>
      <c r="G31" s="23"/>
      <c r="H31" s="18" t="s">
        <v>400</v>
      </c>
    </row>
    <row r="32" spans="1:8" s="8" customFormat="1" ht="20.100000000000001" customHeight="1">
      <c r="A32" s="53">
        <v>15</v>
      </c>
      <c r="B32" s="25" t="s">
        <v>1331</v>
      </c>
      <c r="C32" s="29" t="s">
        <v>88</v>
      </c>
      <c r="D32" s="30" t="s">
        <v>155</v>
      </c>
      <c r="E32" s="19" t="s">
        <v>352</v>
      </c>
      <c r="F32" s="34" t="s">
        <v>426</v>
      </c>
      <c r="G32" s="23"/>
      <c r="H32" s="18" t="s">
        <v>400</v>
      </c>
    </row>
    <row r="33" spans="1:8" s="8" customFormat="1" ht="20.100000000000001" customHeight="1">
      <c r="A33" s="53">
        <v>16</v>
      </c>
      <c r="B33" s="25" t="s">
        <v>1332</v>
      </c>
      <c r="C33" s="29" t="s">
        <v>238</v>
      </c>
      <c r="D33" s="30" t="s">
        <v>47</v>
      </c>
      <c r="E33" s="19" t="s">
        <v>352</v>
      </c>
      <c r="F33" s="34" t="s">
        <v>426</v>
      </c>
      <c r="G33" s="23"/>
      <c r="H33" s="18" t="s">
        <v>400</v>
      </c>
    </row>
    <row r="34" spans="1:8" s="8" customFormat="1" ht="20.100000000000001" customHeight="1">
      <c r="A34" s="53">
        <v>17</v>
      </c>
      <c r="B34" s="25" t="s">
        <v>1333</v>
      </c>
      <c r="C34" s="29" t="s">
        <v>1334</v>
      </c>
      <c r="D34" s="30" t="s">
        <v>188</v>
      </c>
      <c r="E34" s="19" t="s">
        <v>352</v>
      </c>
      <c r="F34" s="34" t="s">
        <v>657</v>
      </c>
      <c r="G34" s="23"/>
      <c r="H34" s="18" t="s">
        <v>400</v>
      </c>
    </row>
    <row r="35" spans="1:8" s="8" customFormat="1" ht="20.100000000000001" customHeight="1">
      <c r="A35" s="53">
        <v>18</v>
      </c>
      <c r="B35" s="38" t="s">
        <v>1335</v>
      </c>
      <c r="C35" s="29" t="s">
        <v>1336</v>
      </c>
      <c r="D35" s="30" t="s">
        <v>157</v>
      </c>
      <c r="E35" s="19" t="s">
        <v>352</v>
      </c>
      <c r="F35" s="34" t="s">
        <v>426</v>
      </c>
      <c r="G35" s="23"/>
      <c r="H35" s="18" t="s">
        <v>400</v>
      </c>
    </row>
    <row r="36" spans="1:8" s="8" customFormat="1" ht="20.100000000000001" customHeight="1">
      <c r="A36" s="53">
        <v>19</v>
      </c>
      <c r="B36" s="25" t="s">
        <v>1337</v>
      </c>
      <c r="C36" s="29" t="s">
        <v>137</v>
      </c>
      <c r="D36" s="30" t="s">
        <v>85</v>
      </c>
      <c r="E36" s="19" t="s">
        <v>352</v>
      </c>
      <c r="F36" s="34" t="s">
        <v>426</v>
      </c>
      <c r="G36" s="23"/>
      <c r="H36" s="18" t="s">
        <v>400</v>
      </c>
    </row>
    <row r="37" spans="1:8" s="8" customFormat="1" ht="20.100000000000001" customHeight="1">
      <c r="A37" s="53">
        <v>20</v>
      </c>
      <c r="B37" s="25" t="s">
        <v>1192</v>
      </c>
      <c r="C37" s="29" t="s">
        <v>1193</v>
      </c>
      <c r="D37" s="30" t="s">
        <v>32</v>
      </c>
      <c r="E37" s="19" t="s">
        <v>353</v>
      </c>
      <c r="F37" s="34" t="s">
        <v>448</v>
      </c>
      <c r="G37" s="23"/>
      <c r="H37" s="18" t="s">
        <v>401</v>
      </c>
    </row>
    <row r="38" spans="1:8" s="8" customFormat="1" ht="20.100000000000001" customHeight="1">
      <c r="A38" s="53">
        <v>21</v>
      </c>
      <c r="B38" s="25" t="s">
        <v>1194</v>
      </c>
      <c r="C38" s="29" t="s">
        <v>150</v>
      </c>
      <c r="D38" s="30" t="s">
        <v>10</v>
      </c>
      <c r="E38" s="19" t="s">
        <v>353</v>
      </c>
      <c r="F38" s="34" t="s">
        <v>448</v>
      </c>
      <c r="G38" s="69"/>
      <c r="H38" s="18" t="s">
        <v>401</v>
      </c>
    </row>
    <row r="39" spans="1:8" s="8" customFormat="1" ht="20.100000000000001" customHeight="1">
      <c r="A39" s="53">
        <v>22</v>
      </c>
      <c r="B39" s="25" t="s">
        <v>1195</v>
      </c>
      <c r="C39" s="29" t="s">
        <v>38</v>
      </c>
      <c r="D39" s="30" t="s">
        <v>169</v>
      </c>
      <c r="E39" s="19" t="s">
        <v>353</v>
      </c>
      <c r="F39" s="34" t="s">
        <v>448</v>
      </c>
      <c r="G39" s="23"/>
      <c r="H39" s="18" t="s">
        <v>401</v>
      </c>
    </row>
    <row r="40" spans="1:8" s="8" customFormat="1" ht="20.100000000000001" customHeight="1">
      <c r="A40" s="53">
        <v>23</v>
      </c>
      <c r="B40" s="25" t="s">
        <v>1196</v>
      </c>
      <c r="C40" s="29" t="s">
        <v>1197</v>
      </c>
      <c r="D40" s="30" t="s">
        <v>415</v>
      </c>
      <c r="E40" s="19" t="s">
        <v>353</v>
      </c>
      <c r="F40" s="34" t="s">
        <v>448</v>
      </c>
      <c r="G40" s="23"/>
      <c r="H40" s="18" t="s">
        <v>401</v>
      </c>
    </row>
    <row r="41" spans="1:8" s="8" customFormat="1" ht="20.100000000000001" customHeight="1">
      <c r="A41" s="53">
        <v>24</v>
      </c>
      <c r="B41" s="25" t="s">
        <v>1198</v>
      </c>
      <c r="C41" s="29" t="s">
        <v>1199</v>
      </c>
      <c r="D41" s="30" t="s">
        <v>1200</v>
      </c>
      <c r="E41" s="19" t="s">
        <v>353</v>
      </c>
      <c r="F41" s="34" t="s">
        <v>448</v>
      </c>
      <c r="G41" s="23"/>
      <c r="H41" s="18" t="s">
        <v>401</v>
      </c>
    </row>
    <row r="42" spans="1:8" s="8" customFormat="1" ht="20.100000000000001" customHeight="1">
      <c r="A42" s="53">
        <v>25</v>
      </c>
      <c r="B42" s="25" t="s">
        <v>1201</v>
      </c>
      <c r="C42" s="29" t="s">
        <v>1202</v>
      </c>
      <c r="D42" s="30" t="s">
        <v>80</v>
      </c>
      <c r="E42" s="19" t="s">
        <v>353</v>
      </c>
      <c r="F42" s="34" t="s">
        <v>448</v>
      </c>
      <c r="G42" s="23"/>
      <c r="H42" s="18" t="s">
        <v>401</v>
      </c>
    </row>
    <row r="43" spans="1:8" s="8" customFormat="1" ht="20.100000000000001" customHeight="1">
      <c r="A43" s="53">
        <v>26</v>
      </c>
      <c r="B43" s="25" t="s">
        <v>1203</v>
      </c>
      <c r="C43" s="29" t="s">
        <v>1204</v>
      </c>
      <c r="D43" s="30" t="s">
        <v>1205</v>
      </c>
      <c r="E43" s="19" t="s">
        <v>353</v>
      </c>
      <c r="F43" s="34" t="s">
        <v>448</v>
      </c>
      <c r="G43" s="23"/>
      <c r="H43" s="18" t="s">
        <v>401</v>
      </c>
    </row>
    <row r="44" spans="1:8" s="8" customFormat="1" ht="20.100000000000001" customHeight="1">
      <c r="A44" s="53">
        <v>27</v>
      </c>
      <c r="B44" s="25" t="s">
        <v>1206</v>
      </c>
      <c r="C44" s="29" t="s">
        <v>428</v>
      </c>
      <c r="D44" s="30" t="s">
        <v>7</v>
      </c>
      <c r="E44" s="19" t="s">
        <v>353</v>
      </c>
      <c r="F44" s="34" t="s">
        <v>448</v>
      </c>
      <c r="G44" s="23"/>
      <c r="H44" s="18" t="s">
        <v>401</v>
      </c>
    </row>
    <row r="45" spans="1:8" s="8" customFormat="1" ht="20.100000000000001" customHeight="1">
      <c r="A45" s="53">
        <v>28</v>
      </c>
      <c r="B45" s="25" t="s">
        <v>1207</v>
      </c>
      <c r="C45" s="29" t="s">
        <v>1208</v>
      </c>
      <c r="D45" s="30" t="s">
        <v>890</v>
      </c>
      <c r="E45" s="19" t="s">
        <v>353</v>
      </c>
      <c r="F45" s="34" t="s">
        <v>448</v>
      </c>
      <c r="G45" s="23"/>
      <c r="H45" s="18" t="s">
        <v>401</v>
      </c>
    </row>
    <row r="46" spans="1:8" s="8" customFormat="1" ht="20.100000000000001" customHeight="1">
      <c r="A46" s="53">
        <v>29</v>
      </c>
      <c r="B46" s="38" t="s">
        <v>1209</v>
      </c>
      <c r="C46" s="29" t="s">
        <v>1210</v>
      </c>
      <c r="D46" s="30" t="s">
        <v>131</v>
      </c>
      <c r="E46" s="19" t="s">
        <v>353</v>
      </c>
      <c r="F46" s="34" t="s">
        <v>448</v>
      </c>
      <c r="G46" s="23"/>
      <c r="H46" s="18" t="s">
        <v>401</v>
      </c>
    </row>
    <row r="47" spans="1:8" s="8" customFormat="1" ht="20.100000000000001" customHeight="1">
      <c r="A47" s="53">
        <v>30</v>
      </c>
      <c r="B47" s="25" t="s">
        <v>1211</v>
      </c>
      <c r="C47" s="29" t="s">
        <v>1212</v>
      </c>
      <c r="D47" s="30" t="s">
        <v>131</v>
      </c>
      <c r="E47" s="19" t="s">
        <v>353</v>
      </c>
      <c r="F47" s="34" t="s">
        <v>448</v>
      </c>
      <c r="G47" s="22"/>
      <c r="H47" s="18" t="s">
        <v>401</v>
      </c>
    </row>
    <row r="48" spans="1:8" s="8" customFormat="1" ht="20.100000000000001" customHeight="1">
      <c r="A48" s="53">
        <v>31</v>
      </c>
      <c r="B48" s="25" t="s">
        <v>1213</v>
      </c>
      <c r="C48" s="29" t="s">
        <v>1214</v>
      </c>
      <c r="D48" s="30" t="s">
        <v>170</v>
      </c>
      <c r="E48" s="19" t="s">
        <v>353</v>
      </c>
      <c r="F48" s="34" t="s">
        <v>448</v>
      </c>
      <c r="G48" s="22"/>
      <c r="H48" s="18" t="s">
        <v>401</v>
      </c>
    </row>
    <row r="49" spans="1:8" s="8" customFormat="1" ht="20.100000000000001" customHeight="1">
      <c r="A49" s="53">
        <v>32</v>
      </c>
      <c r="B49" s="25" t="s">
        <v>1215</v>
      </c>
      <c r="C49" s="29" t="s">
        <v>1216</v>
      </c>
      <c r="D49" s="30" t="s">
        <v>201</v>
      </c>
      <c r="E49" s="19" t="s">
        <v>353</v>
      </c>
      <c r="F49" s="34" t="s">
        <v>448</v>
      </c>
      <c r="G49" s="22"/>
      <c r="H49" s="18" t="s">
        <v>401</v>
      </c>
    </row>
    <row r="50" spans="1:8" s="8" customFormat="1" ht="20.100000000000001" customHeight="1">
      <c r="A50" s="53">
        <v>33</v>
      </c>
      <c r="B50" s="25" t="s">
        <v>1217</v>
      </c>
      <c r="C50" s="29" t="s">
        <v>88</v>
      </c>
      <c r="D50" s="30" t="s">
        <v>499</v>
      </c>
      <c r="E50" s="19" t="s">
        <v>353</v>
      </c>
      <c r="F50" s="34" t="s">
        <v>433</v>
      </c>
      <c r="G50" s="22"/>
      <c r="H50" s="18" t="s">
        <v>401</v>
      </c>
    </row>
    <row r="51" spans="1:8" s="8" customFormat="1" ht="20.100000000000001" customHeight="1">
      <c r="A51" s="53">
        <v>34</v>
      </c>
      <c r="B51" s="25" t="s">
        <v>1218</v>
      </c>
      <c r="C51" s="29" t="s">
        <v>224</v>
      </c>
      <c r="D51" s="30" t="s">
        <v>107</v>
      </c>
      <c r="E51" s="19" t="s">
        <v>353</v>
      </c>
      <c r="F51" s="34" t="s">
        <v>448</v>
      </c>
      <c r="G51" s="23"/>
      <c r="H51" s="18" t="s">
        <v>401</v>
      </c>
    </row>
    <row r="52" spans="1:8" s="8" customFormat="1" ht="20.100000000000001" customHeight="1">
      <c r="A52" s="53">
        <v>35</v>
      </c>
      <c r="B52" s="25" t="s">
        <v>1219</v>
      </c>
      <c r="C52" s="29" t="s">
        <v>900</v>
      </c>
      <c r="D52" s="30" t="s">
        <v>225</v>
      </c>
      <c r="E52" s="19" t="s">
        <v>353</v>
      </c>
      <c r="F52" s="34" t="s">
        <v>448</v>
      </c>
      <c r="G52" s="23"/>
      <c r="H52" s="18" t="s">
        <v>401</v>
      </c>
    </row>
    <row r="53" spans="1:8" s="8" customFormat="1" ht="20.100000000000001" customHeight="1">
      <c r="A53" s="53">
        <v>36</v>
      </c>
      <c r="B53" s="25" t="s">
        <v>1220</v>
      </c>
      <c r="C53" s="29" t="s">
        <v>1221</v>
      </c>
      <c r="D53" s="30" t="s">
        <v>298</v>
      </c>
      <c r="E53" s="19" t="s">
        <v>353</v>
      </c>
      <c r="F53" s="34" t="s">
        <v>448</v>
      </c>
      <c r="G53" s="23"/>
      <c r="H53" s="18" t="s">
        <v>401</v>
      </c>
    </row>
    <row r="54" spans="1:8" s="8" customFormat="1" ht="20.100000000000001" customHeight="1">
      <c r="A54" s="53">
        <v>37</v>
      </c>
      <c r="B54" s="25" t="s">
        <v>1222</v>
      </c>
      <c r="C54" s="29" t="s">
        <v>1223</v>
      </c>
      <c r="D54" s="30" t="s">
        <v>422</v>
      </c>
      <c r="E54" s="19" t="s">
        <v>353</v>
      </c>
      <c r="F54" s="34" t="s">
        <v>448</v>
      </c>
      <c r="G54" s="23"/>
      <c r="H54" s="18" t="s">
        <v>401</v>
      </c>
    </row>
    <row r="55" spans="1:8" s="8" customFormat="1" ht="20.100000000000001" customHeight="1">
      <c r="A55" s="53">
        <v>38</v>
      </c>
      <c r="B55" s="25" t="s">
        <v>1224</v>
      </c>
      <c r="C55" s="29" t="s">
        <v>1225</v>
      </c>
      <c r="D55" s="30" t="s">
        <v>1226</v>
      </c>
      <c r="E55" s="19" t="s">
        <v>353</v>
      </c>
      <c r="F55" s="34" t="s">
        <v>448</v>
      </c>
      <c r="G55" s="23"/>
      <c r="H55" s="18" t="s">
        <v>401</v>
      </c>
    </row>
    <row r="56" spans="1:8" s="8" customFormat="1" ht="20.100000000000001" customHeight="1">
      <c r="A56" s="53">
        <v>39</v>
      </c>
      <c r="B56" s="25" t="s">
        <v>1227</v>
      </c>
      <c r="C56" s="29" t="s">
        <v>199</v>
      </c>
      <c r="D56" s="30" t="s">
        <v>47</v>
      </c>
      <c r="E56" s="19" t="s">
        <v>353</v>
      </c>
      <c r="F56" s="34" t="s">
        <v>448</v>
      </c>
      <c r="G56" s="23"/>
      <c r="H56" s="18" t="s">
        <v>401</v>
      </c>
    </row>
    <row r="57" spans="1:8" s="8" customFormat="1" ht="20.100000000000001" customHeight="1">
      <c r="A57" s="53">
        <v>40</v>
      </c>
      <c r="B57" s="25" t="s">
        <v>1228</v>
      </c>
      <c r="C57" s="29" t="s">
        <v>1229</v>
      </c>
      <c r="D57" s="30" t="s">
        <v>188</v>
      </c>
      <c r="E57" s="19" t="s">
        <v>353</v>
      </c>
      <c r="F57" s="34" t="s">
        <v>448</v>
      </c>
      <c r="G57" s="23"/>
      <c r="H57" s="18" t="s">
        <v>401</v>
      </c>
    </row>
    <row r="58" spans="1:8" s="8" customFormat="1" ht="20.100000000000001" customHeight="1">
      <c r="A58" s="53">
        <v>41</v>
      </c>
      <c r="B58" s="25" t="s">
        <v>1230</v>
      </c>
      <c r="C58" s="29" t="s">
        <v>1231</v>
      </c>
      <c r="D58" s="30" t="s">
        <v>132</v>
      </c>
      <c r="E58" s="19" t="s">
        <v>353</v>
      </c>
      <c r="F58" s="34" t="s">
        <v>448</v>
      </c>
      <c r="G58" s="23"/>
      <c r="H58" s="18" t="s">
        <v>401</v>
      </c>
    </row>
    <row r="59" spans="1:8" s="8" customFormat="1" ht="20.100000000000001" customHeight="1">
      <c r="A59" s="53">
        <v>42</v>
      </c>
      <c r="B59" s="25" t="s">
        <v>1232</v>
      </c>
      <c r="C59" s="29" t="s">
        <v>1233</v>
      </c>
      <c r="D59" s="30" t="s">
        <v>132</v>
      </c>
      <c r="E59" s="19" t="s">
        <v>353</v>
      </c>
      <c r="F59" s="34" t="s">
        <v>448</v>
      </c>
      <c r="G59" s="23"/>
      <c r="H59" s="18" t="s">
        <v>401</v>
      </c>
    </row>
    <row r="60" spans="1:8" s="8" customFormat="1" ht="20.100000000000001" customHeight="1">
      <c r="A60" s="53">
        <v>43</v>
      </c>
      <c r="B60" s="25" t="s">
        <v>1234</v>
      </c>
      <c r="C60" s="29" t="s">
        <v>1235</v>
      </c>
      <c r="D60" s="30" t="s">
        <v>157</v>
      </c>
      <c r="E60" s="19" t="s">
        <v>353</v>
      </c>
      <c r="F60" s="34" t="s">
        <v>448</v>
      </c>
      <c r="G60" s="47"/>
      <c r="H60" s="18" t="s">
        <v>401</v>
      </c>
    </row>
    <row r="61" spans="1:8" s="8" customFormat="1" ht="20.100000000000001" customHeight="1">
      <c r="A61" s="53">
        <v>44</v>
      </c>
      <c r="B61" s="25" t="s">
        <v>1236</v>
      </c>
      <c r="C61" s="29" t="s">
        <v>177</v>
      </c>
      <c r="D61" s="30" t="s">
        <v>581</v>
      </c>
      <c r="E61" s="19" t="s">
        <v>353</v>
      </c>
      <c r="F61" s="34" t="s">
        <v>448</v>
      </c>
      <c r="G61" s="23"/>
      <c r="H61" s="18" t="s">
        <v>401</v>
      </c>
    </row>
    <row r="62" spans="1:8" s="8" customFormat="1" ht="20.100000000000001" customHeight="1">
      <c r="A62" s="53">
        <v>45</v>
      </c>
      <c r="B62" s="25" t="s">
        <v>1237</v>
      </c>
      <c r="C62" s="29" t="s">
        <v>1238</v>
      </c>
      <c r="D62" s="30" t="s">
        <v>205</v>
      </c>
      <c r="E62" s="19" t="s">
        <v>353</v>
      </c>
      <c r="F62" s="34" t="s">
        <v>448</v>
      </c>
      <c r="G62" s="23"/>
      <c r="H62" s="18" t="s">
        <v>401</v>
      </c>
    </row>
    <row r="63" spans="1:8" s="8" customFormat="1" ht="20.100000000000001" customHeight="1">
      <c r="A63" s="53">
        <v>46</v>
      </c>
      <c r="B63" s="25" t="s">
        <v>1239</v>
      </c>
      <c r="C63" s="29" t="s">
        <v>357</v>
      </c>
      <c r="D63" s="30" t="s">
        <v>93</v>
      </c>
      <c r="E63" s="19" t="s">
        <v>353</v>
      </c>
      <c r="F63" s="34" t="s">
        <v>448</v>
      </c>
      <c r="G63" s="23"/>
      <c r="H63" s="18" t="s">
        <v>401</v>
      </c>
    </row>
    <row r="64" spans="1:8" s="8" customFormat="1" ht="20.100000000000001" customHeight="1">
      <c r="A64" s="53">
        <v>47</v>
      </c>
      <c r="B64" s="25" t="s">
        <v>1240</v>
      </c>
      <c r="C64" s="29" t="s">
        <v>54</v>
      </c>
      <c r="D64" s="30" t="s">
        <v>162</v>
      </c>
      <c r="E64" s="19" t="s">
        <v>353</v>
      </c>
      <c r="F64" s="34" t="s">
        <v>448</v>
      </c>
      <c r="G64" s="23"/>
      <c r="H64" s="18" t="s">
        <v>401</v>
      </c>
    </row>
    <row r="65" spans="1:8" s="8" customFormat="1" ht="20.100000000000001" customHeight="1">
      <c r="A65" s="53">
        <v>48</v>
      </c>
      <c r="B65" s="25" t="s">
        <v>1241</v>
      </c>
      <c r="C65" s="29" t="s">
        <v>539</v>
      </c>
      <c r="D65" s="30" t="s">
        <v>111</v>
      </c>
      <c r="E65" s="19" t="s">
        <v>353</v>
      </c>
      <c r="F65" s="34" t="s">
        <v>448</v>
      </c>
      <c r="G65" s="23"/>
      <c r="H65" s="18" t="s">
        <v>401</v>
      </c>
    </row>
    <row r="66" spans="1:8" s="8" customFormat="1" ht="20.100000000000001" customHeight="1">
      <c r="A66" s="53">
        <v>49</v>
      </c>
      <c r="B66" s="25" t="s">
        <v>1490</v>
      </c>
      <c r="C66" s="120" t="s">
        <v>199</v>
      </c>
      <c r="D66" s="121" t="s">
        <v>1007</v>
      </c>
      <c r="E66" s="19" t="s">
        <v>1491</v>
      </c>
      <c r="F66" s="34" t="s">
        <v>709</v>
      </c>
      <c r="G66" s="23"/>
      <c r="H66" s="18" t="s">
        <v>400</v>
      </c>
    </row>
    <row r="67" spans="1:8" s="8" customFormat="1" ht="24.95" customHeight="1">
      <c r="A67" s="137" t="s">
        <v>21</v>
      </c>
      <c r="B67" s="138"/>
      <c r="C67" s="138"/>
      <c r="D67" s="129">
        <f>SUM(D6,D17)</f>
        <v>90</v>
      </c>
      <c r="E67" s="112" t="s">
        <v>306</v>
      </c>
      <c r="F67" s="139"/>
      <c r="G67" s="140"/>
    </row>
    <row r="68" spans="1:8" ht="24.95" customHeight="1">
      <c r="A68" s="110"/>
      <c r="B68" s="16"/>
      <c r="C68" s="17"/>
      <c r="D68" s="78"/>
      <c r="E68" s="50" t="s">
        <v>96</v>
      </c>
      <c r="F68" s="52"/>
      <c r="G68" s="27"/>
    </row>
    <row r="69" spans="1:8" ht="18" customHeight="1">
      <c r="A69" s="110"/>
      <c r="B69" s="16"/>
      <c r="C69" s="17"/>
      <c r="D69" s="17"/>
      <c r="E69" s="50"/>
      <c r="F69" s="52"/>
      <c r="G69" s="27"/>
    </row>
    <row r="70" spans="1:8" ht="18" customHeight="1">
      <c r="A70" s="114"/>
      <c r="B70" s="16"/>
      <c r="C70" s="17"/>
      <c r="D70" s="17"/>
      <c r="E70" s="50"/>
      <c r="F70" s="52"/>
      <c r="G70" s="27"/>
    </row>
    <row r="71" spans="1:8" ht="18" customHeight="1">
      <c r="A71" s="114"/>
      <c r="B71" s="16"/>
      <c r="C71" s="17"/>
      <c r="D71" s="17"/>
      <c r="E71" s="50"/>
      <c r="F71" s="52"/>
      <c r="G71" s="27"/>
    </row>
    <row r="72" spans="1:8" ht="18" customHeight="1">
      <c r="A72" s="114"/>
      <c r="B72" s="16"/>
      <c r="C72" s="17"/>
      <c r="D72" s="17"/>
      <c r="E72" s="50"/>
      <c r="F72" s="52"/>
      <c r="G72" s="27"/>
    </row>
    <row r="73" spans="1:8" ht="18" customHeight="1">
      <c r="A73" s="114"/>
      <c r="B73" s="16"/>
      <c r="C73" s="17"/>
      <c r="D73" s="17"/>
      <c r="E73" s="50"/>
      <c r="F73" s="52"/>
      <c r="G73" s="27"/>
    </row>
    <row r="74" spans="1:8" ht="18" customHeight="1">
      <c r="A74" s="114"/>
      <c r="B74" s="16"/>
      <c r="C74" s="17"/>
      <c r="D74" s="17"/>
      <c r="E74" s="50"/>
      <c r="F74" s="52"/>
      <c r="G74" s="27"/>
    </row>
    <row r="75" spans="1:8" ht="18" customHeight="1">
      <c r="A75" s="114"/>
      <c r="B75" s="16"/>
      <c r="C75" s="17"/>
      <c r="D75" s="17"/>
      <c r="E75" s="50"/>
      <c r="F75" s="52"/>
      <c r="G75" s="27"/>
    </row>
    <row r="76" spans="1:8" ht="18" customHeight="1">
      <c r="A76" s="114"/>
      <c r="B76" s="16"/>
      <c r="C76" s="17"/>
      <c r="D76" s="17"/>
      <c r="E76" s="50"/>
      <c r="F76" s="52"/>
      <c r="G76" s="27"/>
    </row>
    <row r="77" spans="1:8" ht="18" customHeight="1">
      <c r="A77" s="114"/>
      <c r="B77" s="16"/>
      <c r="C77" s="17"/>
      <c r="D77" s="17"/>
      <c r="E77" s="50"/>
      <c r="F77" s="52"/>
      <c r="G77" s="27"/>
    </row>
    <row r="78" spans="1:8" ht="18" customHeight="1">
      <c r="A78" s="114"/>
      <c r="B78" s="16"/>
      <c r="C78" s="17"/>
      <c r="D78" s="17"/>
      <c r="E78" s="50"/>
      <c r="F78" s="52"/>
      <c r="G78" s="27"/>
    </row>
    <row r="79" spans="1:8" ht="18" customHeight="1">
      <c r="A79" s="114"/>
      <c r="B79" s="16"/>
      <c r="C79" s="17"/>
      <c r="D79" s="17"/>
      <c r="E79" s="50"/>
      <c r="F79" s="52"/>
      <c r="G79" s="27"/>
    </row>
    <row r="80" spans="1:8" ht="18" customHeight="1">
      <c r="A80" s="114"/>
      <c r="B80" s="16"/>
      <c r="C80" s="17"/>
      <c r="D80" s="17"/>
      <c r="E80" s="50"/>
      <c r="F80" s="52"/>
      <c r="G80" s="27"/>
    </row>
    <row r="81" spans="1:7" ht="18" customHeight="1">
      <c r="A81" s="114"/>
      <c r="B81" s="16"/>
      <c r="C81" s="17"/>
      <c r="D81" s="17"/>
      <c r="E81" s="50"/>
      <c r="F81" s="52"/>
      <c r="G81" s="27"/>
    </row>
    <row r="82" spans="1:7" ht="18" customHeight="1">
      <c r="A82" s="114"/>
      <c r="B82" s="16"/>
      <c r="C82" s="17"/>
      <c r="D82" s="17"/>
      <c r="E82" s="50"/>
      <c r="F82" s="52"/>
      <c r="G82" s="27"/>
    </row>
    <row r="83" spans="1:7" ht="18" customHeight="1">
      <c r="A83" s="114"/>
      <c r="B83" s="16"/>
      <c r="C83" s="17"/>
      <c r="D83" s="17"/>
      <c r="E83" s="50"/>
      <c r="F83" s="52"/>
      <c r="G83" s="27"/>
    </row>
    <row r="84" spans="1:7" ht="18" customHeight="1">
      <c r="A84" s="114"/>
      <c r="B84" s="16"/>
      <c r="C84" s="17"/>
      <c r="D84" s="17"/>
      <c r="E84" s="50"/>
      <c r="F84" s="52"/>
      <c r="G84" s="27"/>
    </row>
    <row r="85" spans="1:7" ht="18" customHeight="1">
      <c r="A85" s="114"/>
      <c r="B85" s="16"/>
      <c r="C85" s="17"/>
      <c r="D85" s="17"/>
      <c r="E85" s="50"/>
      <c r="F85" s="52"/>
      <c r="G85" s="27"/>
    </row>
    <row r="86" spans="1:7" ht="18" customHeight="1">
      <c r="A86" s="114"/>
      <c r="B86" s="16"/>
      <c r="C86" s="17"/>
      <c r="D86" s="17"/>
      <c r="E86" s="50"/>
      <c r="F86" s="52"/>
      <c r="G86" s="27"/>
    </row>
    <row r="87" spans="1:7" ht="18" customHeight="1">
      <c r="A87" s="114"/>
      <c r="B87" s="16"/>
      <c r="C87" s="17"/>
      <c r="D87" s="17"/>
      <c r="E87" s="50"/>
      <c r="F87" s="52"/>
      <c r="G87" s="27"/>
    </row>
    <row r="88" spans="1:7" ht="18" customHeight="1">
      <c r="A88" s="114"/>
      <c r="B88" s="16"/>
      <c r="C88" s="17"/>
      <c r="D88" s="17"/>
      <c r="E88" s="50"/>
      <c r="F88" s="52"/>
      <c r="G88" s="27"/>
    </row>
    <row r="89" spans="1:7" ht="18" customHeight="1">
      <c r="A89" s="114"/>
      <c r="B89" s="16"/>
      <c r="C89" s="17"/>
      <c r="D89" s="17"/>
      <c r="E89" s="50"/>
      <c r="F89" s="52"/>
      <c r="G89" s="27"/>
    </row>
    <row r="90" spans="1:7" ht="18" customHeight="1">
      <c r="A90" s="114"/>
      <c r="B90" s="16"/>
      <c r="C90" s="17"/>
      <c r="D90" s="17"/>
      <c r="E90" s="50"/>
      <c r="F90" s="52"/>
      <c r="G90" s="27"/>
    </row>
    <row r="91" spans="1:7" ht="18" customHeight="1">
      <c r="A91" s="114"/>
      <c r="B91" s="16"/>
      <c r="C91" s="17"/>
      <c r="D91" s="17"/>
      <c r="E91" s="50"/>
      <c r="F91" s="52"/>
      <c r="G91" s="27"/>
    </row>
    <row r="92" spans="1:7" ht="18" customHeight="1">
      <c r="A92" s="114"/>
      <c r="B92" s="16"/>
      <c r="C92" s="17"/>
      <c r="D92" s="17"/>
      <c r="E92" s="50"/>
      <c r="F92" s="52"/>
      <c r="G92" s="27"/>
    </row>
    <row r="93" spans="1:7" ht="18" customHeight="1">
      <c r="A93" s="114"/>
      <c r="B93" s="16"/>
      <c r="C93" s="17"/>
      <c r="D93" s="17"/>
      <c r="E93" s="50"/>
      <c r="F93" s="52"/>
      <c r="G93" s="27"/>
    </row>
    <row r="94" spans="1:7" ht="18" customHeight="1">
      <c r="A94" s="31"/>
      <c r="B94" s="31"/>
      <c r="C94" s="31"/>
      <c r="D94" s="31"/>
      <c r="E94" s="31"/>
      <c r="F94" s="31"/>
      <c r="G94" s="31"/>
    </row>
    <row r="95" spans="1:7" ht="18" customHeight="1">
      <c r="A95" s="31"/>
      <c r="B95" s="31"/>
      <c r="C95" s="31"/>
      <c r="D95" s="31"/>
      <c r="E95" s="31"/>
      <c r="F95" s="31"/>
      <c r="G95" s="31"/>
    </row>
    <row r="96" spans="1:7" ht="18" customHeight="1">
      <c r="A96" s="31"/>
      <c r="B96" s="31"/>
      <c r="C96" s="31"/>
      <c r="D96" s="31"/>
      <c r="E96" s="31"/>
      <c r="F96" s="31"/>
      <c r="G96" s="31"/>
    </row>
    <row r="97" spans="1:7" ht="18" customHeight="1">
      <c r="A97" s="31"/>
      <c r="B97" s="31"/>
      <c r="C97" s="31"/>
      <c r="D97" s="31"/>
      <c r="E97" s="31"/>
      <c r="F97" s="31"/>
      <c r="G97" s="31"/>
    </row>
    <row r="98" spans="1:7" ht="18" customHeight="1">
      <c r="A98" s="31"/>
      <c r="B98" s="31"/>
      <c r="C98" s="31"/>
      <c r="D98" s="31"/>
      <c r="E98" s="31"/>
      <c r="F98" s="31"/>
      <c r="G98" s="31"/>
    </row>
    <row r="99" spans="1:7" ht="18" customHeight="1">
      <c r="A99" s="31"/>
      <c r="B99" s="31"/>
      <c r="C99" s="31"/>
      <c r="D99" s="31"/>
      <c r="E99" s="31"/>
      <c r="F99" s="31"/>
      <c r="G99" s="31"/>
    </row>
    <row r="100" spans="1:7" ht="18" customHeight="1">
      <c r="A100" s="31"/>
      <c r="B100" s="31"/>
      <c r="C100" s="31"/>
      <c r="D100" s="31"/>
      <c r="E100" s="31"/>
      <c r="F100" s="31"/>
      <c r="G100" s="31"/>
    </row>
    <row r="101" spans="1:7" ht="18" customHeight="1">
      <c r="A101" s="31"/>
      <c r="B101" s="31"/>
      <c r="C101" s="31"/>
      <c r="D101" s="31"/>
      <c r="E101" s="31"/>
      <c r="F101" s="31"/>
      <c r="G101" s="31"/>
    </row>
    <row r="102" spans="1:7" ht="18" customHeight="1">
      <c r="A102" s="31"/>
      <c r="B102" s="31"/>
      <c r="C102" s="31"/>
      <c r="D102" s="31"/>
      <c r="E102" s="31"/>
      <c r="F102" s="31"/>
      <c r="G102" s="31"/>
    </row>
    <row r="103" spans="1:7" ht="18" customHeight="1">
      <c r="A103" s="32"/>
      <c r="B103" s="32"/>
      <c r="C103" s="32"/>
      <c r="D103" s="32"/>
      <c r="F103" s="32"/>
      <c r="G103" s="32"/>
    </row>
    <row r="104" spans="1:7" ht="18" customHeight="1">
      <c r="A104" s="32"/>
      <c r="B104" s="32"/>
      <c r="C104" s="32"/>
      <c r="D104" s="32"/>
      <c r="F104" s="32"/>
      <c r="G104" s="32"/>
    </row>
    <row r="105" spans="1:7" ht="18" customHeight="1">
      <c r="A105" s="32"/>
      <c r="B105" s="32"/>
      <c r="C105" s="32"/>
      <c r="D105" s="32"/>
      <c r="F105" s="32"/>
      <c r="G105" s="32"/>
    </row>
    <row r="106" spans="1:7" ht="18" customHeight="1">
      <c r="A106" s="32"/>
      <c r="B106" s="32"/>
      <c r="C106" s="32"/>
      <c r="D106" s="32"/>
      <c r="F106" s="32"/>
      <c r="G106" s="32"/>
    </row>
    <row r="107" spans="1:7" ht="18" customHeight="1">
      <c r="A107" s="32"/>
      <c r="B107" s="32"/>
      <c r="C107" s="32"/>
      <c r="D107" s="32"/>
      <c r="F107" s="32"/>
      <c r="G107" s="32"/>
    </row>
    <row r="108" spans="1:7" ht="18" customHeight="1">
      <c r="A108" s="32"/>
      <c r="B108" s="32"/>
      <c r="C108" s="32"/>
      <c r="D108" s="32"/>
      <c r="F108" s="32"/>
      <c r="G108" s="32"/>
    </row>
    <row r="109" spans="1:7" ht="18" customHeight="1">
      <c r="A109" s="32"/>
      <c r="B109" s="32"/>
      <c r="C109" s="32"/>
      <c r="D109" s="32"/>
      <c r="F109" s="32"/>
      <c r="G109" s="32"/>
    </row>
    <row r="110" spans="1:7" ht="18" customHeight="1">
      <c r="A110" s="32"/>
      <c r="B110" s="32"/>
      <c r="C110" s="32"/>
      <c r="D110" s="32"/>
      <c r="F110" s="32"/>
      <c r="G110" s="32"/>
    </row>
    <row r="111" spans="1:7" ht="18" customHeight="1">
      <c r="A111" s="32"/>
      <c r="B111" s="32"/>
      <c r="C111" s="32"/>
      <c r="D111" s="32"/>
      <c r="F111" s="32"/>
      <c r="G111" s="32"/>
    </row>
    <row r="112" spans="1:7" ht="18" customHeight="1">
      <c r="A112" s="32"/>
      <c r="B112" s="32"/>
      <c r="C112" s="32"/>
      <c r="D112" s="32"/>
      <c r="F112" s="32"/>
      <c r="G112" s="32"/>
    </row>
    <row r="113" spans="1:7" ht="18" customHeight="1">
      <c r="A113" s="32"/>
      <c r="B113" s="32"/>
      <c r="C113" s="32"/>
      <c r="D113" s="32"/>
      <c r="F113" s="32"/>
      <c r="G113" s="32"/>
    </row>
    <row r="114" spans="1:7" ht="18" customHeight="1">
      <c r="A114" s="31"/>
      <c r="B114" s="31"/>
      <c r="C114" s="31"/>
      <c r="D114" s="31"/>
      <c r="E114" s="31"/>
      <c r="F114" s="31"/>
      <c r="G114" s="31"/>
    </row>
    <row r="115" spans="1:7" ht="18" customHeight="1">
      <c r="A115" s="31"/>
      <c r="B115" s="31"/>
      <c r="C115" s="31"/>
      <c r="D115" s="31"/>
      <c r="E115" s="31"/>
      <c r="F115" s="31"/>
      <c r="G115" s="31"/>
    </row>
    <row r="116" spans="1:7" ht="18" customHeight="1">
      <c r="A116" s="31"/>
      <c r="B116" s="31"/>
      <c r="C116" s="31"/>
      <c r="D116" s="31"/>
      <c r="E116" s="31"/>
      <c r="F116" s="31"/>
      <c r="G116" s="31"/>
    </row>
    <row r="117" spans="1:7" ht="18" customHeight="1">
      <c r="A117" s="31"/>
      <c r="B117" s="31"/>
      <c r="C117" s="31"/>
      <c r="D117" s="31"/>
      <c r="E117" s="31"/>
      <c r="F117" s="31"/>
      <c r="G117" s="31"/>
    </row>
    <row r="118" spans="1:7" ht="18" customHeight="1">
      <c r="A118" s="31"/>
      <c r="B118" s="31"/>
      <c r="C118" s="31"/>
      <c r="D118" s="31"/>
      <c r="E118" s="31"/>
      <c r="F118" s="31"/>
      <c r="G118" s="31"/>
    </row>
    <row r="119" spans="1:7" ht="18" customHeight="1">
      <c r="A119" s="32"/>
      <c r="B119" s="32"/>
      <c r="C119" s="32"/>
      <c r="D119" s="32"/>
      <c r="F119" s="32"/>
      <c r="G119" s="32"/>
    </row>
    <row r="120" spans="1:7" ht="18" customHeight="1">
      <c r="A120" s="32"/>
      <c r="B120" s="32"/>
      <c r="C120" s="32"/>
      <c r="D120" s="32"/>
      <c r="F120" s="32"/>
      <c r="G120" s="32"/>
    </row>
    <row r="121" spans="1:7" ht="18" customHeight="1"/>
    <row r="122" spans="1:7" ht="18" customHeight="1"/>
    <row r="123" spans="1:7" ht="18" customHeight="1"/>
    <row r="124" spans="1:7" ht="18" customHeight="1"/>
    <row r="125" spans="1:7" ht="18" customHeight="1"/>
    <row r="126" spans="1:7" ht="18" customHeight="1"/>
    <row r="127" spans="1:7" ht="18" customHeight="1"/>
    <row r="128" spans="1:7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</sheetData>
  <sortState ref="A66:H67">
    <sortCondition ref="A66"/>
  </sortState>
  <mergeCells count="8">
    <mergeCell ref="B17:C17"/>
    <mergeCell ref="A67:C67"/>
    <mergeCell ref="F67:G67"/>
    <mergeCell ref="A1:G1"/>
    <mergeCell ref="A2:G2"/>
    <mergeCell ref="A3:G3"/>
    <mergeCell ref="C5:D5"/>
    <mergeCell ref="B6:C6"/>
  </mergeCells>
  <pageMargins left="0.5" right="0.25" top="0.5" bottom="0.25" header="0" footer="0.25"/>
  <pageSetup paperSize="9" scale="95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view="pageBreakPreview" topLeftCell="A18" zoomScaleNormal="100" workbookViewId="0">
      <selection activeCell="A32" sqref="A32:XFD100"/>
    </sheetView>
  </sheetViews>
  <sheetFormatPr defaultRowHeight="15"/>
  <cols>
    <col min="1" max="1" width="4.625" style="60" customWidth="1"/>
    <col min="2" max="2" width="8.625" style="60" customWidth="1"/>
    <col min="3" max="3" width="16.75" style="4" bestFit="1" customWidth="1"/>
    <col min="4" max="4" width="6.875" style="4" bestFit="1" customWidth="1"/>
    <col min="5" max="5" width="10.625" style="60" customWidth="1"/>
    <col min="6" max="6" width="24.625" style="4" customWidth="1"/>
    <col min="7" max="7" width="22.625" style="4" customWidth="1"/>
    <col min="8" max="8" width="13.875" style="4" bestFit="1" customWidth="1"/>
    <col min="9" max="16384" width="9" style="4"/>
  </cols>
  <sheetData>
    <row r="1" spans="1:8" s="10" customFormat="1" ht="60" customHeight="1">
      <c r="A1" s="141" t="s">
        <v>967</v>
      </c>
      <c r="B1" s="134"/>
      <c r="C1" s="142"/>
      <c r="D1" s="142"/>
      <c r="E1" s="142"/>
      <c r="F1" s="142"/>
      <c r="G1" s="142"/>
    </row>
    <row r="2" spans="1:8" s="8" customFormat="1" ht="30" customHeight="1">
      <c r="A2" s="143" t="s">
        <v>1550</v>
      </c>
      <c r="B2" s="143"/>
      <c r="C2" s="143"/>
      <c r="D2" s="143"/>
      <c r="E2" s="143"/>
      <c r="F2" s="143"/>
      <c r="G2" s="143"/>
    </row>
    <row r="3" spans="1:8" s="8" customFormat="1" ht="39.950000000000003" customHeight="1">
      <c r="A3" s="144" t="s">
        <v>968</v>
      </c>
      <c r="B3" s="144"/>
      <c r="C3" s="144"/>
      <c r="D3" s="144"/>
      <c r="E3" s="144"/>
      <c r="F3" s="144"/>
      <c r="G3" s="144"/>
    </row>
    <row r="4" spans="1:8" ht="20.100000000000001" customHeight="1">
      <c r="A4" s="5"/>
      <c r="B4" s="5"/>
      <c r="C4" s="5"/>
      <c r="D4" s="5"/>
      <c r="E4" s="5"/>
      <c r="F4" s="12"/>
      <c r="G4" s="83" t="s">
        <v>459</v>
      </c>
    </row>
    <row r="5" spans="1:8" s="6" customFormat="1" ht="30" customHeight="1">
      <c r="A5" s="107" t="s">
        <v>16</v>
      </c>
      <c r="B5" s="105" t="s">
        <v>5</v>
      </c>
      <c r="C5" s="135" t="s">
        <v>17</v>
      </c>
      <c r="D5" s="136"/>
      <c r="E5" s="107" t="s">
        <v>18</v>
      </c>
      <c r="F5" s="107" t="s">
        <v>19</v>
      </c>
      <c r="G5" s="107" t="s">
        <v>20</v>
      </c>
    </row>
    <row r="6" spans="1:8" s="8" customFormat="1" ht="30" customHeight="1">
      <c r="A6" s="15">
        <v>1</v>
      </c>
      <c r="B6" s="25" t="s">
        <v>1341</v>
      </c>
      <c r="C6" s="29" t="s">
        <v>392</v>
      </c>
      <c r="D6" s="30" t="s">
        <v>160</v>
      </c>
      <c r="E6" s="19" t="s">
        <v>237</v>
      </c>
      <c r="F6" s="34" t="s">
        <v>657</v>
      </c>
      <c r="G6" s="23"/>
      <c r="H6" s="18" t="s">
        <v>399</v>
      </c>
    </row>
    <row r="7" spans="1:8" s="8" customFormat="1" ht="30" customHeight="1">
      <c r="A7" s="15">
        <v>2</v>
      </c>
      <c r="B7" s="25" t="s">
        <v>1342</v>
      </c>
      <c r="C7" s="29" t="s">
        <v>1343</v>
      </c>
      <c r="D7" s="30" t="s">
        <v>1344</v>
      </c>
      <c r="E7" s="19" t="s">
        <v>237</v>
      </c>
      <c r="F7" s="34" t="s">
        <v>657</v>
      </c>
      <c r="G7" s="23"/>
      <c r="H7" s="18" t="s">
        <v>399</v>
      </c>
    </row>
    <row r="8" spans="1:8" s="8" customFormat="1" ht="30" customHeight="1">
      <c r="A8" s="15">
        <v>3</v>
      </c>
      <c r="B8" s="25" t="s">
        <v>1345</v>
      </c>
      <c r="C8" s="29" t="s">
        <v>1346</v>
      </c>
      <c r="D8" s="30" t="s">
        <v>78</v>
      </c>
      <c r="E8" s="19" t="s">
        <v>237</v>
      </c>
      <c r="F8" s="34" t="s">
        <v>657</v>
      </c>
      <c r="G8" s="23"/>
      <c r="H8" s="18" t="s">
        <v>399</v>
      </c>
    </row>
    <row r="9" spans="1:8" s="8" customFormat="1" ht="30" customHeight="1">
      <c r="A9" s="15">
        <v>4</v>
      </c>
      <c r="B9" s="25" t="s">
        <v>1347</v>
      </c>
      <c r="C9" s="29" t="s">
        <v>1348</v>
      </c>
      <c r="D9" s="30" t="s">
        <v>192</v>
      </c>
      <c r="E9" s="19" t="s">
        <v>237</v>
      </c>
      <c r="F9" s="34" t="s">
        <v>1349</v>
      </c>
      <c r="G9" s="23"/>
      <c r="H9" s="18" t="s">
        <v>399</v>
      </c>
    </row>
    <row r="10" spans="1:8" s="8" customFormat="1" ht="30" customHeight="1">
      <c r="A10" s="15">
        <v>5</v>
      </c>
      <c r="B10" s="25" t="s">
        <v>969</v>
      </c>
      <c r="C10" s="29" t="s">
        <v>220</v>
      </c>
      <c r="D10" s="30" t="s">
        <v>970</v>
      </c>
      <c r="E10" s="19" t="s">
        <v>354</v>
      </c>
      <c r="F10" s="34" t="s">
        <v>295</v>
      </c>
      <c r="G10" s="23"/>
      <c r="H10" s="18" t="s">
        <v>399</v>
      </c>
    </row>
    <row r="11" spans="1:8" s="8" customFormat="1" ht="30" customHeight="1">
      <c r="A11" s="15">
        <v>6</v>
      </c>
      <c r="B11" s="25" t="s">
        <v>971</v>
      </c>
      <c r="C11" s="29" t="s">
        <v>185</v>
      </c>
      <c r="D11" s="30" t="s">
        <v>149</v>
      </c>
      <c r="E11" s="19" t="s">
        <v>354</v>
      </c>
      <c r="F11" s="34" t="s">
        <v>975</v>
      </c>
      <c r="G11" s="23"/>
      <c r="H11" s="18" t="s">
        <v>399</v>
      </c>
    </row>
    <row r="12" spans="1:8" s="8" customFormat="1" ht="30" customHeight="1">
      <c r="A12" s="15">
        <v>7</v>
      </c>
      <c r="B12" s="25" t="s">
        <v>972</v>
      </c>
      <c r="C12" s="29" t="s">
        <v>216</v>
      </c>
      <c r="D12" s="30" t="s">
        <v>122</v>
      </c>
      <c r="E12" s="19" t="s">
        <v>354</v>
      </c>
      <c r="F12" s="34" t="s">
        <v>443</v>
      </c>
      <c r="G12" s="23"/>
      <c r="H12" s="18" t="s">
        <v>399</v>
      </c>
    </row>
    <row r="13" spans="1:8" s="8" customFormat="1" ht="30" customHeight="1">
      <c r="A13" s="15">
        <v>8</v>
      </c>
      <c r="B13" s="25" t="s">
        <v>973</v>
      </c>
      <c r="C13" s="29" t="s">
        <v>974</v>
      </c>
      <c r="D13" s="30" t="s">
        <v>40</v>
      </c>
      <c r="E13" s="19" t="s">
        <v>354</v>
      </c>
      <c r="F13" s="34" t="s">
        <v>443</v>
      </c>
      <c r="G13" s="23"/>
      <c r="H13" s="18" t="s">
        <v>399</v>
      </c>
    </row>
    <row r="14" spans="1:8" s="8" customFormat="1" ht="30" customHeight="1">
      <c r="A14" s="137" t="s">
        <v>21</v>
      </c>
      <c r="B14" s="138"/>
      <c r="C14" s="138"/>
      <c r="D14" s="109">
        <f>A13</f>
        <v>8</v>
      </c>
      <c r="E14" s="108" t="s">
        <v>306</v>
      </c>
      <c r="F14" s="139"/>
      <c r="G14" s="140"/>
    </row>
    <row r="15" spans="1:8" ht="30" customHeight="1">
      <c r="A15" s="106"/>
      <c r="B15" s="13"/>
      <c r="C15" s="14"/>
      <c r="D15" s="14"/>
      <c r="E15" s="50" t="s">
        <v>96</v>
      </c>
      <c r="F15" s="52"/>
      <c r="G15" s="27"/>
    </row>
    <row r="16" spans="1:8" ht="18" customHeight="1">
      <c r="A16" s="106"/>
      <c r="B16" s="16"/>
      <c r="C16" s="17"/>
      <c r="D16" s="17"/>
      <c r="E16" s="106"/>
    </row>
    <row r="17" spans="1:5" ht="18" customHeight="1">
      <c r="A17" s="106"/>
      <c r="B17" s="16"/>
      <c r="C17" s="17"/>
      <c r="D17" s="17"/>
      <c r="E17" s="106"/>
    </row>
    <row r="18" spans="1:5" ht="18" customHeight="1">
      <c r="A18" s="106"/>
      <c r="B18" s="16"/>
      <c r="C18" s="17"/>
      <c r="D18" s="17"/>
      <c r="E18" s="106"/>
    </row>
    <row r="19" spans="1:5" ht="18" customHeight="1">
      <c r="A19" s="106"/>
      <c r="B19" s="16"/>
      <c r="C19" s="17"/>
      <c r="D19" s="17"/>
      <c r="E19" s="106"/>
    </row>
    <row r="20" spans="1:5" ht="18" customHeight="1">
      <c r="A20" s="106"/>
      <c r="B20" s="16"/>
      <c r="C20" s="17"/>
      <c r="D20" s="17"/>
      <c r="E20" s="106"/>
    </row>
    <row r="21" spans="1:5" ht="18" customHeight="1">
      <c r="A21" s="106"/>
      <c r="B21" s="16"/>
      <c r="C21" s="17"/>
      <c r="D21" s="17"/>
      <c r="E21" s="106"/>
    </row>
    <row r="22" spans="1:5" ht="18" customHeight="1">
      <c r="A22" s="106"/>
      <c r="B22" s="16"/>
      <c r="C22" s="17"/>
      <c r="D22" s="17"/>
      <c r="E22" s="106"/>
    </row>
    <row r="23" spans="1:5" ht="18" customHeight="1">
      <c r="A23" s="106"/>
      <c r="B23" s="16"/>
      <c r="C23" s="17"/>
      <c r="D23" s="17"/>
      <c r="E23" s="106"/>
    </row>
    <row r="24" spans="1:5" ht="18" customHeight="1">
      <c r="A24" s="106"/>
      <c r="B24" s="16"/>
      <c r="C24" s="17"/>
      <c r="D24" s="17"/>
      <c r="E24" s="106"/>
    </row>
    <row r="25" spans="1:5" ht="18" customHeight="1">
      <c r="A25" s="106"/>
      <c r="B25" s="16"/>
      <c r="C25" s="17"/>
      <c r="D25" s="17"/>
      <c r="E25" s="106"/>
    </row>
    <row r="26" spans="1:5" ht="18" customHeight="1">
      <c r="A26" s="106"/>
      <c r="B26" s="16"/>
      <c r="C26" s="17"/>
      <c r="D26" s="17"/>
      <c r="E26" s="106"/>
    </row>
    <row r="27" spans="1:5" ht="18" customHeight="1">
      <c r="A27" s="106"/>
      <c r="B27" s="16"/>
      <c r="C27" s="17"/>
      <c r="D27" s="17"/>
      <c r="E27" s="106"/>
    </row>
    <row r="28" spans="1:5" ht="18" customHeight="1">
      <c r="A28" s="106"/>
      <c r="B28" s="16"/>
      <c r="C28" s="17"/>
      <c r="D28" s="17"/>
      <c r="E28" s="106"/>
    </row>
    <row r="29" spans="1:5" ht="18" customHeight="1">
      <c r="A29" s="106"/>
      <c r="B29" s="16"/>
      <c r="C29" s="17"/>
      <c r="D29" s="17"/>
      <c r="E29" s="106"/>
    </row>
    <row r="30" spans="1:5" ht="18" customHeight="1">
      <c r="A30" s="106"/>
      <c r="B30" s="16"/>
      <c r="C30" s="17"/>
      <c r="D30" s="17"/>
      <c r="E30" s="106"/>
    </row>
    <row r="31" spans="1:5" ht="18" customHeight="1">
      <c r="A31" s="106"/>
      <c r="B31" s="16"/>
      <c r="C31" s="17"/>
      <c r="D31" s="17"/>
      <c r="E31" s="106"/>
    </row>
    <row r="45" spans="1:7" ht="18" customHeight="1">
      <c r="A45" s="59"/>
      <c r="B45" s="59"/>
      <c r="C45" s="59"/>
      <c r="D45" s="59"/>
      <c r="E45" s="59"/>
      <c r="F45" s="59"/>
      <c r="G45" s="59"/>
    </row>
    <row r="46" spans="1:7" ht="18" customHeight="1">
      <c r="A46" s="59"/>
      <c r="B46" s="59"/>
      <c r="C46" s="59"/>
      <c r="D46" s="59"/>
      <c r="E46" s="59"/>
      <c r="F46" s="59"/>
      <c r="G46" s="59"/>
    </row>
    <row r="47" spans="1:7" ht="18" customHeight="1">
      <c r="A47" s="59"/>
      <c r="B47" s="59"/>
      <c r="C47" s="59"/>
      <c r="D47" s="59"/>
      <c r="E47" s="59"/>
      <c r="F47" s="59"/>
      <c r="G47" s="59"/>
    </row>
    <row r="48" spans="1:7" ht="18" customHeight="1">
      <c r="A48" s="59"/>
      <c r="B48" s="59"/>
      <c r="C48" s="59"/>
      <c r="D48" s="59"/>
      <c r="E48" s="59"/>
      <c r="F48" s="59"/>
      <c r="G48" s="59"/>
    </row>
    <row r="49" spans="1:7" ht="18" customHeight="1">
      <c r="A49" s="59"/>
      <c r="B49" s="59"/>
      <c r="C49" s="59"/>
      <c r="D49" s="59"/>
      <c r="E49" s="59"/>
      <c r="F49" s="59"/>
      <c r="G49" s="59"/>
    </row>
    <row r="50" spans="1:7" ht="18" customHeight="1">
      <c r="A50" s="59"/>
      <c r="B50" s="59"/>
      <c r="C50" s="59"/>
      <c r="D50" s="59"/>
      <c r="E50" s="59"/>
      <c r="F50" s="59"/>
      <c r="G50" s="59"/>
    </row>
    <row r="51" spans="1:7" ht="18" customHeight="1">
      <c r="A51" s="59"/>
      <c r="B51" s="59"/>
      <c r="C51" s="59"/>
      <c r="D51" s="59"/>
      <c r="E51" s="59"/>
      <c r="F51" s="59"/>
      <c r="G51" s="59"/>
    </row>
    <row r="52" spans="1:7" ht="18" customHeight="1">
      <c r="A52" s="59"/>
      <c r="B52" s="59"/>
      <c r="C52" s="59"/>
      <c r="D52" s="59"/>
      <c r="E52" s="59"/>
      <c r="F52" s="59"/>
      <c r="G52" s="59"/>
    </row>
    <row r="53" spans="1:7" ht="18" customHeight="1">
      <c r="A53" s="59"/>
      <c r="B53" s="59"/>
      <c r="C53" s="59"/>
      <c r="D53" s="59"/>
      <c r="E53" s="59"/>
      <c r="F53" s="59"/>
      <c r="G53" s="59"/>
    </row>
    <row r="54" spans="1:7" ht="18" customHeight="1">
      <c r="A54" s="59"/>
      <c r="B54" s="59"/>
      <c r="C54" s="59"/>
      <c r="D54" s="59"/>
      <c r="E54" s="59"/>
      <c r="F54" s="59"/>
      <c r="G54" s="59"/>
    </row>
    <row r="55" spans="1:7" ht="18" customHeight="1">
      <c r="A55" s="58"/>
      <c r="B55" s="58"/>
      <c r="C55" s="58"/>
      <c r="D55" s="58"/>
      <c r="F55" s="58"/>
      <c r="G55" s="58"/>
    </row>
    <row r="56" spans="1:7" ht="18" customHeight="1">
      <c r="A56" s="58"/>
      <c r="B56" s="58"/>
      <c r="C56" s="58"/>
      <c r="D56" s="58"/>
      <c r="F56" s="58"/>
      <c r="G56" s="58"/>
    </row>
    <row r="57" spans="1:7" ht="18" customHeight="1">
      <c r="A57" s="58"/>
      <c r="B57" s="58"/>
      <c r="C57" s="58"/>
      <c r="D57" s="58"/>
      <c r="F57" s="58"/>
      <c r="G57" s="58"/>
    </row>
    <row r="58" spans="1:7" ht="18" customHeight="1">
      <c r="A58" s="58"/>
      <c r="B58" s="58"/>
      <c r="C58" s="58"/>
      <c r="D58" s="58"/>
      <c r="F58" s="58"/>
      <c r="G58" s="58"/>
    </row>
    <row r="59" spans="1:7" ht="18" customHeight="1">
      <c r="A59" s="58"/>
      <c r="B59" s="58"/>
      <c r="C59" s="58"/>
      <c r="D59" s="58"/>
      <c r="F59" s="58"/>
      <c r="G59" s="58"/>
    </row>
    <row r="60" spans="1:7" ht="18" customHeight="1">
      <c r="A60" s="58"/>
      <c r="B60" s="58"/>
      <c r="C60" s="58"/>
      <c r="D60" s="58"/>
      <c r="F60" s="58"/>
      <c r="G60" s="58"/>
    </row>
    <row r="61" spans="1:7" ht="18" customHeight="1">
      <c r="A61" s="58"/>
      <c r="B61" s="58"/>
      <c r="C61" s="58"/>
      <c r="D61" s="58"/>
      <c r="F61" s="58"/>
      <c r="G61" s="58"/>
    </row>
    <row r="62" spans="1:7" ht="18" customHeight="1">
      <c r="A62" s="58"/>
      <c r="B62" s="58"/>
      <c r="C62" s="58"/>
      <c r="D62" s="58"/>
      <c r="F62" s="58"/>
      <c r="G62" s="58"/>
    </row>
    <row r="63" spans="1:7" ht="18" customHeight="1">
      <c r="A63" s="58"/>
      <c r="B63" s="58"/>
      <c r="C63" s="58"/>
      <c r="D63" s="58"/>
      <c r="F63" s="58"/>
      <c r="G63" s="58"/>
    </row>
    <row r="64" spans="1:7" ht="18" customHeight="1">
      <c r="A64" s="58"/>
      <c r="B64" s="58"/>
      <c r="C64" s="58"/>
      <c r="D64" s="58"/>
      <c r="F64" s="58"/>
      <c r="G64" s="58"/>
    </row>
    <row r="65" spans="1:8" ht="18" customHeight="1">
      <c r="A65" s="58"/>
      <c r="B65" s="58"/>
      <c r="C65" s="58"/>
      <c r="D65" s="58"/>
      <c r="F65" s="58"/>
      <c r="G65" s="58"/>
    </row>
    <row r="66" spans="1:8" ht="18" customHeight="1">
      <c r="A66" s="59"/>
      <c r="B66" s="59"/>
      <c r="C66" s="59"/>
      <c r="D66" s="59"/>
      <c r="E66" s="59"/>
      <c r="F66" s="59"/>
      <c r="G66" s="59"/>
    </row>
    <row r="67" spans="1:8" ht="18" customHeight="1">
      <c r="A67" s="59"/>
      <c r="B67" s="59"/>
      <c r="C67" s="59"/>
      <c r="D67" s="59"/>
      <c r="E67" s="59"/>
      <c r="F67" s="59"/>
      <c r="G67" s="59"/>
    </row>
    <row r="68" spans="1:8" ht="18" customHeight="1">
      <c r="A68" s="59"/>
      <c r="B68" s="59"/>
      <c r="C68" s="59"/>
      <c r="D68" s="59"/>
      <c r="E68" s="59"/>
      <c r="F68" s="59"/>
      <c r="G68" s="59"/>
    </row>
    <row r="69" spans="1:8" ht="18" customHeight="1">
      <c r="A69" s="59"/>
      <c r="B69" s="59"/>
      <c r="C69" s="59"/>
      <c r="D69" s="59"/>
      <c r="E69" s="59"/>
      <c r="F69" s="59"/>
      <c r="G69" s="59"/>
    </row>
    <row r="70" spans="1:8" ht="18" customHeight="1">
      <c r="A70" s="59"/>
      <c r="B70" s="59"/>
      <c r="C70" s="59"/>
      <c r="D70" s="59"/>
      <c r="E70" s="59"/>
      <c r="F70" s="59"/>
      <c r="G70" s="59"/>
    </row>
    <row r="71" spans="1:8" ht="18" customHeight="1">
      <c r="A71" s="58"/>
      <c r="B71" s="58"/>
      <c r="C71" s="58"/>
      <c r="D71" s="58"/>
      <c r="F71" s="58"/>
      <c r="G71" s="58"/>
    </row>
    <row r="72" spans="1:8" ht="18" customHeight="1">
      <c r="A72" s="58"/>
      <c r="B72" s="58"/>
      <c r="C72" s="58"/>
      <c r="D72" s="58"/>
      <c r="F72" s="58"/>
      <c r="G72" s="58"/>
    </row>
    <row r="73" spans="1:8" ht="18" customHeight="1"/>
    <row r="74" spans="1:8" ht="18" customHeight="1"/>
    <row r="75" spans="1:8" ht="18" customHeight="1"/>
    <row r="76" spans="1:8" ht="18" customHeight="1"/>
    <row r="77" spans="1:8" s="60" customFormat="1" ht="18" customHeight="1">
      <c r="C77" s="4"/>
      <c r="D77" s="4"/>
      <c r="F77" s="4"/>
      <c r="G77" s="4"/>
      <c r="H77" s="4"/>
    </row>
    <row r="78" spans="1:8" s="60" customFormat="1" ht="18" customHeight="1">
      <c r="C78" s="4"/>
      <c r="D78" s="4"/>
      <c r="F78" s="4"/>
      <c r="G78" s="4"/>
      <c r="H78" s="4"/>
    </row>
    <row r="79" spans="1:8" s="60" customFormat="1" ht="18" customHeight="1">
      <c r="C79" s="4"/>
      <c r="D79" s="4"/>
      <c r="F79" s="4"/>
      <c r="G79" s="4"/>
      <c r="H79" s="4"/>
    </row>
    <row r="80" spans="1:8" s="60" customFormat="1" ht="18" customHeight="1">
      <c r="C80" s="4"/>
      <c r="D80" s="4"/>
      <c r="F80" s="4"/>
      <c r="G80" s="4"/>
      <c r="H80" s="4"/>
    </row>
    <row r="81" spans="3:8" s="60" customFormat="1" ht="18" customHeight="1">
      <c r="C81" s="4"/>
      <c r="D81" s="4"/>
      <c r="F81" s="4"/>
      <c r="G81" s="4"/>
      <c r="H81" s="4"/>
    </row>
    <row r="82" spans="3:8" s="60" customFormat="1" ht="18" customHeight="1">
      <c r="C82" s="4"/>
      <c r="D82" s="4"/>
      <c r="F82" s="4"/>
      <c r="G82" s="4"/>
      <c r="H82" s="4"/>
    </row>
    <row r="83" spans="3:8" s="60" customFormat="1" ht="18" customHeight="1">
      <c r="C83" s="4"/>
      <c r="D83" s="4"/>
      <c r="F83" s="4"/>
      <c r="G83" s="4"/>
      <c r="H83" s="4"/>
    </row>
    <row r="84" spans="3:8" s="60" customFormat="1" ht="18" customHeight="1">
      <c r="C84" s="4"/>
      <c r="D84" s="4"/>
      <c r="F84" s="4"/>
      <c r="G84" s="4"/>
      <c r="H84" s="4"/>
    </row>
    <row r="85" spans="3:8" s="60" customFormat="1" ht="18" customHeight="1">
      <c r="C85" s="4"/>
      <c r="D85" s="4"/>
      <c r="F85" s="4"/>
      <c r="G85" s="4"/>
      <c r="H85" s="4"/>
    </row>
    <row r="86" spans="3:8" s="60" customFormat="1" ht="18" customHeight="1">
      <c r="C86" s="4"/>
      <c r="D86" s="4"/>
      <c r="F86" s="4"/>
      <c r="G86" s="4"/>
      <c r="H86" s="4"/>
    </row>
    <row r="87" spans="3:8" s="60" customFormat="1" ht="18" customHeight="1">
      <c r="C87" s="4"/>
      <c r="D87" s="4"/>
      <c r="F87" s="4"/>
      <c r="G87" s="4"/>
      <c r="H87" s="4"/>
    </row>
    <row r="88" spans="3:8" s="60" customFormat="1" ht="18" customHeight="1">
      <c r="C88" s="4"/>
      <c r="D88" s="4"/>
      <c r="F88" s="4"/>
      <c r="G88" s="4"/>
      <c r="H88" s="4"/>
    </row>
    <row r="89" spans="3:8" s="60" customFormat="1" ht="18" customHeight="1">
      <c r="C89" s="4"/>
      <c r="D89" s="4"/>
      <c r="F89" s="4"/>
      <c r="G89" s="4"/>
      <c r="H89" s="4"/>
    </row>
    <row r="90" spans="3:8" s="60" customFormat="1" ht="18" customHeight="1">
      <c r="C90" s="4"/>
      <c r="D90" s="4"/>
      <c r="F90" s="4"/>
      <c r="G90" s="4"/>
      <c r="H90" s="4"/>
    </row>
    <row r="91" spans="3:8" s="60" customFormat="1" ht="18" customHeight="1">
      <c r="C91" s="4"/>
      <c r="D91" s="4"/>
      <c r="F91" s="4"/>
      <c r="G91" s="4"/>
      <c r="H91" s="4"/>
    </row>
    <row r="92" spans="3:8" s="60" customFormat="1" ht="18" customHeight="1">
      <c r="C92" s="4"/>
      <c r="D92" s="4"/>
      <c r="F92" s="4"/>
      <c r="G92" s="4"/>
      <c r="H92" s="4"/>
    </row>
    <row r="93" spans="3:8" s="60" customFormat="1" ht="18" customHeight="1">
      <c r="C93" s="4"/>
      <c r="D93" s="4"/>
      <c r="F93" s="4"/>
      <c r="G93" s="4"/>
      <c r="H93" s="4"/>
    </row>
    <row r="94" spans="3:8" s="60" customFormat="1" ht="18" customHeight="1">
      <c r="C94" s="4"/>
      <c r="D94" s="4"/>
      <c r="F94" s="4"/>
      <c r="G94" s="4"/>
      <c r="H94" s="4"/>
    </row>
    <row r="95" spans="3:8" s="60" customFormat="1" ht="18" customHeight="1">
      <c r="C95" s="4"/>
      <c r="D95" s="4"/>
      <c r="F95" s="4"/>
      <c r="G95" s="4"/>
      <c r="H95" s="4"/>
    </row>
  </sheetData>
  <mergeCells count="6">
    <mergeCell ref="A1:G1"/>
    <mergeCell ref="A2:G2"/>
    <mergeCell ref="A3:G3"/>
    <mergeCell ref="C5:D5"/>
    <mergeCell ref="A14:C14"/>
    <mergeCell ref="F14:G14"/>
  </mergeCells>
  <pageMargins left="0.5" right="0.25" top="0.5" bottom="0.5" header="0" footer="0.2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1"/>
  <sheetViews>
    <sheetView view="pageBreakPreview" zoomScaleNormal="100" zoomScaleSheetLayoutView="100" workbookViewId="0">
      <selection activeCell="C13" sqref="C13"/>
    </sheetView>
  </sheetViews>
  <sheetFormatPr defaultRowHeight="30" customHeight="1"/>
  <cols>
    <col min="1" max="1" width="5.625" style="4" customWidth="1"/>
    <col min="2" max="2" width="20.625" style="4" customWidth="1"/>
    <col min="3" max="8" width="7.125" style="4" customWidth="1"/>
    <col min="9" max="9" width="8.625" style="4" customWidth="1"/>
    <col min="10" max="16" width="7.125" style="4" customWidth="1"/>
    <col min="17" max="17" width="8.625" style="4" customWidth="1"/>
    <col min="18" max="16384" width="9" style="4"/>
  </cols>
  <sheetData>
    <row r="1" spans="1:19" s="27" customFormat="1" ht="30" customHeight="1">
      <c r="A1" s="162" t="s">
        <v>585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2" spans="1:19" s="27" customFormat="1" ht="20.100000000000001" customHeight="1">
      <c r="A2" s="162" t="s">
        <v>1551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</row>
    <row r="3" spans="1:19" s="27" customFormat="1" ht="15"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</row>
    <row r="4" spans="1:19" s="27" customFormat="1" ht="30" customHeight="1">
      <c r="A4" s="160" t="s">
        <v>266</v>
      </c>
      <c r="B4" s="161" t="s">
        <v>221</v>
      </c>
      <c r="C4" s="165" t="s">
        <v>222</v>
      </c>
      <c r="D4" s="165"/>
      <c r="E4" s="165"/>
      <c r="F4" s="165"/>
      <c r="G4" s="165"/>
      <c r="H4" s="165"/>
      <c r="I4" s="163" t="s">
        <v>586</v>
      </c>
      <c r="J4" s="166" t="s">
        <v>223</v>
      </c>
      <c r="K4" s="167"/>
      <c r="L4" s="167"/>
      <c r="M4" s="167"/>
      <c r="N4" s="167"/>
      <c r="O4" s="167"/>
      <c r="P4" s="168"/>
      <c r="Q4" s="163" t="s">
        <v>587</v>
      </c>
    </row>
    <row r="5" spans="1:19" s="27" customFormat="1" ht="30" customHeight="1">
      <c r="A5" s="160"/>
      <c r="B5" s="157"/>
      <c r="C5" s="85" t="s">
        <v>251</v>
      </c>
      <c r="D5" s="85" t="s">
        <v>252</v>
      </c>
      <c r="E5" s="85" t="s">
        <v>308</v>
      </c>
      <c r="F5" s="85" t="s">
        <v>253</v>
      </c>
      <c r="G5" s="85" t="s">
        <v>307</v>
      </c>
      <c r="H5" s="85" t="s">
        <v>406</v>
      </c>
      <c r="I5" s="164"/>
      <c r="J5" s="85" t="s">
        <v>255</v>
      </c>
      <c r="K5" s="85" t="s">
        <v>256</v>
      </c>
      <c r="L5" s="85" t="s">
        <v>309</v>
      </c>
      <c r="M5" s="85" t="s">
        <v>404</v>
      </c>
      <c r="N5" s="85" t="s">
        <v>405</v>
      </c>
      <c r="O5" s="85" t="s">
        <v>257</v>
      </c>
      <c r="P5" s="85" t="s">
        <v>310</v>
      </c>
      <c r="Q5" s="164"/>
    </row>
    <row r="6" spans="1:19" s="27" customFormat="1" ht="30" customHeight="1">
      <c r="A6" s="15">
        <v>1</v>
      </c>
      <c r="B6" s="86" t="s">
        <v>281</v>
      </c>
      <c r="C6" s="15"/>
      <c r="D6" s="15">
        <v>1</v>
      </c>
      <c r="E6" s="15">
        <v>9</v>
      </c>
      <c r="F6" s="15"/>
      <c r="G6" s="15">
        <v>9</v>
      </c>
      <c r="H6" s="15"/>
      <c r="I6" s="87">
        <f>SUM(C6:H6)</f>
        <v>19</v>
      </c>
      <c r="J6" s="15"/>
      <c r="K6" s="15"/>
      <c r="L6" s="15">
        <v>47</v>
      </c>
      <c r="M6" s="15"/>
      <c r="N6" s="15"/>
      <c r="O6" s="15"/>
      <c r="P6" s="15">
        <v>9</v>
      </c>
      <c r="Q6" s="87">
        <f>SUM(J6:P6)</f>
        <v>56</v>
      </c>
    </row>
    <row r="7" spans="1:19" s="27" customFormat="1" ht="30" customHeight="1">
      <c r="A7" s="15">
        <v>2</v>
      </c>
      <c r="B7" s="86" t="s">
        <v>280</v>
      </c>
      <c r="C7" s="15"/>
      <c r="D7" s="15"/>
      <c r="E7" s="15"/>
      <c r="F7" s="15"/>
      <c r="G7" s="15">
        <v>8</v>
      </c>
      <c r="H7" s="15"/>
      <c r="I7" s="87">
        <f t="shared" ref="I7:I14" si="0">SUM(C7:H7)</f>
        <v>8</v>
      </c>
      <c r="J7" s="15"/>
      <c r="K7" s="15"/>
      <c r="L7" s="15">
        <v>106</v>
      </c>
      <c r="M7" s="15">
        <v>4</v>
      </c>
      <c r="N7" s="15"/>
      <c r="O7" s="15">
        <v>1</v>
      </c>
      <c r="P7" s="15">
        <v>2</v>
      </c>
      <c r="Q7" s="87">
        <f t="shared" ref="Q7:Q14" si="1">SUM(J7:P7)</f>
        <v>113</v>
      </c>
    </row>
    <row r="8" spans="1:19" s="27" customFormat="1" ht="30" customHeight="1">
      <c r="A8" s="15">
        <v>3</v>
      </c>
      <c r="B8" s="86" t="s">
        <v>282</v>
      </c>
      <c r="C8" s="15"/>
      <c r="D8" s="15">
        <v>1</v>
      </c>
      <c r="E8" s="15">
        <v>1</v>
      </c>
      <c r="F8" s="15"/>
      <c r="G8" s="15">
        <v>8</v>
      </c>
      <c r="H8" s="15"/>
      <c r="I8" s="87">
        <f t="shared" si="0"/>
        <v>10</v>
      </c>
      <c r="J8" s="15"/>
      <c r="K8" s="15">
        <v>1</v>
      </c>
      <c r="L8" s="15">
        <v>201</v>
      </c>
      <c r="M8" s="15">
        <v>10</v>
      </c>
      <c r="N8" s="15">
        <v>3</v>
      </c>
      <c r="O8" s="15"/>
      <c r="P8" s="15">
        <v>7</v>
      </c>
      <c r="Q8" s="87">
        <f t="shared" si="1"/>
        <v>222</v>
      </c>
    </row>
    <row r="9" spans="1:19" s="27" customFormat="1" ht="30" customHeight="1">
      <c r="A9" s="15">
        <v>4</v>
      </c>
      <c r="B9" s="86" t="s">
        <v>588</v>
      </c>
      <c r="C9" s="15"/>
      <c r="D9" s="15">
        <f>3+2</f>
        <v>5</v>
      </c>
      <c r="E9" s="15">
        <v>6</v>
      </c>
      <c r="F9" s="15"/>
      <c r="G9" s="15">
        <v>19</v>
      </c>
      <c r="H9" s="15"/>
      <c r="I9" s="87">
        <f t="shared" si="0"/>
        <v>30</v>
      </c>
      <c r="J9" s="15"/>
      <c r="K9" s="15"/>
      <c r="L9" s="15">
        <v>73</v>
      </c>
      <c r="M9" s="15"/>
      <c r="N9" s="15"/>
      <c r="O9" s="15"/>
      <c r="P9" s="15">
        <v>5</v>
      </c>
      <c r="Q9" s="87">
        <f t="shared" si="1"/>
        <v>78</v>
      </c>
    </row>
    <row r="10" spans="1:19" s="27" customFormat="1" ht="30" customHeight="1">
      <c r="A10" s="15">
        <v>5</v>
      </c>
      <c r="B10" s="86" t="s">
        <v>283</v>
      </c>
      <c r="C10" s="15"/>
      <c r="D10" s="15"/>
      <c r="E10" s="15"/>
      <c r="F10" s="15"/>
      <c r="G10" s="15"/>
      <c r="H10" s="15"/>
      <c r="I10" s="87">
        <f t="shared" si="0"/>
        <v>0</v>
      </c>
      <c r="J10" s="15"/>
      <c r="K10" s="15"/>
      <c r="L10" s="15">
        <v>90</v>
      </c>
      <c r="M10" s="15"/>
      <c r="N10" s="15"/>
      <c r="O10" s="15"/>
      <c r="P10" s="15"/>
      <c r="Q10" s="87">
        <f t="shared" si="1"/>
        <v>90</v>
      </c>
    </row>
    <row r="11" spans="1:19" s="27" customFormat="1" ht="30" customHeight="1">
      <c r="A11" s="15">
        <v>6</v>
      </c>
      <c r="B11" s="86" t="s">
        <v>453</v>
      </c>
      <c r="C11" s="15"/>
      <c r="D11" s="15"/>
      <c r="E11" s="15"/>
      <c r="F11" s="15"/>
      <c r="G11" s="15"/>
      <c r="H11" s="15"/>
      <c r="I11" s="87">
        <f t="shared" si="0"/>
        <v>0</v>
      </c>
      <c r="J11" s="15"/>
      <c r="K11" s="15">
        <v>4</v>
      </c>
      <c r="L11" s="15">
        <v>4</v>
      </c>
      <c r="M11" s="15"/>
      <c r="N11" s="15"/>
      <c r="O11" s="15"/>
      <c r="P11" s="15"/>
      <c r="Q11" s="87">
        <f t="shared" si="1"/>
        <v>8</v>
      </c>
    </row>
    <row r="12" spans="1:19" s="27" customFormat="1" ht="30" customHeight="1">
      <c r="A12" s="15">
        <v>7</v>
      </c>
      <c r="B12" s="86" t="s">
        <v>288</v>
      </c>
      <c r="C12" s="15">
        <f>3+1</f>
        <v>4</v>
      </c>
      <c r="D12" s="15"/>
      <c r="E12" s="15"/>
      <c r="F12" s="15"/>
      <c r="G12" s="15"/>
      <c r="H12" s="15"/>
      <c r="I12" s="87">
        <f t="shared" si="0"/>
        <v>4</v>
      </c>
      <c r="J12" s="15"/>
      <c r="K12" s="15">
        <v>4</v>
      </c>
      <c r="L12" s="15">
        <v>32</v>
      </c>
      <c r="M12" s="15"/>
      <c r="N12" s="15"/>
      <c r="O12" s="15"/>
      <c r="P12" s="15"/>
      <c r="Q12" s="87">
        <f t="shared" si="1"/>
        <v>36</v>
      </c>
    </row>
    <row r="13" spans="1:19" s="27" customFormat="1" ht="30" customHeight="1">
      <c r="A13" s="15">
        <v>8</v>
      </c>
      <c r="B13" s="86" t="s">
        <v>320</v>
      </c>
      <c r="C13" s="15"/>
      <c r="D13" s="15">
        <v>1</v>
      </c>
      <c r="E13" s="15"/>
      <c r="F13" s="15"/>
      <c r="G13" s="15"/>
      <c r="H13" s="15"/>
      <c r="I13" s="87">
        <f t="shared" si="0"/>
        <v>1</v>
      </c>
      <c r="J13" s="15"/>
      <c r="K13" s="15"/>
      <c r="L13" s="15">
        <v>3</v>
      </c>
      <c r="M13" s="15"/>
      <c r="N13" s="15"/>
      <c r="O13" s="15"/>
      <c r="P13" s="15"/>
      <c r="Q13" s="87">
        <f t="shared" si="1"/>
        <v>3</v>
      </c>
    </row>
    <row r="14" spans="1:19" s="27" customFormat="1" ht="30" customHeight="1">
      <c r="A14" s="15">
        <v>9</v>
      </c>
      <c r="B14" s="86" t="s">
        <v>589</v>
      </c>
      <c r="C14" s="15"/>
      <c r="D14" s="15"/>
      <c r="E14" s="15">
        <v>1</v>
      </c>
      <c r="F14" s="15"/>
      <c r="G14" s="15"/>
      <c r="H14" s="15"/>
      <c r="I14" s="87">
        <f t="shared" si="0"/>
        <v>1</v>
      </c>
      <c r="J14" s="15"/>
      <c r="K14" s="15"/>
      <c r="L14" s="15">
        <v>11</v>
      </c>
      <c r="M14" s="15"/>
      <c r="N14" s="15"/>
      <c r="O14" s="15"/>
      <c r="P14" s="15"/>
      <c r="Q14" s="87">
        <f t="shared" si="1"/>
        <v>11</v>
      </c>
      <c r="S14" s="27">
        <f>36-4</f>
        <v>32</v>
      </c>
    </row>
    <row r="15" spans="1:19" s="27" customFormat="1" ht="30" customHeight="1">
      <c r="A15" s="97"/>
      <c r="B15" s="88" t="s">
        <v>590</v>
      </c>
      <c r="C15" s="87">
        <f>SUM(C6:C14)</f>
        <v>4</v>
      </c>
      <c r="D15" s="87">
        <f t="shared" ref="D15:Q15" si="2">SUM(D6:D14)</f>
        <v>8</v>
      </c>
      <c r="E15" s="87">
        <f t="shared" si="2"/>
        <v>17</v>
      </c>
      <c r="F15" s="87">
        <f t="shared" si="2"/>
        <v>0</v>
      </c>
      <c r="G15" s="87">
        <f t="shared" si="2"/>
        <v>44</v>
      </c>
      <c r="H15" s="87">
        <f t="shared" si="2"/>
        <v>0</v>
      </c>
      <c r="I15" s="87">
        <f t="shared" si="2"/>
        <v>73</v>
      </c>
      <c r="J15" s="87">
        <f t="shared" si="2"/>
        <v>0</v>
      </c>
      <c r="K15" s="87">
        <f t="shared" si="2"/>
        <v>9</v>
      </c>
      <c r="L15" s="87">
        <f t="shared" si="2"/>
        <v>567</v>
      </c>
      <c r="M15" s="87">
        <f t="shared" si="2"/>
        <v>14</v>
      </c>
      <c r="N15" s="87">
        <f t="shared" si="2"/>
        <v>3</v>
      </c>
      <c r="O15" s="87">
        <f t="shared" si="2"/>
        <v>1</v>
      </c>
      <c r="P15" s="87">
        <f t="shared" si="2"/>
        <v>23</v>
      </c>
      <c r="Q15" s="87">
        <f t="shared" si="2"/>
        <v>617</v>
      </c>
    </row>
    <row r="16" spans="1:19" s="27" customFormat="1" ht="18" customHeight="1"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</row>
    <row r="17" spans="1:17" s="27" customFormat="1" ht="18" customHeight="1"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</row>
    <row r="18" spans="1:17" s="27" customFormat="1" ht="18" customHeight="1"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</row>
    <row r="19" spans="1:17" s="27" customFormat="1" ht="18" customHeight="1"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</row>
    <row r="20" spans="1:17" s="27" customFormat="1" ht="18" customHeight="1"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</row>
    <row r="21" spans="1:17" s="27" customFormat="1" ht="30" customHeight="1">
      <c r="A21" s="162" t="s">
        <v>585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162"/>
      <c r="M21" s="162"/>
      <c r="N21" s="162"/>
      <c r="O21" s="162"/>
      <c r="P21" s="162"/>
    </row>
    <row r="22" spans="1:17" s="27" customFormat="1" ht="20.100000000000001" customHeight="1">
      <c r="A22" s="162" t="s">
        <v>591</v>
      </c>
      <c r="B22" s="162"/>
      <c r="C22" s="162"/>
      <c r="D22" s="162"/>
      <c r="E22" s="162"/>
      <c r="F22" s="162"/>
      <c r="G22" s="162"/>
      <c r="H22" s="162"/>
      <c r="I22" s="162"/>
      <c r="J22" s="162"/>
      <c r="K22" s="162"/>
      <c r="L22" s="162"/>
      <c r="M22" s="162"/>
      <c r="N22" s="162"/>
      <c r="O22" s="162"/>
      <c r="P22" s="162"/>
    </row>
    <row r="23" spans="1:17" s="27" customFormat="1" ht="15"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</row>
    <row r="24" spans="1:17" s="27" customFormat="1" ht="30" customHeight="1">
      <c r="A24" s="160" t="s">
        <v>266</v>
      </c>
      <c r="B24" s="161" t="s">
        <v>221</v>
      </c>
      <c r="C24" s="165" t="s">
        <v>222</v>
      </c>
      <c r="D24" s="165"/>
      <c r="E24" s="165"/>
      <c r="F24" s="165"/>
      <c r="G24" s="165"/>
      <c r="H24" s="165"/>
      <c r="I24" s="163" t="s">
        <v>586</v>
      </c>
      <c r="J24" s="166" t="s">
        <v>223</v>
      </c>
      <c r="K24" s="167"/>
      <c r="L24" s="167"/>
      <c r="M24" s="167"/>
      <c r="N24" s="167"/>
      <c r="O24" s="167"/>
      <c r="P24" s="168"/>
      <c r="Q24" s="163" t="s">
        <v>587</v>
      </c>
    </row>
    <row r="25" spans="1:17" s="27" customFormat="1" ht="30" customHeight="1">
      <c r="A25" s="160"/>
      <c r="B25" s="157"/>
      <c r="C25" s="85" t="s">
        <v>251</v>
      </c>
      <c r="D25" s="85" t="s">
        <v>252</v>
      </c>
      <c r="E25" s="85" t="s">
        <v>308</v>
      </c>
      <c r="F25" s="85" t="s">
        <v>253</v>
      </c>
      <c r="G25" s="85" t="s">
        <v>307</v>
      </c>
      <c r="H25" s="85" t="s">
        <v>406</v>
      </c>
      <c r="I25" s="164"/>
      <c r="J25" s="85" t="s">
        <v>255</v>
      </c>
      <c r="K25" s="85" t="s">
        <v>256</v>
      </c>
      <c r="L25" s="85" t="s">
        <v>309</v>
      </c>
      <c r="M25" s="85" t="s">
        <v>404</v>
      </c>
      <c r="N25" s="85" t="s">
        <v>405</v>
      </c>
      <c r="O25" s="85" t="s">
        <v>257</v>
      </c>
      <c r="P25" s="85" t="s">
        <v>310</v>
      </c>
      <c r="Q25" s="164"/>
    </row>
    <row r="26" spans="1:17" s="27" customFormat="1" ht="30" customHeight="1">
      <c r="A26" s="15">
        <v>1</v>
      </c>
      <c r="B26" s="86" t="s">
        <v>281</v>
      </c>
      <c r="C26" s="15">
        <v>1</v>
      </c>
      <c r="D26" s="15"/>
      <c r="E26" s="15"/>
      <c r="F26" s="15"/>
      <c r="G26" s="15"/>
      <c r="H26" s="15"/>
      <c r="I26" s="87">
        <f>SUM(C26:H26)</f>
        <v>1</v>
      </c>
      <c r="J26" s="15"/>
      <c r="K26" s="15">
        <f>1+1</f>
        <v>2</v>
      </c>
      <c r="L26" s="15">
        <v>1</v>
      </c>
      <c r="M26" s="15"/>
      <c r="N26" s="15"/>
      <c r="O26" s="15"/>
      <c r="P26" s="15"/>
      <c r="Q26" s="87">
        <f>SUM(J26:P26)</f>
        <v>3</v>
      </c>
    </row>
    <row r="27" spans="1:17" s="27" customFormat="1" ht="30" customHeight="1">
      <c r="A27" s="15">
        <v>2</v>
      </c>
      <c r="B27" s="86" t="s">
        <v>280</v>
      </c>
      <c r="C27" s="15"/>
      <c r="D27" s="15"/>
      <c r="E27" s="15"/>
      <c r="F27" s="15"/>
      <c r="G27" s="15"/>
      <c r="H27" s="15"/>
      <c r="I27" s="87">
        <f t="shared" ref="I27:I34" si="3">SUM(C27:H27)</f>
        <v>0</v>
      </c>
      <c r="J27" s="15"/>
      <c r="K27" s="15">
        <v>1</v>
      </c>
      <c r="L27" s="15"/>
      <c r="M27" s="15"/>
      <c r="N27" s="15"/>
      <c r="O27" s="15"/>
      <c r="P27" s="15"/>
      <c r="Q27" s="87">
        <f t="shared" ref="Q27:Q34" si="4">SUM(J27:P27)</f>
        <v>1</v>
      </c>
    </row>
    <row r="28" spans="1:17" s="27" customFormat="1" ht="30" customHeight="1">
      <c r="A28" s="15">
        <v>3</v>
      </c>
      <c r="B28" s="86" t="s">
        <v>282</v>
      </c>
      <c r="C28" s="15"/>
      <c r="D28" s="15"/>
      <c r="E28" s="15"/>
      <c r="F28" s="15"/>
      <c r="G28" s="15"/>
      <c r="H28" s="15"/>
      <c r="I28" s="87">
        <f t="shared" si="3"/>
        <v>0</v>
      </c>
      <c r="J28" s="15"/>
      <c r="K28" s="15"/>
      <c r="L28" s="15"/>
      <c r="M28" s="15"/>
      <c r="N28" s="15"/>
      <c r="O28" s="15"/>
      <c r="P28" s="15"/>
      <c r="Q28" s="87">
        <f t="shared" si="4"/>
        <v>0</v>
      </c>
    </row>
    <row r="29" spans="1:17" s="27" customFormat="1" ht="30" customHeight="1">
      <c r="A29" s="15">
        <v>4</v>
      </c>
      <c r="B29" s="86" t="s">
        <v>588</v>
      </c>
      <c r="C29" s="15"/>
      <c r="D29" s="15">
        <v>1</v>
      </c>
      <c r="E29" s="15"/>
      <c r="F29" s="15"/>
      <c r="G29" s="15"/>
      <c r="H29" s="15"/>
      <c r="I29" s="87">
        <f t="shared" si="3"/>
        <v>1</v>
      </c>
      <c r="J29" s="15"/>
      <c r="K29" s="15"/>
      <c r="L29" s="15"/>
      <c r="M29" s="15"/>
      <c r="N29" s="15"/>
      <c r="O29" s="15"/>
      <c r="P29" s="15"/>
      <c r="Q29" s="87">
        <f t="shared" si="4"/>
        <v>0</v>
      </c>
    </row>
    <row r="30" spans="1:17" s="27" customFormat="1" ht="30" customHeight="1">
      <c r="A30" s="15">
        <v>5</v>
      </c>
      <c r="B30" s="86" t="s">
        <v>283</v>
      </c>
      <c r="C30" s="15"/>
      <c r="D30" s="15"/>
      <c r="E30" s="15"/>
      <c r="F30" s="15"/>
      <c r="G30" s="15"/>
      <c r="H30" s="15"/>
      <c r="I30" s="87">
        <f t="shared" si="3"/>
        <v>0</v>
      </c>
      <c r="J30" s="15"/>
      <c r="K30" s="15"/>
      <c r="L30" s="15"/>
      <c r="M30" s="15"/>
      <c r="N30" s="15"/>
      <c r="O30" s="15"/>
      <c r="P30" s="15"/>
      <c r="Q30" s="87">
        <f t="shared" si="4"/>
        <v>0</v>
      </c>
    </row>
    <row r="31" spans="1:17" s="27" customFormat="1" ht="30" customHeight="1">
      <c r="A31" s="15">
        <v>6</v>
      </c>
      <c r="B31" s="86" t="s">
        <v>453</v>
      </c>
      <c r="C31" s="15"/>
      <c r="D31" s="15"/>
      <c r="E31" s="15"/>
      <c r="F31" s="15"/>
      <c r="G31" s="15"/>
      <c r="H31" s="15"/>
      <c r="I31" s="87">
        <f t="shared" si="3"/>
        <v>0</v>
      </c>
      <c r="J31" s="15"/>
      <c r="K31" s="15"/>
      <c r="L31" s="15"/>
      <c r="M31" s="15"/>
      <c r="N31" s="15"/>
      <c r="O31" s="15"/>
      <c r="P31" s="15"/>
      <c r="Q31" s="87">
        <f t="shared" si="4"/>
        <v>0</v>
      </c>
    </row>
    <row r="32" spans="1:17" s="27" customFormat="1" ht="30" customHeight="1">
      <c r="A32" s="15">
        <v>7</v>
      </c>
      <c r="B32" s="86" t="s">
        <v>288</v>
      </c>
      <c r="C32" s="15">
        <v>1</v>
      </c>
      <c r="D32" s="15"/>
      <c r="E32" s="15"/>
      <c r="F32" s="15"/>
      <c r="G32" s="15"/>
      <c r="H32" s="15"/>
      <c r="I32" s="87">
        <f t="shared" si="3"/>
        <v>1</v>
      </c>
      <c r="J32" s="15"/>
      <c r="K32" s="15"/>
      <c r="L32" s="15">
        <v>1</v>
      </c>
      <c r="M32" s="15"/>
      <c r="N32" s="15"/>
      <c r="O32" s="15"/>
      <c r="P32" s="15"/>
      <c r="Q32" s="87">
        <f t="shared" si="4"/>
        <v>1</v>
      </c>
    </row>
    <row r="33" spans="1:17" s="27" customFormat="1" ht="30" customHeight="1">
      <c r="A33" s="15">
        <v>8</v>
      </c>
      <c r="B33" s="86" t="s">
        <v>320</v>
      </c>
      <c r="C33" s="15"/>
      <c r="D33" s="15"/>
      <c r="E33" s="15"/>
      <c r="F33" s="15"/>
      <c r="G33" s="15"/>
      <c r="H33" s="15"/>
      <c r="I33" s="87">
        <f t="shared" si="3"/>
        <v>0</v>
      </c>
      <c r="J33" s="15"/>
      <c r="K33" s="15"/>
      <c r="L33" s="15"/>
      <c r="M33" s="15"/>
      <c r="N33" s="15"/>
      <c r="O33" s="15"/>
      <c r="P33" s="15"/>
      <c r="Q33" s="87">
        <f t="shared" si="4"/>
        <v>0</v>
      </c>
    </row>
    <row r="34" spans="1:17" s="27" customFormat="1" ht="30" customHeight="1">
      <c r="A34" s="15">
        <v>9</v>
      </c>
      <c r="B34" s="86" t="s">
        <v>589</v>
      </c>
      <c r="C34" s="15"/>
      <c r="D34" s="15"/>
      <c r="E34" s="15"/>
      <c r="F34" s="15"/>
      <c r="G34" s="15"/>
      <c r="H34" s="15"/>
      <c r="I34" s="87">
        <f t="shared" si="3"/>
        <v>0</v>
      </c>
      <c r="J34" s="15"/>
      <c r="K34" s="15"/>
      <c r="L34" s="15"/>
      <c r="M34" s="15"/>
      <c r="N34" s="15"/>
      <c r="O34" s="15"/>
      <c r="P34" s="15"/>
      <c r="Q34" s="87">
        <f t="shared" si="4"/>
        <v>0</v>
      </c>
    </row>
    <row r="35" spans="1:17" s="27" customFormat="1" ht="30" customHeight="1">
      <c r="A35" s="97"/>
      <c r="B35" s="88" t="s">
        <v>590</v>
      </c>
      <c r="C35" s="87">
        <f>SUM(C26:C34)</f>
        <v>2</v>
      </c>
      <c r="D35" s="87">
        <f t="shared" ref="D35:Q35" si="5">SUM(D26:D34)</f>
        <v>1</v>
      </c>
      <c r="E35" s="87">
        <f t="shared" si="5"/>
        <v>0</v>
      </c>
      <c r="F35" s="87">
        <f t="shared" si="5"/>
        <v>0</v>
      </c>
      <c r="G35" s="87">
        <f t="shared" si="5"/>
        <v>0</v>
      </c>
      <c r="H35" s="87">
        <f t="shared" si="5"/>
        <v>0</v>
      </c>
      <c r="I35" s="87">
        <f t="shared" si="5"/>
        <v>3</v>
      </c>
      <c r="J35" s="87">
        <f t="shared" si="5"/>
        <v>0</v>
      </c>
      <c r="K35" s="87">
        <f t="shared" si="5"/>
        <v>3</v>
      </c>
      <c r="L35" s="87">
        <f t="shared" si="5"/>
        <v>2</v>
      </c>
      <c r="M35" s="87">
        <f t="shared" si="5"/>
        <v>0</v>
      </c>
      <c r="N35" s="87">
        <f t="shared" si="5"/>
        <v>0</v>
      </c>
      <c r="O35" s="87">
        <f t="shared" si="5"/>
        <v>0</v>
      </c>
      <c r="P35" s="87">
        <f t="shared" si="5"/>
        <v>0</v>
      </c>
      <c r="Q35" s="87">
        <f t="shared" si="5"/>
        <v>5</v>
      </c>
    </row>
    <row r="36" spans="1:17" s="27" customFormat="1" ht="18" customHeight="1"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</row>
    <row r="37" spans="1:17" s="27" customFormat="1" ht="18" customHeight="1"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</row>
    <row r="38" spans="1:17" s="27" customFormat="1" ht="18" customHeight="1"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</row>
    <row r="39" spans="1:17" s="27" customFormat="1" ht="18" customHeight="1"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</row>
    <row r="40" spans="1:17" s="27" customFormat="1" ht="18" customHeight="1"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</row>
    <row r="41" spans="1:17" ht="30" customHeight="1">
      <c r="A41" s="134" t="s">
        <v>247</v>
      </c>
      <c r="B41" s="134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</row>
    <row r="42" spans="1:17" ht="20.100000000000001" customHeight="1">
      <c r="A42" s="134" t="s">
        <v>454</v>
      </c>
      <c r="B42" s="134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</row>
    <row r="43" spans="1:17" ht="15" customHeight="1"/>
    <row r="44" spans="1:17" ht="24.95" customHeight="1">
      <c r="A44" s="160" t="s">
        <v>266</v>
      </c>
      <c r="B44" s="161" t="s">
        <v>221</v>
      </c>
      <c r="C44" s="155" t="s">
        <v>222</v>
      </c>
      <c r="D44" s="155"/>
      <c r="E44" s="155"/>
      <c r="F44" s="155"/>
      <c r="G44" s="155"/>
      <c r="H44" s="155"/>
      <c r="I44" s="156" t="s">
        <v>267</v>
      </c>
      <c r="J44" s="155" t="s">
        <v>223</v>
      </c>
      <c r="K44" s="155"/>
      <c r="L44" s="155"/>
      <c r="M44" s="155"/>
      <c r="N44" s="155"/>
      <c r="O44" s="156" t="s">
        <v>268</v>
      </c>
      <c r="P44" s="156" t="s">
        <v>269</v>
      </c>
    </row>
    <row r="45" spans="1:17" ht="24.95" customHeight="1">
      <c r="A45" s="160"/>
      <c r="B45" s="157"/>
      <c r="C45" s="74" t="s">
        <v>253</v>
      </c>
      <c r="D45" s="74" t="s">
        <v>307</v>
      </c>
      <c r="E45" s="74" t="s">
        <v>251</v>
      </c>
      <c r="F45" s="74" t="s">
        <v>252</v>
      </c>
      <c r="G45" s="74" t="s">
        <v>308</v>
      </c>
      <c r="H45" s="74" t="s">
        <v>406</v>
      </c>
      <c r="I45" s="157"/>
      <c r="J45" s="74" t="s">
        <v>255</v>
      </c>
      <c r="K45" s="74" t="s">
        <v>256</v>
      </c>
      <c r="L45" s="74" t="s">
        <v>309</v>
      </c>
      <c r="M45" s="74" t="s">
        <v>257</v>
      </c>
      <c r="N45" s="74" t="s">
        <v>310</v>
      </c>
      <c r="O45" s="157"/>
      <c r="P45" s="157"/>
    </row>
    <row r="46" spans="1:17" ht="24.95" customHeight="1">
      <c r="A46" s="43">
        <v>1</v>
      </c>
      <c r="B46" s="44" t="s">
        <v>258</v>
      </c>
      <c r="C46" s="43">
        <v>0</v>
      </c>
      <c r="D46" s="43">
        <v>0</v>
      </c>
      <c r="E46" s="43">
        <f>2+1</f>
        <v>3</v>
      </c>
      <c r="F46" s="43">
        <v>11</v>
      </c>
      <c r="G46" s="43">
        <v>18</v>
      </c>
      <c r="H46" s="43">
        <v>0</v>
      </c>
      <c r="I46" s="45">
        <f t="shared" ref="I46:I54" si="6">SUM(C46:H46)</f>
        <v>32</v>
      </c>
      <c r="J46" s="43">
        <v>0</v>
      </c>
      <c r="K46" s="43">
        <f>19+1</f>
        <v>20</v>
      </c>
      <c r="L46" s="43">
        <v>27</v>
      </c>
      <c r="M46" s="43">
        <v>22</v>
      </c>
      <c r="N46" s="43">
        <v>0</v>
      </c>
      <c r="O46" s="45">
        <f>SUM(J46:N46)</f>
        <v>69</v>
      </c>
      <c r="P46" s="46">
        <f>SUM(I46,O46)</f>
        <v>101</v>
      </c>
    </row>
    <row r="47" spans="1:17" ht="24.95" customHeight="1">
      <c r="A47" s="43">
        <v>2</v>
      </c>
      <c r="B47" s="44" t="s">
        <v>260</v>
      </c>
      <c r="C47" s="43">
        <v>0</v>
      </c>
      <c r="D47" s="43">
        <v>0</v>
      </c>
      <c r="E47" s="43">
        <v>2</v>
      </c>
      <c r="F47" s="43">
        <v>3</v>
      </c>
      <c r="G47" s="43">
        <v>5</v>
      </c>
      <c r="H47" s="43">
        <v>0</v>
      </c>
      <c r="I47" s="45">
        <f t="shared" si="6"/>
        <v>10</v>
      </c>
      <c r="J47" s="43">
        <v>0</v>
      </c>
      <c r="K47" s="43">
        <v>47</v>
      </c>
      <c r="L47" s="43">
        <v>0</v>
      </c>
      <c r="M47" s="43">
        <v>0</v>
      </c>
      <c r="N47" s="43">
        <v>0</v>
      </c>
      <c r="O47" s="45">
        <f t="shared" ref="O47:O54" si="7">SUM(J47:N47)</f>
        <v>47</v>
      </c>
      <c r="P47" s="46">
        <f t="shared" ref="P47:P54" si="8">SUM(I47,O47)</f>
        <v>57</v>
      </c>
    </row>
    <row r="48" spans="1:17" ht="24.95" customHeight="1">
      <c r="A48" s="43">
        <v>3</v>
      </c>
      <c r="B48" s="44" t="s">
        <v>261</v>
      </c>
      <c r="C48" s="43">
        <v>3</v>
      </c>
      <c r="D48" s="43">
        <v>0</v>
      </c>
      <c r="E48" s="43">
        <v>8</v>
      </c>
      <c r="F48" s="43">
        <v>22</v>
      </c>
      <c r="G48" s="43">
        <v>16</v>
      </c>
      <c r="H48" s="43">
        <v>0</v>
      </c>
      <c r="I48" s="45">
        <f t="shared" si="6"/>
        <v>49</v>
      </c>
      <c r="J48" s="43">
        <v>0</v>
      </c>
      <c r="K48" s="43">
        <v>28</v>
      </c>
      <c r="L48" s="43">
        <v>0</v>
      </c>
      <c r="M48" s="43">
        <v>0</v>
      </c>
      <c r="N48" s="43">
        <v>0</v>
      </c>
      <c r="O48" s="45">
        <f t="shared" si="7"/>
        <v>28</v>
      </c>
      <c r="P48" s="46">
        <f t="shared" si="8"/>
        <v>77</v>
      </c>
    </row>
    <row r="49" spans="1:17" ht="24.95" customHeight="1">
      <c r="A49" s="43">
        <v>4</v>
      </c>
      <c r="B49" s="44" t="s">
        <v>262</v>
      </c>
      <c r="C49" s="43">
        <v>0</v>
      </c>
      <c r="D49" s="43">
        <v>0</v>
      </c>
      <c r="E49" s="43">
        <v>1</v>
      </c>
      <c r="F49" s="43">
        <v>13</v>
      </c>
      <c r="G49" s="43">
        <f>29+1</f>
        <v>30</v>
      </c>
      <c r="H49" s="43">
        <v>0</v>
      </c>
      <c r="I49" s="45">
        <f>SUM(C49:H49)</f>
        <v>44</v>
      </c>
      <c r="J49" s="43">
        <v>0</v>
      </c>
      <c r="K49" s="43">
        <v>7</v>
      </c>
      <c r="L49" s="43">
        <v>0</v>
      </c>
      <c r="M49" s="43">
        <v>0</v>
      </c>
      <c r="N49" s="43">
        <v>0</v>
      </c>
      <c r="O49" s="45">
        <f>SUM(J49:N49)</f>
        <v>7</v>
      </c>
      <c r="P49" s="46">
        <f>SUM(I49,O49)</f>
        <v>51</v>
      </c>
    </row>
    <row r="50" spans="1:17" ht="24.95" customHeight="1">
      <c r="A50" s="43">
        <v>5</v>
      </c>
      <c r="B50" s="44" t="s">
        <v>263</v>
      </c>
      <c r="C50" s="43">
        <v>0</v>
      </c>
      <c r="D50" s="43">
        <v>0</v>
      </c>
      <c r="E50" s="43">
        <v>3</v>
      </c>
      <c r="F50" s="43">
        <v>8</v>
      </c>
      <c r="G50" s="43">
        <f>21+1</f>
        <v>22</v>
      </c>
      <c r="H50" s="43">
        <v>0</v>
      </c>
      <c r="I50" s="45">
        <f>SUM(C50:H50)</f>
        <v>33</v>
      </c>
      <c r="J50" s="43">
        <v>0</v>
      </c>
      <c r="K50" s="43">
        <v>6</v>
      </c>
      <c r="L50" s="43">
        <v>0</v>
      </c>
      <c r="M50" s="43">
        <v>0</v>
      </c>
      <c r="N50" s="43">
        <v>0</v>
      </c>
      <c r="O50" s="45">
        <f>SUM(J50:N50)</f>
        <v>6</v>
      </c>
      <c r="P50" s="46">
        <f>SUM(I50,O50)</f>
        <v>39</v>
      </c>
    </row>
    <row r="51" spans="1:17" ht="24.95" customHeight="1">
      <c r="A51" s="43">
        <v>6</v>
      </c>
      <c r="B51" s="44" t="s">
        <v>265</v>
      </c>
      <c r="C51" s="43">
        <v>0</v>
      </c>
      <c r="D51" s="43">
        <v>0</v>
      </c>
      <c r="E51" s="43">
        <v>0</v>
      </c>
      <c r="F51" s="43">
        <v>0</v>
      </c>
      <c r="G51" s="43">
        <v>3</v>
      </c>
      <c r="H51" s="43">
        <v>0</v>
      </c>
      <c r="I51" s="45">
        <f>SUM(C51:H51)</f>
        <v>3</v>
      </c>
      <c r="J51" s="43">
        <v>0</v>
      </c>
      <c r="K51" s="43">
        <v>0</v>
      </c>
      <c r="L51" s="43">
        <v>0</v>
      </c>
      <c r="M51" s="43">
        <v>0</v>
      </c>
      <c r="N51" s="43">
        <v>0</v>
      </c>
      <c r="O51" s="45">
        <f>SUM(J51:N51)</f>
        <v>0</v>
      </c>
      <c r="P51" s="46">
        <f>SUM(I51,O51)</f>
        <v>3</v>
      </c>
    </row>
    <row r="52" spans="1:17" ht="24.95" customHeight="1">
      <c r="A52" s="43">
        <v>7</v>
      </c>
      <c r="B52" s="44" t="s">
        <v>259</v>
      </c>
      <c r="C52" s="43">
        <v>0</v>
      </c>
      <c r="D52" s="43">
        <v>0</v>
      </c>
      <c r="E52" s="43">
        <v>6</v>
      </c>
      <c r="F52" s="43">
        <v>0</v>
      </c>
      <c r="G52" s="43">
        <v>20</v>
      </c>
      <c r="H52" s="43">
        <v>0</v>
      </c>
      <c r="I52" s="45">
        <f>SUM(C52:H52)</f>
        <v>26</v>
      </c>
      <c r="J52" s="43">
        <v>0</v>
      </c>
      <c r="K52" s="43">
        <v>6</v>
      </c>
      <c r="L52" s="43">
        <v>21</v>
      </c>
      <c r="M52" s="43">
        <v>0</v>
      </c>
      <c r="N52" s="43">
        <v>0</v>
      </c>
      <c r="O52" s="45">
        <f>SUM(J52:N52)</f>
        <v>27</v>
      </c>
      <c r="P52" s="46">
        <f>SUM(I52,O52)</f>
        <v>53</v>
      </c>
    </row>
    <row r="53" spans="1:17" ht="24.95" customHeight="1">
      <c r="A53" s="43">
        <v>8</v>
      </c>
      <c r="B53" s="44" t="s">
        <v>270</v>
      </c>
      <c r="C53" s="43">
        <v>0</v>
      </c>
      <c r="D53" s="43">
        <v>0</v>
      </c>
      <c r="E53" s="43">
        <v>0</v>
      </c>
      <c r="F53" s="43">
        <v>1</v>
      </c>
      <c r="G53" s="43">
        <v>4</v>
      </c>
      <c r="H53" s="43">
        <v>0</v>
      </c>
      <c r="I53" s="45">
        <f t="shared" si="6"/>
        <v>5</v>
      </c>
      <c r="J53" s="43">
        <v>0</v>
      </c>
      <c r="K53" s="43">
        <v>1</v>
      </c>
      <c r="L53" s="43">
        <v>0</v>
      </c>
      <c r="M53" s="43">
        <v>0</v>
      </c>
      <c r="N53" s="43">
        <v>0</v>
      </c>
      <c r="O53" s="45">
        <f t="shared" si="7"/>
        <v>1</v>
      </c>
      <c r="P53" s="46">
        <f t="shared" si="8"/>
        <v>6</v>
      </c>
    </row>
    <row r="54" spans="1:17" ht="24.95" customHeight="1">
      <c r="A54" s="43">
        <v>9</v>
      </c>
      <c r="B54" s="44" t="s">
        <v>264</v>
      </c>
      <c r="C54" s="43">
        <v>0</v>
      </c>
      <c r="D54" s="43">
        <v>0</v>
      </c>
      <c r="E54" s="43">
        <v>0</v>
      </c>
      <c r="F54" s="43">
        <v>4</v>
      </c>
      <c r="G54" s="43">
        <v>7</v>
      </c>
      <c r="H54" s="43">
        <v>0</v>
      </c>
      <c r="I54" s="45">
        <f t="shared" si="6"/>
        <v>11</v>
      </c>
      <c r="J54" s="43">
        <v>0</v>
      </c>
      <c r="K54" s="43">
        <f>4+1</f>
        <v>5</v>
      </c>
      <c r="L54" s="43">
        <v>10</v>
      </c>
      <c r="M54" s="43">
        <v>0</v>
      </c>
      <c r="N54" s="43">
        <v>0</v>
      </c>
      <c r="O54" s="45">
        <f t="shared" si="7"/>
        <v>15</v>
      </c>
      <c r="P54" s="46">
        <f t="shared" si="8"/>
        <v>26</v>
      </c>
    </row>
    <row r="55" spans="1:17" ht="24.95" customHeight="1">
      <c r="A55" s="158" t="s">
        <v>4</v>
      </c>
      <c r="B55" s="159"/>
      <c r="C55" s="46">
        <f t="shared" ref="C55:P55" si="9">SUM(C46:C54)</f>
        <v>3</v>
      </c>
      <c r="D55" s="46">
        <f t="shared" si="9"/>
        <v>0</v>
      </c>
      <c r="E55" s="46">
        <f t="shared" si="9"/>
        <v>23</v>
      </c>
      <c r="F55" s="46">
        <f t="shared" si="9"/>
        <v>62</v>
      </c>
      <c r="G55" s="46">
        <f t="shared" si="9"/>
        <v>125</v>
      </c>
      <c r="H55" s="46">
        <f t="shared" si="9"/>
        <v>0</v>
      </c>
      <c r="I55" s="46">
        <f t="shared" si="9"/>
        <v>213</v>
      </c>
      <c r="J55" s="46">
        <f t="shared" si="9"/>
        <v>0</v>
      </c>
      <c r="K55" s="46">
        <f t="shared" si="9"/>
        <v>120</v>
      </c>
      <c r="L55" s="46">
        <f t="shared" si="9"/>
        <v>58</v>
      </c>
      <c r="M55" s="46">
        <f t="shared" si="9"/>
        <v>22</v>
      </c>
      <c r="N55" s="46">
        <f t="shared" si="9"/>
        <v>0</v>
      </c>
      <c r="O55" s="46">
        <f t="shared" si="9"/>
        <v>200</v>
      </c>
      <c r="P55" s="46">
        <f t="shared" si="9"/>
        <v>413</v>
      </c>
    </row>
    <row r="56" spans="1:17" ht="15" customHeight="1"/>
    <row r="57" spans="1:17" ht="18" customHeight="1">
      <c r="B57" s="39" t="s">
        <v>464</v>
      </c>
      <c r="J57" s="131" t="s">
        <v>455</v>
      </c>
      <c r="K57" s="131"/>
      <c r="L57" s="131"/>
      <c r="M57" s="131"/>
      <c r="N57" s="131"/>
      <c r="O57" s="131"/>
      <c r="P57" s="131"/>
    </row>
    <row r="58" spans="1:17" ht="18" customHeight="1">
      <c r="J58" s="132" t="s">
        <v>456</v>
      </c>
      <c r="K58" s="132"/>
      <c r="L58" s="132"/>
      <c r="M58" s="132"/>
      <c r="N58" s="132"/>
      <c r="O58" s="132"/>
      <c r="P58" s="132"/>
    </row>
    <row r="59" spans="1:17" ht="15.95" customHeight="1"/>
    <row r="60" spans="1:17" ht="15.95" customHeight="1"/>
    <row r="61" spans="1:17" ht="15.95" customHeight="1">
      <c r="Q61" s="4">
        <f>197+22+9</f>
        <v>228</v>
      </c>
    </row>
    <row r="62" spans="1:17" ht="15.95" customHeight="1"/>
    <row r="63" spans="1:17" ht="18" customHeight="1">
      <c r="J63" s="133" t="s">
        <v>227</v>
      </c>
      <c r="K63" s="133"/>
      <c r="L63" s="133"/>
      <c r="M63" s="133"/>
      <c r="N63" s="133"/>
      <c r="O63" s="133"/>
      <c r="P63" s="133"/>
      <c r="Q63" s="4">
        <f>654-619</f>
        <v>35</v>
      </c>
    </row>
    <row r="64" spans="1:17" ht="15.95" customHeight="1"/>
    <row r="65" spans="1:16" ht="15.95" customHeight="1"/>
    <row r="66" spans="1:16" ht="30" customHeight="1">
      <c r="A66" s="134" t="s">
        <v>247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</row>
    <row r="67" spans="1:16" ht="20.100000000000001" customHeight="1">
      <c r="A67" s="134" t="s">
        <v>458</v>
      </c>
      <c r="B67" s="134"/>
      <c r="C67" s="134"/>
      <c r="D67" s="134"/>
      <c r="E67" s="134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</row>
    <row r="68" spans="1:16" ht="15" customHeight="1"/>
    <row r="69" spans="1:16" ht="24.95" customHeight="1">
      <c r="A69" s="160" t="s">
        <v>266</v>
      </c>
      <c r="B69" s="161" t="s">
        <v>221</v>
      </c>
      <c r="C69" s="155" t="s">
        <v>222</v>
      </c>
      <c r="D69" s="155"/>
      <c r="E69" s="155"/>
      <c r="F69" s="155"/>
      <c r="G69" s="155"/>
      <c r="H69" s="155"/>
      <c r="I69" s="156" t="s">
        <v>267</v>
      </c>
      <c r="J69" s="155" t="s">
        <v>223</v>
      </c>
      <c r="K69" s="155"/>
      <c r="L69" s="155"/>
      <c r="M69" s="155"/>
      <c r="N69" s="155"/>
      <c r="O69" s="156" t="s">
        <v>268</v>
      </c>
      <c r="P69" s="156" t="s">
        <v>269</v>
      </c>
    </row>
    <row r="70" spans="1:16" ht="24.95" customHeight="1">
      <c r="A70" s="160"/>
      <c r="B70" s="157"/>
      <c r="C70" s="76" t="s">
        <v>253</v>
      </c>
      <c r="D70" s="76" t="s">
        <v>307</v>
      </c>
      <c r="E70" s="76" t="s">
        <v>251</v>
      </c>
      <c r="F70" s="76" t="s">
        <v>252</v>
      </c>
      <c r="G70" s="76" t="s">
        <v>308</v>
      </c>
      <c r="H70" s="76" t="s">
        <v>406</v>
      </c>
      <c r="I70" s="157"/>
      <c r="J70" s="76" t="s">
        <v>255</v>
      </c>
      <c r="K70" s="76" t="s">
        <v>256</v>
      </c>
      <c r="L70" s="76" t="s">
        <v>309</v>
      </c>
      <c r="M70" s="76" t="s">
        <v>257</v>
      </c>
      <c r="N70" s="76" t="s">
        <v>310</v>
      </c>
      <c r="O70" s="157"/>
      <c r="P70" s="157"/>
    </row>
    <row r="71" spans="1:16" ht="24.95" customHeight="1">
      <c r="A71" s="43">
        <v>1</v>
      </c>
      <c r="B71" s="44" t="s">
        <v>258</v>
      </c>
      <c r="C71" s="43">
        <v>0</v>
      </c>
      <c r="D71" s="43">
        <v>0</v>
      </c>
      <c r="E71" s="43">
        <v>1</v>
      </c>
      <c r="F71" s="43">
        <v>0</v>
      </c>
      <c r="G71" s="43">
        <v>0</v>
      </c>
      <c r="H71" s="43">
        <v>0</v>
      </c>
      <c r="I71" s="45">
        <f t="shared" ref="I71:I75" si="10">SUM(C71:H71)</f>
        <v>1</v>
      </c>
      <c r="J71" s="43">
        <v>0</v>
      </c>
      <c r="K71" s="43">
        <v>1</v>
      </c>
      <c r="L71" s="43">
        <v>1</v>
      </c>
      <c r="M71" s="43">
        <v>0</v>
      </c>
      <c r="N71" s="43">
        <v>0</v>
      </c>
      <c r="O71" s="45">
        <f>SUM(J71:N71)</f>
        <v>2</v>
      </c>
      <c r="P71" s="46">
        <f>SUM(I71,O71)</f>
        <v>3</v>
      </c>
    </row>
    <row r="72" spans="1:16" ht="24.95" customHeight="1">
      <c r="A72" s="43">
        <v>2</v>
      </c>
      <c r="B72" s="44" t="s">
        <v>260</v>
      </c>
      <c r="C72" s="43">
        <v>0</v>
      </c>
      <c r="D72" s="43">
        <v>0</v>
      </c>
      <c r="E72" s="43">
        <v>0</v>
      </c>
      <c r="F72" s="43">
        <v>0</v>
      </c>
      <c r="G72" s="43">
        <v>1</v>
      </c>
      <c r="H72" s="43">
        <v>0</v>
      </c>
      <c r="I72" s="45">
        <f t="shared" si="10"/>
        <v>1</v>
      </c>
      <c r="J72" s="43">
        <v>0</v>
      </c>
      <c r="K72" s="43">
        <v>1</v>
      </c>
      <c r="L72" s="43">
        <v>0</v>
      </c>
      <c r="M72" s="43">
        <v>0</v>
      </c>
      <c r="N72" s="43">
        <v>0</v>
      </c>
      <c r="O72" s="45">
        <f t="shared" ref="O72:O75" si="11">SUM(J72:N72)</f>
        <v>1</v>
      </c>
      <c r="P72" s="46">
        <f t="shared" ref="P72:P75" si="12">SUM(I72,O72)</f>
        <v>2</v>
      </c>
    </row>
    <row r="73" spans="1:16" ht="24.95" customHeight="1">
      <c r="A73" s="43">
        <v>3</v>
      </c>
      <c r="B73" s="44" t="s">
        <v>261</v>
      </c>
      <c r="C73" s="43">
        <v>0</v>
      </c>
      <c r="D73" s="43">
        <v>1</v>
      </c>
      <c r="E73" s="43">
        <v>0</v>
      </c>
      <c r="F73" s="43">
        <v>0</v>
      </c>
      <c r="G73" s="43">
        <v>0</v>
      </c>
      <c r="H73" s="43">
        <v>0</v>
      </c>
      <c r="I73" s="45">
        <f t="shared" si="10"/>
        <v>1</v>
      </c>
      <c r="J73" s="43">
        <v>0</v>
      </c>
      <c r="K73" s="43">
        <v>1</v>
      </c>
      <c r="L73" s="43">
        <v>0</v>
      </c>
      <c r="M73" s="43">
        <v>0</v>
      </c>
      <c r="N73" s="43">
        <v>1</v>
      </c>
      <c r="O73" s="45">
        <f t="shared" si="11"/>
        <v>2</v>
      </c>
      <c r="P73" s="46">
        <f t="shared" si="12"/>
        <v>3</v>
      </c>
    </row>
    <row r="74" spans="1:16" ht="24.95" customHeight="1">
      <c r="A74" s="43">
        <v>4</v>
      </c>
      <c r="B74" s="44" t="s">
        <v>262</v>
      </c>
      <c r="C74" s="43">
        <v>0</v>
      </c>
      <c r="D74" s="43">
        <v>0</v>
      </c>
      <c r="E74" s="43">
        <v>0</v>
      </c>
      <c r="F74" s="43">
        <v>0</v>
      </c>
      <c r="G74" s="43">
        <v>0</v>
      </c>
      <c r="H74" s="43">
        <v>0</v>
      </c>
      <c r="I74" s="45">
        <f t="shared" si="10"/>
        <v>0</v>
      </c>
      <c r="J74" s="43">
        <v>0</v>
      </c>
      <c r="K74" s="43">
        <f>1+1</f>
        <v>2</v>
      </c>
      <c r="L74" s="43">
        <v>0</v>
      </c>
      <c r="M74" s="43">
        <v>0</v>
      </c>
      <c r="N74" s="43">
        <v>0</v>
      </c>
      <c r="O74" s="45">
        <f t="shared" si="11"/>
        <v>2</v>
      </c>
      <c r="P74" s="46">
        <f t="shared" si="12"/>
        <v>2</v>
      </c>
    </row>
    <row r="75" spans="1:16" ht="24.95" customHeight="1">
      <c r="A75" s="43">
        <v>5</v>
      </c>
      <c r="B75" s="44" t="s">
        <v>263</v>
      </c>
      <c r="C75" s="43">
        <v>0</v>
      </c>
      <c r="D75" s="43">
        <v>0</v>
      </c>
      <c r="E75" s="43">
        <v>0</v>
      </c>
      <c r="F75" s="43">
        <v>1</v>
      </c>
      <c r="G75" s="43">
        <v>0</v>
      </c>
      <c r="H75" s="43">
        <v>0</v>
      </c>
      <c r="I75" s="45">
        <f t="shared" si="10"/>
        <v>1</v>
      </c>
      <c r="J75" s="43">
        <v>0</v>
      </c>
      <c r="K75" s="43">
        <v>1</v>
      </c>
      <c r="L75" s="43">
        <v>0</v>
      </c>
      <c r="M75" s="43">
        <v>0</v>
      </c>
      <c r="N75" s="43">
        <v>0</v>
      </c>
      <c r="O75" s="45">
        <f t="shared" si="11"/>
        <v>1</v>
      </c>
      <c r="P75" s="46">
        <f t="shared" si="12"/>
        <v>2</v>
      </c>
    </row>
    <row r="76" spans="1:16" ht="24.95" customHeight="1">
      <c r="A76" s="43">
        <v>6</v>
      </c>
      <c r="B76" s="44" t="s">
        <v>265</v>
      </c>
      <c r="C76" s="43">
        <v>0</v>
      </c>
      <c r="D76" s="43">
        <v>0</v>
      </c>
      <c r="E76" s="43">
        <v>0</v>
      </c>
      <c r="F76" s="43">
        <v>0</v>
      </c>
      <c r="G76" s="43">
        <v>0</v>
      </c>
      <c r="H76" s="43">
        <v>0</v>
      </c>
      <c r="I76" s="45">
        <f>SUM(C76:H76)</f>
        <v>0</v>
      </c>
      <c r="J76" s="43">
        <v>0</v>
      </c>
      <c r="K76" s="43">
        <v>0</v>
      </c>
      <c r="L76" s="43">
        <v>0</v>
      </c>
      <c r="M76" s="43">
        <v>0</v>
      </c>
      <c r="N76" s="43">
        <v>0</v>
      </c>
      <c r="O76" s="45">
        <f>SUM(J76:N76)</f>
        <v>0</v>
      </c>
      <c r="P76" s="46">
        <f>SUM(I76,O76)</f>
        <v>0</v>
      </c>
    </row>
    <row r="77" spans="1:16" ht="24.95" customHeight="1">
      <c r="A77" s="43">
        <v>7</v>
      </c>
      <c r="B77" s="44" t="s">
        <v>259</v>
      </c>
      <c r="C77" s="43">
        <v>0</v>
      </c>
      <c r="D77" s="43">
        <v>0</v>
      </c>
      <c r="E77" s="43">
        <v>0</v>
      </c>
      <c r="F77" s="43">
        <v>2</v>
      </c>
      <c r="G77" s="43">
        <v>0</v>
      </c>
      <c r="H77" s="43">
        <v>0</v>
      </c>
      <c r="I77" s="45">
        <f>SUM(C77:H77)</f>
        <v>2</v>
      </c>
      <c r="J77" s="43">
        <v>0</v>
      </c>
      <c r="K77" s="43">
        <v>0</v>
      </c>
      <c r="L77" s="43">
        <v>0</v>
      </c>
      <c r="M77" s="43">
        <v>0</v>
      </c>
      <c r="N77" s="43">
        <v>1</v>
      </c>
      <c r="O77" s="45">
        <f>SUM(J77:N77)</f>
        <v>1</v>
      </c>
      <c r="P77" s="46">
        <f>SUM(I77,O77)</f>
        <v>3</v>
      </c>
    </row>
    <row r="78" spans="1:16" ht="24.95" customHeight="1">
      <c r="A78" s="43">
        <v>8</v>
      </c>
      <c r="B78" s="44" t="s">
        <v>270</v>
      </c>
      <c r="C78" s="43">
        <v>0</v>
      </c>
      <c r="D78" s="43">
        <v>0</v>
      </c>
      <c r="E78" s="43">
        <v>0</v>
      </c>
      <c r="F78" s="43">
        <v>0</v>
      </c>
      <c r="G78" s="43">
        <v>0</v>
      </c>
      <c r="H78" s="43">
        <v>0</v>
      </c>
      <c r="I78" s="45">
        <f>SUM(C78:H78)</f>
        <v>0</v>
      </c>
      <c r="J78" s="43">
        <v>0</v>
      </c>
      <c r="K78" s="43">
        <v>0</v>
      </c>
      <c r="L78" s="43">
        <v>0</v>
      </c>
      <c r="M78" s="43">
        <v>0</v>
      </c>
      <c r="N78" s="43">
        <v>0</v>
      </c>
      <c r="O78" s="45">
        <f>SUM(J78:N78)</f>
        <v>0</v>
      </c>
      <c r="P78" s="46">
        <f>SUM(I78,O78)</f>
        <v>0</v>
      </c>
    </row>
    <row r="79" spans="1:16" ht="24.95" customHeight="1">
      <c r="A79" s="43">
        <v>9</v>
      </c>
      <c r="B79" s="44" t="s">
        <v>264</v>
      </c>
      <c r="C79" s="43">
        <v>0</v>
      </c>
      <c r="D79" s="43">
        <v>0</v>
      </c>
      <c r="E79" s="43">
        <v>0</v>
      </c>
      <c r="F79" s="43">
        <v>1</v>
      </c>
      <c r="G79" s="43">
        <v>0</v>
      </c>
      <c r="H79" s="43">
        <v>0</v>
      </c>
      <c r="I79" s="45">
        <f t="shared" ref="I79" si="13">SUM(C79:H79)</f>
        <v>1</v>
      </c>
      <c r="J79" s="43">
        <v>0</v>
      </c>
      <c r="K79" s="43">
        <v>0</v>
      </c>
      <c r="L79" s="43">
        <v>0</v>
      </c>
      <c r="M79" s="43">
        <v>0</v>
      </c>
      <c r="N79" s="43">
        <v>0</v>
      </c>
      <c r="O79" s="45">
        <f t="shared" ref="O79" si="14">SUM(J79:N79)</f>
        <v>0</v>
      </c>
      <c r="P79" s="46">
        <f t="shared" ref="P79" si="15">SUM(I79,O79)</f>
        <v>1</v>
      </c>
    </row>
    <row r="80" spans="1:16" ht="24.95" customHeight="1">
      <c r="A80" s="158" t="s">
        <v>4</v>
      </c>
      <c r="B80" s="159"/>
      <c r="C80" s="46">
        <f t="shared" ref="C80:P80" si="16">SUM(C71:C79)</f>
        <v>0</v>
      </c>
      <c r="D80" s="46">
        <f t="shared" si="16"/>
        <v>1</v>
      </c>
      <c r="E80" s="46">
        <f t="shared" si="16"/>
        <v>1</v>
      </c>
      <c r="F80" s="46">
        <f t="shared" si="16"/>
        <v>4</v>
      </c>
      <c r="G80" s="46">
        <f t="shared" si="16"/>
        <v>1</v>
      </c>
      <c r="H80" s="46">
        <f t="shared" si="16"/>
        <v>0</v>
      </c>
      <c r="I80" s="46">
        <f t="shared" si="16"/>
        <v>7</v>
      </c>
      <c r="J80" s="46">
        <f t="shared" si="16"/>
        <v>0</v>
      </c>
      <c r="K80" s="46">
        <f t="shared" si="16"/>
        <v>6</v>
      </c>
      <c r="L80" s="46">
        <f t="shared" si="16"/>
        <v>1</v>
      </c>
      <c r="M80" s="46">
        <f t="shared" si="16"/>
        <v>0</v>
      </c>
      <c r="N80" s="46">
        <f t="shared" si="16"/>
        <v>2</v>
      </c>
      <c r="O80" s="46">
        <f t="shared" si="16"/>
        <v>9</v>
      </c>
      <c r="P80" s="46">
        <f t="shared" si="16"/>
        <v>16</v>
      </c>
    </row>
    <row r="81" spans="1:17" ht="9.9499999999999993" customHeight="1"/>
    <row r="82" spans="1:17" ht="18" customHeight="1">
      <c r="J82" s="131" t="s">
        <v>457</v>
      </c>
      <c r="K82" s="131"/>
      <c r="L82" s="131"/>
      <c r="M82" s="131"/>
      <c r="N82" s="131"/>
      <c r="O82" s="131"/>
      <c r="P82" s="131"/>
    </row>
    <row r="83" spans="1:17" ht="18" customHeight="1">
      <c r="J83" s="132" t="s">
        <v>311</v>
      </c>
      <c r="K83" s="132"/>
      <c r="L83" s="132"/>
      <c r="M83" s="132"/>
      <c r="N83" s="132"/>
      <c r="O83" s="132"/>
      <c r="P83" s="132"/>
    </row>
    <row r="84" spans="1:17" ht="15.95" customHeight="1"/>
    <row r="85" spans="1:17" ht="15.95" customHeight="1"/>
    <row r="86" spans="1:17" ht="15.95" customHeight="1"/>
    <row r="87" spans="1:17" ht="15.95" customHeight="1"/>
    <row r="88" spans="1:17" ht="18" customHeight="1">
      <c r="J88" s="133" t="s">
        <v>227</v>
      </c>
      <c r="K88" s="133"/>
      <c r="L88" s="133"/>
      <c r="M88" s="133"/>
      <c r="N88" s="133"/>
      <c r="O88" s="133"/>
      <c r="P88" s="133"/>
      <c r="Q88" s="4">
        <f>654-619</f>
        <v>35</v>
      </c>
    </row>
    <row r="89" spans="1:17" ht="15.95" customHeight="1"/>
    <row r="90" spans="1:17" ht="30" customHeight="1">
      <c r="A90" s="134" t="s">
        <v>247</v>
      </c>
      <c r="B90" s="134"/>
      <c r="C90" s="134"/>
      <c r="D90" s="134"/>
      <c r="E90" s="134"/>
      <c r="F90" s="134"/>
      <c r="G90" s="134"/>
      <c r="H90" s="134"/>
      <c r="I90" s="134"/>
      <c r="J90" s="134"/>
      <c r="K90" s="134"/>
      <c r="L90" s="134"/>
      <c r="M90" s="134"/>
      <c r="N90" s="134"/>
      <c r="O90" s="134"/>
      <c r="P90" s="134"/>
    </row>
    <row r="91" spans="1:17" ht="20.100000000000001" customHeight="1">
      <c r="A91" s="134" t="s">
        <v>362</v>
      </c>
      <c r="B91" s="134"/>
      <c r="C91" s="134"/>
      <c r="D91" s="134"/>
      <c r="E91" s="134"/>
      <c r="F91" s="134"/>
      <c r="G91" s="134"/>
      <c r="H91" s="134"/>
      <c r="I91" s="134"/>
      <c r="J91" s="134"/>
      <c r="K91" s="134"/>
      <c r="L91" s="134"/>
      <c r="M91" s="134"/>
      <c r="N91" s="134"/>
      <c r="O91" s="134"/>
      <c r="P91" s="134"/>
    </row>
    <row r="92" spans="1:17" ht="15" customHeight="1"/>
    <row r="93" spans="1:17" ht="24.95" customHeight="1">
      <c r="A93" s="160" t="s">
        <v>266</v>
      </c>
      <c r="B93" s="161" t="s">
        <v>221</v>
      </c>
      <c r="C93" s="155" t="s">
        <v>222</v>
      </c>
      <c r="D93" s="155"/>
      <c r="E93" s="155"/>
      <c r="F93" s="155"/>
      <c r="G93" s="155"/>
      <c r="H93" s="155"/>
      <c r="I93" s="156" t="s">
        <v>267</v>
      </c>
      <c r="J93" s="155" t="s">
        <v>223</v>
      </c>
      <c r="K93" s="155"/>
      <c r="L93" s="155"/>
      <c r="M93" s="155"/>
      <c r="N93" s="155"/>
      <c r="O93" s="156" t="s">
        <v>268</v>
      </c>
      <c r="P93" s="156" t="s">
        <v>269</v>
      </c>
    </row>
    <row r="94" spans="1:17" ht="24.95" customHeight="1">
      <c r="A94" s="160"/>
      <c r="B94" s="157"/>
      <c r="C94" s="70" t="s">
        <v>253</v>
      </c>
      <c r="D94" s="70" t="s">
        <v>307</v>
      </c>
      <c r="E94" s="70" t="s">
        <v>251</v>
      </c>
      <c r="F94" s="70" t="s">
        <v>252</v>
      </c>
      <c r="G94" s="74" t="s">
        <v>308</v>
      </c>
      <c r="H94" s="70" t="s">
        <v>406</v>
      </c>
      <c r="I94" s="157"/>
      <c r="J94" s="70" t="s">
        <v>255</v>
      </c>
      <c r="K94" s="70" t="s">
        <v>256</v>
      </c>
      <c r="L94" s="70" t="s">
        <v>309</v>
      </c>
      <c r="M94" s="70" t="s">
        <v>257</v>
      </c>
      <c r="N94" s="70" t="s">
        <v>310</v>
      </c>
      <c r="O94" s="157"/>
      <c r="P94" s="157"/>
    </row>
    <row r="95" spans="1:17" ht="24.95" customHeight="1">
      <c r="A95" s="43">
        <v>1</v>
      </c>
      <c r="B95" s="44" t="s">
        <v>258</v>
      </c>
      <c r="C95" s="43">
        <v>0</v>
      </c>
      <c r="D95" s="43">
        <v>0</v>
      </c>
      <c r="E95" s="43">
        <v>0</v>
      </c>
      <c r="F95" s="43">
        <v>2</v>
      </c>
      <c r="G95" s="43">
        <v>0</v>
      </c>
      <c r="H95" s="43">
        <v>0</v>
      </c>
      <c r="I95" s="45">
        <f t="shared" ref="I95:I103" si="17">SUM(C95:H95)</f>
        <v>2</v>
      </c>
      <c r="J95" s="43">
        <v>27</v>
      </c>
      <c r="K95" s="43">
        <v>5</v>
      </c>
      <c r="L95" s="43">
        <v>0</v>
      </c>
      <c r="M95" s="43">
        <v>0</v>
      </c>
      <c r="N95" s="43">
        <v>0</v>
      </c>
      <c r="O95" s="45">
        <f>SUM(J95:N95)</f>
        <v>32</v>
      </c>
      <c r="P95" s="46">
        <f>SUM(I95,O95)</f>
        <v>34</v>
      </c>
    </row>
    <row r="96" spans="1:17" ht="24.95" customHeight="1">
      <c r="A96" s="43">
        <v>2</v>
      </c>
      <c r="B96" s="44" t="s">
        <v>260</v>
      </c>
      <c r="C96" s="43">
        <v>0</v>
      </c>
      <c r="D96" s="43">
        <v>0</v>
      </c>
      <c r="E96" s="43">
        <v>0</v>
      </c>
      <c r="F96" s="43">
        <v>0</v>
      </c>
      <c r="G96" s="43">
        <v>0</v>
      </c>
      <c r="H96" s="43">
        <v>0</v>
      </c>
      <c r="I96" s="45">
        <f t="shared" si="17"/>
        <v>0</v>
      </c>
      <c r="J96" s="43">
        <v>11</v>
      </c>
      <c r="K96" s="43">
        <v>0</v>
      </c>
      <c r="L96" s="43">
        <v>0</v>
      </c>
      <c r="M96" s="43">
        <v>0</v>
      </c>
      <c r="N96" s="43">
        <v>0</v>
      </c>
      <c r="O96" s="45">
        <f t="shared" ref="O96:O103" si="18">SUM(J96:N96)</f>
        <v>11</v>
      </c>
      <c r="P96" s="46">
        <f t="shared" ref="P96:P103" si="19">SUM(I96,O96)</f>
        <v>11</v>
      </c>
    </row>
    <row r="97" spans="1:17" ht="24.95" customHeight="1">
      <c r="A97" s="43">
        <v>3</v>
      </c>
      <c r="B97" s="44" t="s">
        <v>261</v>
      </c>
      <c r="C97" s="43">
        <v>6</v>
      </c>
      <c r="D97" s="43">
        <v>0</v>
      </c>
      <c r="E97" s="43">
        <v>1</v>
      </c>
      <c r="F97" s="43">
        <v>0</v>
      </c>
      <c r="G97" s="43">
        <v>1</v>
      </c>
      <c r="H97" s="43">
        <v>0</v>
      </c>
      <c r="I97" s="45">
        <f t="shared" si="17"/>
        <v>8</v>
      </c>
      <c r="J97" s="43">
        <v>29</v>
      </c>
      <c r="K97" s="43">
        <v>28</v>
      </c>
      <c r="L97" s="43">
        <v>0</v>
      </c>
      <c r="M97" s="43">
        <v>0</v>
      </c>
      <c r="N97" s="43">
        <v>0</v>
      </c>
      <c r="O97" s="45">
        <f t="shared" si="18"/>
        <v>57</v>
      </c>
      <c r="P97" s="46">
        <f t="shared" si="19"/>
        <v>65</v>
      </c>
    </row>
    <row r="98" spans="1:17" ht="24.95" customHeight="1">
      <c r="A98" s="43">
        <v>4</v>
      </c>
      <c r="B98" s="44" t="s">
        <v>262</v>
      </c>
      <c r="C98" s="43">
        <v>0</v>
      </c>
      <c r="D98" s="43">
        <v>0</v>
      </c>
      <c r="E98" s="43">
        <v>0</v>
      </c>
      <c r="F98" s="43">
        <v>0</v>
      </c>
      <c r="G98" s="43">
        <v>0</v>
      </c>
      <c r="H98" s="43">
        <v>40</v>
      </c>
      <c r="I98" s="45">
        <f t="shared" si="17"/>
        <v>40</v>
      </c>
      <c r="J98" s="43">
        <v>9</v>
      </c>
      <c r="K98" s="43">
        <v>14</v>
      </c>
      <c r="L98" s="43">
        <v>0</v>
      </c>
      <c r="M98" s="43">
        <v>0</v>
      </c>
      <c r="N98" s="43">
        <v>0</v>
      </c>
      <c r="O98" s="45">
        <f t="shared" si="18"/>
        <v>23</v>
      </c>
      <c r="P98" s="46">
        <f t="shared" si="19"/>
        <v>63</v>
      </c>
    </row>
    <row r="99" spans="1:17" ht="24.95" customHeight="1">
      <c r="A99" s="43">
        <v>5</v>
      </c>
      <c r="B99" s="44" t="s">
        <v>263</v>
      </c>
      <c r="C99" s="43">
        <v>0</v>
      </c>
      <c r="D99" s="43">
        <v>0</v>
      </c>
      <c r="E99" s="43">
        <v>0</v>
      </c>
      <c r="F99" s="43">
        <v>0</v>
      </c>
      <c r="G99" s="43">
        <v>0</v>
      </c>
      <c r="H99" s="43">
        <v>0</v>
      </c>
      <c r="I99" s="45">
        <f t="shared" si="17"/>
        <v>0</v>
      </c>
      <c r="J99" s="43">
        <v>8</v>
      </c>
      <c r="K99" s="43">
        <v>2</v>
      </c>
      <c r="L99" s="43">
        <v>0</v>
      </c>
      <c r="M99" s="43">
        <v>0</v>
      </c>
      <c r="N99" s="43">
        <v>0</v>
      </c>
      <c r="O99" s="45">
        <f t="shared" si="18"/>
        <v>10</v>
      </c>
      <c r="P99" s="46">
        <f t="shared" si="19"/>
        <v>10</v>
      </c>
    </row>
    <row r="100" spans="1:17" ht="24.95" customHeight="1">
      <c r="A100" s="43">
        <v>6</v>
      </c>
      <c r="B100" s="44" t="s">
        <v>265</v>
      </c>
      <c r="C100" s="43">
        <v>0</v>
      </c>
      <c r="D100" s="43">
        <v>0</v>
      </c>
      <c r="E100" s="43">
        <v>0</v>
      </c>
      <c r="F100" s="43">
        <v>0</v>
      </c>
      <c r="G100" s="43">
        <v>0</v>
      </c>
      <c r="H100" s="43">
        <v>0</v>
      </c>
      <c r="I100" s="45">
        <f>SUM(C100:H100)</f>
        <v>0</v>
      </c>
      <c r="J100" s="43">
        <v>0</v>
      </c>
      <c r="K100" s="43">
        <v>2</v>
      </c>
      <c r="L100" s="43">
        <v>0</v>
      </c>
      <c r="M100" s="43">
        <v>0</v>
      </c>
      <c r="N100" s="43">
        <v>0</v>
      </c>
      <c r="O100" s="45">
        <f>SUM(J100:N100)</f>
        <v>2</v>
      </c>
      <c r="P100" s="46">
        <f>SUM(I100,O100)</f>
        <v>2</v>
      </c>
    </row>
    <row r="101" spans="1:17" ht="24.95" customHeight="1">
      <c r="A101" s="43">
        <v>7</v>
      </c>
      <c r="B101" s="44" t="s">
        <v>259</v>
      </c>
      <c r="C101" s="43">
        <v>0</v>
      </c>
      <c r="D101" s="43">
        <v>0</v>
      </c>
      <c r="E101" s="43">
        <v>1</v>
      </c>
      <c r="F101" s="43">
        <v>0</v>
      </c>
      <c r="G101" s="43">
        <v>0</v>
      </c>
      <c r="H101" s="43">
        <v>0</v>
      </c>
      <c r="I101" s="45">
        <f>SUM(C101:H101)</f>
        <v>1</v>
      </c>
      <c r="J101" s="43">
        <v>16</v>
      </c>
      <c r="K101" s="43">
        <v>4</v>
      </c>
      <c r="L101" s="43">
        <v>0</v>
      </c>
      <c r="M101" s="43">
        <v>0</v>
      </c>
      <c r="N101" s="43">
        <v>0</v>
      </c>
      <c r="O101" s="45">
        <f>SUM(J101:N101)</f>
        <v>20</v>
      </c>
      <c r="P101" s="46">
        <f>SUM(I101,O101)</f>
        <v>21</v>
      </c>
    </row>
    <row r="102" spans="1:17" ht="24.95" customHeight="1">
      <c r="A102" s="43">
        <v>8</v>
      </c>
      <c r="B102" s="44" t="s">
        <v>270</v>
      </c>
      <c r="C102" s="43">
        <v>0</v>
      </c>
      <c r="D102" s="43">
        <v>0</v>
      </c>
      <c r="E102" s="43">
        <v>0</v>
      </c>
      <c r="F102" s="43">
        <v>0</v>
      </c>
      <c r="G102" s="43">
        <v>0</v>
      </c>
      <c r="H102" s="43">
        <v>0</v>
      </c>
      <c r="I102" s="45">
        <f>SUM(C102:H102)</f>
        <v>0</v>
      </c>
      <c r="J102" s="43">
        <v>3</v>
      </c>
      <c r="K102" s="43">
        <v>2</v>
      </c>
      <c r="L102" s="43">
        <v>0</v>
      </c>
      <c r="M102" s="43">
        <v>0</v>
      </c>
      <c r="N102" s="43"/>
      <c r="O102" s="45">
        <f>SUM(J102:N102)</f>
        <v>5</v>
      </c>
      <c r="P102" s="46">
        <f>SUM(I102,O102)</f>
        <v>5</v>
      </c>
    </row>
    <row r="103" spans="1:17" ht="24.95" customHeight="1">
      <c r="A103" s="43">
        <v>9</v>
      </c>
      <c r="B103" s="44" t="s">
        <v>264</v>
      </c>
      <c r="C103" s="43">
        <v>0</v>
      </c>
      <c r="D103" s="43">
        <v>0</v>
      </c>
      <c r="E103" s="43">
        <v>0</v>
      </c>
      <c r="F103" s="43">
        <v>1</v>
      </c>
      <c r="G103" s="43">
        <v>0</v>
      </c>
      <c r="H103" s="43">
        <v>0</v>
      </c>
      <c r="I103" s="45">
        <f t="shared" si="17"/>
        <v>1</v>
      </c>
      <c r="J103" s="43">
        <v>1</v>
      </c>
      <c r="K103" s="43">
        <v>0</v>
      </c>
      <c r="L103" s="43">
        <v>0</v>
      </c>
      <c r="M103" s="43">
        <v>0</v>
      </c>
      <c r="N103" s="43">
        <v>0</v>
      </c>
      <c r="O103" s="45">
        <f t="shared" si="18"/>
        <v>1</v>
      </c>
      <c r="P103" s="46">
        <f t="shared" si="19"/>
        <v>2</v>
      </c>
    </row>
    <row r="104" spans="1:17" ht="24.95" customHeight="1">
      <c r="A104" s="158" t="s">
        <v>4</v>
      </c>
      <c r="B104" s="159"/>
      <c r="C104" s="46">
        <f t="shared" ref="C104:P104" si="20">SUM(C95:C103)</f>
        <v>6</v>
      </c>
      <c r="D104" s="46">
        <f t="shared" si="20"/>
        <v>0</v>
      </c>
      <c r="E104" s="46">
        <f t="shared" si="20"/>
        <v>2</v>
      </c>
      <c r="F104" s="46">
        <f t="shared" si="20"/>
        <v>3</v>
      </c>
      <c r="G104" s="46">
        <f t="shared" si="20"/>
        <v>1</v>
      </c>
      <c r="H104" s="46">
        <f t="shared" si="20"/>
        <v>40</v>
      </c>
      <c r="I104" s="46">
        <f t="shared" si="20"/>
        <v>52</v>
      </c>
      <c r="J104" s="46">
        <f t="shared" si="20"/>
        <v>104</v>
      </c>
      <c r="K104" s="46">
        <f t="shared" si="20"/>
        <v>57</v>
      </c>
      <c r="L104" s="46">
        <f t="shared" si="20"/>
        <v>0</v>
      </c>
      <c r="M104" s="46">
        <f t="shared" si="20"/>
        <v>0</v>
      </c>
      <c r="N104" s="46">
        <f t="shared" si="20"/>
        <v>0</v>
      </c>
      <c r="O104" s="46">
        <f t="shared" si="20"/>
        <v>161</v>
      </c>
      <c r="P104" s="46">
        <f t="shared" si="20"/>
        <v>213</v>
      </c>
    </row>
    <row r="105" spans="1:17" ht="9.9499999999999993" customHeight="1"/>
    <row r="106" spans="1:17" ht="18" customHeight="1">
      <c r="J106" s="131" t="s">
        <v>419</v>
      </c>
      <c r="K106" s="131"/>
      <c r="L106" s="131"/>
      <c r="M106" s="131"/>
      <c r="N106" s="131"/>
      <c r="O106" s="131"/>
      <c r="P106" s="131"/>
    </row>
    <row r="107" spans="1:17" ht="18" customHeight="1">
      <c r="J107" s="132" t="s">
        <v>311</v>
      </c>
      <c r="K107" s="132"/>
      <c r="L107" s="132"/>
      <c r="M107" s="132"/>
      <c r="N107" s="132"/>
      <c r="O107" s="132"/>
      <c r="P107" s="132"/>
    </row>
    <row r="108" spans="1:17" ht="15.95" customHeight="1"/>
    <row r="109" spans="1:17" ht="15.95" customHeight="1"/>
    <row r="110" spans="1:17" ht="15.95" customHeight="1"/>
    <row r="111" spans="1:17" ht="15.95" customHeight="1"/>
    <row r="112" spans="1:17" ht="18" customHeight="1">
      <c r="J112" s="133" t="s">
        <v>227</v>
      </c>
      <c r="K112" s="133"/>
      <c r="L112" s="133"/>
      <c r="M112" s="133"/>
      <c r="N112" s="133"/>
      <c r="O112" s="133"/>
      <c r="P112" s="133"/>
      <c r="Q112" s="4">
        <f>654-619</f>
        <v>35</v>
      </c>
    </row>
    <row r="113" spans="1:16" ht="15.95" customHeight="1"/>
    <row r="114" spans="1:16" ht="30" customHeight="1">
      <c r="A114" s="134" t="s">
        <v>247</v>
      </c>
      <c r="B114" s="134"/>
      <c r="C114" s="134"/>
      <c r="D114" s="134"/>
      <c r="E114" s="134"/>
      <c r="F114" s="134"/>
      <c r="G114" s="134"/>
      <c r="H114" s="134"/>
      <c r="I114" s="134"/>
      <c r="J114" s="134"/>
      <c r="K114" s="134"/>
      <c r="L114" s="134"/>
      <c r="M114" s="134"/>
      <c r="N114" s="134"/>
      <c r="O114" s="134"/>
      <c r="P114" s="134"/>
    </row>
    <row r="115" spans="1:16" ht="20.100000000000001" customHeight="1">
      <c r="A115" s="134" t="s">
        <v>321</v>
      </c>
      <c r="B115" s="134"/>
      <c r="C115" s="134"/>
      <c r="D115" s="134"/>
      <c r="E115" s="134"/>
      <c r="F115" s="134"/>
      <c r="G115" s="134"/>
      <c r="H115" s="134"/>
      <c r="I115" s="134"/>
      <c r="J115" s="134"/>
      <c r="K115" s="134"/>
      <c r="L115" s="134"/>
      <c r="M115" s="134"/>
      <c r="N115" s="134"/>
      <c r="O115" s="134"/>
      <c r="P115" s="134"/>
    </row>
    <row r="116" spans="1:16" ht="15" customHeight="1"/>
    <row r="117" spans="1:16" ht="24.95" customHeight="1">
      <c r="A117" s="160" t="s">
        <v>266</v>
      </c>
      <c r="B117" s="161" t="s">
        <v>221</v>
      </c>
      <c r="C117" s="155" t="s">
        <v>222</v>
      </c>
      <c r="D117" s="155"/>
      <c r="E117" s="155"/>
      <c r="F117" s="155"/>
      <c r="G117" s="155"/>
      <c r="H117" s="155"/>
      <c r="I117" s="156" t="s">
        <v>267</v>
      </c>
      <c r="J117" s="155" t="s">
        <v>223</v>
      </c>
      <c r="K117" s="155"/>
      <c r="L117" s="155"/>
      <c r="M117" s="155"/>
      <c r="N117" s="155"/>
      <c r="O117" s="156" t="s">
        <v>268</v>
      </c>
      <c r="P117" s="156" t="s">
        <v>269</v>
      </c>
    </row>
    <row r="118" spans="1:16" ht="24.95" customHeight="1">
      <c r="A118" s="160"/>
      <c r="B118" s="157"/>
      <c r="C118" s="68" t="s">
        <v>253</v>
      </c>
      <c r="D118" s="68" t="s">
        <v>307</v>
      </c>
      <c r="E118" s="68" t="s">
        <v>251</v>
      </c>
      <c r="F118" s="68" t="s">
        <v>252</v>
      </c>
      <c r="G118" s="74" t="s">
        <v>308</v>
      </c>
      <c r="H118" s="68" t="s">
        <v>406</v>
      </c>
      <c r="I118" s="157"/>
      <c r="J118" s="68" t="s">
        <v>255</v>
      </c>
      <c r="K118" s="68" t="s">
        <v>256</v>
      </c>
      <c r="L118" s="68" t="s">
        <v>309</v>
      </c>
      <c r="M118" s="68" t="s">
        <v>257</v>
      </c>
      <c r="N118" s="68" t="s">
        <v>310</v>
      </c>
      <c r="O118" s="157"/>
      <c r="P118" s="157"/>
    </row>
    <row r="119" spans="1:16" ht="24.95" customHeight="1">
      <c r="A119" s="43">
        <v>1</v>
      </c>
      <c r="B119" s="44" t="s">
        <v>258</v>
      </c>
      <c r="C119" s="43">
        <v>0</v>
      </c>
      <c r="D119" s="43">
        <v>2</v>
      </c>
      <c r="E119" s="43">
        <v>3</v>
      </c>
      <c r="F119" s="43">
        <v>0</v>
      </c>
      <c r="G119" s="43">
        <v>1</v>
      </c>
      <c r="H119" s="43">
        <v>0</v>
      </c>
      <c r="I119" s="45">
        <f t="shared" ref="I119:I127" si="21">SUM(C119:H119)</f>
        <v>6</v>
      </c>
      <c r="J119" s="43">
        <v>0</v>
      </c>
      <c r="K119" s="43">
        <v>0</v>
      </c>
      <c r="L119" s="43">
        <v>8</v>
      </c>
      <c r="M119" s="43">
        <v>0</v>
      </c>
      <c r="N119" s="43">
        <v>0</v>
      </c>
      <c r="O119" s="45">
        <f>SUM(J119:N119)</f>
        <v>8</v>
      </c>
      <c r="P119" s="46">
        <f>SUM(I119,O119)</f>
        <v>14</v>
      </c>
    </row>
    <row r="120" spans="1:16" ht="24.95" customHeight="1">
      <c r="A120" s="43">
        <v>2</v>
      </c>
      <c r="B120" s="44" t="s">
        <v>259</v>
      </c>
      <c r="C120" s="43">
        <v>0</v>
      </c>
      <c r="D120" s="43">
        <v>0</v>
      </c>
      <c r="E120" s="43">
        <f>2+3</f>
        <v>5</v>
      </c>
      <c r="F120" s="43">
        <f>5+7</f>
        <v>12</v>
      </c>
      <c r="G120" s="43">
        <v>0</v>
      </c>
      <c r="H120" s="43">
        <v>0</v>
      </c>
      <c r="I120" s="45">
        <f t="shared" si="21"/>
        <v>17</v>
      </c>
      <c r="J120" s="43">
        <v>0</v>
      </c>
      <c r="K120" s="43">
        <v>20</v>
      </c>
      <c r="L120" s="43">
        <v>3</v>
      </c>
      <c r="M120" s="43">
        <v>0</v>
      </c>
      <c r="N120" s="43">
        <v>0</v>
      </c>
      <c r="O120" s="45">
        <f t="shared" ref="O120:O127" si="22">SUM(J120:N120)</f>
        <v>23</v>
      </c>
      <c r="P120" s="46">
        <f t="shared" ref="P120:P127" si="23">SUM(I120,O120)</f>
        <v>40</v>
      </c>
    </row>
    <row r="121" spans="1:16" ht="24.95" customHeight="1">
      <c r="A121" s="43">
        <v>3</v>
      </c>
      <c r="B121" s="44" t="s">
        <v>260</v>
      </c>
      <c r="C121" s="43">
        <v>0</v>
      </c>
      <c r="D121" s="43">
        <v>0</v>
      </c>
      <c r="E121" s="43">
        <v>6</v>
      </c>
      <c r="F121" s="43">
        <v>3</v>
      </c>
      <c r="G121" s="43">
        <v>1</v>
      </c>
      <c r="H121" s="43">
        <v>0</v>
      </c>
      <c r="I121" s="45">
        <f t="shared" si="21"/>
        <v>10</v>
      </c>
      <c r="J121" s="43">
        <v>0</v>
      </c>
      <c r="K121" s="43">
        <v>0</v>
      </c>
      <c r="L121" s="43">
        <v>3</v>
      </c>
      <c r="M121" s="43">
        <v>0</v>
      </c>
      <c r="N121" s="43">
        <v>0</v>
      </c>
      <c r="O121" s="45">
        <f t="shared" si="22"/>
        <v>3</v>
      </c>
      <c r="P121" s="46">
        <f t="shared" si="23"/>
        <v>13</v>
      </c>
    </row>
    <row r="122" spans="1:16" ht="24.95" customHeight="1">
      <c r="A122" s="43">
        <v>4</v>
      </c>
      <c r="B122" s="44" t="s">
        <v>261</v>
      </c>
      <c r="C122" s="43">
        <v>0</v>
      </c>
      <c r="D122" s="43">
        <v>0</v>
      </c>
      <c r="E122" s="43">
        <v>1</v>
      </c>
      <c r="F122" s="43">
        <v>1</v>
      </c>
      <c r="G122" s="43">
        <f>1+2+4</f>
        <v>7</v>
      </c>
      <c r="H122" s="43">
        <v>0</v>
      </c>
      <c r="I122" s="45">
        <f t="shared" si="21"/>
        <v>9</v>
      </c>
      <c r="J122" s="43">
        <v>0</v>
      </c>
      <c r="K122" s="43">
        <v>1</v>
      </c>
      <c r="L122" s="43">
        <v>10</v>
      </c>
      <c r="M122" s="43">
        <v>0</v>
      </c>
      <c r="N122" s="43">
        <v>0</v>
      </c>
      <c r="O122" s="45">
        <f t="shared" si="22"/>
        <v>11</v>
      </c>
      <c r="P122" s="46">
        <f t="shared" si="23"/>
        <v>20</v>
      </c>
    </row>
    <row r="123" spans="1:16" ht="24.95" customHeight="1">
      <c r="A123" s="43">
        <v>5</v>
      </c>
      <c r="B123" s="44" t="s">
        <v>270</v>
      </c>
      <c r="C123" s="43">
        <v>0</v>
      </c>
      <c r="D123" s="43">
        <v>0</v>
      </c>
      <c r="E123" s="43">
        <v>3</v>
      </c>
      <c r="F123" s="43">
        <v>0</v>
      </c>
      <c r="G123" s="43">
        <v>1</v>
      </c>
      <c r="H123" s="43">
        <v>0</v>
      </c>
      <c r="I123" s="45">
        <f t="shared" si="21"/>
        <v>4</v>
      </c>
      <c r="J123" s="43">
        <v>0</v>
      </c>
      <c r="K123" s="43">
        <v>1</v>
      </c>
      <c r="L123" s="43">
        <v>2</v>
      </c>
      <c r="M123" s="43">
        <v>0</v>
      </c>
      <c r="N123" s="43">
        <v>1</v>
      </c>
      <c r="O123" s="45">
        <f t="shared" si="22"/>
        <v>4</v>
      </c>
      <c r="P123" s="46">
        <f t="shared" si="23"/>
        <v>8</v>
      </c>
    </row>
    <row r="124" spans="1:16" ht="24.95" customHeight="1">
      <c r="A124" s="43">
        <v>6</v>
      </c>
      <c r="B124" s="44" t="s">
        <v>262</v>
      </c>
      <c r="C124" s="43">
        <v>0</v>
      </c>
      <c r="D124" s="43">
        <v>2</v>
      </c>
      <c r="E124" s="43">
        <v>2</v>
      </c>
      <c r="F124" s="43">
        <v>8</v>
      </c>
      <c r="G124" s="43">
        <v>4</v>
      </c>
      <c r="H124" s="43">
        <v>0</v>
      </c>
      <c r="I124" s="45">
        <f t="shared" si="21"/>
        <v>16</v>
      </c>
      <c r="J124" s="43">
        <v>0</v>
      </c>
      <c r="K124" s="43">
        <v>0</v>
      </c>
      <c r="L124" s="43">
        <v>5</v>
      </c>
      <c r="M124" s="43">
        <v>0</v>
      </c>
      <c r="N124" s="43">
        <v>0</v>
      </c>
      <c r="O124" s="45">
        <f t="shared" si="22"/>
        <v>5</v>
      </c>
      <c r="P124" s="46">
        <f t="shared" si="23"/>
        <v>21</v>
      </c>
    </row>
    <row r="125" spans="1:16" ht="24.95" customHeight="1">
      <c r="A125" s="43">
        <v>7</v>
      </c>
      <c r="B125" s="44" t="s">
        <v>263</v>
      </c>
      <c r="C125" s="43">
        <v>0</v>
      </c>
      <c r="D125" s="43">
        <v>0</v>
      </c>
      <c r="E125" s="43">
        <v>0</v>
      </c>
      <c r="F125" s="43">
        <v>2</v>
      </c>
      <c r="G125" s="43">
        <v>1</v>
      </c>
      <c r="H125" s="43">
        <v>0</v>
      </c>
      <c r="I125" s="45">
        <f t="shared" si="21"/>
        <v>3</v>
      </c>
      <c r="J125" s="43">
        <v>0</v>
      </c>
      <c r="K125" s="43">
        <v>0</v>
      </c>
      <c r="L125" s="43">
        <v>8</v>
      </c>
      <c r="M125" s="43">
        <v>0</v>
      </c>
      <c r="N125" s="43">
        <v>0</v>
      </c>
      <c r="O125" s="45">
        <f t="shared" si="22"/>
        <v>8</v>
      </c>
      <c r="P125" s="46">
        <f t="shared" si="23"/>
        <v>11</v>
      </c>
    </row>
    <row r="126" spans="1:16" ht="24.95" customHeight="1">
      <c r="A126" s="43">
        <v>8</v>
      </c>
      <c r="B126" s="44" t="s">
        <v>264</v>
      </c>
      <c r="C126" s="43">
        <v>0</v>
      </c>
      <c r="D126" s="43">
        <v>0</v>
      </c>
      <c r="E126" s="43">
        <f>5+1</f>
        <v>6</v>
      </c>
      <c r="F126" s="43">
        <v>0</v>
      </c>
      <c r="G126" s="43">
        <v>3</v>
      </c>
      <c r="H126" s="43">
        <v>0</v>
      </c>
      <c r="I126" s="45">
        <f t="shared" si="21"/>
        <v>9</v>
      </c>
      <c r="J126" s="43">
        <v>0</v>
      </c>
      <c r="K126" s="43">
        <v>3</v>
      </c>
      <c r="L126" s="43">
        <v>2</v>
      </c>
      <c r="M126" s="43">
        <v>0</v>
      </c>
      <c r="N126" s="43">
        <v>0</v>
      </c>
      <c r="O126" s="45">
        <f t="shared" si="22"/>
        <v>5</v>
      </c>
      <c r="P126" s="46">
        <f t="shared" si="23"/>
        <v>14</v>
      </c>
    </row>
    <row r="127" spans="1:16" ht="24.95" customHeight="1">
      <c r="A127" s="43">
        <v>9</v>
      </c>
      <c r="B127" s="44" t="s">
        <v>265</v>
      </c>
      <c r="C127" s="43">
        <v>0</v>
      </c>
      <c r="D127" s="43">
        <v>0</v>
      </c>
      <c r="E127" s="43">
        <v>0</v>
      </c>
      <c r="F127" s="43">
        <f>1+1</f>
        <v>2</v>
      </c>
      <c r="G127" s="43">
        <v>1</v>
      </c>
      <c r="H127" s="43">
        <v>0</v>
      </c>
      <c r="I127" s="45">
        <f t="shared" si="21"/>
        <v>3</v>
      </c>
      <c r="J127" s="43">
        <v>0</v>
      </c>
      <c r="K127" s="43">
        <v>0</v>
      </c>
      <c r="L127" s="43">
        <v>1</v>
      </c>
      <c r="M127" s="43">
        <v>0</v>
      </c>
      <c r="N127" s="43">
        <v>0</v>
      </c>
      <c r="O127" s="45">
        <f t="shared" si="22"/>
        <v>1</v>
      </c>
      <c r="P127" s="46">
        <f t="shared" si="23"/>
        <v>4</v>
      </c>
    </row>
    <row r="128" spans="1:16" ht="24.95" customHeight="1">
      <c r="A128" s="158" t="s">
        <v>4</v>
      </c>
      <c r="B128" s="159"/>
      <c r="C128" s="46">
        <f>SUM(C119:C127)</f>
        <v>0</v>
      </c>
      <c r="D128" s="46">
        <f t="shared" ref="D128:P128" si="24">SUM(D119:D127)</f>
        <v>4</v>
      </c>
      <c r="E128" s="46">
        <f t="shared" si="24"/>
        <v>26</v>
      </c>
      <c r="F128" s="46">
        <f t="shared" si="24"/>
        <v>28</v>
      </c>
      <c r="G128" s="46">
        <f t="shared" si="24"/>
        <v>19</v>
      </c>
      <c r="H128" s="46">
        <f t="shared" si="24"/>
        <v>0</v>
      </c>
      <c r="I128" s="46">
        <f t="shared" si="24"/>
        <v>77</v>
      </c>
      <c r="J128" s="46">
        <f t="shared" si="24"/>
        <v>0</v>
      </c>
      <c r="K128" s="46">
        <f t="shared" si="24"/>
        <v>25</v>
      </c>
      <c r="L128" s="46">
        <f t="shared" si="24"/>
        <v>42</v>
      </c>
      <c r="M128" s="46">
        <f t="shared" si="24"/>
        <v>0</v>
      </c>
      <c r="N128" s="46">
        <f t="shared" si="24"/>
        <v>1</v>
      </c>
      <c r="O128" s="46">
        <f t="shared" si="24"/>
        <v>68</v>
      </c>
      <c r="P128" s="46">
        <f t="shared" si="24"/>
        <v>145</v>
      </c>
    </row>
    <row r="129" spans="1:17" ht="9.9499999999999993" customHeight="1"/>
    <row r="130" spans="1:17" ht="18" customHeight="1">
      <c r="J130" s="131" t="s">
        <v>361</v>
      </c>
      <c r="K130" s="131"/>
      <c r="L130" s="131"/>
      <c r="M130" s="131"/>
      <c r="N130" s="131"/>
      <c r="O130" s="131"/>
      <c r="P130" s="131"/>
    </row>
    <row r="131" spans="1:17" ht="18" customHeight="1">
      <c r="J131" s="132" t="s">
        <v>311</v>
      </c>
      <c r="K131" s="132"/>
      <c r="L131" s="132"/>
      <c r="M131" s="132"/>
      <c r="N131" s="132"/>
      <c r="O131" s="132"/>
      <c r="P131" s="132"/>
    </row>
    <row r="132" spans="1:17" ht="15.95" customHeight="1"/>
    <row r="133" spans="1:17" ht="15.95" customHeight="1"/>
    <row r="134" spans="1:17" ht="15.95" customHeight="1"/>
    <row r="135" spans="1:17" ht="15.95" customHeight="1"/>
    <row r="136" spans="1:17" ht="18" customHeight="1">
      <c r="J136" s="133" t="s">
        <v>227</v>
      </c>
      <c r="K136" s="133"/>
      <c r="L136" s="133"/>
      <c r="M136" s="133"/>
      <c r="N136" s="133"/>
      <c r="O136" s="133"/>
      <c r="P136" s="133"/>
      <c r="Q136" s="4">
        <f>654-619</f>
        <v>35</v>
      </c>
    </row>
    <row r="137" spans="1:17" ht="15.95" customHeight="1"/>
    <row r="138" spans="1:17" ht="30" customHeight="1">
      <c r="A138" s="134" t="s">
        <v>247</v>
      </c>
      <c r="B138" s="134"/>
      <c r="C138" s="134"/>
      <c r="D138" s="134"/>
      <c r="E138" s="134"/>
      <c r="F138" s="134"/>
      <c r="G138" s="134"/>
      <c r="H138" s="134"/>
      <c r="I138" s="134"/>
      <c r="J138" s="134"/>
      <c r="K138" s="134"/>
      <c r="L138" s="134"/>
      <c r="M138" s="134"/>
      <c r="N138" s="134"/>
      <c r="O138" s="134"/>
      <c r="P138" s="134"/>
    </row>
    <row r="139" spans="1:17" ht="20.100000000000001" customHeight="1">
      <c r="A139" s="134" t="s">
        <v>316</v>
      </c>
      <c r="B139" s="134"/>
      <c r="C139" s="134"/>
      <c r="D139" s="134"/>
      <c r="E139" s="134"/>
      <c r="F139" s="134"/>
      <c r="G139" s="134"/>
      <c r="H139" s="134"/>
      <c r="I139" s="134"/>
      <c r="J139" s="134"/>
      <c r="K139" s="134"/>
      <c r="L139" s="134"/>
      <c r="M139" s="134"/>
      <c r="N139" s="134"/>
      <c r="O139" s="134"/>
      <c r="P139" s="134"/>
    </row>
    <row r="140" spans="1:17" ht="15" customHeight="1"/>
    <row r="141" spans="1:17" ht="24.95" customHeight="1">
      <c r="A141" s="160" t="s">
        <v>266</v>
      </c>
      <c r="B141" s="161" t="s">
        <v>221</v>
      </c>
      <c r="C141" s="155" t="s">
        <v>222</v>
      </c>
      <c r="D141" s="155"/>
      <c r="E141" s="155"/>
      <c r="F141" s="155"/>
      <c r="G141" s="155"/>
      <c r="H141" s="155"/>
      <c r="I141" s="156" t="s">
        <v>267</v>
      </c>
      <c r="J141" s="155" t="s">
        <v>223</v>
      </c>
      <c r="K141" s="155"/>
      <c r="L141" s="155"/>
      <c r="M141" s="155"/>
      <c r="N141" s="155"/>
      <c r="O141" s="156" t="s">
        <v>268</v>
      </c>
      <c r="P141" s="156" t="s">
        <v>269</v>
      </c>
    </row>
    <row r="142" spans="1:17" ht="24.95" customHeight="1">
      <c r="A142" s="160"/>
      <c r="B142" s="157"/>
      <c r="C142" s="67" t="s">
        <v>253</v>
      </c>
      <c r="D142" s="67" t="s">
        <v>307</v>
      </c>
      <c r="E142" s="67" t="s">
        <v>251</v>
      </c>
      <c r="F142" s="64" t="s">
        <v>252</v>
      </c>
      <c r="G142" s="74" t="s">
        <v>308</v>
      </c>
      <c r="H142" s="64" t="s">
        <v>406</v>
      </c>
      <c r="I142" s="157"/>
      <c r="J142" s="67" t="s">
        <v>255</v>
      </c>
      <c r="K142" s="67" t="s">
        <v>256</v>
      </c>
      <c r="L142" s="64" t="s">
        <v>309</v>
      </c>
      <c r="M142" s="64" t="s">
        <v>257</v>
      </c>
      <c r="N142" s="64" t="s">
        <v>310</v>
      </c>
      <c r="O142" s="157"/>
      <c r="P142" s="157"/>
    </row>
    <row r="143" spans="1:17" ht="24.95" customHeight="1">
      <c r="A143" s="43">
        <v>1</v>
      </c>
      <c r="B143" s="44" t="s">
        <v>258</v>
      </c>
      <c r="C143" s="43">
        <v>0</v>
      </c>
      <c r="D143" s="43">
        <v>1</v>
      </c>
      <c r="E143" s="43">
        <v>0</v>
      </c>
      <c r="F143" s="43">
        <v>10</v>
      </c>
      <c r="G143" s="43">
        <v>1</v>
      </c>
      <c r="H143" s="43">
        <v>0</v>
      </c>
      <c r="I143" s="45">
        <f t="shared" ref="I143:I151" si="25">SUM(C143:H143)</f>
        <v>12</v>
      </c>
      <c r="J143" s="43">
        <v>0</v>
      </c>
      <c r="K143" s="43">
        <v>15</v>
      </c>
      <c r="L143" s="43">
        <v>0</v>
      </c>
      <c r="M143" s="43">
        <v>1</v>
      </c>
      <c r="N143" s="43">
        <v>0</v>
      </c>
      <c r="O143" s="45">
        <f>SUM(J143:N143)</f>
        <v>16</v>
      </c>
      <c r="P143" s="46">
        <f>SUM(I143,O143)</f>
        <v>28</v>
      </c>
    </row>
    <row r="144" spans="1:17" ht="24.95" customHeight="1">
      <c r="A144" s="43">
        <v>2</v>
      </c>
      <c r="B144" s="44" t="s">
        <v>259</v>
      </c>
      <c r="C144" s="43">
        <v>0</v>
      </c>
      <c r="D144" s="43">
        <v>0</v>
      </c>
      <c r="E144" s="43">
        <v>0</v>
      </c>
      <c r="F144" s="43">
        <f>3+1</f>
        <v>4</v>
      </c>
      <c r="G144" s="43">
        <v>0</v>
      </c>
      <c r="H144" s="43">
        <v>0</v>
      </c>
      <c r="I144" s="45">
        <f t="shared" si="25"/>
        <v>4</v>
      </c>
      <c r="J144" s="43">
        <v>0</v>
      </c>
      <c r="K144" s="43">
        <v>1</v>
      </c>
      <c r="L144" s="43">
        <v>0</v>
      </c>
      <c r="M144" s="43">
        <v>0</v>
      </c>
      <c r="N144" s="43">
        <v>0</v>
      </c>
      <c r="O144" s="45">
        <f t="shared" ref="O144:O151" si="26">SUM(J144:N144)</f>
        <v>1</v>
      </c>
      <c r="P144" s="46">
        <f t="shared" ref="P144:P151" si="27">SUM(I144,O144)</f>
        <v>5</v>
      </c>
    </row>
    <row r="145" spans="1:17" ht="24.95" customHeight="1">
      <c r="A145" s="43">
        <v>3</v>
      </c>
      <c r="B145" s="44" t="s">
        <v>260</v>
      </c>
      <c r="C145" s="43">
        <v>0</v>
      </c>
      <c r="D145" s="43">
        <v>0</v>
      </c>
      <c r="E145" s="43">
        <v>1</v>
      </c>
      <c r="F145" s="43">
        <v>2</v>
      </c>
      <c r="G145" s="43">
        <v>2</v>
      </c>
      <c r="H145" s="43">
        <v>0</v>
      </c>
      <c r="I145" s="45">
        <f t="shared" si="25"/>
        <v>5</v>
      </c>
      <c r="J145" s="43">
        <v>0</v>
      </c>
      <c r="K145" s="43">
        <f>3+1</f>
        <v>4</v>
      </c>
      <c r="L145" s="43">
        <v>0</v>
      </c>
      <c r="M145" s="43">
        <v>0</v>
      </c>
      <c r="N145" s="43">
        <v>0</v>
      </c>
      <c r="O145" s="45">
        <f t="shared" si="26"/>
        <v>4</v>
      </c>
      <c r="P145" s="46">
        <f t="shared" si="27"/>
        <v>9</v>
      </c>
    </row>
    <row r="146" spans="1:17" ht="24.95" customHeight="1">
      <c r="A146" s="43">
        <v>4</v>
      </c>
      <c r="B146" s="44" t="s">
        <v>261</v>
      </c>
      <c r="C146" s="43">
        <v>0</v>
      </c>
      <c r="D146" s="43">
        <v>0</v>
      </c>
      <c r="E146" s="43">
        <v>0</v>
      </c>
      <c r="F146" s="43">
        <v>12</v>
      </c>
      <c r="G146" s="43">
        <v>0</v>
      </c>
      <c r="H146" s="43">
        <v>0</v>
      </c>
      <c r="I146" s="45">
        <f t="shared" si="25"/>
        <v>12</v>
      </c>
      <c r="J146" s="43">
        <v>0</v>
      </c>
      <c r="K146" s="43">
        <f>11+2</f>
        <v>13</v>
      </c>
      <c r="L146" s="43">
        <v>0</v>
      </c>
      <c r="M146" s="43">
        <v>1</v>
      </c>
      <c r="N146" s="43">
        <v>0</v>
      </c>
      <c r="O146" s="45">
        <f t="shared" si="26"/>
        <v>14</v>
      </c>
      <c r="P146" s="46">
        <f t="shared" si="27"/>
        <v>26</v>
      </c>
    </row>
    <row r="147" spans="1:17" ht="24.95" customHeight="1">
      <c r="A147" s="43">
        <v>5</v>
      </c>
      <c r="B147" s="44" t="s">
        <v>270</v>
      </c>
      <c r="C147" s="43">
        <v>0</v>
      </c>
      <c r="D147" s="43">
        <v>0</v>
      </c>
      <c r="E147" s="43">
        <v>0</v>
      </c>
      <c r="F147" s="43">
        <v>3</v>
      </c>
      <c r="G147" s="43">
        <v>0</v>
      </c>
      <c r="H147" s="43">
        <v>0</v>
      </c>
      <c r="I147" s="45">
        <f t="shared" si="25"/>
        <v>3</v>
      </c>
      <c r="J147" s="43">
        <v>0</v>
      </c>
      <c r="K147" s="43">
        <v>0</v>
      </c>
      <c r="L147" s="43">
        <v>0</v>
      </c>
      <c r="M147" s="43">
        <v>0</v>
      </c>
      <c r="N147" s="43">
        <v>0</v>
      </c>
      <c r="O147" s="45">
        <f t="shared" si="26"/>
        <v>0</v>
      </c>
      <c r="P147" s="46">
        <f t="shared" si="27"/>
        <v>3</v>
      </c>
    </row>
    <row r="148" spans="1:17" ht="24.95" customHeight="1">
      <c r="A148" s="43">
        <v>6</v>
      </c>
      <c r="B148" s="44" t="s">
        <v>262</v>
      </c>
      <c r="C148" s="43">
        <v>0</v>
      </c>
      <c r="D148" s="43">
        <v>0</v>
      </c>
      <c r="E148" s="43">
        <v>0</v>
      </c>
      <c r="F148" s="43">
        <f>13+2+1</f>
        <v>16</v>
      </c>
      <c r="G148" s="43">
        <v>1</v>
      </c>
      <c r="H148" s="43">
        <v>0</v>
      </c>
      <c r="I148" s="45">
        <f t="shared" si="25"/>
        <v>17</v>
      </c>
      <c r="J148" s="43">
        <v>2</v>
      </c>
      <c r="K148" s="43">
        <v>6</v>
      </c>
      <c r="L148" s="43">
        <v>0</v>
      </c>
      <c r="M148" s="43">
        <v>0</v>
      </c>
      <c r="N148" s="43">
        <v>0</v>
      </c>
      <c r="O148" s="45">
        <f t="shared" si="26"/>
        <v>8</v>
      </c>
      <c r="P148" s="46">
        <f t="shared" si="27"/>
        <v>25</v>
      </c>
    </row>
    <row r="149" spans="1:17" ht="24.95" customHeight="1">
      <c r="A149" s="43">
        <v>7</v>
      </c>
      <c r="B149" s="44" t="s">
        <v>263</v>
      </c>
      <c r="C149" s="43">
        <v>0</v>
      </c>
      <c r="D149" s="43">
        <v>0</v>
      </c>
      <c r="E149" s="43">
        <v>1</v>
      </c>
      <c r="F149" s="43">
        <f>9+1</f>
        <v>10</v>
      </c>
      <c r="G149" s="43">
        <v>0</v>
      </c>
      <c r="H149" s="43">
        <v>0</v>
      </c>
      <c r="I149" s="45">
        <f t="shared" si="25"/>
        <v>11</v>
      </c>
      <c r="J149" s="43">
        <v>0</v>
      </c>
      <c r="K149" s="43">
        <f>2+1</f>
        <v>3</v>
      </c>
      <c r="L149" s="43">
        <v>0</v>
      </c>
      <c r="M149" s="43">
        <v>0</v>
      </c>
      <c r="N149" s="43">
        <v>0</v>
      </c>
      <c r="O149" s="45">
        <f t="shared" si="26"/>
        <v>3</v>
      </c>
      <c r="P149" s="46">
        <f t="shared" si="27"/>
        <v>14</v>
      </c>
    </row>
    <row r="150" spans="1:17" ht="24.95" customHeight="1">
      <c r="A150" s="43">
        <v>8</v>
      </c>
      <c r="B150" s="44" t="s">
        <v>264</v>
      </c>
      <c r="C150" s="43">
        <v>0</v>
      </c>
      <c r="D150" s="43">
        <v>0</v>
      </c>
      <c r="E150" s="43">
        <v>0</v>
      </c>
      <c r="F150" s="43">
        <f>12+1</f>
        <v>13</v>
      </c>
      <c r="G150" s="43">
        <v>0</v>
      </c>
      <c r="H150" s="43">
        <v>0</v>
      </c>
      <c r="I150" s="45">
        <f t="shared" si="25"/>
        <v>13</v>
      </c>
      <c r="J150" s="43">
        <v>0</v>
      </c>
      <c r="K150" s="43">
        <v>0</v>
      </c>
      <c r="L150" s="43">
        <v>1</v>
      </c>
      <c r="M150" s="43">
        <v>0</v>
      </c>
      <c r="N150" s="43">
        <v>0</v>
      </c>
      <c r="O150" s="45">
        <f t="shared" si="26"/>
        <v>1</v>
      </c>
      <c r="P150" s="46">
        <f t="shared" si="27"/>
        <v>14</v>
      </c>
    </row>
    <row r="151" spans="1:17" ht="24.95" customHeight="1">
      <c r="A151" s="43">
        <v>9</v>
      </c>
      <c r="B151" s="44" t="s">
        <v>265</v>
      </c>
      <c r="C151" s="43">
        <v>0</v>
      </c>
      <c r="D151" s="43">
        <v>0</v>
      </c>
      <c r="E151" s="43">
        <v>0</v>
      </c>
      <c r="F151" s="43">
        <v>0</v>
      </c>
      <c r="G151" s="43">
        <v>0</v>
      </c>
      <c r="H151" s="43">
        <v>0</v>
      </c>
      <c r="I151" s="45">
        <f t="shared" si="25"/>
        <v>0</v>
      </c>
      <c r="J151" s="43">
        <v>0</v>
      </c>
      <c r="K151" s="43">
        <f>2+1</f>
        <v>3</v>
      </c>
      <c r="L151" s="43">
        <v>0</v>
      </c>
      <c r="M151" s="43">
        <v>0</v>
      </c>
      <c r="N151" s="43">
        <v>0</v>
      </c>
      <c r="O151" s="45">
        <f t="shared" si="26"/>
        <v>3</v>
      </c>
      <c r="P151" s="46">
        <f t="shared" si="27"/>
        <v>3</v>
      </c>
    </row>
    <row r="152" spans="1:17" ht="24.95" customHeight="1">
      <c r="A152" s="158" t="s">
        <v>4</v>
      </c>
      <c r="B152" s="159"/>
      <c r="C152" s="46">
        <f>SUM(C143:C151)</f>
        <v>0</v>
      </c>
      <c r="D152" s="46">
        <f t="shared" ref="D152:P152" si="28">SUM(D143:D151)</f>
        <v>1</v>
      </c>
      <c r="E152" s="46">
        <f t="shared" si="28"/>
        <v>2</v>
      </c>
      <c r="F152" s="46">
        <f t="shared" si="28"/>
        <v>70</v>
      </c>
      <c r="G152" s="46">
        <f t="shared" si="28"/>
        <v>4</v>
      </c>
      <c r="H152" s="46">
        <f t="shared" si="28"/>
        <v>0</v>
      </c>
      <c r="I152" s="46">
        <f t="shared" si="28"/>
        <v>77</v>
      </c>
      <c r="J152" s="46">
        <f t="shared" si="28"/>
        <v>2</v>
      </c>
      <c r="K152" s="46">
        <f t="shared" si="28"/>
        <v>45</v>
      </c>
      <c r="L152" s="46">
        <f t="shared" si="28"/>
        <v>1</v>
      </c>
      <c r="M152" s="46">
        <f t="shared" si="28"/>
        <v>2</v>
      </c>
      <c r="N152" s="46">
        <f t="shared" si="28"/>
        <v>0</v>
      </c>
      <c r="O152" s="46">
        <f t="shared" si="28"/>
        <v>50</v>
      </c>
      <c r="P152" s="46">
        <f t="shared" si="28"/>
        <v>127</v>
      </c>
    </row>
    <row r="153" spans="1:17" ht="9.9499999999999993" customHeight="1"/>
    <row r="154" spans="1:17" ht="18" customHeight="1">
      <c r="J154" s="131" t="s">
        <v>314</v>
      </c>
      <c r="K154" s="131"/>
      <c r="L154" s="131"/>
      <c r="M154" s="131"/>
      <c r="N154" s="131"/>
      <c r="O154" s="131"/>
      <c r="P154" s="131"/>
    </row>
    <row r="155" spans="1:17" ht="18" customHeight="1">
      <c r="J155" s="132" t="s">
        <v>311</v>
      </c>
      <c r="K155" s="132"/>
      <c r="L155" s="132"/>
      <c r="M155" s="132"/>
      <c r="N155" s="132"/>
      <c r="O155" s="132"/>
      <c r="P155" s="132"/>
    </row>
    <row r="156" spans="1:17" ht="15.95" customHeight="1"/>
    <row r="157" spans="1:17" ht="15.95" customHeight="1"/>
    <row r="158" spans="1:17" ht="15.95" customHeight="1"/>
    <row r="159" spans="1:17" ht="15.95" customHeight="1"/>
    <row r="160" spans="1:17" ht="18" customHeight="1">
      <c r="J160" s="133" t="s">
        <v>227</v>
      </c>
      <c r="K160" s="133"/>
      <c r="L160" s="133"/>
      <c r="M160" s="133"/>
      <c r="N160" s="133"/>
      <c r="O160" s="133"/>
      <c r="P160" s="133"/>
      <c r="Q160" s="4">
        <f>654-619</f>
        <v>35</v>
      </c>
    </row>
    <row r="161" spans="1:16" ht="15.95" customHeight="1"/>
    <row r="162" spans="1:16" ht="30" customHeight="1">
      <c r="A162" s="134" t="s">
        <v>247</v>
      </c>
      <c r="B162" s="134"/>
      <c r="C162" s="134"/>
      <c r="D162" s="134"/>
      <c r="E162" s="134"/>
      <c r="F162" s="134"/>
      <c r="G162" s="134"/>
      <c r="H162" s="134"/>
      <c r="I162" s="134"/>
      <c r="J162" s="134"/>
      <c r="K162" s="134"/>
      <c r="L162" s="134"/>
      <c r="M162" s="134"/>
      <c r="N162" s="134"/>
      <c r="O162" s="134"/>
      <c r="P162" s="134"/>
    </row>
    <row r="163" spans="1:16" ht="20.100000000000001" customHeight="1">
      <c r="A163" s="134" t="s">
        <v>290</v>
      </c>
      <c r="B163" s="134"/>
      <c r="C163" s="134"/>
      <c r="D163" s="134"/>
      <c r="E163" s="134"/>
      <c r="F163" s="134"/>
      <c r="G163" s="134"/>
      <c r="H163" s="134"/>
      <c r="I163" s="134"/>
      <c r="J163" s="134"/>
      <c r="K163" s="134"/>
      <c r="L163" s="134"/>
      <c r="M163" s="134"/>
      <c r="N163" s="134"/>
      <c r="O163" s="134"/>
      <c r="P163" s="134"/>
    </row>
    <row r="164" spans="1:16" ht="15" customHeight="1"/>
    <row r="165" spans="1:16" ht="24.95" customHeight="1">
      <c r="A165" s="160" t="s">
        <v>266</v>
      </c>
      <c r="B165" s="161" t="s">
        <v>221</v>
      </c>
      <c r="C165" s="155" t="s">
        <v>222</v>
      </c>
      <c r="D165" s="155"/>
      <c r="E165" s="155"/>
      <c r="F165" s="155"/>
      <c r="G165" s="155"/>
      <c r="H165" s="155"/>
      <c r="I165" s="156" t="s">
        <v>267</v>
      </c>
      <c r="J165" s="155" t="s">
        <v>223</v>
      </c>
      <c r="K165" s="155"/>
      <c r="L165" s="155"/>
      <c r="M165" s="155"/>
      <c r="N165" s="155"/>
      <c r="O165" s="156" t="s">
        <v>268</v>
      </c>
      <c r="P165" s="156" t="s">
        <v>269</v>
      </c>
    </row>
    <row r="166" spans="1:16" ht="24.95" customHeight="1">
      <c r="A166" s="160"/>
      <c r="B166" s="157"/>
      <c r="C166" s="61" t="s">
        <v>249</v>
      </c>
      <c r="D166" s="61" t="s">
        <v>250</v>
      </c>
      <c r="E166" s="61" t="s">
        <v>251</v>
      </c>
      <c r="F166" s="61" t="s">
        <v>253</v>
      </c>
      <c r="G166" s="74" t="s">
        <v>252</v>
      </c>
      <c r="H166" s="61"/>
      <c r="I166" s="157"/>
      <c r="J166" s="61" t="s">
        <v>254</v>
      </c>
      <c r="K166" s="61" t="s">
        <v>109</v>
      </c>
      <c r="L166" s="61" t="s">
        <v>255</v>
      </c>
      <c r="M166" s="61" t="s">
        <v>256</v>
      </c>
      <c r="N166" s="61" t="s">
        <v>257</v>
      </c>
      <c r="O166" s="157"/>
      <c r="P166" s="157"/>
    </row>
    <row r="167" spans="1:16" ht="24.95" customHeight="1">
      <c r="A167" s="43">
        <v>1</v>
      </c>
      <c r="B167" s="44" t="s">
        <v>258</v>
      </c>
      <c r="C167" s="43">
        <v>0</v>
      </c>
      <c r="D167" s="43">
        <v>0</v>
      </c>
      <c r="E167" s="43">
        <v>16</v>
      </c>
      <c r="F167" s="43">
        <v>0</v>
      </c>
      <c r="G167" s="43">
        <v>2</v>
      </c>
      <c r="H167" s="43">
        <v>0</v>
      </c>
      <c r="I167" s="45">
        <f t="shared" ref="I167:I175" si="29">SUM(C167:H167)</f>
        <v>18</v>
      </c>
      <c r="J167" s="43">
        <v>0</v>
      </c>
      <c r="K167" s="43">
        <v>0</v>
      </c>
      <c r="L167" s="43">
        <v>0</v>
      </c>
      <c r="M167" s="43">
        <v>0</v>
      </c>
      <c r="N167" s="43">
        <v>0</v>
      </c>
      <c r="O167" s="45">
        <f>SUM(J167:N167)</f>
        <v>0</v>
      </c>
      <c r="P167" s="46">
        <f>SUM(I167,O167)</f>
        <v>18</v>
      </c>
    </row>
    <row r="168" spans="1:16" ht="24.95" customHeight="1">
      <c r="A168" s="43">
        <v>2</v>
      </c>
      <c r="B168" s="44" t="s">
        <v>259</v>
      </c>
      <c r="C168" s="43">
        <v>0</v>
      </c>
      <c r="D168" s="43">
        <v>0</v>
      </c>
      <c r="E168" s="43">
        <v>10</v>
      </c>
      <c r="F168" s="43">
        <v>0</v>
      </c>
      <c r="G168" s="43">
        <v>0</v>
      </c>
      <c r="H168" s="43">
        <v>0</v>
      </c>
      <c r="I168" s="45">
        <f t="shared" si="29"/>
        <v>10</v>
      </c>
      <c r="J168" s="43">
        <v>0</v>
      </c>
      <c r="K168" s="43">
        <v>0</v>
      </c>
      <c r="L168" s="43">
        <v>0</v>
      </c>
      <c r="M168" s="43">
        <v>0</v>
      </c>
      <c r="N168" s="43">
        <v>0</v>
      </c>
      <c r="O168" s="45">
        <f t="shared" ref="O168:O175" si="30">SUM(J168:N168)</f>
        <v>0</v>
      </c>
      <c r="P168" s="46">
        <f t="shared" ref="P168:P175" si="31">SUM(I168,O168)</f>
        <v>10</v>
      </c>
    </row>
    <row r="169" spans="1:16" ht="24.95" customHeight="1">
      <c r="A169" s="43">
        <v>3</v>
      </c>
      <c r="B169" s="44" t="s">
        <v>260</v>
      </c>
      <c r="C169" s="43">
        <v>0</v>
      </c>
      <c r="D169" s="43">
        <v>0</v>
      </c>
      <c r="E169" s="43">
        <v>13</v>
      </c>
      <c r="F169" s="43">
        <v>0</v>
      </c>
      <c r="G169" s="43">
        <v>7</v>
      </c>
      <c r="H169" s="43">
        <v>0</v>
      </c>
      <c r="I169" s="45">
        <f t="shared" si="29"/>
        <v>20</v>
      </c>
      <c r="J169" s="43">
        <v>0</v>
      </c>
      <c r="K169" s="43">
        <v>0</v>
      </c>
      <c r="L169" s="43">
        <v>0</v>
      </c>
      <c r="M169" s="43">
        <v>0</v>
      </c>
      <c r="N169" s="43">
        <v>0</v>
      </c>
      <c r="O169" s="45">
        <f t="shared" si="30"/>
        <v>0</v>
      </c>
      <c r="P169" s="46">
        <f t="shared" si="31"/>
        <v>20</v>
      </c>
    </row>
    <row r="170" spans="1:16" ht="24.95" customHeight="1">
      <c r="A170" s="43">
        <v>4</v>
      </c>
      <c r="B170" s="44" t="s">
        <v>261</v>
      </c>
      <c r="C170" s="43">
        <v>0</v>
      </c>
      <c r="D170" s="43">
        <v>0</v>
      </c>
      <c r="E170" s="43">
        <v>23</v>
      </c>
      <c r="F170" s="43">
        <v>7</v>
      </c>
      <c r="G170" s="43">
        <v>21</v>
      </c>
      <c r="H170" s="43">
        <v>0</v>
      </c>
      <c r="I170" s="45">
        <f t="shared" si="29"/>
        <v>51</v>
      </c>
      <c r="J170" s="43">
        <v>0</v>
      </c>
      <c r="K170" s="43">
        <v>0</v>
      </c>
      <c r="L170" s="43">
        <v>0</v>
      </c>
      <c r="M170" s="43">
        <v>0</v>
      </c>
      <c r="N170" s="43">
        <v>0</v>
      </c>
      <c r="O170" s="45">
        <f t="shared" si="30"/>
        <v>0</v>
      </c>
      <c r="P170" s="46">
        <f t="shared" si="31"/>
        <v>51</v>
      </c>
    </row>
    <row r="171" spans="1:16" ht="24.95" customHeight="1">
      <c r="A171" s="43">
        <v>5</v>
      </c>
      <c r="B171" s="44" t="s">
        <v>270</v>
      </c>
      <c r="C171" s="43">
        <v>2</v>
      </c>
      <c r="D171" s="43">
        <v>0</v>
      </c>
      <c r="E171" s="43">
        <v>4</v>
      </c>
      <c r="F171" s="43">
        <v>0</v>
      </c>
      <c r="G171" s="43">
        <v>11</v>
      </c>
      <c r="H171" s="43">
        <v>0</v>
      </c>
      <c r="I171" s="45">
        <f t="shared" si="29"/>
        <v>17</v>
      </c>
      <c r="J171" s="43">
        <v>0</v>
      </c>
      <c r="K171" s="43">
        <v>0</v>
      </c>
      <c r="L171" s="43">
        <v>0</v>
      </c>
      <c r="M171" s="43">
        <v>0</v>
      </c>
      <c r="N171" s="43">
        <v>0</v>
      </c>
      <c r="O171" s="45">
        <f t="shared" si="30"/>
        <v>0</v>
      </c>
      <c r="P171" s="46">
        <f t="shared" si="31"/>
        <v>17</v>
      </c>
    </row>
    <row r="172" spans="1:16" ht="24.95" customHeight="1">
      <c r="A172" s="43">
        <v>6</v>
      </c>
      <c r="B172" s="44" t="s">
        <v>262</v>
      </c>
      <c r="C172" s="43">
        <v>0</v>
      </c>
      <c r="D172" s="43">
        <v>0</v>
      </c>
      <c r="E172" s="43">
        <v>16</v>
      </c>
      <c r="F172" s="43">
        <v>0</v>
      </c>
      <c r="G172" s="43">
        <v>18</v>
      </c>
      <c r="H172" s="43">
        <v>0</v>
      </c>
      <c r="I172" s="45">
        <f t="shared" si="29"/>
        <v>34</v>
      </c>
      <c r="J172" s="43">
        <v>0</v>
      </c>
      <c r="K172" s="43">
        <v>0</v>
      </c>
      <c r="L172" s="43">
        <v>0</v>
      </c>
      <c r="M172" s="43">
        <v>0</v>
      </c>
      <c r="N172" s="43">
        <v>0</v>
      </c>
      <c r="O172" s="45">
        <f t="shared" si="30"/>
        <v>0</v>
      </c>
      <c r="P172" s="46">
        <f t="shared" si="31"/>
        <v>34</v>
      </c>
    </row>
    <row r="173" spans="1:16" ht="24.95" customHeight="1">
      <c r="A173" s="43">
        <v>7</v>
      </c>
      <c r="B173" s="44" t="s">
        <v>263</v>
      </c>
      <c r="C173" s="43">
        <v>0</v>
      </c>
      <c r="D173" s="43">
        <v>0</v>
      </c>
      <c r="E173" s="43">
        <v>3</v>
      </c>
      <c r="F173" s="43">
        <v>0</v>
      </c>
      <c r="G173" s="43">
        <v>8</v>
      </c>
      <c r="H173" s="43">
        <v>0</v>
      </c>
      <c r="I173" s="45">
        <f t="shared" si="29"/>
        <v>11</v>
      </c>
      <c r="J173" s="43">
        <v>0</v>
      </c>
      <c r="K173" s="43">
        <v>0</v>
      </c>
      <c r="L173" s="43">
        <v>0</v>
      </c>
      <c r="M173" s="43">
        <v>0</v>
      </c>
      <c r="N173" s="43">
        <v>0</v>
      </c>
      <c r="O173" s="45">
        <f t="shared" si="30"/>
        <v>0</v>
      </c>
      <c r="P173" s="46">
        <f t="shared" si="31"/>
        <v>11</v>
      </c>
    </row>
    <row r="174" spans="1:16" ht="24.95" customHeight="1">
      <c r="A174" s="43">
        <v>8</v>
      </c>
      <c r="B174" s="44" t="s">
        <v>264</v>
      </c>
      <c r="C174" s="43">
        <v>0</v>
      </c>
      <c r="D174" s="43">
        <v>0</v>
      </c>
      <c r="E174" s="43">
        <v>10</v>
      </c>
      <c r="F174" s="43">
        <v>0</v>
      </c>
      <c r="G174" s="43">
        <v>0</v>
      </c>
      <c r="H174" s="43">
        <v>0</v>
      </c>
      <c r="I174" s="45">
        <f t="shared" si="29"/>
        <v>10</v>
      </c>
      <c r="J174" s="43">
        <v>0</v>
      </c>
      <c r="K174" s="43">
        <v>0</v>
      </c>
      <c r="L174" s="43">
        <v>0</v>
      </c>
      <c r="M174" s="43">
        <v>0</v>
      </c>
      <c r="N174" s="43">
        <v>0</v>
      </c>
      <c r="O174" s="45">
        <f t="shared" si="30"/>
        <v>0</v>
      </c>
      <c r="P174" s="46">
        <f t="shared" si="31"/>
        <v>10</v>
      </c>
    </row>
    <row r="175" spans="1:16" ht="24.95" customHeight="1">
      <c r="A175" s="43">
        <v>9</v>
      </c>
      <c r="B175" s="44" t="s">
        <v>265</v>
      </c>
      <c r="C175" s="43">
        <v>0</v>
      </c>
      <c r="D175" s="43">
        <v>0</v>
      </c>
      <c r="E175" s="43">
        <v>0</v>
      </c>
      <c r="F175" s="43">
        <v>0</v>
      </c>
      <c r="G175" s="43">
        <v>0</v>
      </c>
      <c r="H175" s="43">
        <v>0</v>
      </c>
      <c r="I175" s="45">
        <f t="shared" si="29"/>
        <v>0</v>
      </c>
      <c r="J175" s="43">
        <v>0</v>
      </c>
      <c r="K175" s="43">
        <v>0</v>
      </c>
      <c r="L175" s="43">
        <v>0</v>
      </c>
      <c r="M175" s="43">
        <v>0</v>
      </c>
      <c r="N175" s="43">
        <v>0</v>
      </c>
      <c r="O175" s="45">
        <f t="shared" si="30"/>
        <v>0</v>
      </c>
      <c r="P175" s="46">
        <f t="shared" si="31"/>
        <v>0</v>
      </c>
    </row>
    <row r="176" spans="1:16" ht="24.95" customHeight="1">
      <c r="A176" s="158" t="s">
        <v>4</v>
      </c>
      <c r="B176" s="159"/>
      <c r="C176" s="46">
        <f>SUM(C167:C175)</f>
        <v>2</v>
      </c>
      <c r="D176" s="46">
        <f t="shared" ref="D176:P176" si="32">SUM(D167:D175)</f>
        <v>0</v>
      </c>
      <c r="E176" s="46">
        <f t="shared" si="32"/>
        <v>95</v>
      </c>
      <c r="F176" s="46">
        <f t="shared" si="32"/>
        <v>7</v>
      </c>
      <c r="G176" s="46">
        <f t="shared" si="32"/>
        <v>67</v>
      </c>
      <c r="H176" s="46">
        <f t="shared" si="32"/>
        <v>0</v>
      </c>
      <c r="I176" s="46">
        <f t="shared" si="32"/>
        <v>171</v>
      </c>
      <c r="J176" s="46">
        <f t="shared" si="32"/>
        <v>0</v>
      </c>
      <c r="K176" s="46">
        <f t="shared" si="32"/>
        <v>0</v>
      </c>
      <c r="L176" s="46">
        <f t="shared" si="32"/>
        <v>0</v>
      </c>
      <c r="M176" s="46">
        <f t="shared" si="32"/>
        <v>0</v>
      </c>
      <c r="N176" s="46">
        <f t="shared" si="32"/>
        <v>0</v>
      </c>
      <c r="O176" s="46">
        <f t="shared" si="32"/>
        <v>0</v>
      </c>
      <c r="P176" s="46">
        <f t="shared" si="32"/>
        <v>171</v>
      </c>
    </row>
    <row r="177" spans="1:16" ht="9.9499999999999993" customHeight="1"/>
    <row r="178" spans="1:16" ht="18" customHeight="1">
      <c r="J178" s="131" t="s">
        <v>292</v>
      </c>
      <c r="K178" s="131"/>
      <c r="L178" s="131"/>
      <c r="M178" s="131"/>
      <c r="N178" s="131"/>
      <c r="O178" s="131"/>
      <c r="P178" s="131"/>
    </row>
    <row r="179" spans="1:16" ht="18" customHeight="1">
      <c r="J179" s="132" t="s">
        <v>271</v>
      </c>
      <c r="K179" s="132"/>
      <c r="L179" s="132"/>
      <c r="M179" s="132"/>
      <c r="N179" s="132"/>
      <c r="O179" s="132"/>
      <c r="P179" s="132"/>
    </row>
    <row r="180" spans="1:16" ht="15.95" customHeight="1"/>
    <row r="181" spans="1:16" ht="15.95" customHeight="1"/>
    <row r="182" spans="1:16" ht="15.95" customHeight="1"/>
    <row r="183" spans="1:16" ht="15.95" customHeight="1"/>
    <row r="184" spans="1:16" ht="18" customHeight="1">
      <c r="J184" s="133" t="s">
        <v>227</v>
      </c>
      <c r="K184" s="133"/>
      <c r="L184" s="133"/>
      <c r="M184" s="133"/>
      <c r="N184" s="133"/>
      <c r="O184" s="133"/>
      <c r="P184" s="133"/>
    </row>
    <row r="185" spans="1:16" ht="15.95" customHeight="1"/>
    <row r="186" spans="1:16" ht="30" customHeight="1">
      <c r="A186" s="134" t="s">
        <v>247</v>
      </c>
      <c r="B186" s="134"/>
      <c r="C186" s="134"/>
      <c r="D186" s="134"/>
      <c r="E186" s="134"/>
      <c r="F186" s="134"/>
      <c r="G186" s="134"/>
      <c r="H186" s="134"/>
      <c r="I186" s="134"/>
      <c r="J186" s="134"/>
      <c r="K186" s="134"/>
      <c r="L186" s="134"/>
      <c r="M186" s="134"/>
      <c r="N186" s="134"/>
      <c r="O186" s="134"/>
      <c r="P186" s="134"/>
    </row>
    <row r="187" spans="1:16" ht="20.100000000000001" customHeight="1">
      <c r="A187" s="134" t="s">
        <v>287</v>
      </c>
      <c r="B187" s="134"/>
      <c r="C187" s="134"/>
      <c r="D187" s="134"/>
      <c r="E187" s="134"/>
      <c r="F187" s="134"/>
      <c r="G187" s="134"/>
      <c r="H187" s="134"/>
      <c r="I187" s="134"/>
      <c r="J187" s="134"/>
      <c r="K187" s="134"/>
      <c r="L187" s="134"/>
      <c r="M187" s="134"/>
      <c r="N187" s="134"/>
      <c r="O187" s="134"/>
      <c r="P187" s="134"/>
    </row>
    <row r="188" spans="1:16" ht="15" customHeight="1"/>
    <row r="189" spans="1:16" ht="24.95" customHeight="1">
      <c r="A189" s="160" t="s">
        <v>266</v>
      </c>
      <c r="B189" s="161" t="s">
        <v>221</v>
      </c>
      <c r="C189" s="155" t="s">
        <v>222</v>
      </c>
      <c r="D189" s="155"/>
      <c r="E189" s="155"/>
      <c r="F189" s="155"/>
      <c r="G189" s="155"/>
      <c r="H189" s="155"/>
      <c r="I189" s="156" t="s">
        <v>267</v>
      </c>
      <c r="J189" s="155" t="s">
        <v>223</v>
      </c>
      <c r="K189" s="155"/>
      <c r="L189" s="155"/>
      <c r="M189" s="155"/>
      <c r="N189" s="155"/>
      <c r="O189" s="156" t="s">
        <v>268</v>
      </c>
      <c r="P189" s="156" t="s">
        <v>269</v>
      </c>
    </row>
    <row r="190" spans="1:16" ht="24.95" customHeight="1">
      <c r="A190" s="160"/>
      <c r="B190" s="157"/>
      <c r="C190" s="54" t="s">
        <v>249</v>
      </c>
      <c r="D190" s="54" t="s">
        <v>250</v>
      </c>
      <c r="E190" s="54" t="s">
        <v>251</v>
      </c>
      <c r="F190" s="54" t="s">
        <v>253</v>
      </c>
      <c r="G190" s="74" t="s">
        <v>252</v>
      </c>
      <c r="H190" s="54"/>
      <c r="I190" s="157"/>
      <c r="J190" s="54" t="s">
        <v>254</v>
      </c>
      <c r="K190" s="54" t="s">
        <v>109</v>
      </c>
      <c r="L190" s="54" t="s">
        <v>255</v>
      </c>
      <c r="M190" s="54" t="s">
        <v>256</v>
      </c>
      <c r="N190" s="54" t="s">
        <v>257</v>
      </c>
      <c r="O190" s="157"/>
      <c r="P190" s="157"/>
    </row>
    <row r="191" spans="1:16" ht="24.95" customHeight="1">
      <c r="A191" s="43">
        <v>1</v>
      </c>
      <c r="B191" s="44" t="s">
        <v>258</v>
      </c>
      <c r="C191" s="43">
        <v>0</v>
      </c>
      <c r="D191" s="43">
        <v>0</v>
      </c>
      <c r="E191" s="43">
        <v>0</v>
      </c>
      <c r="F191" s="43">
        <v>0</v>
      </c>
      <c r="G191" s="43">
        <v>8</v>
      </c>
      <c r="H191" s="43">
        <v>0</v>
      </c>
      <c r="I191" s="45">
        <f t="shared" ref="I191:I199" si="33">SUM(C191:H191)</f>
        <v>8</v>
      </c>
      <c r="J191" s="43">
        <v>0</v>
      </c>
      <c r="K191" s="43">
        <v>0</v>
      </c>
      <c r="L191" s="43">
        <v>0</v>
      </c>
      <c r="M191" s="43">
        <v>0</v>
      </c>
      <c r="N191" s="43">
        <v>0</v>
      </c>
      <c r="O191" s="45">
        <f>SUM(J191:N191)</f>
        <v>0</v>
      </c>
      <c r="P191" s="46">
        <f>SUM(I191,O191)</f>
        <v>8</v>
      </c>
    </row>
    <row r="192" spans="1:16" ht="24.95" customHeight="1">
      <c r="A192" s="43">
        <v>2</v>
      </c>
      <c r="B192" s="44" t="s">
        <v>259</v>
      </c>
      <c r="C192" s="43">
        <v>0</v>
      </c>
      <c r="D192" s="43">
        <v>5</v>
      </c>
      <c r="E192" s="43">
        <v>0</v>
      </c>
      <c r="F192" s="43">
        <v>0</v>
      </c>
      <c r="G192" s="43">
        <v>21</v>
      </c>
      <c r="H192" s="43">
        <v>0</v>
      </c>
      <c r="I192" s="45">
        <f t="shared" si="33"/>
        <v>26</v>
      </c>
      <c r="J192" s="43">
        <v>0</v>
      </c>
      <c r="K192" s="43">
        <v>0</v>
      </c>
      <c r="L192" s="43">
        <v>0</v>
      </c>
      <c r="M192" s="43">
        <v>11</v>
      </c>
      <c r="N192" s="43">
        <v>0</v>
      </c>
      <c r="O192" s="45">
        <f t="shared" ref="O192:O199" si="34">SUM(J192:N192)</f>
        <v>11</v>
      </c>
      <c r="P192" s="46">
        <f t="shared" ref="P192:P199" si="35">SUM(I192,O192)</f>
        <v>37</v>
      </c>
    </row>
    <row r="193" spans="1:16" ht="24.95" customHeight="1">
      <c r="A193" s="43">
        <v>3</v>
      </c>
      <c r="B193" s="44" t="s">
        <v>260</v>
      </c>
      <c r="C193" s="43">
        <v>0</v>
      </c>
      <c r="D193" s="43">
        <v>0</v>
      </c>
      <c r="E193" s="43">
        <v>0</v>
      </c>
      <c r="F193" s="43">
        <v>0</v>
      </c>
      <c r="G193" s="43">
        <v>9</v>
      </c>
      <c r="H193" s="43">
        <v>0</v>
      </c>
      <c r="I193" s="45">
        <f t="shared" si="33"/>
        <v>9</v>
      </c>
      <c r="J193" s="43">
        <v>0</v>
      </c>
      <c r="K193" s="43">
        <v>0</v>
      </c>
      <c r="L193" s="43">
        <v>0</v>
      </c>
      <c r="M193" s="43">
        <v>0</v>
      </c>
      <c r="N193" s="43">
        <v>0</v>
      </c>
      <c r="O193" s="45">
        <f t="shared" si="34"/>
        <v>0</v>
      </c>
      <c r="P193" s="46">
        <f t="shared" si="35"/>
        <v>9</v>
      </c>
    </row>
    <row r="194" spans="1:16" ht="24.95" customHeight="1">
      <c r="A194" s="43">
        <v>4</v>
      </c>
      <c r="B194" s="44" t="s">
        <v>261</v>
      </c>
      <c r="C194" s="43">
        <v>10</v>
      </c>
      <c r="D194" s="43">
        <v>7</v>
      </c>
      <c r="E194" s="43">
        <v>0</v>
      </c>
      <c r="F194" s="43">
        <v>0</v>
      </c>
      <c r="G194" s="43">
        <f>8+35</f>
        <v>43</v>
      </c>
      <c r="H194" s="43">
        <v>0</v>
      </c>
      <c r="I194" s="45">
        <f t="shared" si="33"/>
        <v>60</v>
      </c>
      <c r="J194" s="43">
        <v>1</v>
      </c>
      <c r="K194" s="43">
        <v>3</v>
      </c>
      <c r="L194" s="43">
        <v>3</v>
      </c>
      <c r="M194" s="43">
        <v>0</v>
      </c>
      <c r="N194" s="43">
        <v>5</v>
      </c>
      <c r="O194" s="45">
        <f t="shared" si="34"/>
        <v>12</v>
      </c>
      <c r="P194" s="46">
        <f t="shared" si="35"/>
        <v>72</v>
      </c>
    </row>
    <row r="195" spans="1:16" ht="24.95" customHeight="1">
      <c r="A195" s="43">
        <v>5</v>
      </c>
      <c r="B195" s="44" t="s">
        <v>270</v>
      </c>
      <c r="C195" s="43">
        <v>2</v>
      </c>
      <c r="D195" s="43">
        <v>0</v>
      </c>
      <c r="E195" s="43">
        <v>0</v>
      </c>
      <c r="F195" s="43">
        <v>0</v>
      </c>
      <c r="G195" s="43">
        <v>0</v>
      </c>
      <c r="H195" s="43">
        <v>0</v>
      </c>
      <c r="I195" s="45">
        <f t="shared" si="33"/>
        <v>2</v>
      </c>
      <c r="J195" s="43">
        <v>0</v>
      </c>
      <c r="K195" s="43">
        <v>0</v>
      </c>
      <c r="L195" s="43">
        <v>0</v>
      </c>
      <c r="M195" s="43">
        <v>0</v>
      </c>
      <c r="N195" s="43">
        <v>0</v>
      </c>
      <c r="O195" s="45">
        <f t="shared" si="34"/>
        <v>0</v>
      </c>
      <c r="P195" s="46">
        <f t="shared" si="35"/>
        <v>2</v>
      </c>
    </row>
    <row r="196" spans="1:16" ht="24.95" customHeight="1">
      <c r="A196" s="43">
        <v>6</v>
      </c>
      <c r="B196" s="44" t="s">
        <v>262</v>
      </c>
      <c r="C196" s="43">
        <v>3</v>
      </c>
      <c r="D196" s="43">
        <v>0</v>
      </c>
      <c r="E196" s="43">
        <v>0</v>
      </c>
      <c r="F196" s="43">
        <v>0</v>
      </c>
      <c r="G196" s="43">
        <f>8+42</f>
        <v>50</v>
      </c>
      <c r="H196" s="43">
        <v>0</v>
      </c>
      <c r="I196" s="45">
        <f t="shared" si="33"/>
        <v>53</v>
      </c>
      <c r="J196" s="43">
        <v>0</v>
      </c>
      <c r="K196" s="43">
        <v>0</v>
      </c>
      <c r="L196" s="43">
        <v>6</v>
      </c>
      <c r="M196" s="43">
        <v>0</v>
      </c>
      <c r="N196" s="43">
        <v>0</v>
      </c>
      <c r="O196" s="45">
        <f t="shared" si="34"/>
        <v>6</v>
      </c>
      <c r="P196" s="46">
        <f t="shared" si="35"/>
        <v>59</v>
      </c>
    </row>
    <row r="197" spans="1:16" ht="24.95" customHeight="1">
      <c r="A197" s="43">
        <v>7</v>
      </c>
      <c r="B197" s="44" t="s">
        <v>263</v>
      </c>
      <c r="C197" s="43">
        <v>0</v>
      </c>
      <c r="D197" s="43">
        <v>0</v>
      </c>
      <c r="E197" s="43">
        <v>0</v>
      </c>
      <c r="F197" s="43">
        <v>0</v>
      </c>
      <c r="G197" s="43">
        <v>26</v>
      </c>
      <c r="H197" s="43">
        <v>0</v>
      </c>
      <c r="I197" s="45">
        <f t="shared" si="33"/>
        <v>26</v>
      </c>
      <c r="J197" s="43">
        <v>0</v>
      </c>
      <c r="K197" s="43">
        <v>0</v>
      </c>
      <c r="L197" s="43">
        <v>0</v>
      </c>
      <c r="M197" s="43">
        <v>0</v>
      </c>
      <c r="N197" s="43">
        <v>0</v>
      </c>
      <c r="O197" s="45">
        <f t="shared" si="34"/>
        <v>0</v>
      </c>
      <c r="P197" s="46">
        <f t="shared" si="35"/>
        <v>26</v>
      </c>
    </row>
    <row r="198" spans="1:16" ht="24.95" customHeight="1">
      <c r="A198" s="43">
        <v>8</v>
      </c>
      <c r="B198" s="44" t="s">
        <v>264</v>
      </c>
      <c r="C198" s="43">
        <v>0</v>
      </c>
      <c r="D198" s="43">
        <v>0</v>
      </c>
      <c r="E198" s="43">
        <v>0</v>
      </c>
      <c r="F198" s="43">
        <v>0</v>
      </c>
      <c r="G198" s="43">
        <v>20</v>
      </c>
      <c r="H198" s="43">
        <v>0</v>
      </c>
      <c r="I198" s="45">
        <f t="shared" si="33"/>
        <v>20</v>
      </c>
      <c r="J198" s="43">
        <v>0</v>
      </c>
      <c r="K198" s="43">
        <v>0</v>
      </c>
      <c r="L198" s="43">
        <v>0</v>
      </c>
      <c r="M198" s="43">
        <v>0</v>
      </c>
      <c r="N198" s="43">
        <v>0</v>
      </c>
      <c r="O198" s="45">
        <f t="shared" si="34"/>
        <v>0</v>
      </c>
      <c r="P198" s="46">
        <f t="shared" si="35"/>
        <v>20</v>
      </c>
    </row>
    <row r="199" spans="1:16" ht="24.95" customHeight="1">
      <c r="A199" s="43">
        <v>9</v>
      </c>
      <c r="B199" s="44" t="s">
        <v>265</v>
      </c>
      <c r="C199" s="43">
        <v>0</v>
      </c>
      <c r="D199" s="43">
        <v>0</v>
      </c>
      <c r="E199" s="43">
        <v>0</v>
      </c>
      <c r="F199" s="43">
        <v>0</v>
      </c>
      <c r="G199" s="43">
        <v>1</v>
      </c>
      <c r="H199" s="43">
        <v>0</v>
      </c>
      <c r="I199" s="45">
        <f t="shared" si="33"/>
        <v>1</v>
      </c>
      <c r="J199" s="43">
        <v>0</v>
      </c>
      <c r="K199" s="43">
        <v>0</v>
      </c>
      <c r="L199" s="43">
        <v>0</v>
      </c>
      <c r="M199" s="43">
        <v>5</v>
      </c>
      <c r="N199" s="43">
        <v>0</v>
      </c>
      <c r="O199" s="45">
        <f t="shared" si="34"/>
        <v>5</v>
      </c>
      <c r="P199" s="46">
        <f t="shared" si="35"/>
        <v>6</v>
      </c>
    </row>
    <row r="200" spans="1:16" ht="24.95" customHeight="1">
      <c r="A200" s="158" t="s">
        <v>4</v>
      </c>
      <c r="B200" s="159"/>
      <c r="C200" s="46">
        <f>SUM(C191:C199)</f>
        <v>15</v>
      </c>
      <c r="D200" s="46">
        <f t="shared" ref="D200:P200" si="36">SUM(D191:D199)</f>
        <v>12</v>
      </c>
      <c r="E200" s="46">
        <f t="shared" si="36"/>
        <v>0</v>
      </c>
      <c r="F200" s="46">
        <f t="shared" si="36"/>
        <v>0</v>
      </c>
      <c r="G200" s="46">
        <f t="shared" si="36"/>
        <v>178</v>
      </c>
      <c r="H200" s="46">
        <f t="shared" si="36"/>
        <v>0</v>
      </c>
      <c r="I200" s="46">
        <f t="shared" si="36"/>
        <v>205</v>
      </c>
      <c r="J200" s="46">
        <f t="shared" si="36"/>
        <v>1</v>
      </c>
      <c r="K200" s="46">
        <f t="shared" si="36"/>
        <v>3</v>
      </c>
      <c r="L200" s="46">
        <f t="shared" si="36"/>
        <v>9</v>
      </c>
      <c r="M200" s="46">
        <f t="shared" si="36"/>
        <v>16</v>
      </c>
      <c r="N200" s="46">
        <f t="shared" si="36"/>
        <v>5</v>
      </c>
      <c r="O200" s="46">
        <f t="shared" si="36"/>
        <v>34</v>
      </c>
      <c r="P200" s="46">
        <f t="shared" si="36"/>
        <v>239</v>
      </c>
    </row>
    <row r="201" spans="1:16" ht="9.9499999999999993" customHeight="1"/>
    <row r="202" spans="1:16" ht="18" customHeight="1">
      <c r="J202" s="131" t="s">
        <v>289</v>
      </c>
      <c r="K202" s="131"/>
      <c r="L202" s="131"/>
      <c r="M202" s="131"/>
      <c r="N202" s="131"/>
      <c r="O202" s="131"/>
      <c r="P202" s="131"/>
    </row>
    <row r="203" spans="1:16" ht="18" customHeight="1">
      <c r="J203" s="132" t="s">
        <v>271</v>
      </c>
      <c r="K203" s="132"/>
      <c r="L203" s="132"/>
      <c r="M203" s="132"/>
      <c r="N203" s="132"/>
      <c r="O203" s="132"/>
      <c r="P203" s="132"/>
    </row>
    <row r="204" spans="1:16" ht="15.95" customHeight="1"/>
    <row r="205" spans="1:16" ht="15.95" customHeight="1"/>
    <row r="206" spans="1:16" ht="15.95" customHeight="1"/>
    <row r="207" spans="1:16" ht="15.95" customHeight="1"/>
    <row r="208" spans="1:16" ht="18" customHeight="1">
      <c r="J208" s="133" t="s">
        <v>227</v>
      </c>
      <c r="K208" s="133"/>
      <c r="L208" s="133"/>
      <c r="M208" s="133"/>
      <c r="N208" s="133"/>
      <c r="O208" s="133"/>
      <c r="P208" s="133"/>
    </row>
    <row r="209" spans="1:16" ht="15.95" customHeight="1"/>
    <row r="210" spans="1:16" ht="30" customHeight="1">
      <c r="A210" s="134" t="s">
        <v>247</v>
      </c>
      <c r="B210" s="134"/>
      <c r="C210" s="134"/>
      <c r="D210" s="134"/>
      <c r="E210" s="134"/>
      <c r="F210" s="134"/>
      <c r="G210" s="134"/>
      <c r="H210" s="134"/>
      <c r="I210" s="134"/>
      <c r="J210" s="134"/>
      <c r="K210" s="134"/>
      <c r="L210" s="134"/>
      <c r="M210" s="134"/>
      <c r="N210" s="134"/>
      <c r="O210" s="134"/>
      <c r="P210" s="134"/>
    </row>
    <row r="211" spans="1:16" ht="20.100000000000001" customHeight="1">
      <c r="A211" s="134" t="s">
        <v>279</v>
      </c>
      <c r="B211" s="134"/>
      <c r="C211" s="134"/>
      <c r="D211" s="134"/>
      <c r="E211" s="134"/>
      <c r="F211" s="134"/>
      <c r="G211" s="134"/>
      <c r="H211" s="134"/>
      <c r="I211" s="134"/>
      <c r="J211" s="134"/>
      <c r="K211" s="134"/>
      <c r="L211" s="134"/>
      <c r="M211" s="134"/>
      <c r="N211" s="134"/>
      <c r="O211" s="134"/>
      <c r="P211" s="134"/>
    </row>
    <row r="212" spans="1:16" ht="15" customHeight="1"/>
    <row r="213" spans="1:16" ht="24.95" customHeight="1">
      <c r="A213" s="160" t="s">
        <v>266</v>
      </c>
      <c r="B213" s="161" t="s">
        <v>221</v>
      </c>
      <c r="C213" s="155" t="s">
        <v>222</v>
      </c>
      <c r="D213" s="155"/>
      <c r="E213" s="155"/>
      <c r="F213" s="155"/>
      <c r="G213" s="155"/>
      <c r="H213" s="155"/>
      <c r="I213" s="156" t="s">
        <v>267</v>
      </c>
      <c r="J213" s="155" t="s">
        <v>223</v>
      </c>
      <c r="K213" s="155"/>
      <c r="L213" s="155"/>
      <c r="M213" s="155"/>
      <c r="N213" s="155"/>
      <c r="O213" s="156" t="s">
        <v>268</v>
      </c>
      <c r="P213" s="156" t="s">
        <v>269</v>
      </c>
    </row>
    <row r="214" spans="1:16" ht="24.95" customHeight="1">
      <c r="A214" s="160"/>
      <c r="B214" s="157"/>
      <c r="C214" s="49" t="s">
        <v>249</v>
      </c>
      <c r="D214" s="49" t="s">
        <v>250</v>
      </c>
      <c r="E214" s="49" t="s">
        <v>251</v>
      </c>
      <c r="F214" s="49" t="s">
        <v>253</v>
      </c>
      <c r="G214" s="74" t="s">
        <v>252</v>
      </c>
      <c r="H214" s="49"/>
      <c r="I214" s="157"/>
      <c r="J214" s="49" t="s">
        <v>254</v>
      </c>
      <c r="K214" s="49" t="s">
        <v>109</v>
      </c>
      <c r="L214" s="49" t="s">
        <v>255</v>
      </c>
      <c r="M214" s="49" t="s">
        <v>256</v>
      </c>
      <c r="N214" s="49" t="s">
        <v>257</v>
      </c>
      <c r="O214" s="157"/>
      <c r="P214" s="157"/>
    </row>
    <row r="215" spans="1:16" ht="24.95" customHeight="1">
      <c r="A215" s="43">
        <v>1</v>
      </c>
      <c r="B215" s="44" t="s">
        <v>258</v>
      </c>
      <c r="C215" s="43">
        <v>0</v>
      </c>
      <c r="D215" s="43">
        <v>0</v>
      </c>
      <c r="E215" s="43">
        <v>0</v>
      </c>
      <c r="F215" s="43">
        <v>0</v>
      </c>
      <c r="G215" s="43">
        <v>6</v>
      </c>
      <c r="H215" s="43">
        <v>0</v>
      </c>
      <c r="I215" s="45">
        <f t="shared" ref="I215:I223" si="37">SUM(C215:H215)</f>
        <v>6</v>
      </c>
      <c r="J215" s="43">
        <v>0</v>
      </c>
      <c r="K215" s="43">
        <v>2</v>
      </c>
      <c r="L215" s="43">
        <v>16</v>
      </c>
      <c r="M215" s="43">
        <v>16</v>
      </c>
      <c r="N215" s="43">
        <v>0</v>
      </c>
      <c r="O215" s="45">
        <f>SUM(J215:N215)</f>
        <v>34</v>
      </c>
      <c r="P215" s="46">
        <f>SUM(I215,O215)</f>
        <v>40</v>
      </c>
    </row>
    <row r="216" spans="1:16" ht="24.95" customHeight="1">
      <c r="A216" s="43">
        <v>2</v>
      </c>
      <c r="B216" s="44" t="s">
        <v>259</v>
      </c>
      <c r="C216" s="43">
        <v>0</v>
      </c>
      <c r="D216" s="43">
        <v>0</v>
      </c>
      <c r="E216" s="43">
        <v>0</v>
      </c>
      <c r="F216" s="43">
        <v>0</v>
      </c>
      <c r="G216" s="43">
        <v>0</v>
      </c>
      <c r="H216" s="43">
        <v>0</v>
      </c>
      <c r="I216" s="45">
        <f t="shared" si="37"/>
        <v>0</v>
      </c>
      <c r="J216" s="43">
        <v>0</v>
      </c>
      <c r="K216" s="43">
        <v>0</v>
      </c>
      <c r="L216" s="43">
        <v>0</v>
      </c>
      <c r="M216" s="43">
        <v>0</v>
      </c>
      <c r="N216" s="43">
        <v>0</v>
      </c>
      <c r="O216" s="45">
        <f t="shared" ref="O216:O223" si="38">SUM(J216:N216)</f>
        <v>0</v>
      </c>
      <c r="P216" s="46">
        <f t="shared" ref="P216:P223" si="39">SUM(I216,O216)</f>
        <v>0</v>
      </c>
    </row>
    <row r="217" spans="1:16" ht="24.95" customHeight="1">
      <c r="A217" s="43">
        <v>3</v>
      </c>
      <c r="B217" s="44" t="s">
        <v>260</v>
      </c>
      <c r="C217" s="43">
        <v>0</v>
      </c>
      <c r="D217" s="43">
        <v>0</v>
      </c>
      <c r="E217" s="43">
        <v>0</v>
      </c>
      <c r="F217" s="43">
        <v>0</v>
      </c>
      <c r="G217" s="43">
        <v>3</v>
      </c>
      <c r="H217" s="43">
        <v>0</v>
      </c>
      <c r="I217" s="45">
        <f t="shared" si="37"/>
        <v>3</v>
      </c>
      <c r="J217" s="43">
        <v>0</v>
      </c>
      <c r="K217" s="43">
        <v>1</v>
      </c>
      <c r="L217" s="43">
        <v>14</v>
      </c>
      <c r="M217" s="43">
        <v>29</v>
      </c>
      <c r="N217" s="43">
        <v>0</v>
      </c>
      <c r="O217" s="45">
        <f t="shared" si="38"/>
        <v>44</v>
      </c>
      <c r="P217" s="46">
        <f t="shared" si="39"/>
        <v>47</v>
      </c>
    </row>
    <row r="218" spans="1:16" ht="24.95" customHeight="1">
      <c r="A218" s="43">
        <v>4</v>
      </c>
      <c r="B218" s="44" t="s">
        <v>261</v>
      </c>
      <c r="C218" s="43">
        <v>0</v>
      </c>
      <c r="D218" s="43">
        <v>0</v>
      </c>
      <c r="E218" s="43">
        <v>0</v>
      </c>
      <c r="F218" s="43">
        <v>0</v>
      </c>
      <c r="G218" s="43">
        <v>0</v>
      </c>
      <c r="H218" s="43">
        <v>0</v>
      </c>
      <c r="I218" s="45">
        <f t="shared" si="37"/>
        <v>0</v>
      </c>
      <c r="J218" s="43">
        <v>0</v>
      </c>
      <c r="K218" s="43">
        <v>0</v>
      </c>
      <c r="L218" s="43">
        <v>0</v>
      </c>
      <c r="M218" s="43">
        <v>0</v>
      </c>
      <c r="N218" s="43">
        <v>0</v>
      </c>
      <c r="O218" s="45">
        <f t="shared" si="38"/>
        <v>0</v>
      </c>
      <c r="P218" s="46">
        <f t="shared" si="39"/>
        <v>0</v>
      </c>
    </row>
    <row r="219" spans="1:16" ht="24.95" customHeight="1">
      <c r="A219" s="43">
        <v>5</v>
      </c>
      <c r="B219" s="44" t="s">
        <v>270</v>
      </c>
      <c r="C219" s="43">
        <v>0</v>
      </c>
      <c r="D219" s="43">
        <v>0</v>
      </c>
      <c r="E219" s="43">
        <v>0</v>
      </c>
      <c r="F219" s="43">
        <v>0</v>
      </c>
      <c r="G219" s="43">
        <v>0</v>
      </c>
      <c r="H219" s="43">
        <v>0</v>
      </c>
      <c r="I219" s="45">
        <f t="shared" si="37"/>
        <v>0</v>
      </c>
      <c r="J219" s="43">
        <v>0</v>
      </c>
      <c r="K219" s="43">
        <v>0</v>
      </c>
      <c r="L219" s="43">
        <v>0</v>
      </c>
      <c r="M219" s="43">
        <v>0</v>
      </c>
      <c r="N219" s="43">
        <v>0</v>
      </c>
      <c r="O219" s="45">
        <f t="shared" si="38"/>
        <v>0</v>
      </c>
      <c r="P219" s="46">
        <f t="shared" si="39"/>
        <v>0</v>
      </c>
    </row>
    <row r="220" spans="1:16" ht="24.95" customHeight="1">
      <c r="A220" s="43">
        <v>6</v>
      </c>
      <c r="B220" s="44" t="s">
        <v>262</v>
      </c>
      <c r="C220" s="43">
        <v>0</v>
      </c>
      <c r="D220" s="43">
        <v>0</v>
      </c>
      <c r="E220" s="43">
        <v>0</v>
      </c>
      <c r="F220" s="43">
        <v>0</v>
      </c>
      <c r="G220" s="43">
        <v>0</v>
      </c>
      <c r="H220" s="43">
        <v>0</v>
      </c>
      <c r="I220" s="45">
        <f t="shared" si="37"/>
        <v>0</v>
      </c>
      <c r="J220" s="43">
        <v>0</v>
      </c>
      <c r="K220" s="43">
        <v>0</v>
      </c>
      <c r="L220" s="43">
        <v>0</v>
      </c>
      <c r="M220" s="43">
        <v>0</v>
      </c>
      <c r="N220" s="43">
        <v>0</v>
      </c>
      <c r="O220" s="45">
        <f t="shared" si="38"/>
        <v>0</v>
      </c>
      <c r="P220" s="46">
        <f t="shared" si="39"/>
        <v>0</v>
      </c>
    </row>
    <row r="221" spans="1:16" ht="24.95" customHeight="1">
      <c r="A221" s="43">
        <v>7</v>
      </c>
      <c r="B221" s="44" t="s">
        <v>263</v>
      </c>
      <c r="C221" s="43">
        <v>0</v>
      </c>
      <c r="D221" s="43">
        <v>0</v>
      </c>
      <c r="E221" s="43">
        <v>0</v>
      </c>
      <c r="F221" s="43">
        <v>0</v>
      </c>
      <c r="G221" s="43">
        <v>0</v>
      </c>
      <c r="H221" s="43">
        <v>0</v>
      </c>
      <c r="I221" s="45">
        <f t="shared" si="37"/>
        <v>0</v>
      </c>
      <c r="J221" s="43">
        <v>0</v>
      </c>
      <c r="K221" s="43">
        <v>0</v>
      </c>
      <c r="L221" s="43">
        <v>0</v>
      </c>
      <c r="M221" s="43">
        <v>0</v>
      </c>
      <c r="N221" s="43">
        <v>0</v>
      </c>
      <c r="O221" s="45">
        <f t="shared" si="38"/>
        <v>0</v>
      </c>
      <c r="P221" s="46">
        <f t="shared" si="39"/>
        <v>0</v>
      </c>
    </row>
    <row r="222" spans="1:16" ht="24.95" customHeight="1">
      <c r="A222" s="43">
        <v>8</v>
      </c>
      <c r="B222" s="44" t="s">
        <v>264</v>
      </c>
      <c r="C222" s="43">
        <v>0</v>
      </c>
      <c r="D222" s="43">
        <v>0</v>
      </c>
      <c r="E222" s="43">
        <v>0</v>
      </c>
      <c r="F222" s="43">
        <v>0</v>
      </c>
      <c r="G222" s="43">
        <v>0</v>
      </c>
      <c r="H222" s="43">
        <v>0</v>
      </c>
      <c r="I222" s="45">
        <f t="shared" si="37"/>
        <v>0</v>
      </c>
      <c r="J222" s="43">
        <v>0</v>
      </c>
      <c r="K222" s="43">
        <v>0</v>
      </c>
      <c r="L222" s="43">
        <v>0</v>
      </c>
      <c r="M222" s="43">
        <v>0</v>
      </c>
      <c r="N222" s="43">
        <v>0</v>
      </c>
      <c r="O222" s="45">
        <f t="shared" si="38"/>
        <v>0</v>
      </c>
      <c r="P222" s="46">
        <f t="shared" si="39"/>
        <v>0</v>
      </c>
    </row>
    <row r="223" spans="1:16" ht="24.95" customHeight="1">
      <c r="A223" s="43">
        <v>9</v>
      </c>
      <c r="B223" s="44" t="s">
        <v>265</v>
      </c>
      <c r="C223" s="43">
        <v>0</v>
      </c>
      <c r="D223" s="43">
        <v>0</v>
      </c>
      <c r="E223" s="43">
        <v>0</v>
      </c>
      <c r="F223" s="43">
        <v>0</v>
      </c>
      <c r="G223" s="43">
        <v>0</v>
      </c>
      <c r="H223" s="43">
        <v>0</v>
      </c>
      <c r="I223" s="45">
        <f t="shared" si="37"/>
        <v>0</v>
      </c>
      <c r="J223" s="43">
        <v>0</v>
      </c>
      <c r="K223" s="43">
        <v>0</v>
      </c>
      <c r="L223" s="43">
        <v>0</v>
      </c>
      <c r="M223" s="43">
        <v>0</v>
      </c>
      <c r="N223" s="43">
        <v>0</v>
      </c>
      <c r="O223" s="45">
        <f t="shared" si="38"/>
        <v>0</v>
      </c>
      <c r="P223" s="46">
        <f t="shared" si="39"/>
        <v>0</v>
      </c>
    </row>
    <row r="224" spans="1:16" ht="24.95" customHeight="1">
      <c r="A224" s="158" t="s">
        <v>4</v>
      </c>
      <c r="B224" s="159"/>
      <c r="C224" s="46">
        <f>SUM(C215:C223)</f>
        <v>0</v>
      </c>
      <c r="D224" s="46">
        <f t="shared" ref="D224:P224" si="40">SUM(D215:D223)</f>
        <v>0</v>
      </c>
      <c r="E224" s="46">
        <f t="shared" si="40"/>
        <v>0</v>
      </c>
      <c r="F224" s="46">
        <f t="shared" si="40"/>
        <v>0</v>
      </c>
      <c r="G224" s="46">
        <f t="shared" si="40"/>
        <v>9</v>
      </c>
      <c r="H224" s="46">
        <f t="shared" si="40"/>
        <v>0</v>
      </c>
      <c r="I224" s="46">
        <f t="shared" si="40"/>
        <v>9</v>
      </c>
      <c r="J224" s="46">
        <f t="shared" si="40"/>
        <v>0</v>
      </c>
      <c r="K224" s="46">
        <f t="shared" si="40"/>
        <v>3</v>
      </c>
      <c r="L224" s="46">
        <f t="shared" si="40"/>
        <v>30</v>
      </c>
      <c r="M224" s="46">
        <f t="shared" si="40"/>
        <v>45</v>
      </c>
      <c r="N224" s="46">
        <f t="shared" si="40"/>
        <v>0</v>
      </c>
      <c r="O224" s="46">
        <f t="shared" si="40"/>
        <v>78</v>
      </c>
      <c r="P224" s="46">
        <f t="shared" si="40"/>
        <v>87</v>
      </c>
    </row>
    <row r="225" spans="1:16" ht="9.9499999999999993" customHeight="1"/>
    <row r="226" spans="1:16" ht="18" customHeight="1">
      <c r="J226" s="131" t="s">
        <v>286</v>
      </c>
      <c r="K226" s="131"/>
      <c r="L226" s="131"/>
      <c r="M226" s="131"/>
      <c r="N226" s="131"/>
      <c r="O226" s="131"/>
      <c r="P226" s="131"/>
    </row>
    <row r="227" spans="1:16" ht="18" customHeight="1">
      <c r="J227" s="132" t="s">
        <v>271</v>
      </c>
      <c r="K227" s="132"/>
      <c r="L227" s="132"/>
      <c r="M227" s="132"/>
      <c r="N227" s="132"/>
      <c r="O227" s="132"/>
      <c r="P227" s="132"/>
    </row>
    <row r="228" spans="1:16" ht="15.95" customHeight="1"/>
    <row r="229" spans="1:16" ht="15.95" customHeight="1"/>
    <row r="230" spans="1:16" ht="15.95" customHeight="1"/>
    <row r="231" spans="1:16" ht="15.95" customHeight="1"/>
    <row r="232" spans="1:16" ht="18" customHeight="1">
      <c r="J232" s="133" t="s">
        <v>227</v>
      </c>
      <c r="K232" s="133"/>
      <c r="L232" s="133"/>
      <c r="M232" s="133"/>
      <c r="N232" s="133"/>
      <c r="O232" s="133"/>
      <c r="P232" s="133"/>
    </row>
    <row r="233" spans="1:16" ht="15.95" customHeight="1"/>
    <row r="234" spans="1:16" ht="30" customHeight="1">
      <c r="A234" s="134" t="s">
        <v>247</v>
      </c>
      <c r="B234" s="134"/>
      <c r="C234" s="134"/>
      <c r="D234" s="134"/>
      <c r="E234" s="134"/>
      <c r="F234" s="134"/>
      <c r="G234" s="134"/>
      <c r="H234" s="134"/>
      <c r="I234" s="134"/>
      <c r="J234" s="134"/>
      <c r="K234" s="134"/>
      <c r="L234" s="134"/>
      <c r="M234" s="134"/>
      <c r="N234" s="134"/>
      <c r="O234" s="134"/>
      <c r="P234" s="134"/>
    </row>
    <row r="235" spans="1:16" ht="20.100000000000001" customHeight="1">
      <c r="A235" s="134" t="s">
        <v>248</v>
      </c>
      <c r="B235" s="134"/>
      <c r="C235" s="134"/>
      <c r="D235" s="134"/>
      <c r="E235" s="134"/>
      <c r="F235" s="134"/>
      <c r="G235" s="134"/>
      <c r="H235" s="134"/>
      <c r="I235" s="134"/>
      <c r="J235" s="134"/>
      <c r="K235" s="134"/>
      <c r="L235" s="134"/>
      <c r="M235" s="134"/>
      <c r="N235" s="134"/>
      <c r="O235" s="134"/>
      <c r="P235" s="134"/>
    </row>
    <row r="236" spans="1:16" ht="15" customHeight="1"/>
    <row r="237" spans="1:16" ht="24.95" customHeight="1">
      <c r="A237" s="160" t="s">
        <v>266</v>
      </c>
      <c r="B237" s="161" t="s">
        <v>221</v>
      </c>
      <c r="C237" s="155" t="s">
        <v>222</v>
      </c>
      <c r="D237" s="155"/>
      <c r="E237" s="155"/>
      <c r="F237" s="155"/>
      <c r="G237" s="155"/>
      <c r="H237" s="155"/>
      <c r="I237" s="156" t="s">
        <v>267</v>
      </c>
      <c r="J237" s="155" t="s">
        <v>223</v>
      </c>
      <c r="K237" s="155"/>
      <c r="L237" s="155"/>
      <c r="M237" s="155"/>
      <c r="N237" s="155"/>
      <c r="O237" s="156" t="s">
        <v>268</v>
      </c>
      <c r="P237" s="156" t="s">
        <v>269</v>
      </c>
    </row>
    <row r="238" spans="1:16" ht="24.95" customHeight="1">
      <c r="A238" s="160"/>
      <c r="B238" s="157"/>
      <c r="C238" s="42" t="s">
        <v>249</v>
      </c>
      <c r="D238" s="42" t="s">
        <v>250</v>
      </c>
      <c r="E238" s="42" t="s">
        <v>251</v>
      </c>
      <c r="F238" s="42" t="s">
        <v>253</v>
      </c>
      <c r="G238" s="74" t="s">
        <v>252</v>
      </c>
      <c r="H238" s="42"/>
      <c r="I238" s="157"/>
      <c r="J238" s="42" t="s">
        <v>254</v>
      </c>
      <c r="K238" s="42" t="s">
        <v>109</v>
      </c>
      <c r="L238" s="42" t="s">
        <v>255</v>
      </c>
      <c r="M238" s="42" t="s">
        <v>256</v>
      </c>
      <c r="N238" s="42" t="s">
        <v>257</v>
      </c>
      <c r="O238" s="157"/>
      <c r="P238" s="157"/>
    </row>
    <row r="239" spans="1:16" ht="24.95" customHeight="1">
      <c r="A239" s="43">
        <v>1</v>
      </c>
      <c r="B239" s="44" t="s">
        <v>258</v>
      </c>
      <c r="C239" s="43">
        <v>0</v>
      </c>
      <c r="D239" s="43">
        <v>0</v>
      </c>
      <c r="E239" s="43">
        <v>0</v>
      </c>
      <c r="F239" s="43">
        <v>0</v>
      </c>
      <c r="G239" s="43">
        <v>0</v>
      </c>
      <c r="H239" s="43">
        <v>0</v>
      </c>
      <c r="I239" s="45">
        <f t="shared" ref="I239:I247" si="41">SUM(C239:H239)</f>
        <v>0</v>
      </c>
      <c r="J239" s="43">
        <v>0</v>
      </c>
      <c r="K239" s="43">
        <v>19</v>
      </c>
      <c r="L239" s="43">
        <v>58</v>
      </c>
      <c r="M239" s="43">
        <v>92</v>
      </c>
      <c r="N239" s="43">
        <v>0</v>
      </c>
      <c r="O239" s="45">
        <f>SUM(J239:N239)</f>
        <v>169</v>
      </c>
      <c r="P239" s="46">
        <f>SUM(I239,O239)</f>
        <v>169</v>
      </c>
    </row>
    <row r="240" spans="1:16" ht="24.95" customHeight="1">
      <c r="A240" s="43">
        <v>2</v>
      </c>
      <c r="B240" s="44" t="s">
        <v>259</v>
      </c>
      <c r="C240" s="43">
        <v>0</v>
      </c>
      <c r="D240" s="43">
        <v>0</v>
      </c>
      <c r="E240" s="43">
        <v>0</v>
      </c>
      <c r="F240" s="43">
        <v>0</v>
      </c>
      <c r="G240" s="43">
        <v>6</v>
      </c>
      <c r="H240" s="43">
        <v>0</v>
      </c>
      <c r="I240" s="45">
        <f t="shared" si="41"/>
        <v>6</v>
      </c>
      <c r="J240" s="43">
        <v>0</v>
      </c>
      <c r="K240" s="43">
        <v>0</v>
      </c>
      <c r="L240" s="43">
        <v>21</v>
      </c>
      <c r="M240" s="43">
        <v>35</v>
      </c>
      <c r="N240" s="43">
        <v>0</v>
      </c>
      <c r="O240" s="45">
        <f t="shared" ref="O240:O247" si="42">SUM(J240:N240)</f>
        <v>56</v>
      </c>
      <c r="P240" s="46">
        <f t="shared" ref="P240:P247" si="43">SUM(I240,O240)</f>
        <v>62</v>
      </c>
    </row>
    <row r="241" spans="1:17" ht="24.95" customHeight="1">
      <c r="A241" s="43">
        <v>3</v>
      </c>
      <c r="B241" s="44" t="s">
        <v>260</v>
      </c>
      <c r="C241" s="43">
        <v>0</v>
      </c>
      <c r="D241" s="43">
        <v>0</v>
      </c>
      <c r="E241" s="43">
        <v>0</v>
      </c>
      <c r="F241" s="43">
        <v>0</v>
      </c>
      <c r="G241" s="43">
        <v>0</v>
      </c>
      <c r="H241" s="43">
        <v>0</v>
      </c>
      <c r="I241" s="45">
        <f t="shared" si="41"/>
        <v>0</v>
      </c>
      <c r="J241" s="43">
        <v>0</v>
      </c>
      <c r="K241" s="43">
        <v>0</v>
      </c>
      <c r="L241" s="43">
        <v>108</v>
      </c>
      <c r="M241" s="43">
        <v>81</v>
      </c>
      <c r="N241" s="43">
        <v>0</v>
      </c>
      <c r="O241" s="45">
        <f t="shared" si="42"/>
        <v>189</v>
      </c>
      <c r="P241" s="46">
        <f t="shared" si="43"/>
        <v>189</v>
      </c>
    </row>
    <row r="242" spans="1:17" ht="24.95" customHeight="1">
      <c r="A242" s="43">
        <v>4</v>
      </c>
      <c r="B242" s="44" t="s">
        <v>261</v>
      </c>
      <c r="C242" s="43">
        <v>0</v>
      </c>
      <c r="D242" s="43">
        <v>0</v>
      </c>
      <c r="E242" s="43">
        <v>0</v>
      </c>
      <c r="F242" s="43">
        <v>0</v>
      </c>
      <c r="G242" s="43">
        <v>0</v>
      </c>
      <c r="H242" s="43">
        <v>0</v>
      </c>
      <c r="I242" s="45">
        <f t="shared" si="41"/>
        <v>0</v>
      </c>
      <c r="J242" s="43">
        <v>0</v>
      </c>
      <c r="K242" s="43">
        <v>0</v>
      </c>
      <c r="L242" s="43">
        <v>24</v>
      </c>
      <c r="M242" s="43">
        <v>166</v>
      </c>
      <c r="N242" s="43">
        <v>0</v>
      </c>
      <c r="O242" s="45">
        <f t="shared" si="42"/>
        <v>190</v>
      </c>
      <c r="P242" s="46">
        <f t="shared" si="43"/>
        <v>190</v>
      </c>
    </row>
    <row r="243" spans="1:17" ht="24.95" customHeight="1">
      <c r="A243" s="43">
        <v>5</v>
      </c>
      <c r="B243" s="44" t="s">
        <v>270</v>
      </c>
      <c r="C243" s="43">
        <v>0</v>
      </c>
      <c r="D243" s="43">
        <v>0</v>
      </c>
      <c r="E243" s="43">
        <v>0</v>
      </c>
      <c r="F243" s="43">
        <v>0</v>
      </c>
      <c r="G243" s="43">
        <v>0</v>
      </c>
      <c r="H243" s="43">
        <v>0</v>
      </c>
      <c r="I243" s="45">
        <f t="shared" si="41"/>
        <v>0</v>
      </c>
      <c r="J243" s="43">
        <v>0</v>
      </c>
      <c r="K243" s="43">
        <v>0</v>
      </c>
      <c r="L243" s="43">
        <v>18</v>
      </c>
      <c r="M243" s="43">
        <v>13</v>
      </c>
      <c r="N243" s="43">
        <v>0</v>
      </c>
      <c r="O243" s="45">
        <f t="shared" si="42"/>
        <v>31</v>
      </c>
      <c r="P243" s="46">
        <f t="shared" si="43"/>
        <v>31</v>
      </c>
    </row>
    <row r="244" spans="1:17" ht="24.95" customHeight="1">
      <c r="A244" s="43">
        <v>6</v>
      </c>
      <c r="B244" s="44" t="s">
        <v>262</v>
      </c>
      <c r="C244" s="43">
        <v>0</v>
      </c>
      <c r="D244" s="43">
        <v>0</v>
      </c>
      <c r="E244" s="43">
        <v>0</v>
      </c>
      <c r="F244" s="43">
        <v>0</v>
      </c>
      <c r="G244" s="43">
        <v>0</v>
      </c>
      <c r="H244" s="43">
        <v>0</v>
      </c>
      <c r="I244" s="45">
        <f t="shared" si="41"/>
        <v>0</v>
      </c>
      <c r="J244" s="43">
        <v>0</v>
      </c>
      <c r="K244" s="43">
        <v>0</v>
      </c>
      <c r="L244" s="43">
        <v>0</v>
      </c>
      <c r="M244" s="43">
        <v>44</v>
      </c>
      <c r="N244" s="43">
        <v>0</v>
      </c>
      <c r="O244" s="45">
        <f t="shared" si="42"/>
        <v>44</v>
      </c>
      <c r="P244" s="46">
        <f t="shared" si="43"/>
        <v>44</v>
      </c>
    </row>
    <row r="245" spans="1:17" ht="24.95" customHeight="1">
      <c r="A245" s="43">
        <v>7</v>
      </c>
      <c r="B245" s="44" t="s">
        <v>263</v>
      </c>
      <c r="C245" s="43">
        <v>0</v>
      </c>
      <c r="D245" s="43">
        <v>0</v>
      </c>
      <c r="E245" s="43">
        <v>0</v>
      </c>
      <c r="F245" s="43">
        <v>0</v>
      </c>
      <c r="G245" s="43">
        <v>0</v>
      </c>
      <c r="H245" s="43">
        <v>0</v>
      </c>
      <c r="I245" s="45">
        <f t="shared" si="41"/>
        <v>0</v>
      </c>
      <c r="J245" s="43">
        <v>0</v>
      </c>
      <c r="K245" s="43">
        <v>0</v>
      </c>
      <c r="L245" s="43">
        <v>10</v>
      </c>
      <c r="M245" s="43">
        <v>38</v>
      </c>
      <c r="N245" s="43">
        <v>0</v>
      </c>
      <c r="O245" s="45">
        <f t="shared" si="42"/>
        <v>48</v>
      </c>
      <c r="P245" s="46">
        <f t="shared" si="43"/>
        <v>48</v>
      </c>
    </row>
    <row r="246" spans="1:17" ht="24.95" customHeight="1">
      <c r="A246" s="43">
        <v>8</v>
      </c>
      <c r="B246" s="44" t="s">
        <v>264</v>
      </c>
      <c r="C246" s="43">
        <v>0</v>
      </c>
      <c r="D246" s="43">
        <v>0</v>
      </c>
      <c r="E246" s="43">
        <v>0</v>
      </c>
      <c r="F246" s="43">
        <v>0</v>
      </c>
      <c r="G246" s="43">
        <v>0</v>
      </c>
      <c r="H246" s="43">
        <v>0</v>
      </c>
      <c r="I246" s="45">
        <f t="shared" si="41"/>
        <v>0</v>
      </c>
      <c r="J246" s="43">
        <v>0</v>
      </c>
      <c r="K246" s="43">
        <v>0</v>
      </c>
      <c r="L246" s="43">
        <v>38</v>
      </c>
      <c r="M246" s="43">
        <v>22</v>
      </c>
      <c r="N246" s="43">
        <v>0</v>
      </c>
      <c r="O246" s="45">
        <f t="shared" si="42"/>
        <v>60</v>
      </c>
      <c r="P246" s="46">
        <f t="shared" si="43"/>
        <v>60</v>
      </c>
    </row>
    <row r="247" spans="1:17" ht="24.95" customHeight="1">
      <c r="A247" s="43">
        <v>9</v>
      </c>
      <c r="B247" s="44" t="s">
        <v>265</v>
      </c>
      <c r="C247" s="43">
        <v>0</v>
      </c>
      <c r="D247" s="43">
        <v>0</v>
      </c>
      <c r="E247" s="43">
        <v>0</v>
      </c>
      <c r="F247" s="43">
        <v>0</v>
      </c>
      <c r="G247" s="43">
        <v>2</v>
      </c>
      <c r="H247" s="43">
        <v>0</v>
      </c>
      <c r="I247" s="45">
        <f t="shared" si="41"/>
        <v>2</v>
      </c>
      <c r="J247" s="43">
        <v>0</v>
      </c>
      <c r="K247" s="43">
        <v>0</v>
      </c>
      <c r="L247" s="43">
        <v>0</v>
      </c>
      <c r="M247" s="43">
        <v>4</v>
      </c>
      <c r="N247" s="43">
        <v>0</v>
      </c>
      <c r="O247" s="45">
        <f t="shared" si="42"/>
        <v>4</v>
      </c>
      <c r="P247" s="46">
        <f t="shared" si="43"/>
        <v>6</v>
      </c>
    </row>
    <row r="248" spans="1:17" ht="24.95" customHeight="1">
      <c r="A248" s="158" t="s">
        <v>4</v>
      </c>
      <c r="B248" s="159"/>
      <c r="C248" s="46">
        <f>SUM(C239:C247)</f>
        <v>0</v>
      </c>
      <c r="D248" s="46">
        <f t="shared" ref="D248:P248" si="44">SUM(D239:D247)</f>
        <v>0</v>
      </c>
      <c r="E248" s="46">
        <f t="shared" si="44"/>
        <v>0</v>
      </c>
      <c r="F248" s="46">
        <f t="shared" si="44"/>
        <v>0</v>
      </c>
      <c r="G248" s="46">
        <f t="shared" si="44"/>
        <v>8</v>
      </c>
      <c r="H248" s="46">
        <f t="shared" si="44"/>
        <v>0</v>
      </c>
      <c r="I248" s="46">
        <f t="shared" si="44"/>
        <v>8</v>
      </c>
      <c r="J248" s="46">
        <f t="shared" si="44"/>
        <v>0</v>
      </c>
      <c r="K248" s="46">
        <f t="shared" si="44"/>
        <v>19</v>
      </c>
      <c r="L248" s="46">
        <f t="shared" si="44"/>
        <v>277</v>
      </c>
      <c r="M248" s="46">
        <f t="shared" si="44"/>
        <v>495</v>
      </c>
      <c r="N248" s="46">
        <f t="shared" si="44"/>
        <v>0</v>
      </c>
      <c r="O248" s="46">
        <f t="shared" si="44"/>
        <v>791</v>
      </c>
      <c r="P248" s="46">
        <f t="shared" si="44"/>
        <v>799</v>
      </c>
    </row>
    <row r="249" spans="1:17" ht="9.9499999999999993" customHeight="1"/>
    <row r="250" spans="1:17" ht="18" customHeight="1">
      <c r="J250" s="131" t="s">
        <v>278</v>
      </c>
      <c r="K250" s="131"/>
      <c r="L250" s="131"/>
      <c r="M250" s="131"/>
      <c r="N250" s="131"/>
      <c r="O250" s="131"/>
      <c r="P250" s="131"/>
    </row>
    <row r="251" spans="1:17" ht="18" customHeight="1">
      <c r="J251" s="132" t="s">
        <v>271</v>
      </c>
      <c r="K251" s="132"/>
      <c r="L251" s="132"/>
      <c r="M251" s="132"/>
      <c r="N251" s="132"/>
      <c r="O251" s="132"/>
      <c r="P251" s="132"/>
    </row>
    <row r="252" spans="1:17" ht="15.95" customHeight="1">
      <c r="Q252" s="4">
        <f>495+70</f>
        <v>565</v>
      </c>
    </row>
    <row r="253" spans="1:17" ht="15.95" customHeight="1"/>
    <row r="254" spans="1:17" ht="15.95" customHeight="1"/>
    <row r="255" spans="1:17" ht="15.95" customHeight="1"/>
    <row r="256" spans="1:17" ht="18" customHeight="1">
      <c r="J256" s="133" t="s">
        <v>227</v>
      </c>
      <c r="K256" s="133"/>
      <c r="L256" s="133"/>
      <c r="M256" s="133"/>
      <c r="N256" s="133"/>
      <c r="O256" s="133"/>
      <c r="P256" s="133"/>
    </row>
    <row r="257" spans="1:16" ht="15.95" customHeight="1"/>
    <row r="258" spans="1:16" ht="30" customHeight="1">
      <c r="A258" s="134" t="s">
        <v>247</v>
      </c>
      <c r="B258" s="134"/>
      <c r="C258" s="134"/>
      <c r="D258" s="134"/>
      <c r="E258" s="134"/>
      <c r="F258" s="134"/>
      <c r="G258" s="134"/>
      <c r="H258" s="134"/>
      <c r="I258" s="134"/>
      <c r="J258" s="134"/>
      <c r="K258" s="134"/>
      <c r="L258" s="134"/>
      <c r="M258" s="134"/>
      <c r="N258" s="134"/>
      <c r="O258" s="134"/>
      <c r="P258" s="134"/>
    </row>
    <row r="259" spans="1:16" ht="20.100000000000001" customHeight="1">
      <c r="A259" s="134" t="s">
        <v>272</v>
      </c>
      <c r="B259" s="134"/>
      <c r="C259" s="134"/>
      <c r="D259" s="134"/>
      <c r="E259" s="134"/>
      <c r="F259" s="134"/>
      <c r="G259" s="134"/>
      <c r="H259" s="134"/>
      <c r="I259" s="134"/>
      <c r="J259" s="134"/>
      <c r="K259" s="134"/>
      <c r="L259" s="134"/>
      <c r="M259" s="134"/>
      <c r="N259" s="134"/>
      <c r="O259" s="134"/>
      <c r="P259" s="134"/>
    </row>
    <row r="260" spans="1:16" ht="15" customHeight="1"/>
    <row r="261" spans="1:16" ht="24.95" customHeight="1">
      <c r="A261" s="160" t="s">
        <v>266</v>
      </c>
      <c r="B261" s="161" t="s">
        <v>221</v>
      </c>
      <c r="C261" s="155" t="s">
        <v>222</v>
      </c>
      <c r="D261" s="155"/>
      <c r="E261" s="155"/>
      <c r="F261" s="155"/>
      <c r="G261" s="155"/>
      <c r="H261" s="155"/>
      <c r="I261" s="156" t="s">
        <v>267</v>
      </c>
      <c r="J261" s="155" t="s">
        <v>223</v>
      </c>
      <c r="K261" s="155"/>
      <c r="L261" s="155"/>
      <c r="M261" s="155"/>
      <c r="N261" s="155"/>
      <c r="O261" s="156" t="s">
        <v>268</v>
      </c>
      <c r="P261" s="156" t="s">
        <v>269</v>
      </c>
    </row>
    <row r="262" spans="1:16" ht="24.95" customHeight="1">
      <c r="A262" s="160"/>
      <c r="B262" s="157"/>
      <c r="C262" s="42" t="s">
        <v>249</v>
      </c>
      <c r="D262" s="42" t="s">
        <v>250</v>
      </c>
      <c r="E262" s="42" t="s">
        <v>251</v>
      </c>
      <c r="F262" s="42" t="s">
        <v>253</v>
      </c>
      <c r="G262" s="74" t="s">
        <v>252</v>
      </c>
      <c r="H262" s="42"/>
      <c r="I262" s="157"/>
      <c r="J262" s="42" t="s">
        <v>254</v>
      </c>
      <c r="K262" s="42" t="s">
        <v>109</v>
      </c>
      <c r="L262" s="42" t="s">
        <v>255</v>
      </c>
      <c r="M262" s="42" t="s">
        <v>256</v>
      </c>
      <c r="N262" s="42" t="s">
        <v>257</v>
      </c>
      <c r="O262" s="157"/>
      <c r="P262" s="157"/>
    </row>
    <row r="263" spans="1:16" ht="24.95" customHeight="1">
      <c r="A263" s="43">
        <v>1</v>
      </c>
      <c r="B263" s="44" t="s">
        <v>258</v>
      </c>
      <c r="C263" s="43">
        <v>0</v>
      </c>
      <c r="D263" s="43">
        <v>11</v>
      </c>
      <c r="E263" s="43">
        <f>61+1</f>
        <v>62</v>
      </c>
      <c r="F263" s="43">
        <v>0</v>
      </c>
      <c r="G263" s="43">
        <v>10</v>
      </c>
      <c r="H263" s="43">
        <v>0</v>
      </c>
      <c r="I263" s="45">
        <f t="shared" ref="I263:I271" si="45">SUM(C263:H263)</f>
        <v>83</v>
      </c>
      <c r="J263" s="43">
        <v>0</v>
      </c>
      <c r="K263" s="43">
        <v>0</v>
      </c>
      <c r="L263" s="43">
        <v>1</v>
      </c>
      <c r="M263" s="43">
        <v>1</v>
      </c>
      <c r="N263" s="43">
        <v>0</v>
      </c>
      <c r="O263" s="45">
        <f>SUM(J263:N263)</f>
        <v>2</v>
      </c>
      <c r="P263" s="46">
        <f>SUM(I263,O263)</f>
        <v>85</v>
      </c>
    </row>
    <row r="264" spans="1:16" ht="24.95" customHeight="1">
      <c r="A264" s="43">
        <v>2</v>
      </c>
      <c r="B264" s="44" t="s">
        <v>259</v>
      </c>
      <c r="C264" s="43">
        <v>0</v>
      </c>
      <c r="D264" s="43">
        <v>7</v>
      </c>
      <c r="E264" s="43">
        <v>30</v>
      </c>
      <c r="F264" s="43">
        <v>0</v>
      </c>
      <c r="G264" s="43">
        <v>14</v>
      </c>
      <c r="H264" s="43">
        <v>0</v>
      </c>
      <c r="I264" s="45">
        <f t="shared" si="45"/>
        <v>51</v>
      </c>
      <c r="J264" s="43">
        <v>0</v>
      </c>
      <c r="K264" s="43">
        <v>18</v>
      </c>
      <c r="L264" s="43">
        <v>32</v>
      </c>
      <c r="M264" s="43">
        <v>0</v>
      </c>
      <c r="N264" s="43">
        <v>0</v>
      </c>
      <c r="O264" s="45">
        <f t="shared" ref="O264:O271" si="46">SUM(J264:N264)</f>
        <v>50</v>
      </c>
      <c r="P264" s="46">
        <f t="shared" ref="P264:P271" si="47">SUM(I264,O264)</f>
        <v>101</v>
      </c>
    </row>
    <row r="265" spans="1:16" ht="24.95" customHeight="1">
      <c r="A265" s="43">
        <v>3</v>
      </c>
      <c r="B265" s="44" t="s">
        <v>260</v>
      </c>
      <c r="C265" s="43">
        <v>0</v>
      </c>
      <c r="D265" s="43">
        <v>6</v>
      </c>
      <c r="E265" s="43">
        <v>47</v>
      </c>
      <c r="F265" s="43">
        <v>0</v>
      </c>
      <c r="G265" s="43">
        <v>12</v>
      </c>
      <c r="H265" s="43">
        <v>0</v>
      </c>
      <c r="I265" s="45">
        <f t="shared" si="45"/>
        <v>65</v>
      </c>
      <c r="J265" s="43">
        <v>0</v>
      </c>
      <c r="K265" s="43">
        <v>55</v>
      </c>
      <c r="L265" s="43">
        <v>50</v>
      </c>
      <c r="M265" s="43">
        <v>0</v>
      </c>
      <c r="N265" s="43">
        <v>0</v>
      </c>
      <c r="O265" s="45">
        <f t="shared" si="46"/>
        <v>105</v>
      </c>
      <c r="P265" s="46">
        <f t="shared" si="47"/>
        <v>170</v>
      </c>
    </row>
    <row r="266" spans="1:16" ht="24.95" customHeight="1">
      <c r="A266" s="43">
        <v>4</v>
      </c>
      <c r="B266" s="44" t="s">
        <v>261</v>
      </c>
      <c r="C266" s="43">
        <v>0</v>
      </c>
      <c r="D266" s="43">
        <v>22</v>
      </c>
      <c r="E266" s="43">
        <v>61</v>
      </c>
      <c r="F266" s="43">
        <v>14</v>
      </c>
      <c r="G266" s="43">
        <v>22</v>
      </c>
      <c r="H266" s="43">
        <v>0</v>
      </c>
      <c r="I266" s="45">
        <f t="shared" si="45"/>
        <v>119</v>
      </c>
      <c r="J266" s="43">
        <v>10</v>
      </c>
      <c r="K266" s="43">
        <v>49</v>
      </c>
      <c r="L266" s="43">
        <v>137</v>
      </c>
      <c r="M266" s="43">
        <v>0</v>
      </c>
      <c r="N266" s="43">
        <v>0</v>
      </c>
      <c r="O266" s="45">
        <f t="shared" si="46"/>
        <v>196</v>
      </c>
      <c r="P266" s="46">
        <f t="shared" si="47"/>
        <v>315</v>
      </c>
    </row>
    <row r="267" spans="1:16" ht="24.95" customHeight="1">
      <c r="A267" s="43">
        <v>5</v>
      </c>
      <c r="B267" s="44" t="s">
        <v>270</v>
      </c>
      <c r="C267" s="43">
        <v>4</v>
      </c>
      <c r="D267" s="43">
        <v>0</v>
      </c>
      <c r="E267" s="43">
        <f>11+1</f>
        <v>12</v>
      </c>
      <c r="F267" s="43">
        <v>0</v>
      </c>
      <c r="G267" s="43">
        <v>3</v>
      </c>
      <c r="H267" s="43">
        <v>0</v>
      </c>
      <c r="I267" s="45">
        <f t="shared" si="45"/>
        <v>19</v>
      </c>
      <c r="J267" s="43">
        <v>0</v>
      </c>
      <c r="K267" s="43">
        <f>8+1</f>
        <v>9</v>
      </c>
      <c r="L267" s="43">
        <v>0</v>
      </c>
      <c r="M267" s="43">
        <v>0</v>
      </c>
      <c r="N267" s="43">
        <v>0</v>
      </c>
      <c r="O267" s="45">
        <f t="shared" si="46"/>
        <v>9</v>
      </c>
      <c r="P267" s="46">
        <f t="shared" si="47"/>
        <v>28</v>
      </c>
    </row>
    <row r="268" spans="1:16" ht="24.95" customHeight="1">
      <c r="A268" s="43">
        <v>6</v>
      </c>
      <c r="B268" s="44" t="s">
        <v>262</v>
      </c>
      <c r="C268" s="43">
        <v>5</v>
      </c>
      <c r="D268" s="43">
        <v>12</v>
      </c>
      <c r="E268" s="43">
        <v>101</v>
      </c>
      <c r="F268" s="43">
        <v>0</v>
      </c>
      <c r="G268" s="43">
        <f>25+1</f>
        <v>26</v>
      </c>
      <c r="H268" s="43">
        <v>0</v>
      </c>
      <c r="I268" s="45">
        <f t="shared" si="45"/>
        <v>144</v>
      </c>
      <c r="J268" s="43">
        <v>0</v>
      </c>
      <c r="K268" s="43">
        <v>27</v>
      </c>
      <c r="L268" s="43">
        <f>84+1</f>
        <v>85</v>
      </c>
      <c r="M268" s="43">
        <v>0</v>
      </c>
      <c r="N268" s="43">
        <v>0</v>
      </c>
      <c r="O268" s="45">
        <f t="shared" si="46"/>
        <v>112</v>
      </c>
      <c r="P268" s="46">
        <f t="shared" si="47"/>
        <v>256</v>
      </c>
    </row>
    <row r="269" spans="1:16" ht="24.95" customHeight="1">
      <c r="A269" s="43">
        <v>7</v>
      </c>
      <c r="B269" s="44" t="s">
        <v>263</v>
      </c>
      <c r="C269" s="43">
        <v>0</v>
      </c>
      <c r="D269" s="43">
        <v>20</v>
      </c>
      <c r="E269" s="43">
        <v>36</v>
      </c>
      <c r="F269" s="43">
        <v>0</v>
      </c>
      <c r="G269" s="43">
        <v>1</v>
      </c>
      <c r="H269" s="43">
        <v>0</v>
      </c>
      <c r="I269" s="45">
        <f t="shared" si="45"/>
        <v>57</v>
      </c>
      <c r="J269" s="43">
        <v>1</v>
      </c>
      <c r="K269" s="43">
        <v>0</v>
      </c>
      <c r="L269" s="43">
        <v>1</v>
      </c>
      <c r="M269" s="43">
        <v>0</v>
      </c>
      <c r="N269" s="43">
        <v>0</v>
      </c>
      <c r="O269" s="45">
        <f t="shared" si="46"/>
        <v>2</v>
      </c>
      <c r="P269" s="46">
        <f t="shared" si="47"/>
        <v>59</v>
      </c>
    </row>
    <row r="270" spans="1:16" ht="24.95" customHeight="1">
      <c r="A270" s="43">
        <v>8</v>
      </c>
      <c r="B270" s="44" t="s">
        <v>264</v>
      </c>
      <c r="C270" s="43">
        <v>0</v>
      </c>
      <c r="D270" s="43">
        <v>0</v>
      </c>
      <c r="E270" s="43">
        <v>16</v>
      </c>
      <c r="F270" s="43">
        <v>0</v>
      </c>
      <c r="G270" s="43">
        <v>12</v>
      </c>
      <c r="H270" s="43">
        <v>0</v>
      </c>
      <c r="I270" s="45">
        <f t="shared" si="45"/>
        <v>28</v>
      </c>
      <c r="J270" s="43">
        <v>0</v>
      </c>
      <c r="K270" s="43">
        <v>0</v>
      </c>
      <c r="L270" s="43">
        <v>0</v>
      </c>
      <c r="M270" s="43">
        <v>0</v>
      </c>
      <c r="N270" s="43">
        <v>0</v>
      </c>
      <c r="O270" s="45">
        <f t="shared" si="46"/>
        <v>0</v>
      </c>
      <c r="P270" s="46">
        <f t="shared" si="47"/>
        <v>28</v>
      </c>
    </row>
    <row r="271" spans="1:16" ht="24.95" customHeight="1">
      <c r="A271" s="43">
        <v>9</v>
      </c>
      <c r="B271" s="44" t="s">
        <v>265</v>
      </c>
      <c r="C271" s="43">
        <v>0</v>
      </c>
      <c r="D271" s="43">
        <v>0</v>
      </c>
      <c r="E271" s="43">
        <v>0</v>
      </c>
      <c r="F271" s="43">
        <v>0</v>
      </c>
      <c r="G271" s="43">
        <v>0</v>
      </c>
      <c r="H271" s="43">
        <v>0</v>
      </c>
      <c r="I271" s="45">
        <f t="shared" si="45"/>
        <v>0</v>
      </c>
      <c r="J271" s="43">
        <v>0</v>
      </c>
      <c r="K271" s="43">
        <v>0</v>
      </c>
      <c r="L271" s="43">
        <v>0</v>
      </c>
      <c r="M271" s="43">
        <v>0</v>
      </c>
      <c r="N271" s="43">
        <v>0</v>
      </c>
      <c r="O271" s="45">
        <f t="shared" si="46"/>
        <v>0</v>
      </c>
      <c r="P271" s="46">
        <f t="shared" si="47"/>
        <v>0</v>
      </c>
    </row>
    <row r="272" spans="1:16" ht="24.95" customHeight="1">
      <c r="A272" s="158" t="s">
        <v>4</v>
      </c>
      <c r="B272" s="159"/>
      <c r="C272" s="46">
        <f>SUM(C263:C271)</f>
        <v>9</v>
      </c>
      <c r="D272" s="46">
        <f t="shared" ref="D272" si="48">SUM(D263:D271)</f>
        <v>78</v>
      </c>
      <c r="E272" s="46">
        <f t="shared" ref="E272" si="49">SUM(E263:E271)</f>
        <v>365</v>
      </c>
      <c r="F272" s="46">
        <f t="shared" ref="F272:G272" si="50">SUM(F263:F271)</f>
        <v>14</v>
      </c>
      <c r="G272" s="46">
        <f t="shared" si="50"/>
        <v>100</v>
      </c>
      <c r="H272" s="46">
        <f t="shared" ref="H272" si="51">SUM(H263:H271)</f>
        <v>0</v>
      </c>
      <c r="I272" s="46">
        <f t="shared" ref="I272" si="52">SUM(I263:I271)</f>
        <v>566</v>
      </c>
      <c r="J272" s="46">
        <f t="shared" ref="J272" si="53">SUM(J263:J271)</f>
        <v>11</v>
      </c>
      <c r="K272" s="46">
        <f t="shared" ref="K272" si="54">SUM(K263:K271)</f>
        <v>158</v>
      </c>
      <c r="L272" s="46">
        <f t="shared" ref="L272" si="55">SUM(L263:L271)</f>
        <v>306</v>
      </c>
      <c r="M272" s="46">
        <f t="shared" ref="M272" si="56">SUM(M263:M271)</f>
        <v>1</v>
      </c>
      <c r="N272" s="46">
        <f t="shared" ref="N272" si="57">SUM(N263:N271)</f>
        <v>0</v>
      </c>
      <c r="O272" s="46">
        <f t="shared" ref="O272" si="58">SUM(O263:O271)</f>
        <v>476</v>
      </c>
      <c r="P272" s="46">
        <f t="shared" ref="P272" si="59">SUM(P263:P271)</f>
        <v>1042</v>
      </c>
    </row>
    <row r="273" spans="1:16" ht="9.9499999999999993" customHeight="1"/>
    <row r="274" spans="1:16" ht="18" customHeight="1">
      <c r="J274" s="131" t="s">
        <v>277</v>
      </c>
      <c r="K274" s="131"/>
      <c r="L274" s="131"/>
      <c r="M274" s="131"/>
      <c r="N274" s="131"/>
      <c r="O274" s="131"/>
      <c r="P274" s="131"/>
    </row>
    <row r="275" spans="1:16" ht="18" customHeight="1">
      <c r="J275" s="132" t="s">
        <v>271</v>
      </c>
      <c r="K275" s="132"/>
      <c r="L275" s="132"/>
      <c r="M275" s="132"/>
      <c r="N275" s="132"/>
      <c r="O275" s="132"/>
      <c r="P275" s="132"/>
    </row>
    <row r="276" spans="1:16" ht="15.95" customHeight="1"/>
    <row r="277" spans="1:16" ht="15.95" customHeight="1"/>
    <row r="278" spans="1:16" ht="15.95" customHeight="1"/>
    <row r="279" spans="1:16" ht="15.95" customHeight="1"/>
    <row r="280" spans="1:16" ht="18" customHeight="1">
      <c r="J280" s="133" t="s">
        <v>227</v>
      </c>
      <c r="K280" s="133"/>
      <c r="L280" s="133"/>
      <c r="M280" s="133"/>
      <c r="N280" s="133"/>
      <c r="O280" s="133"/>
      <c r="P280" s="133"/>
    </row>
    <row r="281" spans="1:16" ht="18" customHeight="1">
      <c r="J281" s="41"/>
      <c r="K281" s="41"/>
      <c r="L281" s="41"/>
      <c r="M281" s="41"/>
      <c r="N281" s="41"/>
      <c r="O281" s="41"/>
      <c r="P281" s="41"/>
    </row>
    <row r="282" spans="1:16" ht="15.95" customHeight="1"/>
    <row r="283" spans="1:16" ht="30" customHeight="1">
      <c r="A283" s="134" t="s">
        <v>247</v>
      </c>
      <c r="B283" s="134"/>
      <c r="C283" s="134"/>
      <c r="D283" s="134"/>
      <c r="E283" s="134"/>
      <c r="F283" s="134"/>
      <c r="G283" s="134"/>
      <c r="H283" s="134"/>
      <c r="I283" s="134"/>
      <c r="J283" s="134"/>
      <c r="K283" s="134"/>
      <c r="L283" s="134"/>
      <c r="M283" s="134"/>
      <c r="N283" s="134"/>
      <c r="O283" s="134"/>
      <c r="P283" s="134"/>
    </row>
    <row r="284" spans="1:16" ht="20.100000000000001" customHeight="1">
      <c r="A284" s="134" t="s">
        <v>273</v>
      </c>
      <c r="B284" s="134"/>
      <c r="C284" s="134"/>
      <c r="D284" s="134"/>
      <c r="E284" s="134"/>
      <c r="F284" s="134"/>
      <c r="G284" s="134"/>
      <c r="H284" s="134"/>
      <c r="I284" s="134"/>
      <c r="J284" s="134"/>
      <c r="K284" s="134"/>
      <c r="L284" s="134"/>
      <c r="M284" s="134"/>
      <c r="N284" s="134"/>
      <c r="O284" s="134"/>
      <c r="P284" s="134"/>
    </row>
    <row r="285" spans="1:16" ht="15" customHeight="1"/>
    <row r="286" spans="1:16" ht="24.95" customHeight="1">
      <c r="A286" s="160" t="s">
        <v>266</v>
      </c>
      <c r="B286" s="161" t="s">
        <v>221</v>
      </c>
      <c r="C286" s="155" t="s">
        <v>222</v>
      </c>
      <c r="D286" s="155"/>
      <c r="E286" s="155"/>
      <c r="F286" s="155"/>
      <c r="G286" s="155"/>
      <c r="H286" s="155"/>
      <c r="I286" s="156" t="s">
        <v>267</v>
      </c>
      <c r="J286" s="155" t="s">
        <v>223</v>
      </c>
      <c r="K286" s="155"/>
      <c r="L286" s="155"/>
      <c r="M286" s="155"/>
      <c r="N286" s="155"/>
      <c r="O286" s="156" t="s">
        <v>268</v>
      </c>
      <c r="P286" s="156" t="s">
        <v>269</v>
      </c>
    </row>
    <row r="287" spans="1:16" ht="24.95" customHeight="1">
      <c r="A287" s="160"/>
      <c r="B287" s="157"/>
      <c r="C287" s="42" t="s">
        <v>249</v>
      </c>
      <c r="D287" s="42" t="s">
        <v>250</v>
      </c>
      <c r="E287" s="42" t="s">
        <v>251</v>
      </c>
      <c r="F287" s="42" t="s">
        <v>253</v>
      </c>
      <c r="G287" s="74" t="s">
        <v>252</v>
      </c>
      <c r="H287" s="42" t="s">
        <v>252</v>
      </c>
      <c r="I287" s="157"/>
      <c r="J287" s="42" t="s">
        <v>254</v>
      </c>
      <c r="K287" s="42" t="s">
        <v>109</v>
      </c>
      <c r="L287" s="42" t="s">
        <v>255</v>
      </c>
      <c r="M287" s="42" t="s">
        <v>256</v>
      </c>
      <c r="N287" s="42" t="s">
        <v>257</v>
      </c>
      <c r="O287" s="157"/>
      <c r="P287" s="157"/>
    </row>
    <row r="288" spans="1:16" ht="24.95" customHeight="1">
      <c r="A288" s="43">
        <v>1</v>
      </c>
      <c r="B288" s="44" t="s">
        <v>258</v>
      </c>
      <c r="C288" s="43">
        <v>0</v>
      </c>
      <c r="D288" s="43">
        <v>0</v>
      </c>
      <c r="E288" s="43">
        <v>0</v>
      </c>
      <c r="F288" s="43">
        <v>0</v>
      </c>
      <c r="G288" s="43">
        <v>3</v>
      </c>
      <c r="H288" s="43">
        <v>0</v>
      </c>
      <c r="I288" s="45">
        <f t="shared" ref="I288:I296" si="60">SUM(C288:H288)</f>
        <v>3</v>
      </c>
      <c r="J288" s="43">
        <v>0</v>
      </c>
      <c r="K288" s="43">
        <v>18</v>
      </c>
      <c r="L288" s="43">
        <f>102+1</f>
        <v>103</v>
      </c>
      <c r="M288" s="43">
        <v>19</v>
      </c>
      <c r="N288" s="43">
        <v>0</v>
      </c>
      <c r="O288" s="45">
        <f>SUM(J288:N288)</f>
        <v>140</v>
      </c>
      <c r="P288" s="46">
        <f>SUM(I288,O288)</f>
        <v>143</v>
      </c>
    </row>
    <row r="289" spans="1:16" ht="24.95" customHeight="1">
      <c r="A289" s="43">
        <v>2</v>
      </c>
      <c r="B289" s="44" t="s">
        <v>259</v>
      </c>
      <c r="C289" s="43">
        <v>0</v>
      </c>
      <c r="D289" s="43">
        <v>0</v>
      </c>
      <c r="E289" s="43">
        <v>0</v>
      </c>
      <c r="F289" s="43">
        <v>0</v>
      </c>
      <c r="G289" s="43">
        <v>2</v>
      </c>
      <c r="H289" s="43">
        <v>0</v>
      </c>
      <c r="I289" s="45">
        <f t="shared" si="60"/>
        <v>2</v>
      </c>
      <c r="J289" s="43">
        <v>0</v>
      </c>
      <c r="K289" s="43">
        <v>0</v>
      </c>
      <c r="L289" s="43">
        <v>0</v>
      </c>
      <c r="M289" s="43">
        <v>6</v>
      </c>
      <c r="N289" s="43">
        <v>1</v>
      </c>
      <c r="O289" s="45">
        <f t="shared" ref="O289:O296" si="61">SUM(J289:N289)</f>
        <v>7</v>
      </c>
      <c r="P289" s="46">
        <f t="shared" ref="P289:P296" si="62">SUM(I289,O289)</f>
        <v>9</v>
      </c>
    </row>
    <row r="290" spans="1:16" ht="24.95" customHeight="1">
      <c r="A290" s="43">
        <v>3</v>
      </c>
      <c r="B290" s="44" t="s">
        <v>260</v>
      </c>
      <c r="C290" s="43">
        <v>0</v>
      </c>
      <c r="D290" s="43">
        <v>0</v>
      </c>
      <c r="E290" s="43">
        <v>0</v>
      </c>
      <c r="F290" s="43">
        <v>0</v>
      </c>
      <c r="G290" s="43">
        <v>1</v>
      </c>
      <c r="H290" s="43">
        <v>0</v>
      </c>
      <c r="I290" s="45">
        <f t="shared" si="60"/>
        <v>1</v>
      </c>
      <c r="J290" s="43">
        <v>0</v>
      </c>
      <c r="K290" s="43">
        <v>1</v>
      </c>
      <c r="L290" s="43">
        <v>0</v>
      </c>
      <c r="M290" s="43">
        <v>15</v>
      </c>
      <c r="N290" s="43">
        <v>1</v>
      </c>
      <c r="O290" s="45">
        <f t="shared" si="61"/>
        <v>17</v>
      </c>
      <c r="P290" s="46">
        <f t="shared" si="62"/>
        <v>18</v>
      </c>
    </row>
    <row r="291" spans="1:16" ht="24.95" customHeight="1">
      <c r="A291" s="43">
        <v>4</v>
      </c>
      <c r="B291" s="44" t="s">
        <v>261</v>
      </c>
      <c r="C291" s="43">
        <v>0</v>
      </c>
      <c r="D291" s="43">
        <v>0</v>
      </c>
      <c r="E291" s="43">
        <v>0</v>
      </c>
      <c r="F291" s="43">
        <v>5</v>
      </c>
      <c r="G291" s="43">
        <v>3</v>
      </c>
      <c r="H291" s="43">
        <v>0</v>
      </c>
      <c r="I291" s="45">
        <f t="shared" si="60"/>
        <v>8</v>
      </c>
      <c r="J291" s="43">
        <v>0</v>
      </c>
      <c r="K291" s="43">
        <v>0</v>
      </c>
      <c r="L291" s="43">
        <v>0</v>
      </c>
      <c r="M291" s="43">
        <v>17</v>
      </c>
      <c r="N291" s="43">
        <v>0</v>
      </c>
      <c r="O291" s="45">
        <f t="shared" si="61"/>
        <v>17</v>
      </c>
      <c r="P291" s="46">
        <f t="shared" si="62"/>
        <v>25</v>
      </c>
    </row>
    <row r="292" spans="1:16" ht="24.95" customHeight="1">
      <c r="A292" s="43">
        <v>5</v>
      </c>
      <c r="B292" s="44" t="s">
        <v>270</v>
      </c>
      <c r="C292" s="43">
        <v>0</v>
      </c>
      <c r="D292" s="43">
        <v>0</v>
      </c>
      <c r="E292" s="43">
        <v>0</v>
      </c>
      <c r="F292" s="43">
        <v>0</v>
      </c>
      <c r="G292" s="43">
        <v>0</v>
      </c>
      <c r="H292" s="43">
        <v>0</v>
      </c>
      <c r="I292" s="45">
        <f t="shared" si="60"/>
        <v>0</v>
      </c>
      <c r="J292" s="43">
        <v>0</v>
      </c>
      <c r="K292" s="43">
        <v>0</v>
      </c>
      <c r="L292" s="43">
        <v>0</v>
      </c>
      <c r="M292" s="43">
        <v>0</v>
      </c>
      <c r="N292" s="43">
        <v>1</v>
      </c>
      <c r="O292" s="45">
        <f t="shared" si="61"/>
        <v>1</v>
      </c>
      <c r="P292" s="46">
        <f t="shared" si="62"/>
        <v>1</v>
      </c>
    </row>
    <row r="293" spans="1:16" ht="24.95" customHeight="1">
      <c r="A293" s="43">
        <v>6</v>
      </c>
      <c r="B293" s="44" t="s">
        <v>262</v>
      </c>
      <c r="C293" s="43">
        <v>0</v>
      </c>
      <c r="D293" s="43">
        <v>1</v>
      </c>
      <c r="E293" s="43">
        <v>0</v>
      </c>
      <c r="F293" s="43">
        <v>0</v>
      </c>
      <c r="G293" s="43">
        <v>5</v>
      </c>
      <c r="H293" s="43">
        <v>0</v>
      </c>
      <c r="I293" s="45">
        <f t="shared" si="60"/>
        <v>6</v>
      </c>
      <c r="J293" s="43">
        <v>0</v>
      </c>
      <c r="K293" s="43">
        <v>0</v>
      </c>
      <c r="L293" s="43">
        <v>0</v>
      </c>
      <c r="M293" s="43">
        <v>4</v>
      </c>
      <c r="N293" s="43">
        <v>1</v>
      </c>
      <c r="O293" s="45">
        <f t="shared" si="61"/>
        <v>5</v>
      </c>
      <c r="P293" s="46">
        <f t="shared" si="62"/>
        <v>11</v>
      </c>
    </row>
    <row r="294" spans="1:16" ht="24.95" customHeight="1">
      <c r="A294" s="43">
        <v>7</v>
      </c>
      <c r="B294" s="44" t="s">
        <v>263</v>
      </c>
      <c r="C294" s="43">
        <v>0</v>
      </c>
      <c r="D294" s="43">
        <v>0</v>
      </c>
      <c r="E294" s="43">
        <v>0</v>
      </c>
      <c r="F294" s="43">
        <v>0</v>
      </c>
      <c r="G294" s="43">
        <v>2</v>
      </c>
      <c r="H294" s="43">
        <v>0</v>
      </c>
      <c r="I294" s="45">
        <f t="shared" si="60"/>
        <v>2</v>
      </c>
      <c r="J294" s="43">
        <v>5</v>
      </c>
      <c r="K294" s="43">
        <v>0</v>
      </c>
      <c r="L294" s="43">
        <v>24</v>
      </c>
      <c r="M294" s="43">
        <v>3</v>
      </c>
      <c r="N294" s="43">
        <v>0</v>
      </c>
      <c r="O294" s="45">
        <f t="shared" si="61"/>
        <v>32</v>
      </c>
      <c r="P294" s="46">
        <f t="shared" si="62"/>
        <v>34</v>
      </c>
    </row>
    <row r="295" spans="1:16" ht="24.95" customHeight="1">
      <c r="A295" s="43">
        <v>8</v>
      </c>
      <c r="B295" s="44" t="s">
        <v>264</v>
      </c>
      <c r="C295" s="43">
        <v>0</v>
      </c>
      <c r="D295" s="43">
        <v>0</v>
      </c>
      <c r="E295" s="43">
        <v>0</v>
      </c>
      <c r="F295" s="43">
        <v>0</v>
      </c>
      <c r="G295" s="43">
        <f>7+1</f>
        <v>8</v>
      </c>
      <c r="H295" s="43">
        <v>0</v>
      </c>
      <c r="I295" s="45">
        <f t="shared" si="60"/>
        <v>8</v>
      </c>
      <c r="J295" s="43">
        <v>0</v>
      </c>
      <c r="K295" s="43">
        <v>0</v>
      </c>
      <c r="L295" s="43">
        <v>0</v>
      </c>
      <c r="M295" s="43">
        <v>1</v>
      </c>
      <c r="N295" s="43">
        <v>0</v>
      </c>
      <c r="O295" s="45">
        <f t="shared" si="61"/>
        <v>1</v>
      </c>
      <c r="P295" s="46">
        <f t="shared" si="62"/>
        <v>9</v>
      </c>
    </row>
    <row r="296" spans="1:16" ht="24.95" customHeight="1">
      <c r="A296" s="43">
        <v>9</v>
      </c>
      <c r="B296" s="44" t="s">
        <v>265</v>
      </c>
      <c r="C296" s="43">
        <v>0</v>
      </c>
      <c r="D296" s="43">
        <v>0</v>
      </c>
      <c r="E296" s="43">
        <v>0</v>
      </c>
      <c r="F296" s="43">
        <v>0</v>
      </c>
      <c r="G296" s="43">
        <v>0</v>
      </c>
      <c r="H296" s="43">
        <v>0</v>
      </c>
      <c r="I296" s="45">
        <f t="shared" si="60"/>
        <v>0</v>
      </c>
      <c r="J296" s="43">
        <v>0</v>
      </c>
      <c r="K296" s="43">
        <v>0</v>
      </c>
      <c r="L296" s="43">
        <v>0</v>
      </c>
      <c r="M296" s="43">
        <v>2</v>
      </c>
      <c r="N296" s="43">
        <v>0</v>
      </c>
      <c r="O296" s="45">
        <f t="shared" si="61"/>
        <v>2</v>
      </c>
      <c r="P296" s="46">
        <f t="shared" si="62"/>
        <v>2</v>
      </c>
    </row>
    <row r="297" spans="1:16" ht="24.95" customHeight="1">
      <c r="A297" s="158" t="s">
        <v>4</v>
      </c>
      <c r="B297" s="159"/>
      <c r="C297" s="46">
        <f>SUM(C288:C296)</f>
        <v>0</v>
      </c>
      <c r="D297" s="46">
        <f t="shared" ref="D297" si="63">SUM(D288:D296)</f>
        <v>1</v>
      </c>
      <c r="E297" s="46">
        <f t="shared" ref="E297" si="64">SUM(E288:E296)</f>
        <v>0</v>
      </c>
      <c r="F297" s="46">
        <f t="shared" ref="F297:G297" si="65">SUM(F288:F296)</f>
        <v>5</v>
      </c>
      <c r="G297" s="46">
        <f t="shared" si="65"/>
        <v>24</v>
      </c>
      <c r="H297" s="46">
        <f t="shared" ref="H297" si="66">SUM(H288:H296)</f>
        <v>0</v>
      </c>
      <c r="I297" s="46">
        <f t="shared" ref="I297" si="67">SUM(I288:I296)</f>
        <v>30</v>
      </c>
      <c r="J297" s="46">
        <f t="shared" ref="J297" si="68">SUM(J288:J296)</f>
        <v>5</v>
      </c>
      <c r="K297" s="46">
        <f t="shared" ref="K297" si="69">SUM(K288:K296)</f>
        <v>19</v>
      </c>
      <c r="L297" s="46">
        <f t="shared" ref="L297" si="70">SUM(L288:L296)</f>
        <v>127</v>
      </c>
      <c r="M297" s="46">
        <f t="shared" ref="M297" si="71">SUM(M288:M296)</f>
        <v>67</v>
      </c>
      <c r="N297" s="46">
        <f t="shared" ref="N297" si="72">SUM(N288:N296)</f>
        <v>4</v>
      </c>
      <c r="O297" s="46">
        <f t="shared" ref="O297" si="73">SUM(O288:O296)</f>
        <v>222</v>
      </c>
      <c r="P297" s="46">
        <f t="shared" ref="P297" si="74">SUM(P288:P296)</f>
        <v>252</v>
      </c>
    </row>
    <row r="298" spans="1:16" ht="9.9499999999999993" customHeight="1"/>
    <row r="299" spans="1:16" ht="18" customHeight="1">
      <c r="J299" s="131" t="s">
        <v>276</v>
      </c>
      <c r="K299" s="131"/>
      <c r="L299" s="131"/>
      <c r="M299" s="131"/>
      <c r="N299" s="131"/>
      <c r="O299" s="131"/>
      <c r="P299" s="131"/>
    </row>
    <row r="300" spans="1:16" ht="18" customHeight="1">
      <c r="J300" s="132" t="s">
        <v>271</v>
      </c>
      <c r="K300" s="132"/>
      <c r="L300" s="132"/>
      <c r="M300" s="132"/>
      <c r="N300" s="132"/>
      <c r="O300" s="132"/>
      <c r="P300" s="132"/>
    </row>
    <row r="301" spans="1:16" ht="15.95" customHeight="1"/>
    <row r="302" spans="1:16" ht="15.95" customHeight="1"/>
    <row r="303" spans="1:16" ht="15.95" customHeight="1"/>
    <row r="304" spans="1:16" ht="15.95" customHeight="1"/>
    <row r="305" spans="1:16" ht="18" customHeight="1">
      <c r="J305" s="133" t="s">
        <v>227</v>
      </c>
      <c r="K305" s="133"/>
      <c r="L305" s="133"/>
      <c r="M305" s="133"/>
      <c r="N305" s="133"/>
      <c r="O305" s="133"/>
      <c r="P305" s="133"/>
    </row>
    <row r="306" spans="1:16" ht="15.95" customHeight="1"/>
    <row r="307" spans="1:16" ht="30" customHeight="1">
      <c r="A307" s="134" t="s">
        <v>247</v>
      </c>
      <c r="B307" s="134"/>
      <c r="C307" s="134"/>
      <c r="D307" s="134"/>
      <c r="E307" s="134"/>
      <c r="F307" s="134"/>
      <c r="G307" s="134"/>
      <c r="H307" s="134"/>
      <c r="I307" s="134"/>
      <c r="J307" s="134"/>
      <c r="K307" s="134"/>
      <c r="L307" s="134"/>
      <c r="M307" s="134"/>
      <c r="N307" s="134"/>
      <c r="O307" s="134"/>
      <c r="P307" s="134"/>
    </row>
    <row r="308" spans="1:16" ht="20.100000000000001" customHeight="1">
      <c r="A308" s="134" t="s">
        <v>274</v>
      </c>
      <c r="B308" s="134"/>
      <c r="C308" s="134"/>
      <c r="D308" s="134"/>
      <c r="E308" s="134"/>
      <c r="F308" s="134"/>
      <c r="G308" s="134"/>
      <c r="H308" s="134"/>
      <c r="I308" s="134"/>
      <c r="J308" s="134"/>
      <c r="K308" s="134"/>
      <c r="L308" s="134"/>
      <c r="M308" s="134"/>
      <c r="N308" s="134"/>
      <c r="O308" s="134"/>
      <c r="P308" s="134"/>
    </row>
    <row r="309" spans="1:16" ht="15" customHeight="1"/>
    <row r="310" spans="1:16" ht="24.95" customHeight="1">
      <c r="A310" s="160" t="s">
        <v>266</v>
      </c>
      <c r="B310" s="161" t="s">
        <v>221</v>
      </c>
      <c r="C310" s="155" t="s">
        <v>222</v>
      </c>
      <c r="D310" s="155"/>
      <c r="E310" s="155"/>
      <c r="F310" s="155"/>
      <c r="G310" s="155"/>
      <c r="H310" s="155"/>
      <c r="I310" s="156" t="s">
        <v>267</v>
      </c>
      <c r="J310" s="155" t="s">
        <v>223</v>
      </c>
      <c r="K310" s="155"/>
      <c r="L310" s="155"/>
      <c r="M310" s="155"/>
      <c r="N310" s="155"/>
      <c r="O310" s="156" t="s">
        <v>268</v>
      </c>
      <c r="P310" s="156" t="s">
        <v>269</v>
      </c>
    </row>
    <row r="311" spans="1:16" ht="24.95" customHeight="1">
      <c r="A311" s="160"/>
      <c r="B311" s="157"/>
      <c r="C311" s="42" t="s">
        <v>249</v>
      </c>
      <c r="D311" s="42" t="s">
        <v>250</v>
      </c>
      <c r="E311" s="42" t="s">
        <v>251</v>
      </c>
      <c r="F311" s="42" t="s">
        <v>253</v>
      </c>
      <c r="G311" s="74" t="s">
        <v>252</v>
      </c>
      <c r="H311" s="42"/>
      <c r="I311" s="157"/>
      <c r="J311" s="42" t="s">
        <v>254</v>
      </c>
      <c r="K311" s="42" t="s">
        <v>109</v>
      </c>
      <c r="L311" s="42" t="s">
        <v>255</v>
      </c>
      <c r="M311" s="42" t="s">
        <v>256</v>
      </c>
      <c r="N311" s="42" t="s">
        <v>257</v>
      </c>
      <c r="O311" s="157"/>
      <c r="P311" s="157"/>
    </row>
    <row r="312" spans="1:16" ht="24.95" customHeight="1">
      <c r="A312" s="43">
        <v>1</v>
      </c>
      <c r="B312" s="44" t="s">
        <v>258</v>
      </c>
      <c r="C312" s="43">
        <v>0</v>
      </c>
      <c r="D312" s="43">
        <v>1</v>
      </c>
      <c r="E312" s="43">
        <v>12</v>
      </c>
      <c r="F312" s="43">
        <v>0</v>
      </c>
      <c r="G312" s="43">
        <v>0</v>
      </c>
      <c r="H312" s="43"/>
      <c r="I312" s="45">
        <f t="shared" ref="I312:I320" si="75">SUM(C312:H312)</f>
        <v>13</v>
      </c>
      <c r="J312" s="43">
        <v>0</v>
      </c>
      <c r="K312" s="43">
        <v>1</v>
      </c>
      <c r="L312" s="43">
        <v>15</v>
      </c>
      <c r="M312" s="43">
        <v>0</v>
      </c>
      <c r="N312" s="43">
        <v>0</v>
      </c>
      <c r="O312" s="45">
        <f>SUM(J312:N312)</f>
        <v>16</v>
      </c>
      <c r="P312" s="46">
        <f>SUM(I312,O312)</f>
        <v>29</v>
      </c>
    </row>
    <row r="313" spans="1:16" ht="24.95" customHeight="1">
      <c r="A313" s="43">
        <v>2</v>
      </c>
      <c r="B313" s="44" t="s">
        <v>259</v>
      </c>
      <c r="C313" s="43">
        <v>0</v>
      </c>
      <c r="D313" s="43">
        <v>1</v>
      </c>
      <c r="E313" s="43">
        <f>1+3</f>
        <v>4</v>
      </c>
      <c r="F313" s="43">
        <v>0</v>
      </c>
      <c r="G313" s="43">
        <v>0</v>
      </c>
      <c r="H313" s="43"/>
      <c r="I313" s="45">
        <f t="shared" si="75"/>
        <v>5</v>
      </c>
      <c r="J313" s="43">
        <v>0</v>
      </c>
      <c r="K313" s="43">
        <v>0</v>
      </c>
      <c r="L313" s="43">
        <f>1+1</f>
        <v>2</v>
      </c>
      <c r="M313" s="43">
        <v>1</v>
      </c>
      <c r="N313" s="43">
        <v>0</v>
      </c>
      <c r="O313" s="45">
        <f t="shared" ref="O313:O320" si="76">SUM(J313:N313)</f>
        <v>3</v>
      </c>
      <c r="P313" s="46">
        <f t="shared" ref="P313:P320" si="77">SUM(I313,O313)</f>
        <v>8</v>
      </c>
    </row>
    <row r="314" spans="1:16" ht="24.95" customHeight="1">
      <c r="A314" s="43">
        <v>3</v>
      </c>
      <c r="B314" s="44" t="s">
        <v>260</v>
      </c>
      <c r="C314" s="43">
        <v>0</v>
      </c>
      <c r="D314" s="43">
        <v>4</v>
      </c>
      <c r="E314" s="43">
        <v>0</v>
      </c>
      <c r="F314" s="43">
        <v>0</v>
      </c>
      <c r="G314" s="43">
        <v>0</v>
      </c>
      <c r="H314" s="43"/>
      <c r="I314" s="45">
        <f t="shared" si="75"/>
        <v>4</v>
      </c>
      <c r="J314" s="43">
        <v>0</v>
      </c>
      <c r="K314" s="43">
        <v>4</v>
      </c>
      <c r="L314" s="43">
        <f>5+10</f>
        <v>15</v>
      </c>
      <c r="M314" s="43">
        <v>1</v>
      </c>
      <c r="N314" s="43">
        <v>0</v>
      </c>
      <c r="O314" s="45">
        <f t="shared" si="76"/>
        <v>20</v>
      </c>
      <c r="P314" s="46">
        <f t="shared" si="77"/>
        <v>24</v>
      </c>
    </row>
    <row r="315" spans="1:16" ht="24.95" customHeight="1">
      <c r="A315" s="43">
        <v>4</v>
      </c>
      <c r="B315" s="44" t="s">
        <v>261</v>
      </c>
      <c r="C315" s="43">
        <f>24-1</f>
        <v>23</v>
      </c>
      <c r="D315" s="43">
        <v>4</v>
      </c>
      <c r="E315" s="43">
        <f>1+5</f>
        <v>6</v>
      </c>
      <c r="F315" s="43">
        <v>0</v>
      </c>
      <c r="G315" s="43">
        <v>0</v>
      </c>
      <c r="H315" s="43"/>
      <c r="I315" s="45">
        <f t="shared" si="75"/>
        <v>33</v>
      </c>
      <c r="J315" s="43">
        <v>0</v>
      </c>
      <c r="K315" s="43">
        <v>4</v>
      </c>
      <c r="L315" s="43">
        <f>1+14</f>
        <v>15</v>
      </c>
      <c r="M315" s="43">
        <v>0</v>
      </c>
      <c r="N315" s="43">
        <v>0</v>
      </c>
      <c r="O315" s="45">
        <f t="shared" si="76"/>
        <v>19</v>
      </c>
      <c r="P315" s="46">
        <f t="shared" si="77"/>
        <v>52</v>
      </c>
    </row>
    <row r="316" spans="1:16" ht="24.95" customHeight="1">
      <c r="A316" s="43">
        <v>5</v>
      </c>
      <c r="B316" s="44" t="s">
        <v>270</v>
      </c>
      <c r="C316" s="43">
        <v>0</v>
      </c>
      <c r="D316" s="43">
        <v>0</v>
      </c>
      <c r="E316" s="43">
        <v>0</v>
      </c>
      <c r="F316" s="43">
        <v>0</v>
      </c>
      <c r="G316" s="43">
        <v>0</v>
      </c>
      <c r="H316" s="43"/>
      <c r="I316" s="45">
        <f t="shared" si="75"/>
        <v>0</v>
      </c>
      <c r="J316" s="43">
        <v>0</v>
      </c>
      <c r="K316" s="43">
        <v>1</v>
      </c>
      <c r="L316" s="43">
        <v>2</v>
      </c>
      <c r="M316" s="43">
        <v>0</v>
      </c>
      <c r="N316" s="43">
        <v>0</v>
      </c>
      <c r="O316" s="45">
        <f t="shared" si="76"/>
        <v>3</v>
      </c>
      <c r="P316" s="46">
        <f t="shared" si="77"/>
        <v>3</v>
      </c>
    </row>
    <row r="317" spans="1:16" ht="24.95" customHeight="1">
      <c r="A317" s="43">
        <v>6</v>
      </c>
      <c r="B317" s="44" t="s">
        <v>262</v>
      </c>
      <c r="C317" s="43">
        <v>2</v>
      </c>
      <c r="D317" s="43">
        <v>8</v>
      </c>
      <c r="E317" s="43">
        <f>3+32</f>
        <v>35</v>
      </c>
      <c r="F317" s="43">
        <v>0</v>
      </c>
      <c r="G317" s="43">
        <v>0</v>
      </c>
      <c r="H317" s="43"/>
      <c r="I317" s="45">
        <f t="shared" si="75"/>
        <v>45</v>
      </c>
      <c r="J317" s="43">
        <v>0</v>
      </c>
      <c r="K317" s="43">
        <v>3</v>
      </c>
      <c r="L317" s="43">
        <f>1+12</f>
        <v>13</v>
      </c>
      <c r="M317" s="43">
        <v>0</v>
      </c>
      <c r="N317" s="43">
        <v>0</v>
      </c>
      <c r="O317" s="45">
        <f t="shared" si="76"/>
        <v>16</v>
      </c>
      <c r="P317" s="46">
        <f t="shared" si="77"/>
        <v>61</v>
      </c>
    </row>
    <row r="318" spans="1:16" ht="24.95" customHeight="1">
      <c r="A318" s="43">
        <v>7</v>
      </c>
      <c r="B318" s="44" t="s">
        <v>263</v>
      </c>
      <c r="C318" s="43">
        <v>0</v>
      </c>
      <c r="D318" s="43">
        <v>0</v>
      </c>
      <c r="E318" s="43">
        <v>3</v>
      </c>
      <c r="F318" s="43">
        <v>0</v>
      </c>
      <c r="G318" s="43">
        <v>0</v>
      </c>
      <c r="H318" s="43"/>
      <c r="I318" s="45">
        <f t="shared" si="75"/>
        <v>3</v>
      </c>
      <c r="J318" s="43">
        <v>0</v>
      </c>
      <c r="K318" s="43">
        <v>0</v>
      </c>
      <c r="L318" s="43">
        <v>4</v>
      </c>
      <c r="M318" s="43">
        <v>0</v>
      </c>
      <c r="N318" s="43">
        <v>0</v>
      </c>
      <c r="O318" s="45">
        <f t="shared" si="76"/>
        <v>4</v>
      </c>
      <c r="P318" s="46">
        <f t="shared" si="77"/>
        <v>7</v>
      </c>
    </row>
    <row r="319" spans="1:16" ht="24.95" customHeight="1">
      <c r="A319" s="43">
        <v>8</v>
      </c>
      <c r="B319" s="44" t="s">
        <v>264</v>
      </c>
      <c r="C319" s="43">
        <v>0</v>
      </c>
      <c r="D319" s="43">
        <v>0</v>
      </c>
      <c r="E319" s="43">
        <f>1+1</f>
        <v>2</v>
      </c>
      <c r="F319" s="43">
        <v>0</v>
      </c>
      <c r="G319" s="43">
        <v>0</v>
      </c>
      <c r="H319" s="43"/>
      <c r="I319" s="45">
        <f t="shared" si="75"/>
        <v>2</v>
      </c>
      <c r="J319" s="43">
        <v>0</v>
      </c>
      <c r="K319" s="43">
        <v>0</v>
      </c>
      <c r="L319" s="43">
        <v>3</v>
      </c>
      <c r="M319" s="43">
        <v>0</v>
      </c>
      <c r="N319" s="43">
        <v>0</v>
      </c>
      <c r="O319" s="45">
        <f t="shared" si="76"/>
        <v>3</v>
      </c>
      <c r="P319" s="46">
        <f t="shared" si="77"/>
        <v>5</v>
      </c>
    </row>
    <row r="320" spans="1:16" ht="24.95" customHeight="1">
      <c r="A320" s="43">
        <v>9</v>
      </c>
      <c r="B320" s="44" t="s">
        <v>265</v>
      </c>
      <c r="C320" s="43">
        <v>0</v>
      </c>
      <c r="D320" s="43">
        <v>0</v>
      </c>
      <c r="E320" s="43">
        <v>0</v>
      </c>
      <c r="F320" s="43">
        <v>0</v>
      </c>
      <c r="G320" s="43">
        <v>0</v>
      </c>
      <c r="H320" s="43"/>
      <c r="I320" s="45">
        <f t="shared" si="75"/>
        <v>0</v>
      </c>
      <c r="J320" s="43">
        <v>0</v>
      </c>
      <c r="K320" s="43">
        <v>0</v>
      </c>
      <c r="L320" s="43">
        <v>0</v>
      </c>
      <c r="M320" s="43">
        <v>0</v>
      </c>
      <c r="N320" s="43">
        <v>0</v>
      </c>
      <c r="O320" s="45">
        <f t="shared" si="76"/>
        <v>0</v>
      </c>
      <c r="P320" s="46">
        <f t="shared" si="77"/>
        <v>0</v>
      </c>
    </row>
    <row r="321" spans="1:16" ht="24.95" customHeight="1">
      <c r="A321" s="158" t="s">
        <v>4</v>
      </c>
      <c r="B321" s="159"/>
      <c r="C321" s="46">
        <f>SUM(C312:C320)</f>
        <v>25</v>
      </c>
      <c r="D321" s="46">
        <f t="shared" ref="D321" si="78">SUM(D312:D320)</f>
        <v>18</v>
      </c>
      <c r="E321" s="46">
        <f t="shared" ref="E321" si="79">SUM(E312:E320)</f>
        <v>62</v>
      </c>
      <c r="F321" s="46">
        <f t="shared" ref="F321:G321" si="80">SUM(F312:F320)</f>
        <v>0</v>
      </c>
      <c r="G321" s="46">
        <f t="shared" si="80"/>
        <v>0</v>
      </c>
      <c r="H321" s="46">
        <f t="shared" ref="H321" si="81">SUM(H312:H320)</f>
        <v>0</v>
      </c>
      <c r="I321" s="46">
        <f t="shared" ref="I321" si="82">SUM(I312:I320)</f>
        <v>105</v>
      </c>
      <c r="J321" s="46">
        <f t="shared" ref="J321" si="83">SUM(J312:J320)</f>
        <v>0</v>
      </c>
      <c r="K321" s="46">
        <f t="shared" ref="K321" si="84">SUM(K312:K320)</f>
        <v>13</v>
      </c>
      <c r="L321" s="46">
        <f t="shared" ref="L321" si="85">SUM(L312:L320)</f>
        <v>69</v>
      </c>
      <c r="M321" s="46">
        <f t="shared" ref="M321" si="86">SUM(M312:M320)</f>
        <v>2</v>
      </c>
      <c r="N321" s="46">
        <f t="shared" ref="N321" si="87">SUM(N312:N320)</f>
        <v>0</v>
      </c>
      <c r="O321" s="46">
        <f t="shared" ref="O321" si="88">SUM(O312:O320)</f>
        <v>84</v>
      </c>
      <c r="P321" s="46">
        <f t="shared" ref="P321" si="89">SUM(P312:P320)</f>
        <v>189</v>
      </c>
    </row>
    <row r="322" spans="1:16" ht="9.9499999999999993" customHeight="1"/>
    <row r="323" spans="1:16" ht="18" customHeight="1">
      <c r="J323" s="131" t="s">
        <v>275</v>
      </c>
      <c r="K323" s="131"/>
      <c r="L323" s="131"/>
      <c r="M323" s="131"/>
      <c r="N323" s="131"/>
      <c r="O323" s="131"/>
      <c r="P323" s="131"/>
    </row>
    <row r="324" spans="1:16" ht="18" customHeight="1">
      <c r="J324" s="132" t="s">
        <v>271</v>
      </c>
      <c r="K324" s="132"/>
      <c r="L324" s="132"/>
      <c r="M324" s="132"/>
      <c r="N324" s="132"/>
      <c r="O324" s="132"/>
      <c r="P324" s="132"/>
    </row>
    <row r="325" spans="1:16" ht="15.95" customHeight="1"/>
    <row r="326" spans="1:16" ht="15.95" customHeight="1"/>
    <row r="327" spans="1:16" ht="15.95" customHeight="1"/>
    <row r="328" spans="1:16" ht="15.95" customHeight="1"/>
    <row r="329" spans="1:16" ht="18" customHeight="1">
      <c r="J329" s="133"/>
      <c r="K329" s="133"/>
      <c r="L329" s="133"/>
      <c r="M329" s="133"/>
      <c r="N329" s="133"/>
      <c r="O329" s="133"/>
      <c r="P329" s="133"/>
    </row>
    <row r="330" spans="1:16" ht="15.95" customHeight="1"/>
    <row r="331" spans="1:16" ht="30" customHeight="1">
      <c r="M331" s="4">
        <f>SUM(M248,M272,M297,M321)</f>
        <v>565</v>
      </c>
      <c r="O331" s="4">
        <f>2074-217</f>
        <v>1857</v>
      </c>
      <c r="P331" s="4">
        <f>SUM(P321,P297,P272,P248)</f>
        <v>2282</v>
      </c>
    </row>
  </sheetData>
  <mergeCells count="172">
    <mergeCell ref="A24:A25"/>
    <mergeCell ref="B24:B25"/>
    <mergeCell ref="A4:A5"/>
    <mergeCell ref="B4:B5"/>
    <mergeCell ref="I24:I25"/>
    <mergeCell ref="Q24:Q25"/>
    <mergeCell ref="C24:H24"/>
    <mergeCell ref="J24:P24"/>
    <mergeCell ref="J4:P4"/>
    <mergeCell ref="C4:H4"/>
    <mergeCell ref="I4:I5"/>
    <mergeCell ref="Q4:Q5"/>
    <mergeCell ref="A1:P1"/>
    <mergeCell ref="A2:P2"/>
    <mergeCell ref="A21:P21"/>
    <mergeCell ref="A22:P22"/>
    <mergeCell ref="J82:P82"/>
    <mergeCell ref="J83:P83"/>
    <mergeCell ref="J88:P88"/>
    <mergeCell ref="A66:P66"/>
    <mergeCell ref="A67:P67"/>
    <mergeCell ref="A69:A70"/>
    <mergeCell ref="C69:H69"/>
    <mergeCell ref="I69:I70"/>
    <mergeCell ref="J69:N69"/>
    <mergeCell ref="O69:O70"/>
    <mergeCell ref="P69:P70"/>
    <mergeCell ref="A80:B80"/>
    <mergeCell ref="J57:P57"/>
    <mergeCell ref="J58:P58"/>
    <mergeCell ref="J63:P63"/>
    <mergeCell ref="A41:P41"/>
    <mergeCell ref="A42:P42"/>
    <mergeCell ref="A44:A45"/>
    <mergeCell ref="C44:H44"/>
    <mergeCell ref="I44:I45"/>
    <mergeCell ref="A152:B152"/>
    <mergeCell ref="J154:P154"/>
    <mergeCell ref="J155:P155"/>
    <mergeCell ref="J160:P160"/>
    <mergeCell ref="A138:P138"/>
    <mergeCell ref="A139:P139"/>
    <mergeCell ref="A141:A142"/>
    <mergeCell ref="C141:H141"/>
    <mergeCell ref="I141:I142"/>
    <mergeCell ref="J141:N141"/>
    <mergeCell ref="O141:O142"/>
    <mergeCell ref="P141:P142"/>
    <mergeCell ref="B141:B142"/>
    <mergeCell ref="A224:B224"/>
    <mergeCell ref="J226:P226"/>
    <mergeCell ref="J227:P227"/>
    <mergeCell ref="J232:P232"/>
    <mergeCell ref="A210:P210"/>
    <mergeCell ref="A211:P211"/>
    <mergeCell ref="A213:A214"/>
    <mergeCell ref="C213:H213"/>
    <mergeCell ref="I213:I214"/>
    <mergeCell ref="J213:N213"/>
    <mergeCell ref="O213:O214"/>
    <mergeCell ref="P213:P214"/>
    <mergeCell ref="B213:B214"/>
    <mergeCell ref="P237:P238"/>
    <mergeCell ref="A234:P234"/>
    <mergeCell ref="A235:P235"/>
    <mergeCell ref="J250:P250"/>
    <mergeCell ref="J251:P251"/>
    <mergeCell ref="C237:H237"/>
    <mergeCell ref="J237:N237"/>
    <mergeCell ref="A237:A238"/>
    <mergeCell ref="A248:B248"/>
    <mergeCell ref="I237:I238"/>
    <mergeCell ref="O237:O238"/>
    <mergeCell ref="B237:B238"/>
    <mergeCell ref="A284:P284"/>
    <mergeCell ref="J256:P256"/>
    <mergeCell ref="A258:P258"/>
    <mergeCell ref="A259:P259"/>
    <mergeCell ref="A261:A262"/>
    <mergeCell ref="C261:H261"/>
    <mergeCell ref="I261:I262"/>
    <mergeCell ref="J261:N261"/>
    <mergeCell ref="O261:O262"/>
    <mergeCell ref="P261:P262"/>
    <mergeCell ref="A272:B272"/>
    <mergeCell ref="J274:P274"/>
    <mergeCell ref="J275:P275"/>
    <mergeCell ref="J280:P280"/>
    <mergeCell ref="A283:P283"/>
    <mergeCell ref="B261:B262"/>
    <mergeCell ref="A308:P308"/>
    <mergeCell ref="A286:A287"/>
    <mergeCell ref="C286:H286"/>
    <mergeCell ref="I286:I287"/>
    <mergeCell ref="J286:N286"/>
    <mergeCell ref="O286:O287"/>
    <mergeCell ref="P286:P287"/>
    <mergeCell ref="A297:B297"/>
    <mergeCell ref="J299:P299"/>
    <mergeCell ref="J300:P300"/>
    <mergeCell ref="J305:P305"/>
    <mergeCell ref="A307:P307"/>
    <mergeCell ref="B286:B287"/>
    <mergeCell ref="A321:B321"/>
    <mergeCell ref="J323:P323"/>
    <mergeCell ref="J324:P324"/>
    <mergeCell ref="J329:P329"/>
    <mergeCell ref="A310:A311"/>
    <mergeCell ref="C310:H310"/>
    <mergeCell ref="I310:I311"/>
    <mergeCell ref="J310:N310"/>
    <mergeCell ref="O310:O311"/>
    <mergeCell ref="P310:P311"/>
    <mergeCell ref="B310:B311"/>
    <mergeCell ref="A200:B200"/>
    <mergeCell ref="J202:P202"/>
    <mergeCell ref="J203:P203"/>
    <mergeCell ref="J208:P208"/>
    <mergeCell ref="A186:P186"/>
    <mergeCell ref="A187:P187"/>
    <mergeCell ref="A189:A190"/>
    <mergeCell ref="C189:H189"/>
    <mergeCell ref="I189:I190"/>
    <mergeCell ref="J189:N189"/>
    <mergeCell ref="O189:O190"/>
    <mergeCell ref="P189:P190"/>
    <mergeCell ref="B189:B190"/>
    <mergeCell ref="A176:B176"/>
    <mergeCell ref="J178:P178"/>
    <mergeCell ref="J179:P179"/>
    <mergeCell ref="J184:P184"/>
    <mergeCell ref="A162:P162"/>
    <mergeCell ref="A163:P163"/>
    <mergeCell ref="A165:A166"/>
    <mergeCell ref="C165:H165"/>
    <mergeCell ref="I165:I166"/>
    <mergeCell ref="J165:N165"/>
    <mergeCell ref="O165:O166"/>
    <mergeCell ref="P165:P166"/>
    <mergeCell ref="B165:B166"/>
    <mergeCell ref="A128:B128"/>
    <mergeCell ref="J130:P130"/>
    <mergeCell ref="J131:P131"/>
    <mergeCell ref="J136:P136"/>
    <mergeCell ref="A114:P114"/>
    <mergeCell ref="A115:P115"/>
    <mergeCell ref="A117:A118"/>
    <mergeCell ref="C117:H117"/>
    <mergeCell ref="I117:I118"/>
    <mergeCell ref="J117:N117"/>
    <mergeCell ref="O117:O118"/>
    <mergeCell ref="P117:P118"/>
    <mergeCell ref="B117:B118"/>
    <mergeCell ref="J44:N44"/>
    <mergeCell ref="O44:O45"/>
    <mergeCell ref="P44:P45"/>
    <mergeCell ref="A55:B55"/>
    <mergeCell ref="J106:P106"/>
    <mergeCell ref="J107:P107"/>
    <mergeCell ref="J112:P112"/>
    <mergeCell ref="A90:P90"/>
    <mergeCell ref="A91:P91"/>
    <mergeCell ref="A93:A94"/>
    <mergeCell ref="C93:H93"/>
    <mergeCell ref="I93:I94"/>
    <mergeCell ref="J93:N93"/>
    <mergeCell ref="O93:O94"/>
    <mergeCell ref="P93:P94"/>
    <mergeCell ref="A104:B104"/>
    <mergeCell ref="B44:B45"/>
    <mergeCell ref="B69:B70"/>
    <mergeCell ref="B93:B94"/>
  </mergeCells>
  <pageMargins left="0.5" right="0.25" top="0.5" bottom="0.5" header="0" footer="0.25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6</vt:i4>
      </vt:variant>
    </vt:vector>
  </HeadingPairs>
  <TitlesOfParts>
    <vt:vector size="16" baseType="lpstr">
      <vt:lpstr>DS.TNH.Đ-ĐT</vt:lpstr>
      <vt:lpstr>DS.TNH.CK</vt:lpstr>
      <vt:lpstr>DS.TNH.ĐLuc</vt:lpstr>
      <vt:lpstr>DS.TNH.N.Lanh</vt:lpstr>
      <vt:lpstr>DS.TNH.CNM-TT</vt:lpstr>
      <vt:lpstr>DS.TNH.KHCB</vt:lpstr>
      <vt:lpstr>DS.TNH.CNTT</vt:lpstr>
      <vt:lpstr>DS.TNH.KT</vt:lpstr>
      <vt:lpstr>DS.TNH.XD</vt:lpstr>
      <vt:lpstr>TK</vt:lpstr>
      <vt:lpstr>DS.TNH.CK!Print_Titles</vt:lpstr>
      <vt:lpstr>DS.TNH.CNTT!Print_Titles</vt:lpstr>
      <vt:lpstr>'DS.TNH.Đ-ĐT'!Print_Titles</vt:lpstr>
      <vt:lpstr>DS.TNH.ĐLuc!Print_Titles</vt:lpstr>
      <vt:lpstr>DS.TNH.KT!Print_Titles</vt:lpstr>
      <vt:lpstr>DS.TNH.N.Lanh!Print_Titles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2020-08-21T00:14:29Z</cp:lastPrinted>
  <dcterms:created xsi:type="dcterms:W3CDTF">1999-12-31T17:05:31Z</dcterms:created>
  <dcterms:modified xsi:type="dcterms:W3CDTF">2020-08-25T01:36:04Z</dcterms:modified>
</cp:coreProperties>
</file>